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320" windowHeight="9975"/>
  </bookViews>
  <sheets>
    <sheet name="FILLIMI" sheetId="6" r:id="rId1"/>
    <sheet name="AKTIVI" sheetId="1" r:id="rId2"/>
    <sheet name="PASIVI" sheetId="2" r:id="rId3"/>
    <sheet name="PASH" sheetId="3" r:id="rId4"/>
    <sheet name="CASH-FLOW" sheetId="4" r:id="rId5"/>
    <sheet name="KAPITALI" sheetId="5" r:id="rId6"/>
    <sheet name="shenimet shpjeguese" sheetId="7" r:id="rId7"/>
    <sheet name="shenime shpjeguese 2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G7" i="3"/>
  <c r="F7"/>
  <c r="L22" i="8"/>
  <c r="K109" l="1"/>
  <c r="H109"/>
  <c r="F109"/>
  <c r="G109"/>
  <c r="L28"/>
  <c r="C24" i="3"/>
  <c r="L109" i="8" l="1"/>
  <c r="C15" i="3"/>
  <c r="D28" i="2" l="1"/>
  <c r="G19" i="5" l="1"/>
  <c r="H18"/>
  <c r="H16"/>
  <c r="H15"/>
  <c r="E14"/>
  <c r="E19" s="1"/>
  <c r="D14"/>
  <c r="D19" s="1"/>
  <c r="H12"/>
  <c r="H11"/>
  <c r="H10"/>
  <c r="F9"/>
  <c r="F14" s="1"/>
  <c r="F19" s="1"/>
  <c r="E9"/>
  <c r="D9"/>
  <c r="C9"/>
  <c r="H9" s="1"/>
  <c r="H8"/>
  <c r="H7"/>
  <c r="H14" l="1"/>
  <c r="H19" s="1"/>
  <c r="D23" i="4" l="1"/>
  <c r="D29" s="1"/>
  <c r="D31" s="1"/>
  <c r="D15"/>
  <c r="D6"/>
  <c r="C23" l="1"/>
  <c r="C15"/>
  <c r="C6"/>
  <c r="C29" l="1"/>
  <c r="C31" s="1"/>
  <c r="D20" i="3" l="1"/>
  <c r="D25" s="1"/>
  <c r="D11"/>
  <c r="D16" s="1"/>
  <c r="D17" s="1"/>
  <c r="D26" s="1"/>
  <c r="D28" s="1"/>
  <c r="E32" i="2"/>
  <c r="E25"/>
  <c r="E24"/>
  <c r="E31" s="1"/>
  <c r="E11"/>
  <c r="E8"/>
  <c r="E6" s="1"/>
  <c r="E33" i="1"/>
  <c r="E32"/>
  <c r="E31" s="1"/>
  <c r="E28"/>
  <c r="E22"/>
  <c r="E21"/>
  <c r="E11"/>
  <c r="E7"/>
  <c r="E19" l="1"/>
  <c r="E6" s="1"/>
  <c r="E46" s="1"/>
  <c r="E43" i="2"/>
  <c r="C20" i="3" l="1"/>
  <c r="C25" s="1"/>
  <c r="D33" i="1"/>
  <c r="D31" s="1"/>
  <c r="C11" i="3"/>
  <c r="D24" i="2"/>
  <c r="D11"/>
  <c r="D19" i="1"/>
  <c r="D11"/>
  <c r="D7"/>
  <c r="D6" i="2" l="1"/>
  <c r="D31"/>
  <c r="C16" i="3"/>
  <c r="C17" s="1"/>
  <c r="C26" s="1"/>
  <c r="D6" i="1"/>
  <c r="D46" s="1"/>
  <c r="C28" i="3" l="1"/>
  <c r="D42" i="2" l="1"/>
  <c r="D32" s="1"/>
  <c r="D43" s="1"/>
</calcChain>
</file>

<file path=xl/sharedStrings.xml><?xml version="1.0" encoding="utf-8"?>
<sst xmlns="http://schemas.openxmlformats.org/spreadsheetml/2006/main" count="538" uniqueCount="380">
  <si>
    <t xml:space="preserve">   Shoqeria  QTZHK  SHPK  Tirane</t>
  </si>
  <si>
    <t>Nr.</t>
  </si>
  <si>
    <t>.</t>
  </si>
  <si>
    <t>Shenime</t>
  </si>
  <si>
    <t>Periudha Raportuese</t>
  </si>
  <si>
    <t>I</t>
  </si>
  <si>
    <t>AKTIVET AFATSHKURTRA</t>
  </si>
  <si>
    <t>1 Aktivet monetare</t>
  </si>
  <si>
    <t xml:space="preserve">   &gt; Banka</t>
  </si>
  <si>
    <t xml:space="preserve">   &gt; Arka</t>
  </si>
  <si>
    <t>2 Derivative dhe aktive te mbajtura per tregtim</t>
  </si>
  <si>
    <t>3 Aktive te tjera financiare afatshkurtra</t>
  </si>
  <si>
    <t xml:space="preserve">   &gt; Kliente per mallra, produkte e sherbime</t>
  </si>
  <si>
    <t xml:space="preserve">   &gt; Debitore, Kreditore te tjere</t>
  </si>
  <si>
    <t xml:space="preserve">   &gt; Tatim mbi fitimin</t>
  </si>
  <si>
    <t xml:space="preserve">   &gt; TVSH</t>
  </si>
  <si>
    <t xml:space="preserve">   &gt; Te drejta e detyrime ndaj ortakeve</t>
  </si>
  <si>
    <t xml:space="preserve">   &gt; Tatim ne burim</t>
  </si>
  <si>
    <t>&gt; debitore pa shprese arketimi</t>
  </si>
  <si>
    <t>4 Inventari</t>
  </si>
  <si>
    <t xml:space="preserve">  &gt; Lendet e para</t>
  </si>
  <si>
    <t xml:space="preserve">  &gt; Inventari i imet</t>
  </si>
  <si>
    <t xml:space="preserve">  &gt; Materiale te ndryshme</t>
  </si>
  <si>
    <t xml:space="preserve">  &gt; Produkte te gatshme</t>
  </si>
  <si>
    <t xml:space="preserve">  &gt; Mallra per rishitje</t>
  </si>
  <si>
    <t xml:space="preserve">  &gt; Para pagesa per furnizime</t>
  </si>
  <si>
    <t>5 Aktive biologjike afatshkurtra</t>
  </si>
  <si>
    <t>6 Aktive afatshkurtra te mbajtura per rishitje</t>
  </si>
  <si>
    <t>7 Parapagime dhe shpenzime te shtyra</t>
  </si>
  <si>
    <t xml:space="preserve">  &gt; Shpenzime te periudhave te ardhshme</t>
  </si>
  <si>
    <t xml:space="preserve">  &gt; </t>
  </si>
  <si>
    <t>II.</t>
  </si>
  <si>
    <t>AKTIVET AFATGJATA</t>
  </si>
  <si>
    <t>1 Investimet financiare afatgjata</t>
  </si>
  <si>
    <t>2 Aktive afatgjata materiale</t>
  </si>
  <si>
    <t xml:space="preserve">  &gt; Toka  </t>
  </si>
  <si>
    <t xml:space="preserve">Toka </t>
  </si>
  <si>
    <t>Ndertesa</t>
  </si>
  <si>
    <t>Instalime makineri dhe paisje te tjera</t>
  </si>
  <si>
    <t>Mjete transporti</t>
  </si>
  <si>
    <t xml:space="preserve"> Aktive te tjera afatgjata materiale</t>
  </si>
  <si>
    <t xml:space="preserve">  &gt; Investime ne proces</t>
  </si>
  <si>
    <t>3 Aktivet biologjike afatgjata</t>
  </si>
  <si>
    <t>4 Aktivet afatgjata jomateriale</t>
  </si>
  <si>
    <t>5 Kapitali aksioner i pa paguar</t>
  </si>
  <si>
    <t>6 Aktive te tjera afatgjata</t>
  </si>
  <si>
    <t>TOTALI I AKTIVEVE (I+II)</t>
  </si>
  <si>
    <t xml:space="preserve">   Shoqeria SHPK "QTZHK"  TIRANE</t>
  </si>
  <si>
    <t>PASIVET DHE KAPITALI</t>
  </si>
  <si>
    <t>PASIVET AFATSHKURTRA</t>
  </si>
  <si>
    <t>1 Derivativet</t>
  </si>
  <si>
    <t>2 Huamarrjet</t>
  </si>
  <si>
    <t xml:space="preserve">   &gt; Overdraftet bankare</t>
  </si>
  <si>
    <t xml:space="preserve">   &gt; Huamarrjet afatshkurtra</t>
  </si>
  <si>
    <t>3 Huat dhe parapagimet</t>
  </si>
  <si>
    <t xml:space="preserve">   &gt; Te pagueshme ndaj furnitoreve</t>
  </si>
  <si>
    <t xml:space="preserve">   &gt; Te pagueshme ndaj punonjesve</t>
  </si>
  <si>
    <t xml:space="preserve">   &gt; Detyrime per Sigurime Shoq.Shend.</t>
  </si>
  <si>
    <t xml:space="preserve">   &gt; Detyrime tatimore per TAP-in</t>
  </si>
  <si>
    <t xml:space="preserve">   &gt; Detyrime tatimore per Tatim Fitimin</t>
  </si>
  <si>
    <t xml:space="preserve">   &gt; Detyrime tatimore per TVSH-ne</t>
  </si>
  <si>
    <t xml:space="preserve">   &gt; Detyrime tatimore per Tatimin ne Burim</t>
  </si>
  <si>
    <t xml:space="preserve">   &gt; Dividente per t'u paguar</t>
  </si>
  <si>
    <t xml:space="preserve">   &gt; Debitore dhe Kreditore te tjere ( Garanci)</t>
  </si>
  <si>
    <t>4 Grantet dhe te ardhurat e shtyra</t>
  </si>
  <si>
    <t>5 Provizionet afatshkurtra</t>
  </si>
  <si>
    <t>PASIVET AFATGJATA</t>
  </si>
  <si>
    <t>1 Huat afatgjata</t>
  </si>
  <si>
    <t xml:space="preserve">   &gt; Hua, bono dhe detyrime nga qeraja financiare</t>
  </si>
  <si>
    <t xml:space="preserve">   &gt; Bono te konvertueshme</t>
  </si>
  <si>
    <t>2 Huamarrje te tjera afatgjata</t>
  </si>
  <si>
    <t>3 Grantet dhe te ardhurat e shtyra</t>
  </si>
  <si>
    <t>4 Provizionet afatgjata</t>
  </si>
  <si>
    <t>TOTALI I PASIVEVE (I+II)</t>
  </si>
  <si>
    <t>III</t>
  </si>
  <si>
    <t>KAPITALI</t>
  </si>
  <si>
    <t>1 Aksionet e pakices (PF te konsoliduara)</t>
  </si>
  <si>
    <t>2 Kapitali aksionereve te shoq.meme (PF te kons.)</t>
  </si>
  <si>
    <t>3 Kapitali aksionar</t>
  </si>
  <si>
    <t>4 Primi i aksionit</t>
  </si>
  <si>
    <t>5 Njesite ose aksionet e thesarit (Negative)</t>
  </si>
  <si>
    <t>6 Rezervat statutore</t>
  </si>
  <si>
    <t>7 Rezervat ligjore</t>
  </si>
  <si>
    <t>8 Rezervat e tjera</t>
  </si>
  <si>
    <t>9 Fitimet e pa shperndara</t>
  </si>
  <si>
    <t>10 Fitimi (Humbja) e vitit financiar</t>
  </si>
  <si>
    <t>TOTALI I PASIVEVE DHE KAPITALIT (I+II)</t>
  </si>
  <si>
    <t>(Bazuar ne klasifikimin e Shpenzimeve sipas Natyres)</t>
  </si>
  <si>
    <t xml:space="preserve">   Shoqeria   " QTZHK " SHPK TIRANE </t>
  </si>
  <si>
    <t>Pershkrimi i Elementeve</t>
  </si>
  <si>
    <t>Shitjet neto</t>
  </si>
  <si>
    <t>Te ardhura te tjera nga veprimtaria e shfrytezimit</t>
  </si>
  <si>
    <t>Te ardhura nga vete faturimi dhe tjera</t>
  </si>
  <si>
    <t>Shpenzime nga vete faturimi paraqitur dhe ne te ardhuira</t>
  </si>
  <si>
    <t>Kosto e punes</t>
  </si>
  <si>
    <t xml:space="preserve">   Pagat e personelit</t>
  </si>
  <si>
    <t xml:space="preserve">   Shpenzimet per sigurime shoqerore e shendetsore</t>
  </si>
  <si>
    <t>Amortizimet dhe zhvleresimet</t>
  </si>
  <si>
    <t>Shpenzime te tjera</t>
  </si>
  <si>
    <t>Totali i Shpenzimeve (shumat (1+2+3)+(4-5-6-7))</t>
  </si>
  <si>
    <t>Fitimi (humbja) nga veprimtarite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</si>
  <si>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</si>
  <si>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</si>
  <si>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</si>
  <si>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   121.0  Te ardh.e shpenz.financ.nga invest.te tjera financ.afatgjata</t>
  </si>
  <si>
    <t xml:space="preserve">   122      Te ardhurat dhe shpenzimet nga interesat</t>
  </si>
  <si>
    <t xml:space="preserve">   123      Fitimet (Humbjet) nga kursi i kembimit</t>
  </si>
  <si>
    <t xml:space="preserve">   124      Te ardhura dhe shpenzime te tjera financiare </t>
  </si>
  <si>
    <t>Totali i te Ardhurave dhe Shpenzimeve Financiare</t>
  </si>
  <si>
    <t>Fitimi (humbja) para tatimit (9+/-13)</t>
  </si>
  <si>
    <t>Shpenzimet e tatimit mbi fitimin</t>
  </si>
  <si>
    <t>Fitimi (humbja) neto e vitit financiar (14-15)</t>
  </si>
  <si>
    <t>Elementet e pasqyrave te konsoliduara</t>
  </si>
  <si>
    <t>Pasqyra e te Ardhurave dhe Shpenzimeve 2012</t>
  </si>
  <si>
    <t>Periudha Para ardhese</t>
  </si>
  <si>
    <t xml:space="preserve">   Shoqeria SHPK   " QTZHK" TIRANE.</t>
  </si>
  <si>
    <t>Pasqyra e Fluksit Monetar - Metoda Direkte</t>
  </si>
  <si>
    <t>Periudha       Para ardhese</t>
  </si>
  <si>
    <t>Fluksi monetar nga veprimtarite e shfrytrezimit</t>
  </si>
  <si>
    <t xml:space="preserve">   Mjetet monetare (MM) te arketuara nga klientet</t>
  </si>
  <si>
    <t xml:space="preserve">   MM te paguara ndaj furnitoreve dhe punonjesve</t>
  </si>
  <si>
    <t xml:space="preserve">   Paguar dogana</t>
  </si>
  <si>
    <t xml:space="preserve">   TVSH e paguar</t>
  </si>
  <si>
    <t xml:space="preserve">   Interesi i paguar</t>
  </si>
  <si>
    <t xml:space="preserve">  Paguar taksa</t>
  </si>
  <si>
    <t xml:space="preserve">   Tatim mbi fitimin i paguar</t>
  </si>
  <si>
    <t>Tatim ne burim</t>
  </si>
  <si>
    <t>Fluksi monetar nga veprimtarite investuese</t>
  </si>
  <si>
    <t xml:space="preserve">   Blerja e njesise se kontrolluar X minus parate e arketuara</t>
  </si>
  <si>
    <t xml:space="preserve">   Blerja e aktiveve afatgjata materiale</t>
  </si>
  <si>
    <t xml:space="preserve">   Te ardhura financiare banka</t>
  </si>
  <si>
    <t xml:space="preserve">   Rimbursimi TVSH</t>
  </si>
  <si>
    <t xml:space="preserve">   Interesi i arketuar</t>
  </si>
  <si>
    <t xml:space="preserve">Te ardhura nga rivleresimi </t>
  </si>
  <si>
    <t>Divident I paguar</t>
  </si>
  <si>
    <t>Fluksi monetar nga veprimtarite financiare</t>
  </si>
  <si>
    <t xml:space="preserve">   Te ardhura nga emetimi i kapitalit aksioner</t>
  </si>
  <si>
    <t xml:space="preserve">   Te ardhura nga huamarrje afatgjatata </t>
  </si>
  <si>
    <t xml:space="preserve">   Pagesat e detyrimeve te ndaj kredise bankare</t>
  </si>
  <si>
    <t xml:space="preserve">   Ortaket</t>
  </si>
  <si>
    <t xml:space="preserve">   MM neto te perdorura ne veprimtarite financiare</t>
  </si>
  <si>
    <t>Rritja/Renia neto e mjeteve monetare</t>
  </si>
  <si>
    <t xml:space="preserve">                                                                                    </t>
  </si>
  <si>
    <t>Mjetet monetare ne fillim te periudhes kontabel</t>
  </si>
  <si>
    <t>Mjetet monetare ne fund te periudhes kontabel</t>
  </si>
  <si>
    <t>Pasqyra e Fluksit Monetar - Metoda Direkte 2012</t>
  </si>
  <si>
    <t xml:space="preserve">   Shoqeria    SHPK  "QTZHK" TIRANE</t>
  </si>
  <si>
    <t>Nje pasqyre e pakonsoliduar</t>
  </si>
  <si>
    <t>Emertimi</t>
  </si>
  <si>
    <t xml:space="preserve">Kapitali Aksionar </t>
  </si>
  <si>
    <t>Primi i Aksionit</t>
  </si>
  <si>
    <t>Aksionet e Thesarit</t>
  </si>
  <si>
    <t>Rezervat Stat.ligjore</t>
  </si>
  <si>
    <t>Fitimi i Pashperndare</t>
  </si>
  <si>
    <t>TOTALI</t>
  </si>
  <si>
    <t>A</t>
  </si>
  <si>
    <t>Efekti i ndryshimeve ne politikat kontabel</t>
  </si>
  <si>
    <t>B</t>
  </si>
  <si>
    <t>Pozicioni i rregulluar</t>
  </si>
  <si>
    <t>Fitimi neto per periudhen kontabel</t>
  </si>
  <si>
    <t>Dividentet e paguar</t>
  </si>
  <si>
    <t>Rritja e rezerves te kapitalit</t>
  </si>
  <si>
    <t>Emetimi i aksioneve</t>
  </si>
  <si>
    <t>II</t>
  </si>
  <si>
    <t>Pozicioni me 31 dhjetor 2010</t>
  </si>
  <si>
    <t>Emetimi i kapitalit aksionar</t>
  </si>
  <si>
    <t>Rezerva ligjore</t>
  </si>
  <si>
    <t>Pozicioni me 31 dhjetor 2011</t>
  </si>
  <si>
    <t>Pasqyra e Ndryshimeve ne Kapital 2012</t>
  </si>
  <si>
    <t>Emertimi dhe Forma ligjore</t>
  </si>
  <si>
    <t>QTZHK SHPK TIRANE</t>
  </si>
  <si>
    <t>NIPT-i</t>
  </si>
  <si>
    <t>J61813036O</t>
  </si>
  <si>
    <t>Adresa e Selise</t>
  </si>
  <si>
    <t>Sheshi Skenderbej Pallati Kultures Tirane</t>
  </si>
  <si>
    <t>Data e krijimit</t>
  </si>
  <si>
    <t>15 09 1993</t>
  </si>
  <si>
    <t>Nr.i Regjistrit Tregtar</t>
  </si>
  <si>
    <t>Veprimtaria Kryesore</t>
  </si>
  <si>
    <t>Tregetare dhe kulturore</t>
  </si>
  <si>
    <t>PASQYRAT FINANCIARE</t>
  </si>
  <si>
    <t>(Ne zbatim te Standartit Kombetar te Kontabilitetit nr.2 dhe                                                                         Ligjit Nr.9228, Date 29.04.2004 "Per Kontabilitetin dhe Pasqyrat Financiare")</t>
  </si>
  <si>
    <t>Pasqyrat Financiare jane individuale</t>
  </si>
  <si>
    <t>Po</t>
  </si>
  <si>
    <t>Pasqyrat Financiare jane te konsoliduara</t>
  </si>
  <si>
    <t>Jo</t>
  </si>
  <si>
    <t>Pasqyrat Financiare jane te shprehura ne</t>
  </si>
  <si>
    <t>Lek</t>
  </si>
  <si>
    <t>Pasqyrat Financiare jane te rrumbullakosura ne</t>
  </si>
  <si>
    <t>Pas presjes dhjetore</t>
  </si>
  <si>
    <t>Periudha Kontabel e Pasqyrave Financiare</t>
  </si>
  <si>
    <t>Data e mbylljes se Pasqyrave Financiare</t>
  </si>
  <si>
    <t>Viti 2012</t>
  </si>
  <si>
    <t>Nga 01.01.2012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</si>
  <si>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</si>
  <si>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</si>
  <si>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</si>
  <si>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</si>
  <si>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</si>
  <si>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</si>
  <si>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</si>
  <si>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</si>
  <si>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</si>
  <si>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</si>
  <si>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</si>
  <si>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</si>
  <si>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</si>
  <si>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</si>
  <si>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</si>
  <si>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</si>
  <si>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</si>
  <si>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</si>
  <si>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</si>
  <si>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</si>
  <si>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</si>
  <si>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</si>
  <si>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</si>
  <si>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</si>
  <si>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</si>
  <si>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</si>
  <si>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</si>
  <si>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</si>
  <si>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</si>
  <si>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</si>
  <si>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</si>
  <si>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</si>
  <si>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</si>
  <si>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</si>
  <si>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</si>
  <si>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</si>
  <si>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</si>
  <si>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</si>
  <si>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</si>
  <si>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</si>
  <si>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</si>
  <si>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</si>
  <si>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</si>
  <si>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</si>
  <si>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fuqi.</t>
  </si>
  <si>
    <r>
      <t xml:space="preserve">                                                                                                </t>
    </r>
    <r>
      <rPr>
        <u/>
        <sz val="11"/>
        <rFont val="Arial"/>
        <family val="2"/>
      </rPr>
      <t>Per Drejtimin e Njesise Ekonomike</t>
    </r>
  </si>
  <si>
    <r>
      <t xml:space="preserve">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KLIDI BABOCI</t>
    </r>
  </si>
  <si>
    <t>Deri 31.12.2012</t>
  </si>
  <si>
    <t>Pasqyra Financiare te periudhes 01.01.2012-31.12.2012</t>
  </si>
  <si>
    <t>Pozicioni me 31 Dhjetor 2012</t>
  </si>
  <si>
    <t>Ref.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</si>
  <si>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</si>
  <si>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</si>
  <si>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</si>
  <si>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</si>
  <si>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</si>
  <si>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</si>
  <si>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</si>
  <si>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</si>
  <si>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</si>
  <si>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</si>
  <si>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</si>
  <si>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</si>
  <si>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Intesa Sanpaolo Bank</t>
  </si>
  <si>
    <t>LEK</t>
  </si>
  <si>
    <t>EURO</t>
  </si>
  <si>
    <t>Raiffeisen Bank</t>
  </si>
  <si>
    <t>0101000116</t>
  </si>
  <si>
    <t>Veneto Banca</t>
  </si>
  <si>
    <t>Totali</t>
  </si>
  <si>
    <t>Arka</t>
  </si>
  <si>
    <t>E M E R T I M I</t>
  </si>
  <si>
    <t>Arka ne Leke</t>
  </si>
  <si>
    <t>Derivative dhe aktive te mbajtura per tregtim</t>
  </si>
  <si>
    <t>Shoqeria nuk ka derivative dhe aktive te mbajtura per tregtim</t>
  </si>
  <si>
    <t>Aktive te tjera financiare afatshkurtra</t>
  </si>
  <si>
    <t>Kliente per mallra,produkte e sherbime</t>
  </si>
  <si>
    <t>&gt;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</si>
  <si>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</si>
  <si>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</si>
  <si>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</si>
  <si>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</si>
  <si>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</si>
  <si>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</si>
  <si>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</si>
  <si>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</si>
  <si>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</si>
  <si>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</si>
  <si>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</si>
  <si>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</si>
  <si>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</si>
  <si>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</si>
  <si>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</si>
  <si>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e vitit</t>
  </si>
  <si>
    <t>Tvsh e pagueshme ne shitje gjate vitit</t>
  </si>
  <si>
    <t>Tvsh e pagueshme ne mbyllje te vitit</t>
  </si>
  <si>
    <t>Te drejta e detyrime ndaj ortakeve</t>
  </si>
  <si>
    <t xml:space="preserve">Nuk ka </t>
  </si>
  <si>
    <t>Detyrime ndaj ortakeve</t>
  </si>
  <si>
    <t>Inventari</t>
  </si>
  <si>
    <t>Lendet e para</t>
  </si>
  <si>
    <t>Inventari Imet</t>
  </si>
  <si>
    <t>Prodhim ne proces</t>
  </si>
  <si>
    <t>Produkte te gatshme</t>
  </si>
  <si>
    <t>Materiale te ndryshme te trasheguara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</si>
  <si>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</si>
  <si>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</si>
  <si>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</si>
  <si>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</si>
  <si>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</si>
  <si>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</si>
  <si>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-</t>
  </si>
  <si>
    <t>Aktive afatgjata materiale</t>
  </si>
  <si>
    <t>Totale neto</t>
  </si>
  <si>
    <t>Makineri paisje</t>
  </si>
  <si>
    <t>b.aktive te tjera materiale</t>
  </si>
  <si>
    <t>Ndertesa, pajisje ne ndertese</t>
  </si>
  <si>
    <t>Toka</t>
  </si>
  <si>
    <t>Analiza e posteve te amortizushme</t>
  </si>
  <si>
    <t>Viti raportues</t>
  </si>
  <si>
    <t>Amortizimi vjetor</t>
  </si>
  <si>
    <t xml:space="preserve">Vlera fillestare </t>
  </si>
  <si>
    <t>Am.akumuluar</t>
  </si>
  <si>
    <t>Vl.mbetur</t>
  </si>
  <si>
    <t>norma amortiz</t>
  </si>
  <si>
    <t>Amortizimi</t>
  </si>
  <si>
    <t>Shtesat</t>
  </si>
  <si>
    <t>Vlera neto</t>
  </si>
  <si>
    <t>Instalime teknike e makineri</t>
  </si>
  <si>
    <t>5%</t>
  </si>
  <si>
    <t>Inventar ekonomik</t>
  </si>
  <si>
    <t>20%</t>
  </si>
  <si>
    <t>Mjete trasporti</t>
  </si>
  <si>
    <t>Shuma totale</t>
  </si>
  <si>
    <t>Ativet biologjike afatgjata</t>
  </si>
  <si>
    <t>Aktive afatgjata jo materiale Studime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</si>
  <si>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</si>
  <si>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</si>
  <si>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</si>
  <si>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</si>
  <si>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</si>
  <si>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</si>
  <si>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</si>
  <si>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</si>
  <si>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</si>
  <si>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</si>
  <si>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</si>
  <si>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</si>
  <si>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</si>
  <si>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</si>
  <si>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</si>
  <si>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</si>
  <si>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tetjere</t>
  </si>
  <si>
    <t>Grantet dhe te ardhurat e shtyra</t>
  </si>
  <si>
    <t>Provizionet afatshkurtra</t>
  </si>
  <si>
    <t>PASIVET  AFATGJATA</t>
  </si>
  <si>
    <t>Huat  afatgjata kredi bankare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</si>
  <si>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</si>
  <si>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</si>
  <si>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</si>
  <si>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</si>
  <si>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</si>
  <si>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</si>
  <si>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</si>
  <si>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</si>
  <si>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</si>
  <si>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</si>
  <si>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</si>
  <si>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</si>
  <si>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</si>
  <si>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</si>
  <si>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</si>
  <si>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</si>
  <si>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e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</si>
  <si>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</si>
  <si>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</si>
  <si>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</si>
  <si>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</si>
  <si>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</si>
  <si>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</si>
  <si>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</si>
  <si>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</si>
  <si>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</si>
  <si>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</si>
  <si>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KLIDI BABOÇI</t>
  </si>
  <si>
    <t>Shënimet qe shpjegojnë zërat e pasqyrave financiare SHPK QTZHK Tirane 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</si>
</sst>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b/>
      <sz val="11"/>
      <name val="Calibri"/>
      <family val="2"/>
    </font>
    <font>
      <b/>
      <sz val="12"/>
      <color indexed="18"/>
      <name val="Calibri"/>
      <family val="2"/>
    </font>
    <font>
      <u/>
      <sz val="12"/>
      <color indexed="8"/>
      <name val="Calibri"/>
      <family val="2"/>
    </font>
    <font>
      <b/>
      <sz val="22"/>
      <color indexed="8"/>
      <name val="Calibri"/>
      <family val="2"/>
    </font>
    <font>
      <b/>
      <u/>
      <sz val="20"/>
      <color indexed="8"/>
      <name val="Calibri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0" fillId="0" borderId="1" xfId="0" applyNumberFormat="1" applyFont="1" applyBorder="1"/>
    <xf numFmtId="0" fontId="5" fillId="0" borderId="0" xfId="0" applyFont="1" applyBorder="1" applyAlignment="1">
      <alignment horizontal="center"/>
    </xf>
    <xf numFmtId="3" fontId="4" fillId="0" borderId="1" xfId="0" applyNumberFormat="1" applyFont="1" applyBorder="1"/>
    <xf numFmtId="3" fontId="0" fillId="0" borderId="0" xfId="0" applyNumberFormat="1"/>
    <xf numFmtId="3" fontId="8" fillId="0" borderId="1" xfId="0" applyNumberFormat="1" applyFont="1" applyBorder="1"/>
    <xf numFmtId="4" fontId="0" fillId="0" borderId="0" xfId="0" applyNumberFormat="1" applyAlignment="1">
      <alignment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0" fillId="0" borderId="1" xfId="0" applyNumberFormat="1" applyBorder="1"/>
    <xf numFmtId="3" fontId="6" fillId="0" borderId="1" xfId="0" applyNumberFormat="1" applyFont="1" applyBorder="1"/>
    <xf numFmtId="3" fontId="0" fillId="0" borderId="0" xfId="0" applyNumberFormat="1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0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1" xfId="0" applyBorder="1" applyAlignment="1">
      <alignment horizontal="left" vertical="center"/>
    </xf>
    <xf numFmtId="14" fontId="3" fillId="0" borderId="2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9" fillId="0" borderId="0" xfId="0" applyFont="1"/>
    <xf numFmtId="0" fontId="10" fillId="2" borderId="1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3" fillId="3" borderId="1" xfId="0" applyNumberFormat="1" applyFont="1" applyFill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14" fillId="3" borderId="1" xfId="0" applyNumberFormat="1" applyFont="1" applyFill="1" applyBorder="1" applyAlignment="1"/>
    <xf numFmtId="3" fontId="15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/>
    <xf numFmtId="3" fontId="13" fillId="4" borderId="1" xfId="0" applyNumberFormat="1" applyFont="1" applyFill="1" applyBorder="1" applyAlignment="1"/>
    <xf numFmtId="3" fontId="14" fillId="4" borderId="1" xfId="0" applyNumberFormat="1" applyFont="1" applyFill="1" applyBorder="1" applyAlignment="1"/>
    <xf numFmtId="0" fontId="8" fillId="0" borderId="1" xfId="0" applyFont="1" applyBorder="1" applyAlignment="1">
      <alignment vertical="center" wrapText="1"/>
    </xf>
    <xf numFmtId="3" fontId="16" fillId="3" borderId="1" xfId="0" applyNumberFormat="1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3" fillId="0" borderId="0" xfId="0" applyFont="1" applyBorder="1"/>
    <xf numFmtId="0" fontId="17" fillId="0" borderId="2" xfId="0" applyFont="1" applyBorder="1"/>
    <xf numFmtId="0" fontId="3" fillId="0" borderId="2" xfId="0" applyFont="1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2" xfId="0" applyBorder="1"/>
    <xf numFmtId="14" fontId="3" fillId="0" borderId="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center"/>
    </xf>
    <xf numFmtId="0" fontId="21" fillId="0" borderId="5" xfId="0" applyFont="1" applyBorder="1"/>
    <xf numFmtId="0" fontId="22" fillId="0" borderId="17" xfId="0" applyFont="1" applyBorder="1" applyAlignment="1">
      <alignment horizontal="center"/>
    </xf>
    <xf numFmtId="0" fontId="21" fillId="0" borderId="18" xfId="0" applyFont="1" applyBorder="1"/>
    <xf numFmtId="0" fontId="21" fillId="0" borderId="3" xfId="0" applyFont="1" applyBorder="1"/>
    <xf numFmtId="0" fontId="21" fillId="0" borderId="0" xfId="0" applyFont="1"/>
    <xf numFmtId="0" fontId="21" fillId="0" borderId="19" xfId="0" applyFont="1" applyBorder="1"/>
    <xf numFmtId="0" fontId="21" fillId="0" borderId="20" xfId="0" applyFont="1" applyBorder="1"/>
    <xf numFmtId="0" fontId="21" fillId="0" borderId="20" xfId="0" applyFont="1" applyBorder="1" applyAlignment="1"/>
    <xf numFmtId="0" fontId="21" fillId="0" borderId="19" xfId="0" applyFont="1" applyFill="1" applyBorder="1"/>
    <xf numFmtId="0" fontId="21" fillId="0" borderId="21" xfId="0" applyFont="1" applyBorder="1"/>
    <xf numFmtId="0" fontId="21" fillId="0" borderId="22" xfId="0" applyFont="1" applyBorder="1"/>
    <xf numFmtId="0" fontId="0" fillId="0" borderId="5" xfId="0" applyBorder="1"/>
    <xf numFmtId="0" fontId="0" fillId="0" borderId="3" xfId="0" applyBorder="1"/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/>
    </xf>
    <xf numFmtId="0" fontId="24" fillId="0" borderId="0" xfId="0" applyFont="1" applyFill="1" applyBorder="1"/>
    <xf numFmtId="0" fontId="24" fillId="0" borderId="0" xfId="0" applyFont="1"/>
    <xf numFmtId="0" fontId="24" fillId="0" borderId="0" xfId="0" applyFont="1" applyBorder="1"/>
    <xf numFmtId="0" fontId="7" fillId="0" borderId="5" xfId="0" applyFont="1" applyBorder="1"/>
    <xf numFmtId="0" fontId="7" fillId="0" borderId="3" xfId="0" applyFont="1" applyBorder="1"/>
    <xf numFmtId="0" fontId="7" fillId="0" borderId="0" xfId="0" applyFont="1"/>
    <xf numFmtId="0" fontId="25" fillId="0" borderId="0" xfId="0" applyFont="1"/>
    <xf numFmtId="0" fontId="25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164" fontId="0" fillId="0" borderId="0" xfId="3" applyNumberFormat="1" applyFont="1"/>
    <xf numFmtId="3" fontId="0" fillId="5" borderId="1" xfId="0" applyNumberFormat="1" applyFill="1" applyBorder="1"/>
    <xf numFmtId="3" fontId="2" fillId="5" borderId="1" xfId="0" applyNumberFormat="1" applyFont="1" applyFill="1" applyBorder="1"/>
    <xf numFmtId="3" fontId="8" fillId="5" borderId="1" xfId="0" applyNumberFormat="1" applyFont="1" applyFill="1" applyBorder="1"/>
    <xf numFmtId="3" fontId="0" fillId="5" borderId="1" xfId="0" applyNumberFormat="1" applyFont="1" applyFill="1" applyBorder="1"/>
    <xf numFmtId="3" fontId="4" fillId="5" borderId="1" xfId="0" applyNumberFormat="1" applyFont="1" applyFill="1" applyBorder="1"/>
    <xf numFmtId="0" fontId="12" fillId="0" borderId="0" xfId="0" applyFont="1"/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0" borderId="25" xfId="0" applyFill="1" applyBorder="1"/>
    <xf numFmtId="0" fontId="7" fillId="0" borderId="26" xfId="0" applyFont="1" applyBorder="1" applyAlignment="1"/>
    <xf numFmtId="4" fontId="0" fillId="0" borderId="26" xfId="0" applyNumberFormat="1" applyBorder="1" applyAlignment="1"/>
    <xf numFmtId="4" fontId="0" fillId="0" borderId="32" xfId="0" applyNumberFormat="1" applyBorder="1"/>
    <xf numFmtId="4" fontId="7" fillId="0" borderId="33" xfId="0" applyNumberFormat="1" applyFont="1" applyBorder="1"/>
    <xf numFmtId="0" fontId="0" fillId="0" borderId="34" xfId="0" applyBorder="1"/>
    <xf numFmtId="0" fontId="7" fillId="0" borderId="1" xfId="0" applyFont="1" applyBorder="1" applyAlignment="1"/>
    <xf numFmtId="4" fontId="0" fillId="0" borderId="1" xfId="0" applyNumberFormat="1" applyBorder="1"/>
    <xf numFmtId="4" fontId="0" fillId="0" borderId="35" xfId="0" applyNumberFormat="1" applyBorder="1"/>
    <xf numFmtId="4" fontId="7" fillId="0" borderId="36" xfId="0" applyNumberFormat="1" applyFont="1" applyBorder="1"/>
    <xf numFmtId="0" fontId="0" fillId="0" borderId="1" xfId="0" applyBorder="1" applyAlignment="1"/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7" xfId="0" applyBorder="1"/>
    <xf numFmtId="3" fontId="30" fillId="0" borderId="39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0" borderId="0" xfId="0" applyFont="1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5" xfId="0" applyBorder="1" applyAlignment="1">
      <alignment vertical="center"/>
    </xf>
    <xf numFmtId="0" fontId="0" fillId="0" borderId="26" xfId="0" applyBorder="1" applyAlignment="1"/>
    <xf numFmtId="0" fontId="0" fillId="0" borderId="45" xfId="0" applyBorder="1"/>
    <xf numFmtId="0" fontId="0" fillId="0" borderId="49" xfId="0" applyBorder="1"/>
    <xf numFmtId="0" fontId="0" fillId="0" borderId="50" xfId="0" applyBorder="1"/>
    <xf numFmtId="0" fontId="30" fillId="0" borderId="51" xfId="0" applyFont="1" applyBorder="1"/>
    <xf numFmtId="0" fontId="0" fillId="0" borderId="55" xfId="0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3" fontId="0" fillId="0" borderId="0" xfId="0" applyNumberFormat="1" applyBorder="1" applyAlignment="1"/>
    <xf numFmtId="0" fontId="0" fillId="0" borderId="0" xfId="0" applyBorder="1" applyAlignment="1">
      <alignment horizontal="left"/>
    </xf>
    <xf numFmtId="3" fontId="0" fillId="0" borderId="0" xfId="0" applyNumberFormat="1" applyBorder="1"/>
    <xf numFmtId="0" fontId="7" fillId="0" borderId="0" xfId="0" applyFont="1" applyBorder="1" applyAlignment="1">
      <alignment horizontal="left"/>
    </xf>
    <xf numFmtId="0" fontId="34" fillId="0" borderId="0" xfId="0" applyFont="1" applyBorder="1"/>
    <xf numFmtId="0" fontId="30" fillId="0" borderId="0" xfId="0" applyFont="1" applyBorder="1"/>
    <xf numFmtId="3" fontId="30" fillId="0" borderId="0" xfId="0" applyNumberFormat="1" applyFont="1" applyBorder="1"/>
    <xf numFmtId="0" fontId="30" fillId="0" borderId="0" xfId="0" applyFont="1" applyBorder="1" applyAlignment="1">
      <alignment horizontal="right" vertical="center"/>
    </xf>
    <xf numFmtId="4" fontId="0" fillId="0" borderId="0" xfId="0" applyNumberFormat="1" applyBorder="1"/>
    <xf numFmtId="0" fontId="30" fillId="0" borderId="0" xfId="0" applyFont="1" applyBorder="1" applyAlignment="1">
      <alignment horizontal="left" vertical="center"/>
    </xf>
    <xf numFmtId="0" fontId="0" fillId="0" borderId="0" xfId="0" applyFill="1" applyBorder="1" applyAlignment="1"/>
    <xf numFmtId="0" fontId="33" fillId="0" borderId="0" xfId="0" applyFont="1" applyFill="1" applyBorder="1" applyAlignment="1"/>
    <xf numFmtId="0" fontId="0" fillId="0" borderId="0" xfId="0" applyAlignment="1">
      <alignment horizontal="center"/>
    </xf>
    <xf numFmtId="0" fontId="33" fillId="0" borderId="0" xfId="0" applyFont="1" applyBorder="1"/>
    <xf numFmtId="0" fontId="21" fillId="0" borderId="0" xfId="0" applyFont="1" applyBorder="1" applyAlignment="1"/>
    <xf numFmtId="0" fontId="0" fillId="0" borderId="0" xfId="0" applyFill="1" applyBorder="1" applyAlignment="1">
      <alignment vertical="center"/>
    </xf>
    <xf numFmtId="4" fontId="0" fillId="0" borderId="0" xfId="0" applyNumberFormat="1" applyBorder="1" applyAlignment="1"/>
    <xf numFmtId="0" fontId="33" fillId="0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0" fillId="0" borderId="0" xfId="0" applyFont="1" applyFill="1" applyBorder="1"/>
    <xf numFmtId="0" fontId="32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/>
    <xf numFmtId="3" fontId="0" fillId="0" borderId="0" xfId="0" applyNumberFormat="1" applyFill="1" applyBorder="1" applyAlignment="1"/>
    <xf numFmtId="0" fontId="21" fillId="0" borderId="49" xfId="0" applyFont="1" applyBorder="1" applyAlignment="1">
      <alignment horizontal="center"/>
    </xf>
    <xf numFmtId="3" fontId="21" fillId="0" borderId="50" xfId="0" applyNumberFormat="1" applyFont="1" applyBorder="1" applyAlignment="1">
      <alignment horizontal="center" vertical="center"/>
    </xf>
    <xf numFmtId="0" fontId="21" fillId="0" borderId="56" xfId="0" applyFont="1" applyBorder="1" applyAlignment="1">
      <alignment vertical="center"/>
    </xf>
    <xf numFmtId="0" fontId="7" fillId="0" borderId="55" xfId="0" applyFont="1" applyBorder="1"/>
    <xf numFmtId="3" fontId="21" fillId="0" borderId="55" xfId="0" applyNumberFormat="1" applyFont="1" applyBorder="1"/>
    <xf numFmtId="165" fontId="21" fillId="0" borderId="55" xfId="2" applyNumberFormat="1" applyFont="1" applyBorder="1" applyAlignment="1">
      <alignment horizontal="center" vertical="center"/>
    </xf>
    <xf numFmtId="0" fontId="21" fillId="0" borderId="34" xfId="0" applyFont="1" applyBorder="1"/>
    <xf numFmtId="0" fontId="7" fillId="0" borderId="1" xfId="0" applyFont="1" applyBorder="1"/>
    <xf numFmtId="3" fontId="21" fillId="0" borderId="1" xfId="0" applyNumberFormat="1" applyFont="1" applyBorder="1"/>
    <xf numFmtId="49" fontId="21" fillId="0" borderId="1" xfId="0" applyNumberFormat="1" applyFont="1" applyBorder="1" applyAlignment="1">
      <alignment horizontal="center" vertical="center"/>
    </xf>
    <xf numFmtId="0" fontId="21" fillId="0" borderId="29" xfId="0" applyFont="1" applyBorder="1"/>
    <xf numFmtId="0" fontId="7" fillId="0" borderId="30" xfId="0" applyFont="1" applyBorder="1"/>
    <xf numFmtId="3" fontId="21" fillId="0" borderId="30" xfId="0" applyNumberFormat="1" applyFont="1" applyFill="1" applyBorder="1"/>
    <xf numFmtId="3" fontId="21" fillId="0" borderId="30" xfId="0" applyNumberFormat="1" applyFont="1" applyBorder="1"/>
    <xf numFmtId="49" fontId="0" fillId="0" borderId="30" xfId="0" applyNumberFormat="1" applyBorder="1" applyAlignment="1">
      <alignment horizontal="center" vertical="center"/>
    </xf>
    <xf numFmtId="3" fontId="0" fillId="0" borderId="30" xfId="0" applyNumberFormat="1" applyFill="1" applyBorder="1"/>
    <xf numFmtId="0" fontId="0" fillId="0" borderId="51" xfId="0" applyBorder="1"/>
    <xf numFmtId="0" fontId="30" fillId="0" borderId="57" xfId="0" applyFont="1" applyFill="1" applyBorder="1"/>
    <xf numFmtId="3" fontId="30" fillId="0" borderId="57" xfId="0" applyNumberFormat="1" applyFont="1" applyBorder="1"/>
    <xf numFmtId="3" fontId="30" fillId="0" borderId="57" xfId="0" applyNumberFormat="1" applyFont="1" applyBorder="1" applyAlignment="1">
      <alignment horizontal="center" vertical="center"/>
    </xf>
    <xf numFmtId="3" fontId="30" fillId="0" borderId="58" xfId="0" applyNumberFormat="1" applyFont="1" applyBorder="1"/>
    <xf numFmtId="3" fontId="7" fillId="0" borderId="0" xfId="0" applyNumberFormat="1" applyFont="1" applyBorder="1"/>
    <xf numFmtId="0" fontId="7" fillId="0" borderId="0" xfId="0" applyFont="1" applyBorder="1" applyAlignment="1"/>
    <xf numFmtId="0" fontId="30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36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Fill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37" fillId="0" borderId="0" xfId="0" applyFont="1" applyBorder="1" applyAlignment="1"/>
    <xf numFmtId="0" fontId="18" fillId="0" borderId="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26" xfId="0" applyFont="1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26" xfId="0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0" fillId="0" borderId="38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0" fillId="0" borderId="44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0" fillId="0" borderId="47" xfId="0" applyFill="1" applyBorder="1" applyAlignment="1">
      <alignment horizontal="left"/>
    </xf>
    <xf numFmtId="0" fontId="0" fillId="0" borderId="48" xfId="0" applyFill="1" applyBorder="1" applyAlignment="1">
      <alignment horizontal="left"/>
    </xf>
    <xf numFmtId="0" fontId="30" fillId="0" borderId="52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1" fillId="0" borderId="33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Percentua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a%20QTZHK\2011\BILANCI%202011\JANAR%202011\BILANCIO%20GENNAI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tti OK"/>
      <sheetName val="port.fiti 2011"/>
      <sheetName val="riepilogo 01.01-31.01"/>
      <sheetName val="ATTIVO OK"/>
      <sheetName val="PASSIVO OK"/>
      <sheetName val="ECONOMICO OK"/>
      <sheetName val="PROSPETTO AMM.TO"/>
      <sheetName val="AMM.TO 2010 - 2011"/>
    </sheetNames>
    <sheetDataSet>
      <sheetData sheetId="0"/>
      <sheetData sheetId="1"/>
      <sheetData sheetId="2"/>
      <sheetData sheetId="3">
        <row r="23">
          <cell r="G23">
            <v>5798769</v>
          </cell>
        </row>
        <row r="27">
          <cell r="G27">
            <v>3071242</v>
          </cell>
        </row>
        <row r="30">
          <cell r="G30">
            <v>414088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L7" sqref="L7"/>
    </sheetView>
  </sheetViews>
  <sheetFormatPr defaultRowHeight="15"/>
  <cols>
    <col min="1" max="5" width="9.140625" style="30"/>
    <col min="6" max="6" width="11.28515625" style="30" bestFit="1" customWidth="1"/>
    <col min="7" max="16384" width="9.140625" style="30"/>
  </cols>
  <sheetData>
    <row r="1" spans="1:9">
      <c r="A1" s="71"/>
      <c r="B1" s="72"/>
      <c r="C1" s="72"/>
      <c r="D1" s="72"/>
      <c r="E1" s="72"/>
      <c r="F1" s="72"/>
      <c r="G1" s="72"/>
      <c r="H1" s="72"/>
      <c r="I1" s="73"/>
    </row>
    <row r="2" spans="1:9" ht="15.75">
      <c r="A2" s="74" t="s">
        <v>169</v>
      </c>
      <c r="B2" s="75"/>
      <c r="C2" s="75"/>
      <c r="D2" s="76" t="s">
        <v>170</v>
      </c>
      <c r="E2" s="77"/>
      <c r="F2" s="77"/>
      <c r="G2" s="78"/>
      <c r="H2" s="78"/>
      <c r="I2" s="79"/>
    </row>
    <row r="3" spans="1:9" ht="15.75">
      <c r="A3" s="74" t="s">
        <v>171</v>
      </c>
      <c r="B3" s="75"/>
      <c r="C3" s="75"/>
      <c r="D3" s="77" t="s">
        <v>172</v>
      </c>
      <c r="E3" s="77"/>
      <c r="F3" s="77"/>
      <c r="G3" s="78"/>
      <c r="H3" s="78"/>
      <c r="I3" s="79"/>
    </row>
    <row r="4" spans="1:9" ht="15.75">
      <c r="A4" s="74" t="s">
        <v>173</v>
      </c>
      <c r="B4" s="75"/>
      <c r="C4" s="75"/>
      <c r="D4" s="77" t="s">
        <v>174</v>
      </c>
      <c r="E4" s="77"/>
      <c r="F4" s="77"/>
      <c r="G4" s="78"/>
      <c r="H4" s="78"/>
      <c r="I4" s="79"/>
    </row>
    <row r="5" spans="1:9" ht="15.75">
      <c r="A5" s="74"/>
      <c r="B5" s="75"/>
      <c r="C5" s="75"/>
      <c r="D5" s="75"/>
      <c r="E5" s="75"/>
      <c r="F5" s="75"/>
      <c r="G5" s="78"/>
      <c r="H5" s="78"/>
      <c r="I5" s="79"/>
    </row>
    <row r="6" spans="1:9" ht="15.75">
      <c r="A6" s="74" t="s">
        <v>175</v>
      </c>
      <c r="B6" s="75"/>
      <c r="C6" s="75"/>
      <c r="D6" s="77" t="s">
        <v>176</v>
      </c>
      <c r="E6" s="77"/>
      <c r="F6" s="77"/>
      <c r="G6" s="78"/>
      <c r="H6" s="78"/>
      <c r="I6" s="79"/>
    </row>
    <row r="7" spans="1:9" ht="15.75">
      <c r="A7" s="74" t="s">
        <v>177</v>
      </c>
      <c r="B7" s="75"/>
      <c r="C7" s="75"/>
      <c r="D7" s="77">
        <v>6730</v>
      </c>
      <c r="E7" s="77"/>
      <c r="F7" s="77"/>
      <c r="G7" s="78"/>
      <c r="H7" s="78"/>
      <c r="I7" s="79"/>
    </row>
    <row r="8" spans="1:9" ht="15.75">
      <c r="A8" s="74"/>
      <c r="B8" s="75"/>
      <c r="C8" s="75"/>
      <c r="D8" s="75"/>
      <c r="E8" s="75"/>
      <c r="F8" s="75"/>
      <c r="G8" s="78"/>
      <c r="H8" s="78"/>
      <c r="I8" s="79"/>
    </row>
    <row r="9" spans="1:9" ht="15.75">
      <c r="A9" s="74" t="s">
        <v>178</v>
      </c>
      <c r="B9" s="75"/>
      <c r="C9" s="75"/>
      <c r="D9" s="77" t="s">
        <v>179</v>
      </c>
      <c r="E9" s="77"/>
      <c r="F9" s="77"/>
      <c r="G9" s="78"/>
      <c r="H9" s="78"/>
      <c r="I9" s="79"/>
    </row>
    <row r="10" spans="1:9">
      <c r="A10" s="80"/>
      <c r="B10" s="78"/>
      <c r="C10" s="78"/>
      <c r="D10" s="78"/>
      <c r="E10" s="78"/>
      <c r="F10" s="78"/>
      <c r="G10" s="78"/>
      <c r="H10" s="78"/>
      <c r="I10" s="79"/>
    </row>
    <row r="11" spans="1:9">
      <c r="A11" s="80"/>
      <c r="B11" s="78"/>
      <c r="C11" s="78"/>
      <c r="D11" s="78"/>
      <c r="E11" s="78"/>
      <c r="F11" s="78"/>
      <c r="G11" s="78"/>
      <c r="H11" s="78"/>
      <c r="I11" s="79"/>
    </row>
    <row r="12" spans="1:9">
      <c r="A12" s="80"/>
      <c r="B12" s="78"/>
      <c r="C12" s="78"/>
      <c r="D12" s="78"/>
      <c r="E12" s="78"/>
      <c r="F12" s="78"/>
      <c r="G12" s="78"/>
      <c r="H12" s="78"/>
      <c r="I12" s="79"/>
    </row>
    <row r="13" spans="1:9">
      <c r="A13" s="80"/>
      <c r="B13" s="78"/>
      <c r="C13" s="78"/>
      <c r="D13" s="78"/>
      <c r="E13" s="78"/>
      <c r="F13" s="78"/>
      <c r="G13" s="78"/>
      <c r="H13" s="78"/>
      <c r="I13" s="79"/>
    </row>
    <row r="14" spans="1:9">
      <c r="A14" s="80"/>
      <c r="B14" s="78"/>
      <c r="C14" s="78"/>
      <c r="D14" s="78"/>
      <c r="E14" s="78"/>
      <c r="F14" s="78"/>
      <c r="G14" s="78"/>
      <c r="H14" s="78"/>
      <c r="I14" s="79"/>
    </row>
    <row r="15" spans="1:9">
      <c r="A15" s="80"/>
      <c r="B15" s="78"/>
      <c r="C15" s="78"/>
      <c r="D15" s="78"/>
      <c r="E15" s="78"/>
      <c r="F15" s="78"/>
      <c r="G15" s="78"/>
      <c r="H15" s="78"/>
      <c r="I15" s="79"/>
    </row>
    <row r="16" spans="1:9">
      <c r="A16" s="80"/>
      <c r="B16" s="78"/>
      <c r="C16" s="78"/>
      <c r="D16" s="78"/>
      <c r="E16" s="78"/>
      <c r="F16" s="78"/>
      <c r="G16" s="78"/>
      <c r="H16" s="78"/>
      <c r="I16" s="79"/>
    </row>
    <row r="17" spans="1:9">
      <c r="A17" s="80"/>
      <c r="B17" s="78"/>
      <c r="C17" s="78"/>
      <c r="D17" s="78"/>
      <c r="E17" s="78"/>
      <c r="F17" s="78"/>
      <c r="G17" s="78"/>
      <c r="H17" s="78"/>
      <c r="I17" s="79"/>
    </row>
    <row r="18" spans="1:9">
      <c r="A18" s="80"/>
      <c r="B18" s="78"/>
      <c r="C18" s="78"/>
      <c r="D18" s="78"/>
      <c r="E18" s="78"/>
      <c r="F18" s="78"/>
      <c r="G18" s="78"/>
      <c r="H18" s="78"/>
      <c r="I18" s="79"/>
    </row>
    <row r="19" spans="1:9" ht="28.5">
      <c r="A19" s="232" t="s">
        <v>180</v>
      </c>
      <c r="B19" s="233"/>
      <c r="C19" s="233"/>
      <c r="D19" s="233"/>
      <c r="E19" s="233"/>
      <c r="F19" s="233"/>
      <c r="G19" s="233"/>
      <c r="H19" s="233"/>
      <c r="I19" s="234"/>
    </row>
    <row r="20" spans="1:9" ht="30.75" customHeight="1">
      <c r="A20" s="235" t="s">
        <v>181</v>
      </c>
      <c r="B20" s="236"/>
      <c r="C20" s="236"/>
      <c r="D20" s="236"/>
      <c r="E20" s="236"/>
      <c r="F20" s="236"/>
      <c r="G20" s="236"/>
      <c r="H20" s="236"/>
      <c r="I20" s="237"/>
    </row>
    <row r="21" spans="1:9">
      <c r="A21" s="80"/>
      <c r="B21" s="78"/>
      <c r="C21" s="78"/>
      <c r="D21" s="78"/>
      <c r="E21" s="78"/>
      <c r="F21" s="78"/>
      <c r="G21" s="78"/>
      <c r="H21" s="78"/>
      <c r="I21" s="79"/>
    </row>
    <row r="22" spans="1:9">
      <c r="A22" s="80"/>
      <c r="B22" s="78"/>
      <c r="C22" s="78"/>
      <c r="D22" s="78"/>
      <c r="E22" s="78"/>
      <c r="F22" s="78"/>
      <c r="G22" s="78"/>
      <c r="H22" s="78"/>
      <c r="I22" s="79"/>
    </row>
    <row r="23" spans="1:9">
      <c r="A23" s="80"/>
      <c r="B23" s="78"/>
      <c r="C23" s="78"/>
      <c r="D23" s="78"/>
      <c r="E23" s="78"/>
      <c r="F23" s="78"/>
      <c r="G23" s="78"/>
      <c r="H23" s="78"/>
      <c r="I23" s="79"/>
    </row>
    <row r="24" spans="1:9">
      <c r="A24" s="80"/>
      <c r="B24" s="78"/>
      <c r="C24" s="78"/>
      <c r="D24" s="78"/>
      <c r="E24" s="78"/>
      <c r="F24" s="78"/>
      <c r="G24" s="78"/>
      <c r="H24" s="78"/>
      <c r="I24" s="79"/>
    </row>
    <row r="25" spans="1:9" ht="26.25">
      <c r="A25" s="238" t="s">
        <v>192</v>
      </c>
      <c r="B25" s="239"/>
      <c r="C25" s="239"/>
      <c r="D25" s="239"/>
      <c r="E25" s="239"/>
      <c r="F25" s="239"/>
      <c r="G25" s="239"/>
      <c r="H25" s="239"/>
      <c r="I25" s="240"/>
    </row>
    <row r="26" spans="1:9">
      <c r="A26" s="80"/>
      <c r="B26" s="78"/>
      <c r="C26" s="78"/>
      <c r="D26" s="78"/>
      <c r="E26" s="78"/>
      <c r="F26" s="78"/>
      <c r="G26" s="78"/>
      <c r="H26" s="78"/>
      <c r="I26" s="79"/>
    </row>
    <row r="27" spans="1:9">
      <c r="A27" s="80"/>
      <c r="B27" s="78"/>
      <c r="C27" s="78"/>
      <c r="D27" s="78"/>
      <c r="E27" s="78"/>
      <c r="F27" s="78"/>
      <c r="G27" s="78"/>
      <c r="H27" s="78"/>
      <c r="I27" s="79"/>
    </row>
    <row r="28" spans="1:9">
      <c r="A28" s="80"/>
      <c r="B28" s="78"/>
      <c r="C28" s="78"/>
      <c r="D28" s="78"/>
      <c r="E28" s="78"/>
      <c r="F28" s="78"/>
      <c r="G28" s="78"/>
      <c r="H28" s="78"/>
      <c r="I28" s="79"/>
    </row>
    <row r="29" spans="1:9">
      <c r="A29" s="80"/>
      <c r="B29" s="78"/>
      <c r="C29" s="78"/>
      <c r="D29" s="78"/>
      <c r="E29" s="78"/>
      <c r="F29" s="78"/>
      <c r="G29" s="78"/>
      <c r="H29" s="78"/>
      <c r="I29" s="79"/>
    </row>
    <row r="30" spans="1:9">
      <c r="A30" s="80"/>
      <c r="B30" s="78"/>
      <c r="C30" s="78"/>
      <c r="D30" s="78"/>
      <c r="E30" s="78"/>
      <c r="F30" s="78"/>
      <c r="G30" s="78"/>
      <c r="H30" s="78"/>
      <c r="I30" s="79"/>
    </row>
    <row r="31" spans="1:9">
      <c r="A31" s="80"/>
      <c r="B31" s="78"/>
      <c r="C31" s="78"/>
      <c r="D31" s="78"/>
      <c r="E31" s="78"/>
      <c r="F31" s="78"/>
      <c r="G31" s="78"/>
      <c r="H31" s="78"/>
      <c r="I31" s="79"/>
    </row>
    <row r="32" spans="1:9">
      <c r="A32" s="80"/>
      <c r="B32" s="78"/>
      <c r="C32" s="78"/>
      <c r="D32" s="78"/>
      <c r="E32" s="78"/>
      <c r="F32" s="78"/>
      <c r="G32" s="78"/>
      <c r="H32" s="78"/>
      <c r="I32" s="79"/>
    </row>
    <row r="33" spans="1:9">
      <c r="A33" s="80"/>
      <c r="B33" s="78"/>
      <c r="C33" s="78"/>
      <c r="D33" s="78"/>
      <c r="E33" s="78"/>
      <c r="F33" s="78"/>
      <c r="G33" s="78"/>
      <c r="H33" s="78"/>
      <c r="I33" s="79"/>
    </row>
    <row r="34" spans="1:9">
      <c r="A34" s="80"/>
      <c r="B34" s="78"/>
      <c r="C34" s="78"/>
      <c r="D34" s="78"/>
      <c r="E34" s="78"/>
      <c r="F34" s="78"/>
      <c r="G34" s="78"/>
      <c r="H34" s="78"/>
      <c r="I34" s="79"/>
    </row>
    <row r="35" spans="1:9">
      <c r="A35" s="80"/>
      <c r="B35" s="78"/>
      <c r="C35" s="78"/>
      <c r="D35" s="78"/>
      <c r="E35" s="78"/>
      <c r="F35" s="78"/>
      <c r="G35" s="78"/>
      <c r="H35" s="78"/>
      <c r="I35" s="79"/>
    </row>
    <row r="36" spans="1:9" ht="15.75">
      <c r="A36" s="74" t="s">
        <v>182</v>
      </c>
      <c r="B36" s="75"/>
      <c r="C36" s="75"/>
      <c r="D36" s="75"/>
      <c r="E36" s="75"/>
      <c r="F36" s="77" t="s">
        <v>183</v>
      </c>
      <c r="G36" s="77"/>
      <c r="H36" s="81"/>
      <c r="I36" s="79"/>
    </row>
    <row r="37" spans="1:9" ht="15.75">
      <c r="A37" s="74" t="s">
        <v>184</v>
      </c>
      <c r="B37" s="75"/>
      <c r="C37" s="75"/>
      <c r="D37" s="75"/>
      <c r="E37" s="75"/>
      <c r="F37" s="77" t="s">
        <v>185</v>
      </c>
      <c r="G37" s="77"/>
      <c r="H37" s="81"/>
      <c r="I37" s="79"/>
    </row>
    <row r="38" spans="1:9" ht="15.75">
      <c r="A38" s="74" t="s">
        <v>186</v>
      </c>
      <c r="B38" s="75"/>
      <c r="C38" s="75"/>
      <c r="D38" s="75"/>
      <c r="E38" s="75"/>
      <c r="F38" s="77" t="s">
        <v>187</v>
      </c>
      <c r="G38" s="77"/>
      <c r="H38" s="81"/>
      <c r="I38" s="79"/>
    </row>
    <row r="39" spans="1:9" ht="15.75">
      <c r="A39" s="74" t="s">
        <v>188</v>
      </c>
      <c r="B39" s="75"/>
      <c r="C39" s="75"/>
      <c r="D39" s="75"/>
      <c r="E39" s="75"/>
      <c r="F39" s="77" t="s">
        <v>189</v>
      </c>
      <c r="G39" s="77"/>
      <c r="H39" s="81"/>
      <c r="I39" s="79"/>
    </row>
    <row r="40" spans="1:9" ht="15.75">
      <c r="A40" s="74"/>
      <c r="B40" s="75"/>
      <c r="C40" s="75"/>
      <c r="D40" s="75"/>
      <c r="E40" s="75"/>
      <c r="F40" s="75"/>
      <c r="G40" s="75"/>
      <c r="H40" s="78"/>
      <c r="I40" s="79"/>
    </row>
    <row r="41" spans="1:9" ht="15.75">
      <c r="A41" s="74"/>
      <c r="B41" s="75"/>
      <c r="C41" s="75"/>
      <c r="D41" s="75"/>
      <c r="E41" s="75"/>
      <c r="F41" s="75"/>
      <c r="G41" s="75"/>
      <c r="H41" s="78"/>
      <c r="I41" s="79"/>
    </row>
    <row r="42" spans="1:9" ht="15.75">
      <c r="A42" s="74" t="s">
        <v>190</v>
      </c>
      <c r="B42" s="75"/>
      <c r="C42" s="75"/>
      <c r="D42" s="75"/>
      <c r="E42" s="75"/>
      <c r="F42" s="75" t="s">
        <v>193</v>
      </c>
      <c r="G42" s="75"/>
      <c r="H42" s="78"/>
      <c r="I42" s="79"/>
    </row>
    <row r="43" spans="1:9" ht="15.75">
      <c r="A43" s="74"/>
      <c r="B43" s="75"/>
      <c r="C43" s="75"/>
      <c r="D43" s="75"/>
      <c r="E43" s="75"/>
      <c r="F43" s="75" t="s">
        <v>241</v>
      </c>
      <c r="G43" s="75"/>
      <c r="H43" s="78"/>
      <c r="I43" s="79"/>
    </row>
    <row r="44" spans="1:9" ht="15.75">
      <c r="A44" s="74"/>
      <c r="B44" s="75"/>
      <c r="C44" s="75"/>
      <c r="D44" s="75"/>
      <c r="E44" s="75"/>
      <c r="F44" s="75"/>
      <c r="G44" s="75"/>
      <c r="H44" s="78"/>
      <c r="I44" s="79"/>
    </row>
    <row r="45" spans="1:9" ht="15.75">
      <c r="A45" s="74" t="s">
        <v>191</v>
      </c>
      <c r="B45" s="75"/>
      <c r="C45" s="75"/>
      <c r="D45" s="75"/>
      <c r="E45" s="75"/>
      <c r="F45" s="82">
        <v>41274</v>
      </c>
      <c r="G45" s="75"/>
      <c r="H45" s="78"/>
      <c r="I45" s="79"/>
    </row>
    <row r="46" spans="1:9" ht="15.75" thickBot="1">
      <c r="A46" s="83"/>
      <c r="B46" s="84"/>
      <c r="C46" s="84"/>
      <c r="D46" s="84"/>
      <c r="E46" s="84"/>
      <c r="F46" s="84"/>
      <c r="G46" s="84"/>
      <c r="H46" s="84"/>
      <c r="I46" s="85"/>
    </row>
  </sheetData>
  <mergeCells count="3">
    <mergeCell ref="A19:I19"/>
    <mergeCell ref="A20:I20"/>
    <mergeCell ref="A25:I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0"/>
  <sheetViews>
    <sheetView topLeftCell="A19" workbookViewId="0">
      <selection activeCell="I21" sqref="I21"/>
    </sheetView>
  </sheetViews>
  <sheetFormatPr defaultRowHeight="15"/>
  <cols>
    <col min="2" max="2" width="43.5703125" bestFit="1" customWidth="1"/>
    <col min="3" max="3" width="8.85546875" bestFit="1" customWidth="1"/>
    <col min="4" max="4" width="14.28515625" bestFit="1" customWidth="1"/>
    <col min="5" max="5" width="14.28515625" style="30" bestFit="1" customWidth="1"/>
    <col min="7" max="7" width="10.5703125" bestFit="1" customWidth="1"/>
    <col min="9" max="9" width="11.140625" bestFit="1" customWidth="1"/>
  </cols>
  <sheetData>
    <row r="1" spans="1:7" ht="18.75">
      <c r="A1" s="241" t="s">
        <v>242</v>
      </c>
      <c r="B1" s="242"/>
      <c r="C1" s="242"/>
      <c r="D1" s="243"/>
      <c r="E1" s="45"/>
      <c r="F1" s="1"/>
      <c r="G1" s="1"/>
    </row>
    <row r="2" spans="1:7" ht="18.75">
      <c r="A2" s="14"/>
      <c r="B2" s="14"/>
      <c r="C2" s="14"/>
      <c r="D2" s="14"/>
      <c r="E2" s="45"/>
      <c r="F2" s="1"/>
      <c r="G2" s="1"/>
    </row>
    <row r="3" spans="1:7" ht="18.75">
      <c r="A3" s="14"/>
      <c r="B3" s="14" t="s">
        <v>0</v>
      </c>
      <c r="C3" s="14"/>
      <c r="D3" s="14"/>
      <c r="E3" s="45"/>
      <c r="F3" s="1"/>
      <c r="G3" s="1"/>
    </row>
    <row r="4" spans="1:7" ht="18.75">
      <c r="A4" s="9"/>
      <c r="B4" s="9"/>
      <c r="C4" s="9"/>
      <c r="D4" s="50">
        <v>41274</v>
      </c>
      <c r="E4" s="51">
        <v>40908</v>
      </c>
      <c r="F4" s="1"/>
      <c r="G4" s="1"/>
    </row>
    <row r="5" spans="1:7" ht="30">
      <c r="A5" s="2" t="s">
        <v>1</v>
      </c>
      <c r="B5" s="2" t="s">
        <v>2</v>
      </c>
      <c r="C5" s="2" t="s">
        <v>3</v>
      </c>
      <c r="D5" s="3" t="s">
        <v>4</v>
      </c>
      <c r="E5" s="32" t="s">
        <v>114</v>
      </c>
      <c r="F5" s="1"/>
      <c r="G5" s="1"/>
    </row>
    <row r="6" spans="1:7" ht="15.75">
      <c r="A6" s="5" t="s">
        <v>5</v>
      </c>
      <c r="B6" s="6" t="s">
        <v>6</v>
      </c>
      <c r="C6" s="7"/>
      <c r="D6" s="15">
        <f>D7+D11+D19</f>
        <v>47937536</v>
      </c>
      <c r="E6" s="15">
        <f>E7+E11+E19</f>
        <v>48600908</v>
      </c>
      <c r="F6" s="1"/>
      <c r="G6" s="18"/>
    </row>
    <row r="7" spans="1:7">
      <c r="A7" s="4"/>
      <c r="B7" s="8" t="s">
        <v>7</v>
      </c>
      <c r="C7" s="4"/>
      <c r="D7" s="12">
        <f>D8+D9</f>
        <v>4754296</v>
      </c>
      <c r="E7" s="12">
        <f>SUM(E8:E9)</f>
        <v>11454203</v>
      </c>
      <c r="F7" s="1"/>
      <c r="G7" s="1"/>
    </row>
    <row r="8" spans="1:7">
      <c r="A8" s="4"/>
      <c r="B8" s="4" t="s">
        <v>8</v>
      </c>
      <c r="C8" s="4"/>
      <c r="D8" s="116">
        <v>4732998</v>
      </c>
      <c r="E8" s="41">
        <v>10031008</v>
      </c>
      <c r="F8" s="1"/>
      <c r="G8" s="115"/>
    </row>
    <row r="9" spans="1:7">
      <c r="A9" s="4"/>
      <c r="B9" s="4" t="s">
        <v>9</v>
      </c>
      <c r="C9" s="4"/>
      <c r="D9" s="116">
        <v>21298</v>
      </c>
      <c r="E9" s="41">
        <v>1423195</v>
      </c>
      <c r="F9" s="1"/>
      <c r="G9" s="42"/>
    </row>
    <row r="10" spans="1:7">
      <c r="A10" s="4"/>
      <c r="B10" s="8" t="s">
        <v>10</v>
      </c>
      <c r="C10" s="4"/>
      <c r="D10" s="117"/>
      <c r="E10" s="12"/>
      <c r="F10" s="1"/>
      <c r="G10" s="1"/>
    </row>
    <row r="11" spans="1:7">
      <c r="A11" s="4"/>
      <c r="B11" s="8" t="s">
        <v>11</v>
      </c>
      <c r="C11" s="4"/>
      <c r="D11" s="118">
        <f>D12+D13+D14+D15+D16+D17+D18</f>
        <v>39697910</v>
      </c>
      <c r="E11" s="17">
        <f>SUM(E12:E18)</f>
        <v>33661375</v>
      </c>
      <c r="F11" s="1"/>
      <c r="G11" s="1"/>
    </row>
    <row r="12" spans="1:7">
      <c r="A12" s="4"/>
      <c r="B12" s="4" t="s">
        <v>12</v>
      </c>
      <c r="C12" s="4"/>
      <c r="D12" s="116">
        <v>35938170</v>
      </c>
      <c r="E12" s="41">
        <v>29741332</v>
      </c>
      <c r="F12" s="1"/>
      <c r="G12" s="1"/>
    </row>
    <row r="13" spans="1:7">
      <c r="A13" s="4"/>
      <c r="B13" s="4" t="s">
        <v>13</v>
      </c>
      <c r="C13" s="4"/>
      <c r="D13" s="116">
        <v>0</v>
      </c>
      <c r="E13" s="41">
        <v>0</v>
      </c>
      <c r="F13" s="1"/>
      <c r="G13" s="1"/>
    </row>
    <row r="14" spans="1:7">
      <c r="A14" s="4"/>
      <c r="B14" s="4" t="s">
        <v>14</v>
      </c>
      <c r="C14" s="4"/>
      <c r="D14" s="116"/>
      <c r="E14" s="41">
        <v>232107</v>
      </c>
      <c r="F14" s="1"/>
      <c r="G14" s="30"/>
    </row>
    <row r="15" spans="1:7">
      <c r="A15" s="4"/>
      <c r="B15" s="4" t="s">
        <v>15</v>
      </c>
      <c r="C15" s="4"/>
      <c r="D15" s="116">
        <v>71804</v>
      </c>
      <c r="E15" s="41">
        <v>0</v>
      </c>
      <c r="F15" s="1"/>
      <c r="G15" s="30"/>
    </row>
    <row r="16" spans="1:7">
      <c r="A16" s="4"/>
      <c r="B16" s="4" t="s">
        <v>16</v>
      </c>
      <c r="C16" s="4"/>
      <c r="D16" s="116">
        <v>0</v>
      </c>
      <c r="E16" s="42">
        <v>0</v>
      </c>
      <c r="F16" s="1"/>
      <c r="G16" s="1"/>
    </row>
    <row r="17" spans="1:8">
      <c r="A17" s="4"/>
      <c r="B17" s="4" t="s">
        <v>17</v>
      </c>
      <c r="C17" s="4"/>
      <c r="D17" s="116"/>
      <c r="E17" s="41"/>
    </row>
    <row r="18" spans="1:8">
      <c r="A18" s="4"/>
      <c r="B18" s="4" t="s">
        <v>18</v>
      </c>
      <c r="C18" s="4"/>
      <c r="D18" s="116">
        <v>3687936</v>
      </c>
      <c r="E18" s="41">
        <v>3687936</v>
      </c>
      <c r="H18" s="30"/>
    </row>
    <row r="19" spans="1:8">
      <c r="A19" s="4"/>
      <c r="B19" s="8" t="s">
        <v>19</v>
      </c>
      <c r="C19" s="4"/>
      <c r="D19" s="117">
        <f>D20+D21+D22+D23+D24+D25</f>
        <v>3485330</v>
      </c>
      <c r="E19" s="12">
        <f>SUM(E20:E25)</f>
        <v>3485330</v>
      </c>
      <c r="H19" s="30"/>
    </row>
    <row r="20" spans="1:8">
      <c r="A20" s="4"/>
      <c r="B20" s="10" t="s">
        <v>20</v>
      </c>
      <c r="C20" s="4"/>
      <c r="D20" s="119">
        <v>0</v>
      </c>
      <c r="E20" s="40">
        <v>0</v>
      </c>
    </row>
    <row r="21" spans="1:8">
      <c r="A21" s="4"/>
      <c r="B21" s="10" t="s">
        <v>21</v>
      </c>
      <c r="C21" s="4"/>
      <c r="D21" s="119">
        <v>414088</v>
      </c>
      <c r="E21" s="40">
        <f>'[1]ATTIVO OK'!$G$30</f>
        <v>414088</v>
      </c>
    </row>
    <row r="22" spans="1:8">
      <c r="A22" s="4"/>
      <c r="B22" s="4" t="s">
        <v>22</v>
      </c>
      <c r="C22" s="4"/>
      <c r="D22" s="119">
        <v>3071242</v>
      </c>
      <c r="E22" s="40">
        <f>'[1]ATTIVO OK'!$G$27</f>
        <v>3071242</v>
      </c>
    </row>
    <row r="23" spans="1:8">
      <c r="A23" s="4"/>
      <c r="B23" s="10" t="s">
        <v>23</v>
      </c>
      <c r="C23" s="4"/>
      <c r="D23" s="119">
        <v>0</v>
      </c>
      <c r="E23" s="40">
        <v>0</v>
      </c>
    </row>
    <row r="24" spans="1:8">
      <c r="A24" s="4"/>
      <c r="B24" s="10" t="s">
        <v>24</v>
      </c>
      <c r="C24" s="4"/>
      <c r="D24" s="119"/>
      <c r="E24" s="40"/>
    </row>
    <row r="25" spans="1:8">
      <c r="A25" s="4"/>
      <c r="B25" s="10" t="s">
        <v>25</v>
      </c>
      <c r="C25" s="4"/>
      <c r="D25" s="119"/>
      <c r="E25" s="40"/>
    </row>
    <row r="26" spans="1:8">
      <c r="A26" s="4"/>
      <c r="B26" s="8" t="s">
        <v>26</v>
      </c>
      <c r="C26" s="4"/>
      <c r="D26" s="117"/>
      <c r="E26" s="12"/>
    </row>
    <row r="27" spans="1:8">
      <c r="A27" s="4"/>
      <c r="B27" s="8" t="s">
        <v>27</v>
      </c>
      <c r="C27" s="4"/>
      <c r="D27" s="117"/>
      <c r="E27" s="12"/>
    </row>
    <row r="28" spans="1:8">
      <c r="A28" s="4"/>
      <c r="B28" s="8" t="s">
        <v>28</v>
      </c>
      <c r="C28" s="4"/>
      <c r="D28" s="117">
        <v>0</v>
      </c>
      <c r="E28" s="12">
        <f>SUM(E29:E30)</f>
        <v>0</v>
      </c>
    </row>
    <row r="29" spans="1:8">
      <c r="A29" s="4"/>
      <c r="B29" s="10" t="s">
        <v>29</v>
      </c>
      <c r="C29" s="4"/>
      <c r="D29" s="117">
        <v>0</v>
      </c>
      <c r="E29" s="12">
        <v>0</v>
      </c>
    </row>
    <row r="30" spans="1:8">
      <c r="A30" s="4"/>
      <c r="B30" s="4" t="s">
        <v>30</v>
      </c>
      <c r="C30" s="4"/>
      <c r="D30" s="117"/>
      <c r="E30" s="12"/>
    </row>
    <row r="31" spans="1:8" ht="15.75">
      <c r="A31" s="5" t="s">
        <v>31</v>
      </c>
      <c r="B31" s="6" t="s">
        <v>32</v>
      </c>
      <c r="C31" s="7"/>
      <c r="D31" s="120">
        <f>D32+D33+D43</f>
        <v>319121151</v>
      </c>
      <c r="E31" s="15">
        <f>E32+E33+E43</f>
        <v>314610614</v>
      </c>
    </row>
    <row r="32" spans="1:8">
      <c r="A32" s="4"/>
      <c r="B32" s="8" t="s">
        <v>33</v>
      </c>
      <c r="C32" s="4"/>
      <c r="D32" s="117">
        <v>5798769</v>
      </c>
      <c r="E32" s="12">
        <f>'[1]ATTIVO OK'!$G$23</f>
        <v>5798769</v>
      </c>
    </row>
    <row r="33" spans="1:9">
      <c r="A33" s="4"/>
      <c r="B33" s="8" t="s">
        <v>34</v>
      </c>
      <c r="C33" s="4"/>
      <c r="D33" s="117">
        <f>D35+D36+D37+D38+D39</f>
        <v>313040880</v>
      </c>
      <c r="E33" s="12">
        <f>E35+E36+E37+E38+E39</f>
        <v>308530343</v>
      </c>
    </row>
    <row r="34" spans="1:9">
      <c r="A34" s="4"/>
      <c r="B34" s="4" t="s">
        <v>35</v>
      </c>
      <c r="C34" s="4"/>
      <c r="D34" s="119"/>
      <c r="E34" s="40"/>
    </row>
    <row r="35" spans="1:9">
      <c r="A35" s="4"/>
      <c r="B35" s="4" t="s">
        <v>36</v>
      </c>
      <c r="C35" s="4"/>
      <c r="D35" s="119">
        <v>420000</v>
      </c>
      <c r="E35" s="40">
        <v>420000</v>
      </c>
      <c r="I35" s="42"/>
    </row>
    <row r="36" spans="1:9">
      <c r="A36" s="4"/>
      <c r="B36" s="4" t="s">
        <v>37</v>
      </c>
      <c r="C36" s="4"/>
      <c r="D36" s="119">
        <v>282048776</v>
      </c>
      <c r="E36" s="40">
        <v>274158846</v>
      </c>
    </row>
    <row r="37" spans="1:9">
      <c r="A37" s="4"/>
      <c r="B37" s="4" t="s">
        <v>38</v>
      </c>
      <c r="C37" s="4"/>
      <c r="D37" s="116">
        <v>20120725</v>
      </c>
      <c r="E37" s="41">
        <v>21179710</v>
      </c>
    </row>
    <row r="38" spans="1:9">
      <c r="A38" s="4"/>
      <c r="B38" s="4" t="s">
        <v>39</v>
      </c>
      <c r="C38" s="4"/>
      <c r="D38" s="116">
        <v>2539407</v>
      </c>
      <c r="E38" s="41">
        <v>3174259</v>
      </c>
    </row>
    <row r="39" spans="1:9">
      <c r="A39" s="4"/>
      <c r="B39" s="4" t="s">
        <v>40</v>
      </c>
      <c r="C39" s="4"/>
      <c r="D39" s="119">
        <v>7911972</v>
      </c>
      <c r="E39" s="40">
        <v>9597528</v>
      </c>
    </row>
    <row r="40" spans="1:9">
      <c r="A40" s="4"/>
      <c r="B40" s="4" t="s">
        <v>41</v>
      </c>
      <c r="C40" s="4"/>
      <c r="D40" s="119">
        <v>0</v>
      </c>
      <c r="E40" s="40">
        <v>0</v>
      </c>
    </row>
    <row r="41" spans="1:9">
      <c r="A41" s="4"/>
      <c r="B41" s="4"/>
      <c r="C41" s="4"/>
      <c r="D41" s="13">
        <v>0</v>
      </c>
      <c r="E41" s="40">
        <v>0</v>
      </c>
    </row>
    <row r="42" spans="1:9">
      <c r="A42" s="4"/>
      <c r="B42" s="8" t="s">
        <v>42</v>
      </c>
      <c r="C42" s="4"/>
      <c r="D42" s="12"/>
      <c r="E42" s="12"/>
    </row>
    <row r="43" spans="1:9">
      <c r="A43" s="4"/>
      <c r="B43" s="8" t="s">
        <v>43</v>
      </c>
      <c r="C43" s="4"/>
      <c r="D43" s="117">
        <v>281502</v>
      </c>
      <c r="E43" s="12">
        <v>281502</v>
      </c>
    </row>
    <row r="44" spans="1:9">
      <c r="A44" s="4"/>
      <c r="B44" s="11" t="s">
        <v>44</v>
      </c>
      <c r="C44" s="4"/>
      <c r="D44" s="12"/>
      <c r="E44" s="12"/>
    </row>
    <row r="45" spans="1:9">
      <c r="A45" s="4"/>
      <c r="B45" s="11" t="s">
        <v>45</v>
      </c>
      <c r="C45" s="4"/>
      <c r="D45" s="12"/>
      <c r="E45" s="12"/>
    </row>
    <row r="46" spans="1:9" ht="15.75">
      <c r="A46" s="7"/>
      <c r="B46" s="6" t="s">
        <v>46</v>
      </c>
      <c r="C46" s="7"/>
      <c r="D46" s="15">
        <f>D6+D31</f>
        <v>367058687</v>
      </c>
      <c r="E46" s="15">
        <f>E6+E31</f>
        <v>363211522</v>
      </c>
    </row>
    <row r="47" spans="1:9">
      <c r="A47" s="1"/>
      <c r="B47" s="1"/>
      <c r="C47" s="1"/>
      <c r="D47" s="16"/>
      <c r="E47" s="42"/>
    </row>
    <row r="50" spans="4:4">
      <c r="D50" s="4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topLeftCell="A15" workbookViewId="0">
      <selection activeCell="H34" sqref="H34"/>
    </sheetView>
  </sheetViews>
  <sheetFormatPr defaultRowHeight="15"/>
  <cols>
    <col min="2" max="2" width="46.42578125" bestFit="1" customWidth="1"/>
    <col min="3" max="3" width="8.85546875" bestFit="1" customWidth="1"/>
    <col min="4" max="4" width="15.7109375" bestFit="1" customWidth="1"/>
    <col min="5" max="5" width="15.7109375" style="30" customWidth="1"/>
  </cols>
  <sheetData>
    <row r="1" spans="1:5" ht="18.75">
      <c r="A1" s="241" t="s">
        <v>242</v>
      </c>
      <c r="B1" s="242"/>
      <c r="C1" s="242"/>
      <c r="D1" s="243"/>
      <c r="E1" s="45"/>
    </row>
    <row r="2" spans="1:5" ht="18.75">
      <c r="A2" s="14"/>
      <c r="B2" s="14"/>
      <c r="C2" s="14"/>
      <c r="D2" s="14"/>
      <c r="E2" s="45"/>
    </row>
    <row r="3" spans="1:5" ht="18.75">
      <c r="A3" s="14"/>
      <c r="B3" s="14" t="s">
        <v>47</v>
      </c>
      <c r="C3" s="14"/>
      <c r="D3" s="14"/>
      <c r="E3" s="45"/>
    </row>
    <row r="4" spans="1:5" ht="18.75">
      <c r="A4" s="9"/>
      <c r="B4" s="9"/>
      <c r="C4" s="9"/>
      <c r="D4" s="50">
        <v>41274</v>
      </c>
      <c r="E4" s="51">
        <v>40908</v>
      </c>
    </row>
    <row r="5" spans="1:5" ht="30">
      <c r="A5" s="20" t="s">
        <v>1</v>
      </c>
      <c r="B5" s="20" t="s">
        <v>48</v>
      </c>
      <c r="C5" s="20" t="s">
        <v>3</v>
      </c>
      <c r="D5" s="21" t="s">
        <v>4</v>
      </c>
      <c r="E5" s="32" t="s">
        <v>114</v>
      </c>
    </row>
    <row r="6" spans="1:5" ht="15.75">
      <c r="A6" s="5" t="s">
        <v>5</v>
      </c>
      <c r="B6" s="6" t="s">
        <v>49</v>
      </c>
      <c r="C6" s="7"/>
      <c r="D6" s="15">
        <f>D7+D8+D11+D22+D23</f>
        <v>20432502</v>
      </c>
      <c r="E6" s="15">
        <f>SUM(E7:E8,E11,E22:E23)</f>
        <v>8561408</v>
      </c>
    </row>
    <row r="7" spans="1:5">
      <c r="A7" s="22"/>
      <c r="B7" s="8" t="s">
        <v>50</v>
      </c>
      <c r="C7" s="22"/>
      <c r="D7" s="12"/>
      <c r="E7" s="12"/>
    </row>
    <row r="8" spans="1:5">
      <c r="A8" s="22"/>
      <c r="B8" s="8" t="s">
        <v>51</v>
      </c>
      <c r="C8" s="22"/>
      <c r="D8" s="117">
        <v>4889679</v>
      </c>
      <c r="E8" s="12">
        <f>SUM(E9:E10)</f>
        <v>0</v>
      </c>
    </row>
    <row r="9" spans="1:5">
      <c r="A9" s="22"/>
      <c r="B9" s="22" t="s">
        <v>52</v>
      </c>
      <c r="C9" s="22"/>
      <c r="D9" s="116">
        <v>4889679</v>
      </c>
      <c r="E9" s="41"/>
    </row>
    <row r="10" spans="1:5">
      <c r="A10" s="22"/>
      <c r="B10" s="22" t="s">
        <v>53</v>
      </c>
      <c r="C10" s="22"/>
      <c r="D10" s="116"/>
      <c r="E10" s="41"/>
    </row>
    <row r="11" spans="1:5">
      <c r="A11" s="22"/>
      <c r="B11" s="8" t="s">
        <v>54</v>
      </c>
      <c r="C11" s="22"/>
      <c r="D11" s="117">
        <f>D12+D13+D14+D15+D16+D17+D18+D19+D20+D21</f>
        <v>14489522</v>
      </c>
      <c r="E11" s="12">
        <f>SUM(E12:E21)</f>
        <v>6493120</v>
      </c>
    </row>
    <row r="12" spans="1:5">
      <c r="A12" s="22"/>
      <c r="B12" s="22" t="s">
        <v>55</v>
      </c>
      <c r="C12" s="22"/>
      <c r="D12" s="116">
        <v>4400657</v>
      </c>
      <c r="E12" s="41">
        <v>790371</v>
      </c>
    </row>
    <row r="13" spans="1:5">
      <c r="A13" s="22"/>
      <c r="B13" s="22" t="s">
        <v>56</v>
      </c>
      <c r="C13" s="22"/>
      <c r="D13" s="116"/>
      <c r="E13" s="41">
        <v>0</v>
      </c>
    </row>
    <row r="14" spans="1:5">
      <c r="A14" s="22"/>
      <c r="B14" s="22" t="s">
        <v>57</v>
      </c>
      <c r="C14" s="22"/>
      <c r="D14" s="116">
        <v>232366</v>
      </c>
      <c r="E14" s="41">
        <v>193099</v>
      </c>
    </row>
    <row r="15" spans="1:5">
      <c r="A15" s="22"/>
      <c r="B15" s="22" t="s">
        <v>58</v>
      </c>
      <c r="C15" s="22"/>
      <c r="D15" s="116">
        <v>136022</v>
      </c>
      <c r="E15" s="41">
        <v>143651</v>
      </c>
    </row>
    <row r="16" spans="1:5">
      <c r="A16" s="22"/>
      <c r="B16" s="22" t="s">
        <v>59</v>
      </c>
      <c r="C16" s="22"/>
      <c r="D16" s="116">
        <v>75390</v>
      </c>
      <c r="E16" s="41">
        <v>0</v>
      </c>
    </row>
    <row r="17" spans="1:8">
      <c r="A17" s="22"/>
      <c r="B17" s="22" t="s">
        <v>60</v>
      </c>
      <c r="C17" s="22"/>
      <c r="D17" s="116"/>
      <c r="E17" s="41">
        <v>961145</v>
      </c>
      <c r="F17" s="19"/>
      <c r="G17" s="19"/>
      <c r="H17" s="19"/>
    </row>
    <row r="18" spans="1:8">
      <c r="A18" s="22"/>
      <c r="B18" s="22" t="s">
        <v>61</v>
      </c>
      <c r="C18" s="22"/>
      <c r="D18" s="116">
        <v>399631</v>
      </c>
      <c r="E18" s="41">
        <v>0</v>
      </c>
      <c r="F18" s="19"/>
      <c r="G18" s="19"/>
      <c r="H18" s="19"/>
    </row>
    <row r="19" spans="1:8">
      <c r="A19" s="22"/>
      <c r="B19" s="22" t="s">
        <v>16</v>
      </c>
      <c r="C19" s="22"/>
      <c r="D19" s="116">
        <v>0</v>
      </c>
      <c r="E19" s="41">
        <v>0</v>
      </c>
      <c r="F19" s="19"/>
      <c r="G19" s="19"/>
      <c r="H19" s="19"/>
    </row>
    <row r="20" spans="1:8">
      <c r="A20" s="22"/>
      <c r="B20" s="22" t="s">
        <v>62</v>
      </c>
      <c r="C20" s="22"/>
      <c r="D20" s="116">
        <v>3219935</v>
      </c>
      <c r="E20" s="41"/>
      <c r="F20" s="19"/>
      <c r="G20" s="19"/>
      <c r="H20" s="19"/>
    </row>
    <row r="21" spans="1:8">
      <c r="A21" s="22"/>
      <c r="B21" s="22" t="s">
        <v>63</v>
      </c>
      <c r="C21" s="22"/>
      <c r="D21" s="116">
        <v>6025521</v>
      </c>
      <c r="E21" s="41">
        <v>4404854</v>
      </c>
      <c r="F21" s="19"/>
      <c r="G21" s="19"/>
      <c r="H21" s="29"/>
    </row>
    <row r="22" spans="1:8">
      <c r="A22" s="22"/>
      <c r="B22" s="8" t="s">
        <v>64</v>
      </c>
      <c r="C22" s="22"/>
      <c r="D22" s="117">
        <v>1053301</v>
      </c>
      <c r="E22" s="12">
        <v>1069221</v>
      </c>
      <c r="F22" s="19"/>
      <c r="G22" s="19"/>
      <c r="H22" s="29"/>
    </row>
    <row r="23" spans="1:8">
      <c r="A23" s="22"/>
      <c r="B23" s="8" t="s">
        <v>65</v>
      </c>
      <c r="C23" s="22"/>
      <c r="D23" s="117"/>
      <c r="E23" s="12">
        <v>999067</v>
      </c>
      <c r="F23" s="19"/>
      <c r="G23" s="19"/>
      <c r="H23" s="19"/>
    </row>
    <row r="24" spans="1:8" ht="15.75">
      <c r="A24" s="5" t="s">
        <v>31</v>
      </c>
      <c r="B24" s="6" t="s">
        <v>66</v>
      </c>
      <c r="C24" s="7"/>
      <c r="D24" s="15">
        <f>D25+D28+D30</f>
        <v>20910454</v>
      </c>
      <c r="E24" s="15">
        <f>SUM(E25,E28:E30)</f>
        <v>23230805</v>
      </c>
      <c r="F24" s="23"/>
      <c r="G24" s="23"/>
      <c r="H24" s="23"/>
    </row>
    <row r="25" spans="1:8">
      <c r="A25" s="22"/>
      <c r="B25" s="8" t="s">
        <v>67</v>
      </c>
      <c r="C25" s="22"/>
      <c r="D25" s="12">
        <v>0</v>
      </c>
      <c r="E25" s="12">
        <f>SUM(E26:E27)</f>
        <v>0</v>
      </c>
      <c r="F25" s="19"/>
      <c r="G25" s="19"/>
      <c r="H25" s="19"/>
    </row>
    <row r="26" spans="1:8">
      <c r="A26" s="22"/>
      <c r="B26" s="22" t="s">
        <v>68</v>
      </c>
      <c r="C26" s="22"/>
      <c r="D26" s="27"/>
      <c r="E26" s="41"/>
      <c r="F26" s="19"/>
      <c r="G26" s="19"/>
      <c r="H26" s="19"/>
    </row>
    <row r="27" spans="1:8">
      <c r="A27" s="22"/>
      <c r="B27" s="22" t="s">
        <v>69</v>
      </c>
      <c r="C27" s="22"/>
      <c r="D27" s="116"/>
      <c r="E27" s="41"/>
      <c r="F27" s="19"/>
      <c r="G27" s="19"/>
      <c r="H27" s="19"/>
    </row>
    <row r="28" spans="1:8">
      <c r="A28" s="22"/>
      <c r="B28" s="8" t="s">
        <v>70</v>
      </c>
      <c r="C28" s="22"/>
      <c r="D28" s="117">
        <f>8873965+12036489</f>
        <v>20910454</v>
      </c>
      <c r="E28" s="12">
        <v>23230805</v>
      </c>
      <c r="F28" s="19"/>
      <c r="G28" s="19"/>
      <c r="H28" s="19"/>
    </row>
    <row r="29" spans="1:8">
      <c r="A29" s="22"/>
      <c r="B29" s="8" t="s">
        <v>71</v>
      </c>
      <c r="C29" s="22"/>
      <c r="D29" s="117"/>
      <c r="E29" s="12"/>
      <c r="F29" s="19"/>
      <c r="G29" s="19"/>
      <c r="H29" s="19"/>
    </row>
    <row r="30" spans="1:8">
      <c r="A30" s="22"/>
      <c r="B30" s="8" t="s">
        <v>72</v>
      </c>
      <c r="C30" s="22"/>
      <c r="D30" s="117">
        <v>0</v>
      </c>
      <c r="E30" s="12">
        <v>0</v>
      </c>
      <c r="F30" s="19"/>
      <c r="G30" s="19"/>
      <c r="H30" s="19"/>
    </row>
    <row r="31" spans="1:8" ht="15.75">
      <c r="A31" s="7"/>
      <c r="B31" s="6" t="s">
        <v>73</v>
      </c>
      <c r="C31" s="7"/>
      <c r="D31" s="120">
        <f>D11+D22+D23+D24+D8</f>
        <v>41342956</v>
      </c>
      <c r="E31" s="15">
        <f>SUM(E24+E22+E23+E11)</f>
        <v>31792213</v>
      </c>
      <c r="F31" s="23"/>
      <c r="G31" s="23"/>
      <c r="H31" s="23"/>
    </row>
    <row r="32" spans="1:8" ht="15.75">
      <c r="A32" s="5" t="s">
        <v>74</v>
      </c>
      <c r="B32" s="26" t="s">
        <v>75</v>
      </c>
      <c r="C32" s="7"/>
      <c r="D32" s="120">
        <f>D33+D34+D35+D36+D37+D38+D39+D40+D41+D42</f>
        <v>325715731</v>
      </c>
      <c r="E32" s="15">
        <f>SUM(E33:E42)</f>
        <v>331419309</v>
      </c>
      <c r="F32" s="23"/>
      <c r="G32" s="23"/>
      <c r="H32" s="23"/>
    </row>
    <row r="33" spans="1:5">
      <c r="A33" s="22"/>
      <c r="B33" s="11" t="s">
        <v>76</v>
      </c>
      <c r="C33" s="22"/>
      <c r="D33" s="117"/>
      <c r="E33" s="12"/>
    </row>
    <row r="34" spans="1:5">
      <c r="A34" s="22"/>
      <c r="B34" s="11" t="s">
        <v>77</v>
      </c>
      <c r="C34" s="22"/>
      <c r="D34" s="117"/>
      <c r="E34" s="12"/>
    </row>
    <row r="35" spans="1:5">
      <c r="A35" s="22"/>
      <c r="B35" s="11" t="s">
        <v>78</v>
      </c>
      <c r="C35" s="22"/>
      <c r="D35" s="117">
        <v>291500000</v>
      </c>
      <c r="E35" s="12">
        <v>291500000</v>
      </c>
    </row>
    <row r="36" spans="1:5">
      <c r="A36" s="22"/>
      <c r="B36" s="11" t="s">
        <v>79</v>
      </c>
      <c r="C36" s="22"/>
      <c r="D36" s="117"/>
      <c r="E36" s="12"/>
    </row>
    <row r="37" spans="1:5">
      <c r="A37" s="22"/>
      <c r="B37" s="11" t="s">
        <v>80</v>
      </c>
      <c r="C37" s="22"/>
      <c r="D37" s="117"/>
      <c r="E37" s="12"/>
    </row>
    <row r="38" spans="1:5">
      <c r="A38" s="22"/>
      <c r="B38" s="11" t="s">
        <v>81</v>
      </c>
      <c r="C38" s="22"/>
      <c r="D38" s="117"/>
      <c r="E38" s="12"/>
    </row>
    <row r="39" spans="1:5">
      <c r="A39" s="22"/>
      <c r="B39" s="11" t="s">
        <v>82</v>
      </c>
      <c r="C39" s="22"/>
      <c r="D39" s="117">
        <v>8760827</v>
      </c>
      <c r="E39" s="12">
        <v>7120907</v>
      </c>
    </row>
    <row r="40" spans="1:5">
      <c r="A40" s="22"/>
      <c r="B40" s="11" t="s">
        <v>83</v>
      </c>
      <c r="C40" s="22"/>
      <c r="D40" s="117">
        <v>0</v>
      </c>
      <c r="E40" s="12">
        <v>0</v>
      </c>
    </row>
    <row r="41" spans="1:5">
      <c r="A41" s="22"/>
      <c r="B41" s="11" t="s">
        <v>84</v>
      </c>
      <c r="C41" s="22"/>
      <c r="D41" s="12">
        <v>0</v>
      </c>
      <c r="E41" s="12">
        <v>0</v>
      </c>
    </row>
    <row r="42" spans="1:5" ht="15.75">
      <c r="A42" s="22"/>
      <c r="B42" s="11" t="s">
        <v>85</v>
      </c>
      <c r="C42" s="22"/>
      <c r="D42" s="15">
        <f>PASH!C28</f>
        <v>25454904</v>
      </c>
      <c r="E42" s="15">
        <v>32798402</v>
      </c>
    </row>
    <row r="43" spans="1:5" ht="18.75">
      <c r="A43" s="24"/>
      <c r="B43" s="25" t="s">
        <v>86</v>
      </c>
      <c r="C43" s="24"/>
      <c r="D43" s="28">
        <f>D31+D32</f>
        <v>367058687</v>
      </c>
      <c r="E43" s="28">
        <f>SUM(E32+E31)</f>
        <v>363211522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6"/>
  <sheetViews>
    <sheetView topLeftCell="A24" workbookViewId="0">
      <selection activeCell="B35" sqref="B35"/>
    </sheetView>
  </sheetViews>
  <sheetFormatPr defaultRowHeight="15"/>
  <cols>
    <col min="1" max="1" width="3.7109375" bestFit="1" customWidth="1"/>
    <col min="2" max="2" width="61.140625" bestFit="1" customWidth="1"/>
    <col min="3" max="3" width="21.5703125" customWidth="1"/>
    <col min="4" max="4" width="21.5703125" style="30" customWidth="1"/>
    <col min="5" max="5" width="9.85546875" bestFit="1" customWidth="1"/>
    <col min="6" max="7" width="15.28515625" bestFit="1" customWidth="1"/>
  </cols>
  <sheetData>
    <row r="1" spans="1:10" ht="18.75">
      <c r="A1" s="244" t="s">
        <v>113</v>
      </c>
      <c r="B1" s="244"/>
      <c r="C1" s="244"/>
      <c r="D1" s="44"/>
      <c r="E1" s="30"/>
      <c r="F1" s="30"/>
      <c r="G1" s="30"/>
      <c r="H1" s="30"/>
      <c r="I1" s="30"/>
      <c r="J1" s="30"/>
    </row>
    <row r="2" spans="1:10" ht="18.75">
      <c r="A2" s="245" t="s">
        <v>87</v>
      </c>
      <c r="B2" s="245"/>
      <c r="C2" s="245"/>
      <c r="D2" s="45"/>
      <c r="E2" s="30"/>
      <c r="F2" s="30"/>
      <c r="G2" s="30"/>
      <c r="H2" s="30"/>
      <c r="I2" s="30"/>
      <c r="J2" s="30"/>
    </row>
    <row r="3" spans="1:10" ht="18.75">
      <c r="A3" s="14"/>
      <c r="B3" s="14"/>
      <c r="C3" s="14"/>
      <c r="D3" s="45"/>
      <c r="E3" s="30"/>
      <c r="F3" s="30"/>
      <c r="G3" s="30"/>
      <c r="H3" s="30"/>
      <c r="I3" s="30"/>
      <c r="J3" s="30"/>
    </row>
    <row r="4" spans="1:10" ht="18.75">
      <c r="A4" s="14"/>
      <c r="B4" s="14" t="s">
        <v>88</v>
      </c>
      <c r="C4" s="14"/>
      <c r="D4" s="45"/>
      <c r="E4" s="30"/>
      <c r="F4" s="30"/>
      <c r="G4" s="30"/>
      <c r="H4" s="30"/>
      <c r="I4" s="30"/>
      <c r="J4" s="30"/>
    </row>
    <row r="5" spans="1:10">
      <c r="A5" s="39"/>
      <c r="B5" s="39"/>
      <c r="C5" s="52">
        <v>41274</v>
      </c>
      <c r="D5" s="53">
        <v>40908</v>
      </c>
      <c r="E5" s="30"/>
      <c r="F5" s="30"/>
      <c r="G5" s="30"/>
      <c r="H5" s="30"/>
      <c r="I5" s="30"/>
      <c r="J5" s="30"/>
    </row>
    <row r="6" spans="1:10">
      <c r="A6" s="31" t="s">
        <v>1</v>
      </c>
      <c r="B6" s="31" t="s">
        <v>89</v>
      </c>
      <c r="C6" s="32" t="s">
        <v>4</v>
      </c>
      <c r="D6" s="32" t="s">
        <v>114</v>
      </c>
      <c r="E6" s="30"/>
      <c r="F6" s="30"/>
      <c r="G6" s="30"/>
      <c r="H6" s="30"/>
      <c r="I6" s="30"/>
      <c r="J6" s="30"/>
    </row>
    <row r="7" spans="1:10">
      <c r="A7" s="34">
        <v>1</v>
      </c>
      <c r="B7" s="35" t="s">
        <v>90</v>
      </c>
      <c r="C7" s="40">
        <v>98316062</v>
      </c>
      <c r="D7" s="40">
        <v>99890508</v>
      </c>
      <c r="E7" s="33"/>
      <c r="F7" s="115">
        <f>C7+C8</f>
        <v>109837954</v>
      </c>
      <c r="G7" s="115">
        <f>D7+D8</f>
        <v>110916957</v>
      </c>
      <c r="H7" s="43"/>
      <c r="I7" s="33"/>
      <c r="J7" s="33"/>
    </row>
    <row r="8" spans="1:10">
      <c r="A8" s="34">
        <v>2</v>
      </c>
      <c r="B8" s="35" t="s">
        <v>91</v>
      </c>
      <c r="C8" s="40">
        <v>11521892</v>
      </c>
      <c r="D8" s="40">
        <v>11026449</v>
      </c>
      <c r="E8" s="33"/>
      <c r="F8" s="33"/>
      <c r="G8" s="33"/>
      <c r="H8" s="33"/>
      <c r="I8" s="33"/>
      <c r="J8" s="33"/>
    </row>
    <row r="9" spans="1:10">
      <c r="A9" s="34">
        <v>3</v>
      </c>
      <c r="B9" s="36" t="s">
        <v>92</v>
      </c>
      <c r="C9" s="40">
        <v>20325714</v>
      </c>
      <c r="D9" s="40">
        <v>18516604</v>
      </c>
      <c r="E9" s="33"/>
      <c r="F9" s="30"/>
      <c r="G9" s="43"/>
      <c r="H9" s="33"/>
      <c r="I9" s="33"/>
      <c r="J9" s="33"/>
    </row>
    <row r="10" spans="1:10">
      <c r="A10" s="34">
        <v>4</v>
      </c>
      <c r="B10" s="36" t="s">
        <v>93</v>
      </c>
      <c r="C10" s="40">
        <v>20325714</v>
      </c>
      <c r="D10" s="40">
        <v>18516604</v>
      </c>
      <c r="E10" s="33"/>
      <c r="F10" s="42"/>
      <c r="G10" s="43"/>
      <c r="H10" s="33"/>
      <c r="I10" s="33"/>
      <c r="J10" s="43"/>
    </row>
    <row r="11" spans="1:10">
      <c r="A11" s="34">
        <v>5</v>
      </c>
      <c r="B11" s="35" t="s">
        <v>94</v>
      </c>
      <c r="C11" s="40">
        <f>C12+C13</f>
        <v>18243378</v>
      </c>
      <c r="D11" s="40">
        <f>SUM(D12:D13)</f>
        <v>17379464</v>
      </c>
      <c r="E11" s="33"/>
      <c r="F11" s="30"/>
      <c r="G11" s="43"/>
      <c r="H11" s="33"/>
      <c r="I11" s="33"/>
      <c r="J11" s="33"/>
    </row>
    <row r="12" spans="1:10">
      <c r="A12" s="36"/>
      <c r="B12" s="36" t="s">
        <v>95</v>
      </c>
      <c r="C12" s="41">
        <v>16658840</v>
      </c>
      <c r="D12" s="41">
        <v>15984493</v>
      </c>
      <c r="E12" s="30"/>
      <c r="F12" s="30"/>
      <c r="G12" s="43"/>
      <c r="H12" s="30"/>
      <c r="I12" s="30"/>
      <c r="J12" s="30"/>
    </row>
    <row r="13" spans="1:10">
      <c r="A13" s="36"/>
      <c r="B13" s="36" t="s">
        <v>96</v>
      </c>
      <c r="C13" s="41">
        <v>1584538</v>
      </c>
      <c r="D13" s="41">
        <v>1394971</v>
      </c>
      <c r="E13" s="30"/>
      <c r="F13" s="30"/>
      <c r="G13" s="42"/>
      <c r="H13" s="30"/>
      <c r="I13" s="30"/>
      <c r="J13" s="30"/>
    </row>
    <row r="14" spans="1:10">
      <c r="A14" s="31">
        <v>6</v>
      </c>
      <c r="B14" s="36" t="s">
        <v>97</v>
      </c>
      <c r="C14" s="41">
        <v>9096516</v>
      </c>
      <c r="D14" s="41">
        <v>9403332</v>
      </c>
      <c r="E14" s="30"/>
      <c r="F14" s="30"/>
      <c r="G14" s="30"/>
      <c r="H14" s="30"/>
      <c r="I14" s="30"/>
      <c r="J14" s="30"/>
    </row>
    <row r="15" spans="1:10">
      <c r="A15" s="31">
        <v>7</v>
      </c>
      <c r="B15" s="36" t="s">
        <v>98</v>
      </c>
      <c r="C15" s="41">
        <f>51259571+3270994-9779482+4309040</f>
        <v>49060123</v>
      </c>
      <c r="D15" s="41">
        <v>45063433</v>
      </c>
      <c r="E15" s="30"/>
      <c r="F15" s="30"/>
      <c r="G15" s="30"/>
      <c r="H15" s="30"/>
      <c r="I15" s="30"/>
      <c r="J15" s="30"/>
    </row>
    <row r="16" spans="1:10">
      <c r="A16" s="31">
        <v>8</v>
      </c>
      <c r="B16" s="37" t="s">
        <v>99</v>
      </c>
      <c r="C16" s="12">
        <f>C10+C11+C14+C15</f>
        <v>96725731</v>
      </c>
      <c r="D16" s="12">
        <f>D10+D11+D14+D15</f>
        <v>90362833</v>
      </c>
      <c r="E16" s="30"/>
      <c r="F16" s="30"/>
      <c r="G16" s="30"/>
      <c r="H16" s="30"/>
      <c r="I16" s="30"/>
      <c r="J16" s="30"/>
    </row>
    <row r="17" spans="1:6">
      <c r="A17" s="31">
        <v>9</v>
      </c>
      <c r="B17" s="37" t="s">
        <v>100</v>
      </c>
      <c r="C17" s="12">
        <f>C7+C8+C9-C16</f>
        <v>33437937</v>
      </c>
      <c r="D17" s="12">
        <f>D7+D8+D9-D16</f>
        <v>39070728</v>
      </c>
    </row>
    <row r="18" spans="1:6">
      <c r="A18" s="31">
        <v>10</v>
      </c>
      <c r="B18" s="36" t="s">
        <v>101</v>
      </c>
      <c r="C18" s="41"/>
      <c r="D18" s="41"/>
    </row>
    <row r="19" spans="1:6">
      <c r="A19" s="31">
        <v>11</v>
      </c>
      <c r="B19" s="36" t="s">
        <v>102</v>
      </c>
      <c r="C19" s="41"/>
      <c r="D19" s="41"/>
    </row>
    <row r="20" spans="1:6">
      <c r="A20" s="31">
        <v>12</v>
      </c>
      <c r="B20" s="36" t="s">
        <v>103</v>
      </c>
      <c r="C20" s="41">
        <f>C21+C22+C23+C24</f>
        <v>-4627871</v>
      </c>
      <c r="D20" s="41">
        <f>SUM(D21:D24)</f>
        <v>-2628060</v>
      </c>
    </row>
    <row r="21" spans="1:6">
      <c r="A21" s="36"/>
      <c r="B21" s="36" t="s">
        <v>104</v>
      </c>
      <c r="C21" s="41">
        <v>0</v>
      </c>
      <c r="D21" s="41">
        <v>0</v>
      </c>
    </row>
    <row r="22" spans="1:6">
      <c r="A22" s="36"/>
      <c r="B22" s="36" t="s">
        <v>105</v>
      </c>
      <c r="C22" s="41">
        <v>-3005137</v>
      </c>
      <c r="D22" s="41">
        <v>-1853706</v>
      </c>
    </row>
    <row r="23" spans="1:6">
      <c r="A23" s="36"/>
      <c r="B23" s="36" t="s">
        <v>106</v>
      </c>
      <c r="C23" s="41">
        <v>-2220107</v>
      </c>
      <c r="D23" s="41">
        <v>-13850</v>
      </c>
    </row>
    <row r="24" spans="1:6">
      <c r="A24" s="36"/>
      <c r="B24" s="36" t="s">
        <v>107</v>
      </c>
      <c r="C24" s="41">
        <f>1955+595418</f>
        <v>597373</v>
      </c>
      <c r="D24" s="41">
        <v>-760504</v>
      </c>
    </row>
    <row r="25" spans="1:6">
      <c r="A25" s="31">
        <v>13</v>
      </c>
      <c r="B25" s="38" t="s">
        <v>108</v>
      </c>
      <c r="C25" s="12">
        <f>C20</f>
        <v>-4627871</v>
      </c>
      <c r="D25" s="12">
        <f>SUM(D18:D20)</f>
        <v>-2628060</v>
      </c>
    </row>
    <row r="26" spans="1:6">
      <c r="A26" s="31">
        <v>14</v>
      </c>
      <c r="B26" s="37" t="s">
        <v>109</v>
      </c>
      <c r="C26" s="12">
        <f>C17+C25</f>
        <v>28810066</v>
      </c>
      <c r="D26" s="12">
        <f>D17+D25</f>
        <v>36442668</v>
      </c>
    </row>
    <row r="27" spans="1:6">
      <c r="A27" s="31">
        <v>15</v>
      </c>
      <c r="B27" s="36" t="s">
        <v>110</v>
      </c>
      <c r="C27" s="41">
        <v>3355162</v>
      </c>
      <c r="D27" s="41">
        <v>3644266</v>
      </c>
    </row>
    <row r="28" spans="1:6">
      <c r="A28" s="31">
        <v>16</v>
      </c>
      <c r="B28" s="37" t="s">
        <v>111</v>
      </c>
      <c r="C28" s="12">
        <f>C26-C27</f>
        <v>25454904</v>
      </c>
      <c r="D28" s="12">
        <f>SUM(D26-D27)</f>
        <v>32798402</v>
      </c>
    </row>
    <row r="29" spans="1:6">
      <c r="A29" s="31">
        <v>17</v>
      </c>
      <c r="B29" s="36" t="s">
        <v>112</v>
      </c>
      <c r="C29" s="41"/>
      <c r="D29" s="41"/>
    </row>
    <row r="30" spans="1:6">
      <c r="C30" s="42"/>
    </row>
    <row r="32" spans="1:6">
      <c r="C32" s="42"/>
      <c r="D32" s="246"/>
      <c r="E32" s="246"/>
      <c r="F32" s="246"/>
    </row>
    <row r="33" spans="2:7">
      <c r="E33" s="30"/>
    </row>
    <row r="34" spans="2:7">
      <c r="E34" s="30"/>
    </row>
    <row r="35" spans="2:7" ht="15.75">
      <c r="D35" s="121"/>
      <c r="E35" s="30"/>
    </row>
    <row r="37" spans="2:7">
      <c r="E37" s="30"/>
    </row>
    <row r="38" spans="2:7">
      <c r="B38" s="30"/>
      <c r="C38" s="42"/>
    </row>
    <row r="39" spans="2:7">
      <c r="B39" s="30"/>
      <c r="E39" s="42"/>
    </row>
    <row r="40" spans="2:7">
      <c r="B40" s="30"/>
      <c r="C40" s="42"/>
    </row>
    <row r="41" spans="2:7">
      <c r="B41" s="30"/>
    </row>
    <row r="42" spans="2:7">
      <c r="B42" s="30"/>
      <c r="C42" s="42"/>
      <c r="D42" s="42"/>
      <c r="G42" s="42"/>
    </row>
    <row r="44" spans="2:7">
      <c r="D44" s="42"/>
    </row>
    <row r="46" spans="2:7">
      <c r="D46" s="42"/>
    </row>
  </sheetData>
  <mergeCells count="3">
    <mergeCell ref="A1:C1"/>
    <mergeCell ref="A2:C2"/>
    <mergeCell ref="D32:F32"/>
  </mergeCells>
  <pageMargins left="0.70866141732283472" right="0.70866141732283472" top="0.74803149606299213" bottom="0.74803149606299213" header="0.31496062992125984" footer="0.31496062992125984"/>
  <pageSetup scale="7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topLeftCell="A12" workbookViewId="0">
      <selection sqref="A1:D31"/>
    </sheetView>
  </sheetViews>
  <sheetFormatPr defaultRowHeight="15"/>
  <cols>
    <col min="1" max="1" width="3.7109375" style="30" customWidth="1"/>
    <col min="2" max="2" width="57" style="30" customWidth="1"/>
    <col min="3" max="3" width="12.7109375" style="30" bestFit="1" customWidth="1"/>
    <col min="4" max="4" width="13.42578125" style="30" customWidth="1"/>
    <col min="5" max="16384" width="9.140625" style="30"/>
  </cols>
  <sheetData>
    <row r="1" spans="1:5" ht="18.75">
      <c r="A1" s="244" t="s">
        <v>145</v>
      </c>
      <c r="B1" s="244"/>
      <c r="C1" s="244"/>
      <c r="D1" s="244"/>
    </row>
    <row r="2" spans="1:5" ht="18.75">
      <c r="A2" s="46"/>
      <c r="B2" s="46"/>
      <c r="C2" s="46"/>
      <c r="D2" s="46"/>
    </row>
    <row r="3" spans="1:5" ht="18.75">
      <c r="A3" s="47"/>
      <c r="B3" s="47" t="s">
        <v>115</v>
      </c>
      <c r="C3" s="47"/>
      <c r="D3" s="47"/>
    </row>
    <row r="4" spans="1:5">
      <c r="A4" s="39"/>
      <c r="B4" s="39"/>
      <c r="C4" s="52">
        <v>41274</v>
      </c>
      <c r="D4" s="52">
        <v>40908</v>
      </c>
    </row>
    <row r="5" spans="1:5" ht="30" customHeight="1">
      <c r="A5" s="31" t="s">
        <v>1</v>
      </c>
      <c r="B5" s="31" t="s">
        <v>116</v>
      </c>
      <c r="C5" s="32" t="s">
        <v>4</v>
      </c>
      <c r="D5" s="32" t="s">
        <v>117</v>
      </c>
    </row>
    <row r="6" spans="1:5" s="33" customFormat="1" ht="20.100000000000001" customHeight="1">
      <c r="A6" s="34"/>
      <c r="B6" s="38" t="s">
        <v>118</v>
      </c>
      <c r="C6" s="12">
        <f>SUM(C7:C14)</f>
        <v>17561703</v>
      </c>
      <c r="D6" s="12">
        <f>SUM(D7:D14)</f>
        <v>13663461</v>
      </c>
    </row>
    <row r="7" spans="1:5" s="33" customFormat="1" ht="20.100000000000001" customHeight="1">
      <c r="A7" s="34"/>
      <c r="B7" s="36" t="s">
        <v>119</v>
      </c>
      <c r="C7" s="40">
        <v>132528861</v>
      </c>
      <c r="D7" s="40">
        <v>138860622</v>
      </c>
    </row>
    <row r="8" spans="1:5" s="33" customFormat="1" ht="20.100000000000001" customHeight="1">
      <c r="A8" s="34"/>
      <c r="B8" s="36" t="s">
        <v>120</v>
      </c>
      <c r="C8" s="40">
        <v>-96726589</v>
      </c>
      <c r="D8" s="40">
        <v>-109142054</v>
      </c>
      <c r="E8" s="48"/>
    </row>
    <row r="9" spans="1:5" s="33" customFormat="1" ht="20.100000000000001" customHeight="1">
      <c r="A9" s="34"/>
      <c r="B9" s="36" t="s">
        <v>121</v>
      </c>
      <c r="C9" s="40">
        <v>0</v>
      </c>
      <c r="D9" s="40">
        <v>0</v>
      </c>
    </row>
    <row r="10" spans="1:5" s="33" customFormat="1" ht="20.100000000000001" customHeight="1">
      <c r="A10" s="34"/>
      <c r="B10" s="36" t="s">
        <v>122</v>
      </c>
      <c r="C10" s="40">
        <v>-7055764</v>
      </c>
      <c r="D10" s="40">
        <v>-7050137</v>
      </c>
    </row>
    <row r="11" spans="1:5" s="33" customFormat="1" ht="20.100000000000001" customHeight="1">
      <c r="A11" s="34"/>
      <c r="B11" s="36" t="s">
        <v>123</v>
      </c>
      <c r="C11" s="40">
        <v>-2227247</v>
      </c>
      <c r="D11" s="40">
        <v>-1863651</v>
      </c>
    </row>
    <row r="12" spans="1:5" s="33" customFormat="1" ht="20.100000000000001" customHeight="1">
      <c r="A12" s="34"/>
      <c r="B12" s="36" t="s">
        <v>124</v>
      </c>
      <c r="C12" s="40">
        <v>-904671</v>
      </c>
      <c r="D12" s="40">
        <v>-846711</v>
      </c>
    </row>
    <row r="13" spans="1:5" ht="20.100000000000001" customHeight="1">
      <c r="A13" s="31"/>
      <c r="B13" s="36" t="s">
        <v>125</v>
      </c>
      <c r="C13" s="41">
        <v>-3279772</v>
      </c>
      <c r="D13" s="41">
        <v>-1537756</v>
      </c>
    </row>
    <row r="14" spans="1:5" ht="20.100000000000001" customHeight="1">
      <c r="A14" s="31"/>
      <c r="B14" s="36" t="s">
        <v>126</v>
      </c>
      <c r="C14" s="41">
        <v>-4773115</v>
      </c>
      <c r="D14" s="41">
        <v>-4756852</v>
      </c>
    </row>
    <row r="15" spans="1:5" ht="20.100000000000001" customHeight="1">
      <c r="A15" s="31"/>
      <c r="B15" s="38" t="s">
        <v>127</v>
      </c>
      <c r="C15" s="12">
        <f>SUM(C17:C22)</f>
        <v>-24849699</v>
      </c>
      <c r="D15" s="12">
        <f>SUM(D17:D22)</f>
        <v>-24219373</v>
      </c>
    </row>
    <row r="16" spans="1:5" ht="20.100000000000001" customHeight="1">
      <c r="A16" s="31"/>
      <c r="B16" s="49" t="s">
        <v>128</v>
      </c>
      <c r="C16" s="41"/>
      <c r="D16" s="41"/>
    </row>
    <row r="17" spans="1:7" ht="20.100000000000001" customHeight="1">
      <c r="A17" s="31"/>
      <c r="B17" s="49" t="s">
        <v>129</v>
      </c>
      <c r="C17" s="41"/>
      <c r="D17" s="41"/>
    </row>
    <row r="18" spans="1:7" ht="20.100000000000001" customHeight="1">
      <c r="A18" s="31"/>
      <c r="B18" s="36" t="s">
        <v>130</v>
      </c>
      <c r="C18" s="41"/>
      <c r="D18" s="41"/>
    </row>
    <row r="19" spans="1:7" ht="20.100000000000001" customHeight="1">
      <c r="A19" s="31"/>
      <c r="B19" s="36" t="s">
        <v>131</v>
      </c>
      <c r="C19" s="41"/>
      <c r="D19" s="41"/>
    </row>
    <row r="20" spans="1:7" ht="20.100000000000001" customHeight="1">
      <c r="A20" s="31"/>
      <c r="B20" s="36" t="s">
        <v>132</v>
      </c>
      <c r="C20" s="41"/>
      <c r="D20" s="41">
        <v>9945</v>
      </c>
    </row>
    <row r="21" spans="1:7" ht="20.100000000000001" customHeight="1">
      <c r="A21" s="31"/>
      <c r="B21" s="49" t="s">
        <v>133</v>
      </c>
      <c r="C21" s="41"/>
      <c r="D21" s="41"/>
    </row>
    <row r="22" spans="1:7" ht="20.100000000000001" customHeight="1">
      <c r="A22" s="31"/>
      <c r="B22" s="49" t="s">
        <v>134</v>
      </c>
      <c r="C22" s="41">
        <v>-24849699</v>
      </c>
      <c r="D22" s="41">
        <v>-24229318</v>
      </c>
    </row>
    <row r="23" spans="1:7" ht="20.100000000000001" customHeight="1">
      <c r="A23" s="31"/>
      <c r="B23" s="38" t="s">
        <v>135</v>
      </c>
      <c r="C23" s="12">
        <f>SUM(C25:C26)</f>
        <v>588089</v>
      </c>
      <c r="D23" s="12">
        <f>SUM(D25:D26)</f>
        <v>7467784</v>
      </c>
    </row>
    <row r="24" spans="1:7" ht="20.100000000000001" customHeight="1">
      <c r="A24" s="31"/>
      <c r="B24" s="49" t="s">
        <v>136</v>
      </c>
      <c r="C24" s="41"/>
      <c r="D24" s="41"/>
    </row>
    <row r="25" spans="1:7" ht="20.100000000000001" customHeight="1">
      <c r="A25" s="31"/>
      <c r="B25" s="49" t="s">
        <v>137</v>
      </c>
      <c r="C25" s="41">
        <v>20964000</v>
      </c>
      <c r="D25" s="41">
        <v>28100000</v>
      </c>
    </row>
    <row r="26" spans="1:7" ht="20.100000000000001" customHeight="1">
      <c r="A26" s="31"/>
      <c r="B26" s="49" t="s">
        <v>138</v>
      </c>
      <c r="C26" s="41">
        <v>-20375911</v>
      </c>
      <c r="D26" s="41">
        <v>-20632216</v>
      </c>
    </row>
    <row r="27" spans="1:7" ht="20.100000000000001" customHeight="1">
      <c r="A27" s="36"/>
      <c r="B27" s="49" t="s">
        <v>139</v>
      </c>
      <c r="C27" s="41"/>
      <c r="D27" s="41"/>
    </row>
    <row r="28" spans="1:7" ht="20.100000000000001" customHeight="1">
      <c r="A28" s="36"/>
      <c r="B28" s="49" t="s">
        <v>140</v>
      </c>
      <c r="C28" s="41"/>
      <c r="D28" s="41"/>
    </row>
    <row r="29" spans="1:7" ht="20.100000000000001" customHeight="1">
      <c r="A29" s="36"/>
      <c r="B29" s="38" t="s">
        <v>141</v>
      </c>
      <c r="C29" s="17">
        <f>SUM(C23+C15+C6)</f>
        <v>-6699907</v>
      </c>
      <c r="D29" s="17">
        <f>SUM(D23+D15+D6)</f>
        <v>-3088128</v>
      </c>
      <c r="F29" s="42"/>
      <c r="G29" s="42" t="s">
        <v>142</v>
      </c>
    </row>
    <row r="30" spans="1:7" ht="20.100000000000001" customHeight="1">
      <c r="A30" s="31"/>
      <c r="B30" s="38" t="s">
        <v>143</v>
      </c>
      <c r="C30" s="12">
        <v>11454203</v>
      </c>
      <c r="D30" s="12">
        <v>14542331</v>
      </c>
    </row>
    <row r="31" spans="1:7" ht="20.100000000000001" customHeight="1">
      <c r="A31" s="31"/>
      <c r="B31" s="38" t="s">
        <v>144</v>
      </c>
      <c r="C31" s="12">
        <f>SUM(C29:C30)</f>
        <v>4754296</v>
      </c>
      <c r="D31" s="12">
        <f>SUM(D29:D30)</f>
        <v>11454203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3"/>
  <sheetViews>
    <sheetView workbookViewId="0">
      <selection activeCell="E24" sqref="E24"/>
    </sheetView>
  </sheetViews>
  <sheetFormatPr defaultRowHeight="15"/>
  <cols>
    <col min="1" max="1" width="3" style="30" customWidth="1"/>
    <col min="2" max="2" width="37.85546875" style="30" customWidth="1"/>
    <col min="3" max="3" width="15.85546875" style="30" customWidth="1"/>
    <col min="4" max="4" width="14.5703125" style="30" customWidth="1"/>
    <col min="5" max="5" width="16.140625" style="30" customWidth="1"/>
    <col min="6" max="6" width="17.5703125" style="30" bestFit="1" customWidth="1"/>
    <col min="7" max="7" width="17.140625" style="30" customWidth="1"/>
    <col min="8" max="8" width="16.85546875" style="30" customWidth="1"/>
    <col min="9" max="11" width="9.140625" style="30"/>
    <col min="12" max="12" width="10.5703125" style="30" bestFit="1" customWidth="1"/>
    <col min="13" max="16384" width="9.140625" style="30"/>
  </cols>
  <sheetData>
    <row r="2" spans="1:8" ht="18.75">
      <c r="A2" s="244" t="s">
        <v>168</v>
      </c>
      <c r="B2" s="244"/>
      <c r="C2" s="244"/>
      <c r="D2" s="244"/>
      <c r="E2" s="244"/>
      <c r="F2" s="244"/>
      <c r="G2" s="244"/>
      <c r="H2" s="244"/>
    </row>
    <row r="3" spans="1:8" ht="18.75">
      <c r="A3" s="69"/>
      <c r="B3" s="70" t="s">
        <v>146</v>
      </c>
      <c r="C3" s="69"/>
      <c r="D3" s="69"/>
      <c r="E3" s="69"/>
      <c r="F3" s="69"/>
      <c r="G3" s="69"/>
      <c r="H3" s="69"/>
    </row>
    <row r="4" spans="1:8">
      <c r="A4" s="54" t="s">
        <v>147</v>
      </c>
    </row>
    <row r="5" spans="1:8">
      <c r="A5" s="54"/>
    </row>
    <row r="6" spans="1:8" ht="15.75">
      <c r="A6" s="55" t="s">
        <v>1</v>
      </c>
      <c r="B6" s="55" t="s">
        <v>148</v>
      </c>
      <c r="C6" s="56" t="s">
        <v>149</v>
      </c>
      <c r="D6" s="56" t="s">
        <v>150</v>
      </c>
      <c r="E6" s="56" t="s">
        <v>151</v>
      </c>
      <c r="F6" s="56" t="s">
        <v>152</v>
      </c>
      <c r="G6" s="56" t="s">
        <v>153</v>
      </c>
      <c r="H6" s="56" t="s">
        <v>154</v>
      </c>
    </row>
    <row r="7" spans="1:8" ht="20.100000000000001" customHeight="1">
      <c r="A7" s="57" t="s">
        <v>5</v>
      </c>
      <c r="B7" s="58" t="s">
        <v>164</v>
      </c>
      <c r="C7" s="59">
        <v>291500000</v>
      </c>
      <c r="D7" s="59"/>
      <c r="E7" s="59"/>
      <c r="F7" s="59">
        <v>5703988</v>
      </c>
      <c r="G7" s="59">
        <v>26020693</v>
      </c>
      <c r="H7" s="59">
        <f>SUM(C7:G7)</f>
        <v>323224681</v>
      </c>
    </row>
    <row r="8" spans="1:8" ht="20.100000000000001" customHeight="1">
      <c r="A8" s="60" t="s">
        <v>155</v>
      </c>
      <c r="B8" s="61" t="s">
        <v>156</v>
      </c>
      <c r="C8" s="62">
        <v>0</v>
      </c>
      <c r="D8" s="62"/>
      <c r="E8" s="62"/>
      <c r="F8" s="62">
        <v>0</v>
      </c>
      <c r="G8" s="62"/>
      <c r="H8" s="62">
        <f t="shared" ref="H8:H18" si="0">SUM(C8:G8)</f>
        <v>0</v>
      </c>
    </row>
    <row r="9" spans="1:8" ht="20.100000000000001" customHeight="1">
      <c r="A9" s="63" t="s">
        <v>157</v>
      </c>
      <c r="B9" s="64" t="s">
        <v>158</v>
      </c>
      <c r="C9" s="65">
        <f>SUM(C7:C8)</f>
        <v>291500000</v>
      </c>
      <c r="D9" s="65">
        <f>SUM(D10:D13)</f>
        <v>0</v>
      </c>
      <c r="E9" s="65">
        <f>SUM(E10:E13)</f>
        <v>0</v>
      </c>
      <c r="F9" s="65">
        <f>SUM(F7)</f>
        <v>5703988</v>
      </c>
      <c r="G9" s="65">
        <v>28338384</v>
      </c>
      <c r="H9" s="65">
        <f>SUM(C9:G9)</f>
        <v>325542372</v>
      </c>
    </row>
    <row r="10" spans="1:8" ht="20.100000000000001" customHeight="1">
      <c r="A10" s="63">
        <v>1</v>
      </c>
      <c r="B10" s="64" t="s">
        <v>159</v>
      </c>
      <c r="C10" s="66">
        <v>0</v>
      </c>
      <c r="D10" s="66"/>
      <c r="E10" s="66"/>
      <c r="F10" s="66">
        <v>0</v>
      </c>
      <c r="G10" s="66">
        <v>32798402</v>
      </c>
      <c r="H10" s="66">
        <f>SUM(F10:G10)</f>
        <v>32798402</v>
      </c>
    </row>
    <row r="11" spans="1:8" ht="20.100000000000001" customHeight="1">
      <c r="A11" s="63">
        <v>2</v>
      </c>
      <c r="B11" s="64" t="s">
        <v>160</v>
      </c>
      <c r="C11" s="66"/>
      <c r="D11" s="66"/>
      <c r="E11" s="66"/>
      <c r="F11" s="66"/>
      <c r="G11" s="66">
        <v>-26921465</v>
      </c>
      <c r="H11" s="66">
        <f t="shared" si="0"/>
        <v>-26921465</v>
      </c>
    </row>
    <row r="12" spans="1:8" ht="20.100000000000001" customHeight="1">
      <c r="A12" s="63">
        <v>3</v>
      </c>
      <c r="B12" s="64" t="s">
        <v>161</v>
      </c>
      <c r="C12" s="66"/>
      <c r="D12" s="66"/>
      <c r="E12" s="66"/>
      <c r="F12" s="66">
        <v>1416919</v>
      </c>
      <c r="G12" s="66"/>
      <c r="H12" s="66">
        <f t="shared" si="0"/>
        <v>1416919</v>
      </c>
    </row>
    <row r="13" spans="1:8" ht="20.100000000000001" customHeight="1">
      <c r="A13" s="63">
        <v>4</v>
      </c>
      <c r="B13" s="64" t="s">
        <v>162</v>
      </c>
      <c r="C13" s="66">
        <v>0</v>
      </c>
      <c r="D13" s="66"/>
      <c r="E13" s="66"/>
      <c r="F13" s="66"/>
      <c r="G13" s="66">
        <v>-1416919</v>
      </c>
      <c r="H13" s="66">
        <v>-1416919</v>
      </c>
    </row>
    <row r="14" spans="1:8" ht="20.100000000000001" customHeight="1">
      <c r="A14" s="57" t="s">
        <v>163</v>
      </c>
      <c r="B14" s="58" t="s">
        <v>167</v>
      </c>
      <c r="C14" s="59">
        <v>291500000</v>
      </c>
      <c r="D14" s="59">
        <f>SUM(D10:D13)</f>
        <v>0</v>
      </c>
      <c r="E14" s="59">
        <f>SUM(E10:E13)</f>
        <v>0</v>
      </c>
      <c r="F14" s="59">
        <f>SUM(F9:F13)</f>
        <v>7120907</v>
      </c>
      <c r="G14" s="59">
        <v>32798402</v>
      </c>
      <c r="H14" s="59">
        <f>SUM(C14:G14)</f>
        <v>331419309</v>
      </c>
    </row>
    <row r="15" spans="1:8" ht="20.100000000000001" customHeight="1">
      <c r="A15" s="60">
        <v>1</v>
      </c>
      <c r="B15" s="61" t="s">
        <v>159</v>
      </c>
      <c r="C15" s="62"/>
      <c r="D15" s="62"/>
      <c r="E15" s="62"/>
      <c r="F15" s="62"/>
      <c r="G15" s="62">
        <v>25454904</v>
      </c>
      <c r="H15" s="62">
        <f>SUM(G15)</f>
        <v>25454904</v>
      </c>
    </row>
    <row r="16" spans="1:8" ht="20.100000000000001" customHeight="1">
      <c r="A16" s="60">
        <v>2</v>
      </c>
      <c r="B16" s="61" t="s">
        <v>160</v>
      </c>
      <c r="C16" s="62"/>
      <c r="D16" s="62"/>
      <c r="E16" s="62"/>
      <c r="G16" s="62">
        <v>-31158482</v>
      </c>
      <c r="H16" s="62">
        <f>SUM(G16)</f>
        <v>-31158482</v>
      </c>
    </row>
    <row r="17" spans="1:12" ht="20.100000000000001" customHeight="1">
      <c r="A17" s="60">
        <v>3</v>
      </c>
      <c r="B17" s="67" t="s">
        <v>165</v>
      </c>
      <c r="C17" s="62">
        <v>0</v>
      </c>
      <c r="D17" s="62"/>
      <c r="E17" s="62"/>
      <c r="F17" s="62"/>
      <c r="G17" s="62">
        <v>-1639920</v>
      </c>
      <c r="H17" s="62">
        <v>-1639920</v>
      </c>
    </row>
    <row r="18" spans="1:12" ht="20.100000000000001" customHeight="1">
      <c r="A18" s="60">
        <v>4</v>
      </c>
      <c r="B18" s="67" t="s">
        <v>166</v>
      </c>
      <c r="C18" s="62"/>
      <c r="D18" s="62"/>
      <c r="E18" s="62"/>
      <c r="F18" s="62">
        <v>1639920</v>
      </c>
      <c r="G18" s="62">
        <v>0</v>
      </c>
      <c r="H18" s="62">
        <f t="shared" si="0"/>
        <v>1639920</v>
      </c>
    </row>
    <row r="19" spans="1:12" ht="20.100000000000001" customHeight="1">
      <c r="A19" s="57" t="s">
        <v>74</v>
      </c>
      <c r="B19" s="58" t="s">
        <v>243</v>
      </c>
      <c r="C19" s="68">
        <v>291500000</v>
      </c>
      <c r="D19" s="68">
        <f>SUM(D14:D18)</f>
        <v>0</v>
      </c>
      <c r="E19" s="68">
        <f>SUM(E14:E18)</f>
        <v>0</v>
      </c>
      <c r="F19" s="68">
        <f>SUM(F14:F18)</f>
        <v>8760827</v>
      </c>
      <c r="G19" s="68">
        <f>SUM(G14:G18)</f>
        <v>25454904</v>
      </c>
      <c r="H19" s="68">
        <f>H14+H15+H16+H17+H18</f>
        <v>325715731</v>
      </c>
    </row>
    <row r="23" spans="1:12">
      <c r="H23" s="42"/>
      <c r="L23" s="42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22" workbookViewId="0">
      <selection activeCell="N39" sqref="N39"/>
    </sheetView>
  </sheetViews>
  <sheetFormatPr defaultColWidth="4.7109375" defaultRowHeight="15"/>
  <cols>
    <col min="1" max="1" width="4.5703125" style="30" customWidth="1"/>
    <col min="2" max="2" width="0.140625" style="30" customWidth="1"/>
    <col min="3" max="3" width="81.85546875" style="30" customWidth="1"/>
    <col min="4" max="4" width="13.140625" style="30" customWidth="1"/>
    <col min="5" max="5" width="1.5703125" style="30" customWidth="1"/>
    <col min="6" max="16384" width="4.7109375" style="30"/>
  </cols>
  <sheetData>
    <row r="1" spans="1:4">
      <c r="A1" s="247"/>
      <c r="B1" s="247"/>
      <c r="C1" s="247"/>
      <c r="D1" s="247"/>
    </row>
    <row r="2" spans="1:4">
      <c r="A2" s="248"/>
      <c r="B2" s="249"/>
      <c r="C2" s="249"/>
      <c r="D2" s="250"/>
    </row>
    <row r="3" spans="1:4" s="86" customFormat="1" ht="33" customHeight="1">
      <c r="A3" s="251" t="s">
        <v>194</v>
      </c>
      <c r="B3" s="252"/>
      <c r="C3" s="252"/>
      <c r="D3" s="253"/>
    </row>
    <row r="4" spans="1:4" s="91" customFormat="1" ht="12.75">
      <c r="A4" s="87"/>
      <c r="B4" s="88" t="s">
        <v>195</v>
      </c>
      <c r="C4" s="89"/>
      <c r="D4" s="90"/>
    </row>
    <row r="5" spans="1:4" s="91" customFormat="1" ht="11.25">
      <c r="A5" s="87"/>
      <c r="B5" s="92"/>
      <c r="C5" s="93" t="s">
        <v>196</v>
      </c>
      <c r="D5" s="90"/>
    </row>
    <row r="6" spans="1:4" s="91" customFormat="1" ht="11.25">
      <c r="A6" s="87"/>
      <c r="B6" s="92"/>
      <c r="C6" s="93" t="s">
        <v>197</v>
      </c>
      <c r="D6" s="90"/>
    </row>
    <row r="7" spans="1:4" s="91" customFormat="1" ht="11.25">
      <c r="A7" s="87"/>
      <c r="B7" s="92" t="s">
        <v>198</v>
      </c>
      <c r="C7" s="94"/>
      <c r="D7" s="90"/>
    </row>
    <row r="8" spans="1:4" s="91" customFormat="1" ht="11.25">
      <c r="A8" s="87"/>
      <c r="B8" s="92"/>
      <c r="C8" s="93" t="s">
        <v>199</v>
      </c>
      <c r="D8" s="90"/>
    </row>
    <row r="9" spans="1:4" s="91" customFormat="1" ht="11.25">
      <c r="A9" s="87"/>
      <c r="B9" s="95"/>
      <c r="C9" s="93" t="s">
        <v>200</v>
      </c>
      <c r="D9" s="90"/>
    </row>
    <row r="10" spans="1:4" s="91" customFormat="1" ht="11.25">
      <c r="A10" s="87"/>
      <c r="B10" s="96"/>
      <c r="C10" s="97" t="s">
        <v>201</v>
      </c>
      <c r="D10" s="90"/>
    </row>
    <row r="11" spans="1:4" ht="5.25" customHeight="1">
      <c r="A11" s="98"/>
      <c r="B11" s="78"/>
      <c r="C11" s="78"/>
      <c r="D11" s="99"/>
    </row>
    <row r="12" spans="1:4">
      <c r="A12" s="98"/>
      <c r="B12" s="100" t="s">
        <v>202</v>
      </c>
      <c r="C12" s="101" t="s">
        <v>203</v>
      </c>
      <c r="D12" s="99"/>
    </row>
    <row r="13" spans="1:4" ht="6" customHeight="1">
      <c r="A13" s="98"/>
      <c r="B13" s="102"/>
      <c r="C13" s="33"/>
      <c r="D13" s="99"/>
    </row>
    <row r="14" spans="1:4">
      <c r="A14" s="98"/>
      <c r="B14" s="103">
        <v>1</v>
      </c>
      <c r="C14" s="104" t="s">
        <v>204</v>
      </c>
      <c r="D14" s="99"/>
    </row>
    <row r="15" spans="1:4">
      <c r="A15" s="98"/>
      <c r="B15" s="103">
        <v>2</v>
      </c>
      <c r="C15" s="105" t="s">
        <v>205</v>
      </c>
      <c r="D15" s="99"/>
    </row>
    <row r="16" spans="1:4">
      <c r="A16" s="98"/>
      <c r="B16" s="106">
        <v>3</v>
      </c>
      <c r="C16" s="105" t="s">
        <v>206</v>
      </c>
      <c r="D16" s="99"/>
    </row>
    <row r="17" spans="1:4" s="109" customFormat="1" ht="14.25">
      <c r="A17" s="107"/>
      <c r="B17" s="106">
        <v>4</v>
      </c>
      <c r="C17" s="106" t="s">
        <v>207</v>
      </c>
      <c r="D17" s="108"/>
    </row>
    <row r="18" spans="1:4" s="109" customFormat="1" ht="14.25">
      <c r="A18" s="107"/>
      <c r="B18" s="106"/>
      <c r="C18" s="104" t="s">
        <v>208</v>
      </c>
      <c r="D18" s="108"/>
    </row>
    <row r="19" spans="1:4" s="109" customFormat="1" ht="14.25">
      <c r="A19" s="107"/>
      <c r="B19" s="106" t="s">
        <v>209</v>
      </c>
      <c r="C19" s="106"/>
      <c r="D19" s="108"/>
    </row>
    <row r="20" spans="1:4" s="109" customFormat="1" ht="14.25">
      <c r="A20" s="107"/>
      <c r="B20" s="106"/>
      <c r="C20" s="104" t="s">
        <v>210</v>
      </c>
      <c r="D20" s="108"/>
    </row>
    <row r="21" spans="1:4" s="109" customFormat="1" ht="14.25">
      <c r="A21" s="107"/>
      <c r="B21" s="106" t="s">
        <v>211</v>
      </c>
      <c r="C21" s="106"/>
      <c r="D21" s="108"/>
    </row>
    <row r="22" spans="1:4" s="109" customFormat="1" ht="14.25">
      <c r="A22" s="107"/>
      <c r="B22" s="106"/>
      <c r="C22" s="104" t="s">
        <v>212</v>
      </c>
      <c r="D22" s="108"/>
    </row>
    <row r="23" spans="1:4" s="109" customFormat="1" ht="14.25">
      <c r="A23" s="107"/>
      <c r="B23" s="106" t="s">
        <v>213</v>
      </c>
      <c r="C23" s="106"/>
      <c r="D23" s="108"/>
    </row>
    <row r="24" spans="1:4" s="109" customFormat="1" ht="14.25">
      <c r="A24" s="107"/>
      <c r="B24" s="106"/>
      <c r="C24" s="106" t="s">
        <v>214</v>
      </c>
      <c r="D24" s="108"/>
    </row>
    <row r="25" spans="1:4" s="109" customFormat="1" ht="14.25">
      <c r="A25" s="107"/>
      <c r="B25" s="106" t="s">
        <v>215</v>
      </c>
      <c r="C25" s="106"/>
      <c r="D25" s="108"/>
    </row>
    <row r="26" spans="1:4" s="109" customFormat="1" ht="14.25">
      <c r="A26" s="107"/>
      <c r="B26" s="104" t="s">
        <v>216</v>
      </c>
      <c r="C26" s="106"/>
      <c r="D26" s="108"/>
    </row>
    <row r="27" spans="1:4" s="109" customFormat="1" ht="14.25">
      <c r="A27" s="107"/>
      <c r="B27" s="106"/>
      <c r="C27" s="106" t="s">
        <v>217</v>
      </c>
      <c r="D27" s="108"/>
    </row>
    <row r="28" spans="1:4" s="109" customFormat="1" ht="14.25">
      <c r="A28" s="107"/>
      <c r="B28" s="104" t="s">
        <v>218</v>
      </c>
      <c r="C28" s="106"/>
      <c r="D28" s="108"/>
    </row>
    <row r="29" spans="1:4" s="109" customFormat="1" ht="14.25">
      <c r="A29" s="107"/>
      <c r="B29" s="106"/>
      <c r="C29" s="106" t="s">
        <v>219</v>
      </c>
      <c r="D29" s="108"/>
    </row>
    <row r="30" spans="1:4" s="109" customFormat="1" ht="14.25">
      <c r="A30" s="107"/>
      <c r="B30" s="104" t="s">
        <v>220</v>
      </c>
      <c r="C30" s="106"/>
      <c r="D30" s="108"/>
    </row>
    <row r="31" spans="1:4" s="109" customFormat="1" ht="14.25">
      <c r="A31" s="107"/>
      <c r="B31" s="106" t="s">
        <v>221</v>
      </c>
      <c r="C31" s="106" t="s">
        <v>222</v>
      </c>
      <c r="D31" s="108"/>
    </row>
    <row r="32" spans="1:4" s="109" customFormat="1" ht="14.25">
      <c r="A32" s="107"/>
      <c r="B32" s="106"/>
      <c r="C32" s="104" t="s">
        <v>223</v>
      </c>
      <c r="D32" s="108"/>
    </row>
    <row r="33" spans="1:4" s="109" customFormat="1" ht="14.25">
      <c r="A33" s="107"/>
      <c r="B33" s="106"/>
      <c r="C33" s="104" t="s">
        <v>224</v>
      </c>
      <c r="D33" s="108"/>
    </row>
    <row r="34" spans="1:4" s="109" customFormat="1" ht="14.25">
      <c r="A34" s="107"/>
      <c r="B34" s="106"/>
      <c r="C34" s="104" t="s">
        <v>225</v>
      </c>
      <c r="D34" s="108"/>
    </row>
    <row r="35" spans="1:4" s="109" customFormat="1" ht="14.25">
      <c r="A35" s="107"/>
      <c r="B35" s="106"/>
      <c r="C35" s="104" t="s">
        <v>226</v>
      </c>
      <c r="D35" s="108"/>
    </row>
    <row r="36" spans="1:4" s="109" customFormat="1" ht="14.25">
      <c r="A36" s="107"/>
      <c r="B36" s="106"/>
      <c r="C36" s="104" t="s">
        <v>227</v>
      </c>
      <c r="D36" s="108"/>
    </row>
    <row r="37" spans="1:4" s="109" customFormat="1" ht="14.25">
      <c r="A37" s="107"/>
      <c r="B37" s="106"/>
      <c r="C37" s="104" t="s">
        <v>228</v>
      </c>
      <c r="D37" s="108"/>
    </row>
    <row r="38" spans="1:4" s="109" customFormat="1" ht="6" customHeight="1">
      <c r="A38" s="107"/>
      <c r="B38" s="106"/>
      <c r="C38" s="106"/>
      <c r="D38" s="108"/>
    </row>
    <row r="39" spans="1:4" s="109" customFormat="1">
      <c r="A39" s="107"/>
      <c r="B39" s="100" t="s">
        <v>229</v>
      </c>
      <c r="C39" s="101" t="s">
        <v>230</v>
      </c>
      <c r="D39" s="108"/>
    </row>
    <row r="40" spans="1:4" s="109" customFormat="1" ht="12" customHeight="1">
      <c r="A40" s="107"/>
      <c r="B40" s="106"/>
      <c r="C40" s="106"/>
      <c r="D40" s="108"/>
    </row>
    <row r="41" spans="1:4" s="109" customFormat="1" ht="14.25">
      <c r="A41" s="107"/>
      <c r="B41" s="106"/>
      <c r="C41" s="106" t="s">
        <v>231</v>
      </c>
      <c r="D41" s="108"/>
    </row>
    <row r="42" spans="1:4" s="109" customFormat="1" ht="14.25">
      <c r="A42" s="107"/>
      <c r="B42" s="106" t="s">
        <v>232</v>
      </c>
      <c r="C42" s="106"/>
      <c r="D42" s="108"/>
    </row>
    <row r="43" spans="1:4" s="109" customFormat="1" ht="14.25">
      <c r="A43" s="107"/>
      <c r="B43" s="106"/>
      <c r="C43" s="106" t="s">
        <v>233</v>
      </c>
      <c r="D43" s="108"/>
    </row>
    <row r="44" spans="1:4" s="109" customFormat="1" ht="14.25">
      <c r="A44" s="107"/>
      <c r="B44" s="106" t="s">
        <v>234</v>
      </c>
      <c r="C44" s="106"/>
      <c r="D44" s="108"/>
    </row>
    <row r="45" spans="1:4" s="109" customFormat="1" ht="14.25">
      <c r="A45" s="107"/>
      <c r="B45" s="105"/>
      <c r="C45" s="105" t="s">
        <v>235</v>
      </c>
      <c r="D45" s="108"/>
    </row>
    <row r="46" spans="1:4" s="109" customFormat="1" ht="14.25">
      <c r="A46" s="107"/>
      <c r="B46" s="105" t="s">
        <v>236</v>
      </c>
      <c r="C46" s="110"/>
      <c r="D46" s="108"/>
    </row>
    <row r="47" spans="1:4" s="109" customFormat="1" ht="14.25">
      <c r="A47" s="107"/>
      <c r="B47" s="105" t="s">
        <v>237</v>
      </c>
      <c r="C47" s="110"/>
      <c r="D47" s="108"/>
    </row>
    <row r="48" spans="1:4" s="109" customFormat="1" ht="14.25">
      <c r="A48" s="107"/>
      <c r="B48" s="105" t="s">
        <v>238</v>
      </c>
      <c r="C48" s="111"/>
      <c r="D48" s="108"/>
    </row>
    <row r="49" spans="1:4">
      <c r="A49" s="98"/>
      <c r="B49" s="109"/>
      <c r="C49" s="109" t="s">
        <v>239</v>
      </c>
      <c r="D49" s="99"/>
    </row>
    <row r="50" spans="1:4" ht="15.75">
      <c r="A50" s="98"/>
      <c r="B50" s="109"/>
      <c r="C50" s="30" t="s">
        <v>240</v>
      </c>
      <c r="D50" s="99"/>
    </row>
    <row r="51" spans="1:4">
      <c r="A51" s="98"/>
      <c r="B51" s="109"/>
      <c r="C51" s="109"/>
      <c r="D51" s="112">
        <v>6</v>
      </c>
    </row>
    <row r="52" spans="1:4">
      <c r="A52" s="113"/>
      <c r="B52" s="81"/>
      <c r="C52" s="81"/>
      <c r="D52" s="114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223"/>
  <sheetViews>
    <sheetView topLeftCell="A157" workbookViewId="0">
      <selection activeCell="L115" sqref="L115"/>
    </sheetView>
  </sheetViews>
  <sheetFormatPr defaultRowHeight="15"/>
  <cols>
    <col min="1" max="1" width="2.28515625" style="30" customWidth="1"/>
    <col min="2" max="2" width="3.42578125" style="187" hidden="1" customWidth="1"/>
    <col min="3" max="3" width="2" style="30" hidden="1" customWidth="1"/>
    <col min="4" max="4" width="3.42578125" style="30" customWidth="1"/>
    <col min="5" max="5" width="29.85546875" style="30" customWidth="1"/>
    <col min="6" max="6" width="12.42578125" style="30" customWidth="1"/>
    <col min="7" max="7" width="11" style="30" customWidth="1"/>
    <col min="8" max="8" width="12.42578125" style="30" customWidth="1"/>
    <col min="9" max="9" width="13.85546875" style="30" bestFit="1" customWidth="1"/>
    <col min="10" max="10" width="12.140625" style="30" bestFit="1" customWidth="1"/>
    <col min="11" max="11" width="11.28515625" style="30" customWidth="1"/>
    <col min="12" max="12" width="15" style="30" customWidth="1"/>
    <col min="13" max="13" width="7.42578125" style="30" customWidth="1"/>
    <col min="14" max="14" width="2.140625" style="30" customWidth="1"/>
    <col min="15" max="15" width="9.140625" style="30"/>
    <col min="16" max="16" width="10.85546875" style="30" bestFit="1" customWidth="1"/>
    <col min="17" max="17" width="12.42578125" style="30" bestFit="1" customWidth="1"/>
    <col min="18" max="18" width="10" style="30" bestFit="1" customWidth="1"/>
    <col min="19" max="16384" width="9.140625" style="30"/>
  </cols>
  <sheetData>
    <row r="2" spans="1:13">
      <c r="A2" s="127"/>
      <c r="B2" s="123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1:13">
      <c r="A3" s="98"/>
      <c r="B3" s="130" t="s">
        <v>244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99"/>
    </row>
    <row r="4" spans="1:13" s="86" customFormat="1" ht="18">
      <c r="A4" s="251" t="s">
        <v>194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13" s="86" customFormat="1" ht="18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 ht="15.75">
      <c r="A6" s="98"/>
      <c r="B6" s="130"/>
      <c r="C6" s="254" t="s">
        <v>157</v>
      </c>
      <c r="D6" s="254"/>
      <c r="E6" s="255" t="s">
        <v>379</v>
      </c>
      <c r="F6" s="255"/>
      <c r="G6" s="255"/>
      <c r="H6" s="255"/>
      <c r="I6" s="255"/>
      <c r="J6" s="255"/>
      <c r="K6" s="255"/>
      <c r="L6" s="255"/>
      <c r="M6" s="99"/>
    </row>
    <row r="7" spans="1:13">
      <c r="A7" s="98"/>
      <c r="B7" s="130"/>
      <c r="C7" s="78"/>
      <c r="D7" s="78"/>
      <c r="E7" s="78"/>
      <c r="F7" s="78"/>
      <c r="G7" s="78"/>
      <c r="H7" s="78"/>
      <c r="I7" s="78"/>
      <c r="J7" s="131"/>
      <c r="K7" s="131"/>
      <c r="L7" s="78"/>
      <c r="M7" s="99"/>
    </row>
    <row r="8" spans="1:13">
      <c r="A8" s="98"/>
      <c r="B8" s="130"/>
      <c r="C8" s="78"/>
      <c r="D8" s="132" t="s">
        <v>5</v>
      </c>
      <c r="E8" s="133" t="s">
        <v>245</v>
      </c>
      <c r="F8" s="133"/>
      <c r="G8" s="134"/>
      <c r="H8" s="78"/>
      <c r="I8" s="78"/>
      <c r="J8" s="78"/>
      <c r="K8" s="78"/>
      <c r="L8" s="78"/>
      <c r="M8" s="99"/>
    </row>
    <row r="9" spans="1:13">
      <c r="A9" s="98"/>
      <c r="B9" s="130"/>
      <c r="C9" s="78"/>
      <c r="D9" s="132"/>
      <c r="E9" s="133"/>
      <c r="F9" s="133"/>
      <c r="G9" s="134"/>
      <c r="H9" s="78"/>
      <c r="I9" s="78"/>
      <c r="J9" s="78"/>
      <c r="K9" s="78"/>
      <c r="L9" s="78"/>
      <c r="M9" s="99"/>
    </row>
    <row r="10" spans="1:13">
      <c r="A10" s="107"/>
      <c r="B10" s="135"/>
      <c r="C10" s="136"/>
      <c r="D10" s="137">
        <v>1</v>
      </c>
      <c r="E10" s="138" t="s">
        <v>246</v>
      </c>
      <c r="F10" s="139"/>
      <c r="G10" s="78"/>
      <c r="H10" s="78"/>
      <c r="I10" s="78"/>
      <c r="J10" s="78"/>
      <c r="K10" s="78"/>
      <c r="L10" s="78"/>
      <c r="M10" s="99"/>
    </row>
    <row r="11" spans="1:13" ht="15.75" thickBot="1">
      <c r="A11" s="98"/>
      <c r="B11" s="130">
        <v>3</v>
      </c>
      <c r="C11" s="78"/>
      <c r="D11" s="78"/>
      <c r="E11" s="130" t="s">
        <v>247</v>
      </c>
      <c r="F11" s="131"/>
      <c r="G11" s="131"/>
      <c r="H11" s="131"/>
      <c r="I11" s="131"/>
      <c r="J11" s="131"/>
      <c r="K11" s="131"/>
      <c r="L11" s="78"/>
      <c r="M11" s="99"/>
    </row>
    <row r="12" spans="1:13">
      <c r="A12" s="98"/>
      <c r="B12" s="130"/>
      <c r="C12" s="78"/>
      <c r="D12" s="256" t="s">
        <v>248</v>
      </c>
      <c r="E12" s="258" t="s">
        <v>249</v>
      </c>
      <c r="F12" s="258"/>
      <c r="G12" s="258" t="s">
        <v>250</v>
      </c>
      <c r="H12" s="258" t="s">
        <v>251</v>
      </c>
      <c r="I12" s="258"/>
      <c r="J12" s="140" t="s">
        <v>252</v>
      </c>
      <c r="K12" s="140" t="s">
        <v>253</v>
      </c>
      <c r="L12" s="141" t="s">
        <v>252</v>
      </c>
      <c r="M12" s="99"/>
    </row>
    <row r="13" spans="1:13" ht="15.75" thickBot="1">
      <c r="A13" s="98"/>
      <c r="B13" s="130"/>
      <c r="C13" s="78"/>
      <c r="D13" s="257"/>
      <c r="E13" s="259"/>
      <c r="F13" s="259"/>
      <c r="G13" s="259"/>
      <c r="H13" s="259"/>
      <c r="I13" s="259"/>
      <c r="J13" s="142" t="s">
        <v>254</v>
      </c>
      <c r="K13" s="142" t="s">
        <v>255</v>
      </c>
      <c r="L13" s="143" t="s">
        <v>256</v>
      </c>
      <c r="M13" s="99"/>
    </row>
    <row r="14" spans="1:13">
      <c r="A14" s="98"/>
      <c r="B14" s="130"/>
      <c r="C14" s="78"/>
      <c r="D14" s="144">
        <v>1</v>
      </c>
      <c r="E14" s="260" t="s">
        <v>257</v>
      </c>
      <c r="F14" s="261"/>
      <c r="G14" s="145" t="s">
        <v>258</v>
      </c>
      <c r="H14" s="262">
        <v>20114235303</v>
      </c>
      <c r="I14" s="262"/>
      <c r="J14" s="146">
        <v>90978.9</v>
      </c>
      <c r="K14" s="147">
        <v>1</v>
      </c>
      <c r="L14" s="148">
        <v>90978.9</v>
      </c>
      <c r="M14" s="99"/>
    </row>
    <row r="15" spans="1:13">
      <c r="A15" s="98"/>
      <c r="B15" s="130"/>
      <c r="C15" s="78"/>
      <c r="D15" s="149"/>
      <c r="E15" s="263" t="s">
        <v>257</v>
      </c>
      <c r="F15" s="264"/>
      <c r="G15" s="150" t="s">
        <v>259</v>
      </c>
      <c r="H15" s="265">
        <v>20114235301</v>
      </c>
      <c r="I15" s="265"/>
      <c r="J15" s="151">
        <v>26802.66</v>
      </c>
      <c r="K15" s="152">
        <v>139.59</v>
      </c>
      <c r="L15" s="153">
        <v>3741383</v>
      </c>
      <c r="M15" s="99"/>
    </row>
    <row r="16" spans="1:13">
      <c r="A16" s="98"/>
      <c r="B16" s="130"/>
      <c r="C16" s="78"/>
      <c r="D16" s="149"/>
      <c r="E16" s="263"/>
      <c r="F16" s="264"/>
      <c r="G16" s="154"/>
      <c r="H16" s="265"/>
      <c r="I16" s="265"/>
      <c r="J16" s="151"/>
      <c r="K16" s="152"/>
      <c r="L16" s="153"/>
      <c r="M16" s="99"/>
    </row>
    <row r="17" spans="1:17">
      <c r="A17" s="98"/>
      <c r="B17" s="130"/>
      <c r="C17" s="78"/>
      <c r="D17" s="149">
        <v>2</v>
      </c>
      <c r="E17" s="263" t="s">
        <v>260</v>
      </c>
      <c r="F17" s="264"/>
      <c r="G17" s="154" t="s">
        <v>258</v>
      </c>
      <c r="H17" s="265" t="s">
        <v>261</v>
      </c>
      <c r="I17" s="265"/>
      <c r="J17" s="151">
        <v>127419.67</v>
      </c>
      <c r="K17" s="152">
        <v>1</v>
      </c>
      <c r="L17" s="153">
        <v>127419.67</v>
      </c>
      <c r="M17" s="99"/>
    </row>
    <row r="18" spans="1:17">
      <c r="A18" s="98"/>
      <c r="B18" s="130"/>
      <c r="C18" s="78"/>
      <c r="D18" s="149"/>
      <c r="E18" s="263" t="s">
        <v>260</v>
      </c>
      <c r="F18" s="264"/>
      <c r="G18" s="154" t="s">
        <v>259</v>
      </c>
      <c r="H18" s="265">
        <v>8002000116</v>
      </c>
      <c r="I18" s="265"/>
      <c r="J18" s="151">
        <v>-35028.870000000003</v>
      </c>
      <c r="K18" s="152">
        <v>139.59</v>
      </c>
      <c r="L18" s="153">
        <v>-4889679</v>
      </c>
      <c r="M18" s="99"/>
    </row>
    <row r="19" spans="1:17">
      <c r="A19" s="98"/>
      <c r="B19" s="130"/>
      <c r="C19" s="78"/>
      <c r="D19" s="149">
        <v>3</v>
      </c>
      <c r="E19" s="264" t="s">
        <v>262</v>
      </c>
      <c r="F19" s="264"/>
      <c r="G19" s="150" t="s">
        <v>258</v>
      </c>
      <c r="H19" s="265">
        <v>9028</v>
      </c>
      <c r="I19" s="265"/>
      <c r="J19" s="151">
        <v>255987.12</v>
      </c>
      <c r="K19" s="152">
        <v>1</v>
      </c>
      <c r="L19" s="153">
        <v>255987.12</v>
      </c>
      <c r="M19" s="99"/>
    </row>
    <row r="20" spans="1:17" ht="14.25" customHeight="1">
      <c r="A20" s="98"/>
      <c r="B20" s="130"/>
      <c r="C20" s="78"/>
      <c r="D20" s="149"/>
      <c r="E20" s="264" t="s">
        <v>262</v>
      </c>
      <c r="F20" s="264"/>
      <c r="G20" s="150" t="s">
        <v>259</v>
      </c>
      <c r="H20" s="265">
        <v>9028</v>
      </c>
      <c r="I20" s="265"/>
      <c r="J20" s="151">
        <v>3705.35</v>
      </c>
      <c r="K20" s="152">
        <v>139.59</v>
      </c>
      <c r="L20" s="153">
        <v>517229</v>
      </c>
      <c r="M20" s="99"/>
    </row>
    <row r="21" spans="1:17" ht="14.25" customHeight="1">
      <c r="A21" s="98"/>
      <c r="B21" s="130"/>
      <c r="C21" s="78"/>
      <c r="D21" s="149"/>
      <c r="E21" s="264"/>
      <c r="F21" s="264"/>
      <c r="G21" s="154"/>
      <c r="H21" s="265"/>
      <c r="I21" s="265"/>
      <c r="J21" s="151"/>
      <c r="K21" s="152"/>
      <c r="L21" s="153"/>
      <c r="M21" s="99"/>
    </row>
    <row r="22" spans="1:17" s="86" customFormat="1" ht="21" customHeight="1" thickBot="1">
      <c r="A22" s="155"/>
      <c r="B22" s="156"/>
      <c r="C22" s="157"/>
      <c r="D22" s="158"/>
      <c r="E22" s="273" t="s">
        <v>263</v>
      </c>
      <c r="F22" s="273"/>
      <c r="G22" s="273"/>
      <c r="H22" s="273"/>
      <c r="I22" s="273"/>
      <c r="J22" s="273"/>
      <c r="K22" s="273"/>
      <c r="L22" s="159">
        <f>L14+L15+L17+L19+L20</f>
        <v>4732997.6899999995</v>
      </c>
      <c r="M22" s="160"/>
      <c r="Q22" s="18"/>
    </row>
    <row r="23" spans="1:17" ht="15.75" thickBot="1">
      <c r="A23" s="98"/>
      <c r="B23" s="130">
        <v>4</v>
      </c>
      <c r="C23" s="78"/>
      <c r="D23" s="161"/>
      <c r="E23" s="135" t="s">
        <v>264</v>
      </c>
      <c r="F23" s="162"/>
      <c r="G23" s="162"/>
      <c r="H23" s="162"/>
      <c r="I23" s="162"/>
      <c r="J23" s="162"/>
      <c r="K23" s="162"/>
      <c r="L23" s="78"/>
      <c r="M23" s="99"/>
    </row>
    <row r="24" spans="1:17">
      <c r="A24" s="98"/>
      <c r="B24" s="130"/>
      <c r="C24" s="78"/>
      <c r="D24" s="266" t="s">
        <v>248</v>
      </c>
      <c r="E24" s="268" t="s">
        <v>265</v>
      </c>
      <c r="F24" s="268"/>
      <c r="G24" s="268"/>
      <c r="H24" s="268"/>
      <c r="I24" s="269"/>
      <c r="J24" s="140" t="s">
        <v>252</v>
      </c>
      <c r="K24" s="140" t="s">
        <v>253</v>
      </c>
      <c r="L24" s="141" t="s">
        <v>252</v>
      </c>
      <c r="M24" s="99"/>
    </row>
    <row r="25" spans="1:17" ht="15.75" thickBot="1">
      <c r="A25" s="98"/>
      <c r="B25" s="130"/>
      <c r="C25" s="78"/>
      <c r="D25" s="267"/>
      <c r="E25" s="270"/>
      <c r="F25" s="270"/>
      <c r="G25" s="270"/>
      <c r="H25" s="270"/>
      <c r="I25" s="271"/>
      <c r="J25" s="163" t="s">
        <v>254</v>
      </c>
      <c r="K25" s="163" t="s">
        <v>255</v>
      </c>
      <c r="L25" s="164" t="s">
        <v>256</v>
      </c>
      <c r="M25" s="99"/>
    </row>
    <row r="26" spans="1:17">
      <c r="A26" s="98"/>
      <c r="B26" s="130"/>
      <c r="C26" s="78"/>
      <c r="D26" s="165"/>
      <c r="E26" s="274" t="s">
        <v>266</v>
      </c>
      <c r="F26" s="275"/>
      <c r="G26" s="275"/>
      <c r="H26" s="275"/>
      <c r="I26" s="276"/>
      <c r="J26" s="166">
        <v>0</v>
      </c>
      <c r="K26" s="166">
        <v>0</v>
      </c>
      <c r="L26" s="148">
        <v>21298</v>
      </c>
      <c r="M26" s="99"/>
    </row>
    <row r="27" spans="1:17" ht="15.75" thickBot="1">
      <c r="A27" s="98"/>
      <c r="B27" s="130"/>
      <c r="C27" s="78"/>
      <c r="D27" s="167"/>
      <c r="E27" s="277"/>
      <c r="F27" s="278"/>
      <c r="G27" s="278"/>
      <c r="H27" s="278"/>
      <c r="I27" s="279"/>
      <c r="J27" s="168"/>
      <c r="K27" s="168"/>
      <c r="L27" s="169"/>
      <c r="M27" s="99"/>
    </row>
    <row r="28" spans="1:17" ht="18" customHeight="1" thickBot="1">
      <c r="A28" s="98"/>
      <c r="B28" s="130"/>
      <c r="C28" s="78"/>
      <c r="D28" s="170"/>
      <c r="E28" s="280" t="s">
        <v>263</v>
      </c>
      <c r="F28" s="281"/>
      <c r="G28" s="281"/>
      <c r="H28" s="281"/>
      <c r="I28" s="281"/>
      <c r="J28" s="281"/>
      <c r="K28" s="282"/>
      <c r="L28" s="159">
        <f>SUM(L26:L27)</f>
        <v>21298</v>
      </c>
      <c r="M28" s="99"/>
    </row>
    <row r="29" spans="1:17" hidden="1">
      <c r="A29" s="98"/>
      <c r="B29" s="130"/>
      <c r="C29" s="78"/>
      <c r="D29" s="171"/>
      <c r="E29" s="78"/>
      <c r="F29" s="78"/>
      <c r="G29" s="78"/>
      <c r="H29" s="78"/>
      <c r="I29" s="78"/>
      <c r="J29" s="78"/>
      <c r="K29" s="78"/>
      <c r="L29" s="78"/>
      <c r="M29" s="99"/>
    </row>
    <row r="30" spans="1:17">
      <c r="A30" s="98"/>
      <c r="B30" s="130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99"/>
    </row>
    <row r="31" spans="1:17">
      <c r="A31" s="98"/>
      <c r="B31" s="130">
        <v>5</v>
      </c>
      <c r="C31" s="78"/>
      <c r="D31" s="78"/>
      <c r="E31" s="138" t="s">
        <v>267</v>
      </c>
      <c r="F31" s="139"/>
      <c r="G31" s="78"/>
      <c r="H31" s="78"/>
      <c r="I31" s="78"/>
      <c r="J31" s="78"/>
      <c r="K31" s="78"/>
      <c r="L31" s="78"/>
      <c r="M31" s="99"/>
    </row>
    <row r="32" spans="1:17">
      <c r="A32" s="98"/>
      <c r="B32" s="130"/>
      <c r="C32" s="78"/>
      <c r="D32" s="137">
        <v>2</v>
      </c>
      <c r="E32" s="78"/>
      <c r="F32" s="78" t="s">
        <v>268</v>
      </c>
      <c r="G32" s="78"/>
      <c r="H32" s="78"/>
      <c r="I32" s="78"/>
      <c r="J32" s="78"/>
      <c r="K32" s="78"/>
      <c r="L32" s="78"/>
      <c r="M32" s="99"/>
    </row>
    <row r="33" spans="1:13">
      <c r="A33" s="98"/>
      <c r="B33" s="130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99"/>
    </row>
    <row r="34" spans="1:13">
      <c r="A34" s="98"/>
      <c r="B34" s="130">
        <v>6</v>
      </c>
      <c r="C34" s="78"/>
      <c r="D34" s="78"/>
      <c r="E34" s="138" t="s">
        <v>269</v>
      </c>
      <c r="F34" s="139"/>
      <c r="G34" s="78"/>
      <c r="H34" s="78"/>
      <c r="I34" s="78"/>
      <c r="J34" s="78"/>
      <c r="K34" s="78"/>
      <c r="L34" s="78"/>
      <c r="M34" s="99"/>
    </row>
    <row r="35" spans="1:13">
      <c r="A35" s="98"/>
      <c r="B35" s="130"/>
      <c r="C35" s="78"/>
      <c r="D35" s="137">
        <v>3</v>
      </c>
      <c r="E35" s="172"/>
      <c r="F35" s="139"/>
      <c r="G35" s="78"/>
      <c r="H35" s="78"/>
      <c r="I35" s="78"/>
      <c r="J35" s="78"/>
      <c r="K35" s="78"/>
      <c r="L35" s="78"/>
      <c r="M35" s="99"/>
    </row>
    <row r="36" spans="1:13">
      <c r="A36" s="98"/>
      <c r="B36" s="130">
        <v>7</v>
      </c>
      <c r="C36" s="78"/>
      <c r="D36" s="173"/>
      <c r="E36" s="174" t="s">
        <v>270</v>
      </c>
      <c r="F36" s="78"/>
      <c r="G36" s="78"/>
      <c r="H36" s="78"/>
      <c r="I36" s="78"/>
      <c r="J36" s="78"/>
      <c r="K36" s="78"/>
      <c r="L36" s="78"/>
      <c r="M36" s="99"/>
    </row>
    <row r="37" spans="1:13">
      <c r="A37" s="98"/>
      <c r="B37" s="130"/>
      <c r="C37" s="78"/>
      <c r="D37" s="173" t="s">
        <v>271</v>
      </c>
      <c r="E37" s="283" t="s">
        <v>272</v>
      </c>
      <c r="F37" s="283"/>
      <c r="G37" s="78"/>
      <c r="H37" s="130"/>
      <c r="I37" s="175"/>
      <c r="J37" s="176"/>
      <c r="K37" s="78"/>
      <c r="L37" s="78"/>
      <c r="M37" s="99"/>
    </row>
    <row r="38" spans="1:13">
      <c r="A38" s="98"/>
      <c r="B38" s="130"/>
      <c r="C38" s="78"/>
      <c r="D38" s="78"/>
      <c r="E38" s="283" t="s">
        <v>273</v>
      </c>
      <c r="F38" s="283"/>
      <c r="G38" s="78"/>
      <c r="H38" s="130"/>
      <c r="I38" s="78"/>
      <c r="J38" s="176"/>
      <c r="K38" s="78"/>
      <c r="L38" s="78"/>
      <c r="M38" s="99"/>
    </row>
    <row r="39" spans="1:13">
      <c r="A39" s="98"/>
      <c r="B39" s="130"/>
      <c r="C39" s="78"/>
      <c r="D39" s="78"/>
      <c r="E39" s="78" t="s">
        <v>274</v>
      </c>
      <c r="F39" s="78"/>
      <c r="G39" s="78"/>
      <c r="H39" s="130"/>
      <c r="I39" s="175">
        <v>35938170</v>
      </c>
      <c r="J39" s="176" t="s">
        <v>256</v>
      </c>
      <c r="K39" s="78"/>
      <c r="L39" s="78"/>
      <c r="M39" s="99"/>
    </row>
    <row r="40" spans="1:13">
      <c r="A40" s="98"/>
      <c r="B40" s="130"/>
      <c r="C40" s="78"/>
      <c r="D40" s="78"/>
      <c r="E40" s="78" t="s">
        <v>275</v>
      </c>
      <c r="F40" s="78"/>
      <c r="G40" s="78"/>
      <c r="H40" s="130"/>
      <c r="I40" s="177"/>
      <c r="J40" s="176" t="s">
        <v>256</v>
      </c>
      <c r="K40" s="78"/>
      <c r="L40" s="78"/>
      <c r="M40" s="99"/>
    </row>
    <row r="41" spans="1:13">
      <c r="A41" s="98"/>
      <c r="B41" s="130"/>
      <c r="C41" s="78"/>
      <c r="D41" s="78"/>
      <c r="E41" s="78" t="s">
        <v>276</v>
      </c>
      <c r="F41" s="78"/>
      <c r="G41" s="78"/>
      <c r="H41" s="130"/>
      <c r="I41" s="177"/>
      <c r="J41" s="176" t="s">
        <v>256</v>
      </c>
      <c r="K41" s="78"/>
      <c r="L41" s="78"/>
      <c r="M41" s="99"/>
    </row>
    <row r="42" spans="1:13">
      <c r="A42" s="98"/>
      <c r="B42" s="130"/>
      <c r="C42" s="78"/>
      <c r="D42" s="78"/>
      <c r="E42" s="78" t="s">
        <v>277</v>
      </c>
      <c r="F42" s="78"/>
      <c r="G42" s="78"/>
      <c r="H42" s="130"/>
      <c r="I42" s="177"/>
      <c r="J42" s="176" t="s">
        <v>256</v>
      </c>
      <c r="K42" s="78"/>
      <c r="L42" s="78"/>
      <c r="M42" s="99"/>
    </row>
    <row r="43" spans="1:13">
      <c r="A43" s="98"/>
      <c r="B43" s="130"/>
      <c r="C43" s="78"/>
      <c r="D43" s="78"/>
      <c r="E43" s="78"/>
      <c r="F43" s="78"/>
      <c r="G43" s="78"/>
      <c r="H43" s="130"/>
      <c r="I43" s="78"/>
      <c r="J43" s="178"/>
      <c r="K43" s="78"/>
      <c r="L43" s="78"/>
      <c r="M43" s="99"/>
    </row>
    <row r="44" spans="1:13">
      <c r="A44" s="98"/>
      <c r="B44" s="130"/>
      <c r="C44" s="78"/>
      <c r="D44" s="78"/>
      <c r="E44" s="78"/>
      <c r="F44" s="78"/>
      <c r="G44" s="78"/>
      <c r="H44" s="130"/>
      <c r="I44" s="78"/>
      <c r="J44" s="178"/>
      <c r="K44" s="78"/>
      <c r="L44" s="78"/>
      <c r="M44" s="99"/>
    </row>
    <row r="45" spans="1:13">
      <c r="A45" s="98"/>
      <c r="B45" s="130">
        <v>8</v>
      </c>
      <c r="C45" s="78"/>
      <c r="D45" s="78"/>
      <c r="E45" s="174" t="s">
        <v>278</v>
      </c>
      <c r="F45" s="78"/>
      <c r="G45" s="78"/>
      <c r="H45" s="78"/>
      <c r="I45" s="78"/>
      <c r="J45" s="176"/>
      <c r="K45" s="78"/>
      <c r="L45" s="78"/>
      <c r="M45" s="99"/>
    </row>
    <row r="46" spans="1:13">
      <c r="A46" s="98"/>
      <c r="B46" s="130"/>
      <c r="C46" s="78"/>
      <c r="D46" s="173" t="s">
        <v>271</v>
      </c>
      <c r="E46" s="78"/>
      <c r="F46" s="78"/>
      <c r="G46" s="78"/>
      <c r="H46" s="78"/>
      <c r="I46" s="78"/>
      <c r="J46" s="176"/>
      <c r="K46" s="78"/>
      <c r="L46" s="78"/>
      <c r="M46" s="99"/>
    </row>
    <row r="47" spans="1:13">
      <c r="A47" s="98"/>
      <c r="B47" s="130">
        <v>9</v>
      </c>
      <c r="C47" s="78"/>
      <c r="D47" s="78"/>
      <c r="E47" s="174" t="s">
        <v>279</v>
      </c>
      <c r="F47" s="78"/>
      <c r="G47" s="272"/>
      <c r="H47" s="272"/>
      <c r="I47" s="78"/>
      <c r="J47" s="176"/>
      <c r="K47" s="78"/>
      <c r="L47" s="78"/>
      <c r="M47" s="99"/>
    </row>
    <row r="48" spans="1:13">
      <c r="A48" s="98"/>
      <c r="B48" s="130"/>
      <c r="C48" s="78"/>
      <c r="D48" s="173" t="s">
        <v>271</v>
      </c>
      <c r="E48" s="78"/>
      <c r="F48" s="78" t="s">
        <v>280</v>
      </c>
      <c r="G48" s="78"/>
      <c r="H48" s="78"/>
      <c r="I48" s="175">
        <v>3279772</v>
      </c>
      <c r="J48" s="176" t="s">
        <v>256</v>
      </c>
      <c r="K48" s="78"/>
      <c r="L48" s="78"/>
      <c r="M48" s="99"/>
    </row>
    <row r="49" spans="1:13">
      <c r="A49" s="98"/>
      <c r="B49" s="130"/>
      <c r="C49" s="78"/>
      <c r="D49" s="78"/>
      <c r="E49" s="78"/>
      <c r="F49" s="78" t="s">
        <v>281</v>
      </c>
      <c r="G49" s="78"/>
      <c r="H49" s="78"/>
      <c r="I49" s="175">
        <v>3355162</v>
      </c>
      <c r="J49" s="176" t="s">
        <v>256</v>
      </c>
      <c r="K49" s="78"/>
      <c r="L49" s="78"/>
      <c r="M49" s="99"/>
    </row>
    <row r="50" spans="1:13" s="109" customFormat="1">
      <c r="A50" s="107"/>
      <c r="B50" s="135"/>
      <c r="C50" s="136"/>
      <c r="D50" s="78"/>
      <c r="E50" s="136"/>
      <c r="F50" s="136" t="s">
        <v>282</v>
      </c>
      <c r="G50" s="136"/>
      <c r="H50" s="136"/>
      <c r="I50" s="175">
        <v>0</v>
      </c>
      <c r="J50" s="176" t="s">
        <v>256</v>
      </c>
      <c r="K50" s="78"/>
      <c r="L50" s="136"/>
      <c r="M50" s="108"/>
    </row>
    <row r="51" spans="1:13" s="109" customFormat="1">
      <c r="A51" s="107"/>
      <c r="B51" s="135"/>
      <c r="C51" s="136"/>
      <c r="D51" s="136"/>
      <c r="E51" s="136"/>
      <c r="F51" s="136" t="s">
        <v>283</v>
      </c>
      <c r="G51" s="136"/>
      <c r="H51" s="136"/>
      <c r="I51" s="175">
        <v>0</v>
      </c>
      <c r="J51" s="176" t="s">
        <v>256</v>
      </c>
      <c r="K51" s="78"/>
      <c r="L51" s="136"/>
      <c r="M51" s="108"/>
    </row>
    <row r="52" spans="1:13" s="109" customFormat="1" ht="15.75">
      <c r="A52" s="107"/>
      <c r="B52" s="135"/>
      <c r="C52" s="136"/>
      <c r="D52" s="136"/>
      <c r="E52" s="136"/>
      <c r="F52" s="136" t="s">
        <v>284</v>
      </c>
      <c r="G52" s="179"/>
      <c r="H52" s="179"/>
      <c r="I52" s="175">
        <v>232107</v>
      </c>
      <c r="J52" s="176" t="s">
        <v>256</v>
      </c>
      <c r="K52" s="78"/>
      <c r="L52" s="136"/>
      <c r="M52" s="108"/>
    </row>
    <row r="53" spans="1:13" s="109" customFormat="1" ht="15.75">
      <c r="A53" s="107"/>
      <c r="B53" s="135">
        <v>10</v>
      </c>
      <c r="C53" s="136"/>
      <c r="D53" s="136"/>
      <c r="E53" s="174" t="s">
        <v>285</v>
      </c>
      <c r="F53" s="179"/>
      <c r="G53" s="179"/>
      <c r="H53" s="179"/>
      <c r="I53" s="179"/>
      <c r="J53" s="176"/>
      <c r="K53" s="179"/>
      <c r="L53" s="136"/>
      <c r="M53" s="108"/>
    </row>
    <row r="54" spans="1:13" s="109" customFormat="1">
      <c r="A54" s="107"/>
      <c r="B54" s="135"/>
      <c r="C54" s="136"/>
      <c r="D54" s="173" t="s">
        <v>271</v>
      </c>
      <c r="E54" s="136"/>
      <c r="F54" s="136" t="s">
        <v>286</v>
      </c>
      <c r="G54" s="136"/>
      <c r="H54" s="136"/>
      <c r="I54" s="175">
        <v>0</v>
      </c>
      <c r="J54" s="176" t="s">
        <v>256</v>
      </c>
      <c r="K54" s="78"/>
      <c r="L54" s="136"/>
      <c r="M54" s="108"/>
    </row>
    <row r="55" spans="1:13" s="109" customFormat="1">
      <c r="A55" s="107"/>
      <c r="B55" s="135"/>
      <c r="C55" s="136"/>
      <c r="D55" s="136"/>
      <c r="E55" s="136"/>
      <c r="F55" s="136" t="s">
        <v>287</v>
      </c>
      <c r="G55" s="136"/>
      <c r="H55" s="136"/>
      <c r="I55" s="175">
        <v>6403326</v>
      </c>
      <c r="J55" s="176" t="s">
        <v>256</v>
      </c>
      <c r="K55" s="78"/>
      <c r="L55" s="136"/>
      <c r="M55" s="108"/>
    </row>
    <row r="56" spans="1:13" s="109" customFormat="1">
      <c r="A56" s="107"/>
      <c r="B56" s="135"/>
      <c r="C56" s="136"/>
      <c r="D56" s="136"/>
      <c r="E56" s="136"/>
      <c r="F56" s="178" t="s">
        <v>288</v>
      </c>
      <c r="G56" s="136"/>
      <c r="H56" s="136"/>
      <c r="I56" s="175">
        <v>12426141</v>
      </c>
      <c r="J56" s="176" t="s">
        <v>256</v>
      </c>
      <c r="K56" s="78"/>
      <c r="L56" s="136"/>
      <c r="M56" s="108"/>
    </row>
    <row r="57" spans="1:13" s="109" customFormat="1">
      <c r="A57" s="107"/>
      <c r="B57" s="135"/>
      <c r="C57" s="136"/>
      <c r="D57" s="136"/>
      <c r="E57" s="136"/>
      <c r="F57" s="136" t="s">
        <v>289</v>
      </c>
      <c r="G57" s="136"/>
      <c r="H57" s="136"/>
      <c r="I57" s="175">
        <v>0</v>
      </c>
      <c r="J57" s="176" t="s">
        <v>256</v>
      </c>
      <c r="K57" s="78"/>
      <c r="L57" s="136"/>
      <c r="M57" s="108"/>
    </row>
    <row r="58" spans="1:13" s="109" customFormat="1" ht="12.75">
      <c r="A58" s="107"/>
      <c r="B58" s="135"/>
      <c r="C58" s="136"/>
      <c r="D58" s="136"/>
      <c r="E58" s="180"/>
      <c r="F58" s="180"/>
      <c r="G58" s="180"/>
      <c r="H58" s="180"/>
      <c r="I58" s="181"/>
      <c r="J58" s="178"/>
      <c r="K58" s="180"/>
      <c r="L58" s="136"/>
      <c r="M58" s="108"/>
    </row>
    <row r="59" spans="1:13">
      <c r="A59" s="107"/>
      <c r="B59" s="135"/>
      <c r="C59" s="136"/>
      <c r="D59" s="136"/>
      <c r="E59" s="180"/>
      <c r="F59" s="180"/>
      <c r="G59" s="180"/>
      <c r="H59" s="180"/>
      <c r="I59" s="180"/>
      <c r="J59" s="178"/>
      <c r="K59" s="180"/>
      <c r="L59" s="136"/>
      <c r="M59" s="108"/>
    </row>
    <row r="60" spans="1:13">
      <c r="A60" s="107"/>
      <c r="B60" s="173">
        <v>11</v>
      </c>
      <c r="C60" s="182"/>
      <c r="D60" s="136"/>
      <c r="E60" s="174" t="s">
        <v>290</v>
      </c>
      <c r="F60" s="133"/>
      <c r="G60" s="134"/>
      <c r="H60" s="78"/>
      <c r="I60" s="183"/>
      <c r="J60" s="176" t="s">
        <v>291</v>
      </c>
      <c r="K60" s="78"/>
      <c r="L60" s="136"/>
      <c r="M60" s="108"/>
    </row>
    <row r="61" spans="1:13">
      <c r="A61" s="107"/>
      <c r="B61" s="135"/>
      <c r="C61" s="136"/>
      <c r="D61" s="173" t="s">
        <v>271</v>
      </c>
      <c r="E61" s="174"/>
      <c r="F61" s="139"/>
      <c r="G61" s="78"/>
      <c r="H61" s="78"/>
      <c r="I61" s="78"/>
      <c r="J61" s="176"/>
      <c r="K61" s="78"/>
      <c r="L61" s="136"/>
      <c r="M61" s="108"/>
    </row>
    <row r="62" spans="1:13">
      <c r="A62" s="107"/>
      <c r="B62" s="130">
        <v>12</v>
      </c>
      <c r="C62" s="78"/>
      <c r="D62" s="78"/>
      <c r="E62" s="174"/>
      <c r="F62" s="131"/>
      <c r="G62" s="131"/>
      <c r="H62" s="131"/>
      <c r="I62" s="78"/>
      <c r="J62" s="176" t="s">
        <v>291</v>
      </c>
      <c r="K62" s="131"/>
      <c r="L62" s="136"/>
      <c r="M62" s="108"/>
    </row>
    <row r="63" spans="1:13">
      <c r="A63" s="107"/>
      <c r="B63" s="130"/>
      <c r="C63" s="78"/>
      <c r="D63" s="173" t="s">
        <v>271</v>
      </c>
      <c r="E63" s="157" t="s">
        <v>292</v>
      </c>
      <c r="F63" s="157"/>
      <c r="G63" s="157"/>
      <c r="H63" s="157"/>
      <c r="I63" s="78"/>
      <c r="J63" s="176"/>
      <c r="K63" s="130"/>
      <c r="L63" s="136"/>
      <c r="M63" s="108"/>
    </row>
    <row r="64" spans="1:13">
      <c r="A64" s="107"/>
      <c r="B64" s="130">
        <v>13</v>
      </c>
      <c r="C64" s="78"/>
      <c r="D64" s="78"/>
      <c r="E64" s="157"/>
      <c r="F64" s="157"/>
      <c r="G64" s="157"/>
      <c r="H64" s="157"/>
      <c r="I64" s="78"/>
      <c r="J64" s="176" t="s">
        <v>291</v>
      </c>
      <c r="K64" s="130"/>
      <c r="L64" s="136"/>
      <c r="M64" s="108"/>
    </row>
    <row r="65" spans="1:13">
      <c r="A65" s="107"/>
      <c r="B65" s="130">
        <v>14</v>
      </c>
      <c r="C65" s="78"/>
      <c r="D65" s="78"/>
      <c r="E65" s="184" t="s">
        <v>293</v>
      </c>
      <c r="F65" s="185"/>
      <c r="G65" s="131"/>
      <c r="H65" s="131"/>
      <c r="I65" s="78"/>
      <c r="J65" s="176"/>
      <c r="K65" s="78"/>
      <c r="L65" s="136"/>
      <c r="M65" s="108"/>
    </row>
    <row r="66" spans="1:13">
      <c r="A66" s="107"/>
      <c r="B66" s="130"/>
      <c r="C66" s="78"/>
      <c r="D66" s="132">
        <v>4</v>
      </c>
      <c r="E66" s="185"/>
      <c r="F66" s="185"/>
      <c r="G66" s="131"/>
      <c r="H66" s="131"/>
      <c r="I66" s="78"/>
      <c r="J66" s="176"/>
      <c r="K66" s="78"/>
      <c r="L66" s="136"/>
      <c r="M66" s="108"/>
    </row>
    <row r="67" spans="1:13">
      <c r="A67" s="107"/>
      <c r="B67" s="130">
        <v>15</v>
      </c>
      <c r="C67" s="78"/>
      <c r="D67" s="78"/>
      <c r="E67" s="186" t="s">
        <v>294</v>
      </c>
      <c r="F67" s="185"/>
      <c r="G67" s="131"/>
      <c r="H67" s="131"/>
      <c r="I67" s="78"/>
      <c r="J67" s="176" t="s">
        <v>291</v>
      </c>
      <c r="K67" s="78"/>
      <c r="L67" s="136"/>
      <c r="M67" s="108"/>
    </row>
    <row r="68" spans="1:13">
      <c r="A68" s="107"/>
      <c r="C68" s="78"/>
      <c r="D68" s="136" t="s">
        <v>271</v>
      </c>
      <c r="E68" s="188"/>
      <c r="F68" s="185"/>
      <c r="G68" s="131"/>
      <c r="H68" s="131"/>
      <c r="I68" s="78"/>
      <c r="J68" s="176"/>
      <c r="K68" s="189"/>
      <c r="L68" s="136"/>
      <c r="M68" s="108"/>
    </row>
    <row r="69" spans="1:13">
      <c r="A69" s="107"/>
      <c r="B69" s="130">
        <v>16</v>
      </c>
      <c r="C69" s="157"/>
      <c r="D69" s="136"/>
      <c r="E69" s="186" t="s">
        <v>295</v>
      </c>
      <c r="F69" s="190"/>
      <c r="G69" s="190"/>
      <c r="H69" s="190"/>
      <c r="I69" s="175">
        <v>414088</v>
      </c>
      <c r="J69" s="178" t="s">
        <v>256</v>
      </c>
      <c r="K69" s="190"/>
      <c r="L69" s="136"/>
      <c r="M69" s="108"/>
    </row>
    <row r="70" spans="1:13">
      <c r="A70" s="107"/>
      <c r="C70" s="78"/>
      <c r="D70" s="136" t="s">
        <v>271</v>
      </c>
      <c r="E70" s="188"/>
      <c r="F70" s="162"/>
      <c r="G70" s="162"/>
      <c r="H70" s="162"/>
      <c r="I70" s="191"/>
      <c r="J70" s="176"/>
      <c r="K70" s="162"/>
      <c r="L70" s="136"/>
      <c r="M70" s="108"/>
    </row>
    <row r="71" spans="1:13">
      <c r="A71" s="107"/>
      <c r="B71" s="156">
        <v>17</v>
      </c>
      <c r="C71" s="78"/>
      <c r="D71" s="136"/>
      <c r="E71" s="192" t="s">
        <v>296</v>
      </c>
      <c r="F71" s="162"/>
      <c r="G71" s="162"/>
      <c r="H71" s="162"/>
      <c r="I71" s="191"/>
      <c r="J71" s="176" t="s">
        <v>291</v>
      </c>
      <c r="K71" s="162"/>
      <c r="L71" s="136"/>
      <c r="M71" s="108"/>
    </row>
    <row r="72" spans="1:13">
      <c r="A72" s="107"/>
      <c r="B72" s="130"/>
      <c r="C72" s="78"/>
      <c r="D72" s="139" t="s">
        <v>271</v>
      </c>
      <c r="E72" s="188"/>
      <c r="F72" s="157"/>
      <c r="G72" s="157"/>
      <c r="H72" s="157"/>
      <c r="I72" s="191"/>
      <c r="J72" s="176"/>
      <c r="K72" s="130"/>
      <c r="L72" s="136"/>
      <c r="M72" s="108"/>
    </row>
    <row r="73" spans="1:13">
      <c r="A73" s="107"/>
      <c r="B73" s="130">
        <v>18</v>
      </c>
      <c r="C73" s="78"/>
      <c r="D73" s="136"/>
      <c r="E73" s="188" t="s">
        <v>297</v>
      </c>
      <c r="F73" s="157"/>
      <c r="G73" s="157"/>
      <c r="H73" s="157"/>
      <c r="I73" s="191"/>
      <c r="J73" s="178" t="s">
        <v>256</v>
      </c>
      <c r="K73" s="130"/>
      <c r="L73" s="136"/>
      <c r="M73" s="108"/>
    </row>
    <row r="74" spans="1:13">
      <c r="A74" s="107"/>
      <c r="B74" s="130"/>
      <c r="C74" s="78"/>
      <c r="D74" s="136" t="s">
        <v>271</v>
      </c>
      <c r="E74" s="188"/>
      <c r="F74" s="185"/>
      <c r="G74" s="185"/>
      <c r="H74" s="185"/>
      <c r="I74" s="191"/>
      <c r="J74" s="176"/>
      <c r="K74" s="131"/>
      <c r="L74" s="136"/>
      <c r="M74" s="108"/>
    </row>
    <row r="75" spans="1:13">
      <c r="A75" s="107"/>
      <c r="B75" s="130">
        <v>19</v>
      </c>
      <c r="C75" s="78"/>
      <c r="D75" s="136"/>
      <c r="E75" s="193" t="s">
        <v>298</v>
      </c>
      <c r="F75" s="185"/>
      <c r="G75" s="185"/>
      <c r="H75" s="185"/>
      <c r="I75" s="175">
        <v>3071242</v>
      </c>
      <c r="J75" s="176" t="s">
        <v>291</v>
      </c>
      <c r="K75" s="78"/>
      <c r="L75" s="136"/>
      <c r="M75" s="108"/>
    </row>
    <row r="76" spans="1:13">
      <c r="A76" s="107"/>
      <c r="B76" s="130"/>
      <c r="C76" s="78"/>
      <c r="D76" s="136" t="s">
        <v>271</v>
      </c>
      <c r="E76" s="188"/>
      <c r="F76" s="185"/>
      <c r="G76" s="185"/>
      <c r="H76" s="185"/>
      <c r="I76" s="191"/>
      <c r="J76" s="176"/>
      <c r="K76" s="78"/>
      <c r="L76" s="136"/>
      <c r="M76" s="108"/>
    </row>
    <row r="77" spans="1:13">
      <c r="A77" s="107"/>
      <c r="B77" s="130">
        <v>20</v>
      </c>
      <c r="C77" s="78"/>
      <c r="D77" s="136"/>
      <c r="E77" s="174" t="s">
        <v>299</v>
      </c>
      <c r="F77" s="185"/>
      <c r="G77" s="185"/>
      <c r="H77" s="185"/>
      <c r="I77" s="191"/>
      <c r="J77" s="176" t="s">
        <v>291</v>
      </c>
      <c r="K77" s="78"/>
      <c r="L77" s="136"/>
      <c r="M77" s="108"/>
    </row>
    <row r="78" spans="1:13">
      <c r="A78" s="107"/>
      <c r="B78" s="130"/>
      <c r="C78" s="78"/>
      <c r="D78" s="139" t="s">
        <v>271</v>
      </c>
      <c r="E78" s="188"/>
      <c r="F78" s="190"/>
      <c r="G78" s="190"/>
      <c r="H78" s="190"/>
      <c r="I78" s="78"/>
      <c r="J78" s="176"/>
      <c r="K78" s="190"/>
      <c r="L78" s="136"/>
      <c r="M78" s="108"/>
    </row>
    <row r="79" spans="1:13">
      <c r="A79" s="107"/>
      <c r="B79" s="130">
        <v>21</v>
      </c>
      <c r="C79" s="78"/>
      <c r="D79" s="136"/>
      <c r="E79" s="174"/>
      <c r="F79" s="78"/>
      <c r="G79" s="78"/>
      <c r="H79" s="78"/>
      <c r="I79" s="78"/>
      <c r="J79" s="176"/>
      <c r="K79" s="78"/>
      <c r="L79" s="136"/>
      <c r="M79" s="108"/>
    </row>
    <row r="80" spans="1:13">
      <c r="A80" s="107"/>
      <c r="B80" s="130">
        <v>22</v>
      </c>
      <c r="C80" s="78"/>
      <c r="D80" s="173"/>
      <c r="E80" s="184" t="s">
        <v>300</v>
      </c>
      <c r="F80" s="139"/>
      <c r="G80" s="78"/>
      <c r="H80" s="78"/>
      <c r="I80" s="78"/>
      <c r="J80" s="176" t="s">
        <v>291</v>
      </c>
      <c r="K80" s="78"/>
      <c r="L80" s="136"/>
      <c r="M80" s="108"/>
    </row>
    <row r="81" spans="1:13">
      <c r="A81" s="107"/>
      <c r="B81" s="130"/>
      <c r="C81" s="78"/>
      <c r="D81" s="132">
        <v>5</v>
      </c>
      <c r="E81" s="78"/>
      <c r="F81" s="78"/>
      <c r="G81" s="78"/>
      <c r="H81" s="78"/>
      <c r="I81" s="78"/>
      <c r="J81" s="176"/>
      <c r="K81" s="78"/>
      <c r="L81" s="136"/>
      <c r="M81" s="108"/>
    </row>
    <row r="82" spans="1:13">
      <c r="A82" s="107"/>
      <c r="B82" s="130">
        <v>23</v>
      </c>
      <c r="C82" s="78"/>
      <c r="D82" s="78"/>
      <c r="E82" s="184" t="s">
        <v>301</v>
      </c>
      <c r="F82" s="139"/>
      <c r="G82" s="78"/>
      <c r="H82" s="78"/>
      <c r="I82" s="78"/>
      <c r="J82" s="176" t="s">
        <v>291</v>
      </c>
      <c r="K82" s="78"/>
      <c r="L82" s="136"/>
      <c r="M82" s="108"/>
    </row>
    <row r="83" spans="1:13">
      <c r="A83" s="107"/>
      <c r="B83" s="130"/>
      <c r="C83" s="78"/>
      <c r="D83" s="132">
        <v>6</v>
      </c>
      <c r="E83" s="78"/>
      <c r="F83" s="78"/>
      <c r="G83" s="78"/>
      <c r="H83" s="78"/>
      <c r="I83" s="78"/>
      <c r="J83" s="176"/>
      <c r="K83" s="78"/>
      <c r="L83" s="136"/>
      <c r="M83" s="108"/>
    </row>
    <row r="84" spans="1:13">
      <c r="A84" s="107"/>
      <c r="B84" s="130">
        <v>24</v>
      </c>
      <c r="C84" s="78"/>
      <c r="D84" s="78"/>
      <c r="E84" s="184" t="s">
        <v>302</v>
      </c>
      <c r="F84" s="139"/>
      <c r="G84" s="78"/>
      <c r="H84" s="78"/>
      <c r="I84" s="78"/>
      <c r="J84" s="176" t="s">
        <v>291</v>
      </c>
      <c r="K84" s="78"/>
      <c r="L84" s="136"/>
      <c r="M84" s="108"/>
    </row>
    <row r="85" spans="1:13">
      <c r="A85" s="107"/>
      <c r="B85" s="130"/>
      <c r="C85" s="78"/>
      <c r="D85" s="132">
        <v>7</v>
      </c>
      <c r="E85" s="78"/>
      <c r="F85" s="78"/>
      <c r="G85" s="78"/>
      <c r="H85" s="130"/>
      <c r="I85" s="78"/>
      <c r="J85" s="176"/>
      <c r="K85" s="78"/>
      <c r="L85" s="136"/>
      <c r="M85" s="108"/>
    </row>
    <row r="86" spans="1:13">
      <c r="A86" s="107"/>
      <c r="B86" s="130">
        <v>25</v>
      </c>
      <c r="C86" s="78"/>
      <c r="D86" s="78"/>
      <c r="E86" s="139" t="s">
        <v>303</v>
      </c>
      <c r="F86" s="78"/>
      <c r="G86" s="78"/>
      <c r="H86" s="130"/>
      <c r="I86" s="78">
        <v>0</v>
      </c>
      <c r="J86" s="176" t="s">
        <v>291</v>
      </c>
      <c r="K86" s="78"/>
      <c r="L86" s="136"/>
      <c r="M86" s="108"/>
    </row>
    <row r="87" spans="1:13">
      <c r="A87" s="107"/>
      <c r="C87" s="78"/>
      <c r="D87" s="173" t="s">
        <v>271</v>
      </c>
      <c r="E87" s="78"/>
      <c r="F87" s="78"/>
      <c r="G87" s="78"/>
      <c r="H87" s="130"/>
      <c r="I87" s="78"/>
      <c r="J87" s="176"/>
      <c r="K87" s="78"/>
      <c r="L87" s="136"/>
      <c r="M87" s="108"/>
    </row>
    <row r="88" spans="1:13">
      <c r="A88" s="107"/>
      <c r="B88" s="187">
        <v>26</v>
      </c>
      <c r="C88" s="78"/>
      <c r="D88" s="78"/>
      <c r="E88" s="78"/>
      <c r="F88" s="78"/>
      <c r="G88" s="78"/>
      <c r="H88" s="130"/>
      <c r="I88" s="78"/>
      <c r="J88" s="176"/>
      <c r="K88" s="78"/>
      <c r="L88" s="136"/>
      <c r="M88" s="108"/>
    </row>
    <row r="89" spans="1:13">
      <c r="A89" s="107"/>
      <c r="B89" s="130">
        <v>27</v>
      </c>
      <c r="C89" s="78"/>
      <c r="D89" s="78"/>
      <c r="E89" s="180" t="s">
        <v>32</v>
      </c>
      <c r="F89" s="78"/>
      <c r="G89" s="78"/>
      <c r="H89" s="130"/>
      <c r="I89" s="78"/>
      <c r="J89" s="176"/>
      <c r="K89" s="78"/>
      <c r="L89" s="136"/>
      <c r="M89" s="108"/>
    </row>
    <row r="90" spans="1:13">
      <c r="A90" s="107"/>
      <c r="B90" s="130"/>
      <c r="C90" s="78"/>
      <c r="D90" s="180" t="s">
        <v>163</v>
      </c>
      <c r="E90" s="185"/>
      <c r="F90" s="185"/>
      <c r="G90" s="78"/>
      <c r="H90" s="130"/>
      <c r="I90" s="78"/>
      <c r="J90" s="176"/>
      <c r="K90" s="78"/>
      <c r="L90" s="136"/>
      <c r="M90" s="108"/>
    </row>
    <row r="91" spans="1:13">
      <c r="A91" s="107"/>
      <c r="B91" s="130">
        <v>28</v>
      </c>
      <c r="C91" s="78"/>
      <c r="D91" s="78"/>
      <c r="E91" s="194" t="s">
        <v>304</v>
      </c>
      <c r="F91" s="78"/>
      <c r="G91" s="78"/>
      <c r="H91" s="130"/>
      <c r="I91" s="78"/>
      <c r="J91" s="176"/>
      <c r="K91" s="78"/>
      <c r="L91" s="136"/>
      <c r="M91" s="108"/>
    </row>
    <row r="92" spans="1:13">
      <c r="A92" s="107"/>
      <c r="B92" s="130"/>
      <c r="C92" s="78"/>
      <c r="D92" s="195">
        <v>1</v>
      </c>
      <c r="E92" s="194"/>
      <c r="F92" s="78"/>
      <c r="G92" s="78"/>
      <c r="H92" s="130"/>
      <c r="I92" s="191"/>
      <c r="J92" s="176"/>
      <c r="K92" s="78"/>
      <c r="L92" s="136"/>
      <c r="M92" s="108"/>
    </row>
    <row r="93" spans="1:13" ht="18">
      <c r="A93" s="107"/>
      <c r="B93" s="130">
        <v>29</v>
      </c>
      <c r="C93" s="78"/>
      <c r="D93" s="196" t="s">
        <v>305</v>
      </c>
      <c r="E93" s="180" t="s">
        <v>306</v>
      </c>
      <c r="F93" s="78"/>
      <c r="G93" s="180" t="s">
        <v>307</v>
      </c>
      <c r="H93" s="197"/>
      <c r="I93" s="198">
        <v>313040880</v>
      </c>
      <c r="J93" s="176" t="s">
        <v>256</v>
      </c>
      <c r="K93" s="78"/>
      <c r="L93" s="136"/>
      <c r="M93" s="108"/>
    </row>
    <row r="94" spans="1:13">
      <c r="A94" s="107"/>
      <c r="B94" s="130"/>
      <c r="C94" s="78"/>
      <c r="D94" s="180">
        <v>1</v>
      </c>
      <c r="E94" s="180" t="s">
        <v>39</v>
      </c>
      <c r="F94" s="78"/>
      <c r="G94" s="136"/>
      <c r="H94" s="78"/>
      <c r="I94" s="175">
        <v>2539407</v>
      </c>
      <c r="J94" s="176" t="s">
        <v>256</v>
      </c>
      <c r="K94" s="78"/>
      <c r="L94" s="136"/>
      <c r="M94" s="108"/>
    </row>
    <row r="95" spans="1:13">
      <c r="A95" s="107"/>
      <c r="B95" s="130"/>
      <c r="C95" s="78"/>
      <c r="D95" s="180">
        <v>2</v>
      </c>
      <c r="E95" s="180" t="s">
        <v>308</v>
      </c>
      <c r="F95" s="78"/>
      <c r="G95" s="78"/>
      <c r="H95" s="78"/>
      <c r="I95" s="175">
        <v>20120725</v>
      </c>
      <c r="J95" s="176" t="s">
        <v>256</v>
      </c>
      <c r="K95" s="78"/>
      <c r="L95" s="136"/>
      <c r="M95" s="108"/>
    </row>
    <row r="96" spans="1:13">
      <c r="A96" s="107"/>
      <c r="B96" s="130"/>
      <c r="C96" s="78"/>
      <c r="D96" s="180">
        <v>3</v>
      </c>
      <c r="E96" s="180" t="s">
        <v>309</v>
      </c>
      <c r="F96" s="78"/>
      <c r="G96" s="78"/>
      <c r="H96" s="78"/>
      <c r="I96" s="199">
        <v>7911972</v>
      </c>
      <c r="J96" s="176" t="s">
        <v>256</v>
      </c>
      <c r="K96" s="78"/>
      <c r="L96" s="136"/>
      <c r="M96" s="108"/>
    </row>
    <row r="97" spans="1:13">
      <c r="A97" s="107"/>
      <c r="B97" s="130"/>
      <c r="C97" s="78"/>
      <c r="D97" s="180">
        <v>4</v>
      </c>
      <c r="E97" s="180" t="s">
        <v>310</v>
      </c>
      <c r="F97" s="78"/>
      <c r="G97" s="78"/>
      <c r="H97" s="78"/>
      <c r="I97" s="175">
        <v>282048776</v>
      </c>
      <c r="J97" s="176" t="s">
        <v>256</v>
      </c>
      <c r="K97" s="78"/>
      <c r="L97" s="136"/>
      <c r="M97" s="108"/>
    </row>
    <row r="98" spans="1:13">
      <c r="A98" s="107"/>
      <c r="B98" s="130"/>
      <c r="C98" s="78"/>
      <c r="D98" s="180">
        <v>5</v>
      </c>
      <c r="E98" s="180" t="s">
        <v>311</v>
      </c>
      <c r="F98" s="78"/>
      <c r="G98" s="78"/>
      <c r="H98" s="78"/>
      <c r="I98" s="175">
        <v>420000</v>
      </c>
      <c r="J98" s="176" t="s">
        <v>256</v>
      </c>
      <c r="K98" s="78"/>
      <c r="L98" s="136"/>
      <c r="M98" s="108"/>
    </row>
    <row r="99" spans="1:13">
      <c r="A99" s="107"/>
      <c r="B99" s="130"/>
      <c r="C99" s="78"/>
      <c r="D99" s="180"/>
      <c r="E99" s="180"/>
      <c r="F99" s="78"/>
      <c r="G99" s="78"/>
      <c r="H99" s="78"/>
      <c r="I99" s="191"/>
      <c r="J99" s="130"/>
      <c r="K99" s="78"/>
      <c r="L99" s="136"/>
      <c r="M99" s="108"/>
    </row>
    <row r="100" spans="1:13">
      <c r="A100" s="107"/>
      <c r="B100" s="130"/>
      <c r="C100" s="78"/>
      <c r="D100" s="180"/>
      <c r="E100" s="180"/>
      <c r="F100" s="78"/>
      <c r="G100" s="78"/>
      <c r="H100" s="78"/>
      <c r="I100" s="191"/>
      <c r="J100" s="130"/>
      <c r="K100" s="78"/>
      <c r="L100" s="136"/>
      <c r="M100" s="108"/>
    </row>
    <row r="101" spans="1:13" ht="15.75" thickBot="1">
      <c r="A101" s="107"/>
      <c r="B101" s="130"/>
      <c r="C101" s="78"/>
      <c r="D101" s="289" t="s">
        <v>312</v>
      </c>
      <c r="E101" s="289"/>
      <c r="F101" s="289"/>
      <c r="G101" s="289"/>
      <c r="H101" s="289"/>
      <c r="I101" s="289"/>
      <c r="J101" s="289"/>
      <c r="K101" s="289"/>
      <c r="L101" s="289"/>
      <c r="M101" s="108"/>
    </row>
    <row r="102" spans="1:13">
      <c r="A102" s="107"/>
      <c r="B102" s="130"/>
      <c r="C102" s="78"/>
      <c r="D102" s="290" t="s">
        <v>248</v>
      </c>
      <c r="E102" s="292" t="s">
        <v>148</v>
      </c>
      <c r="F102" s="294" t="s">
        <v>313</v>
      </c>
      <c r="G102" s="294"/>
      <c r="H102" s="294"/>
      <c r="I102" s="294" t="s">
        <v>314</v>
      </c>
      <c r="J102" s="294"/>
      <c r="K102" s="294"/>
      <c r="L102" s="295"/>
      <c r="M102" s="108"/>
    </row>
    <row r="103" spans="1:13" ht="15.75" thickBot="1">
      <c r="A103" s="107"/>
      <c r="B103" s="130"/>
      <c r="C103" s="78"/>
      <c r="D103" s="291"/>
      <c r="E103" s="293"/>
      <c r="F103" s="200" t="s">
        <v>315</v>
      </c>
      <c r="G103" s="200" t="s">
        <v>316</v>
      </c>
      <c r="H103" s="200" t="s">
        <v>317</v>
      </c>
      <c r="I103" s="200" t="s">
        <v>318</v>
      </c>
      <c r="J103" s="200" t="s">
        <v>319</v>
      </c>
      <c r="K103" s="200" t="s">
        <v>320</v>
      </c>
      <c r="L103" s="201" t="s">
        <v>321</v>
      </c>
      <c r="M103" s="108"/>
    </row>
    <row r="104" spans="1:13">
      <c r="A104" s="107"/>
      <c r="B104" s="130">
        <v>30</v>
      </c>
      <c r="C104" s="78"/>
      <c r="D104" s="202">
        <v>1</v>
      </c>
      <c r="E104" s="203" t="s">
        <v>310</v>
      </c>
      <c r="F104" s="204">
        <v>433176187</v>
      </c>
      <c r="G104" s="204">
        <v>159017341</v>
      </c>
      <c r="H104" s="204">
        <v>274158846</v>
      </c>
      <c r="I104" s="205">
        <v>0.02</v>
      </c>
      <c r="J104" s="204">
        <v>5483176</v>
      </c>
      <c r="K104" s="204">
        <v>13373103</v>
      </c>
      <c r="L104" s="204">
        <v>282048776</v>
      </c>
      <c r="M104" s="108"/>
    </row>
    <row r="105" spans="1:13">
      <c r="A105" s="107"/>
      <c r="B105" s="130">
        <v>31</v>
      </c>
      <c r="C105" s="78"/>
      <c r="D105" s="206">
        <v>2</v>
      </c>
      <c r="E105" s="207" t="s">
        <v>322</v>
      </c>
      <c r="F105" s="208">
        <v>77128990</v>
      </c>
      <c r="G105" s="204">
        <v>55949280</v>
      </c>
      <c r="H105" s="208">
        <v>21179710</v>
      </c>
      <c r="I105" s="209" t="s">
        <v>323</v>
      </c>
      <c r="J105" s="204">
        <v>1058985</v>
      </c>
      <c r="K105" s="208"/>
      <c r="L105" s="204">
        <v>20120725</v>
      </c>
      <c r="M105" s="108"/>
    </row>
    <row r="106" spans="1:13">
      <c r="A106" s="107"/>
      <c r="B106" s="130">
        <v>32</v>
      </c>
      <c r="C106" s="78"/>
      <c r="D106" s="206">
        <v>3</v>
      </c>
      <c r="E106" s="207" t="s">
        <v>324</v>
      </c>
      <c r="F106" s="208">
        <v>28893962</v>
      </c>
      <c r="G106" s="204">
        <v>19296434</v>
      </c>
      <c r="H106" s="208">
        <v>9597528</v>
      </c>
      <c r="I106" s="209" t="s">
        <v>325</v>
      </c>
      <c r="J106" s="204">
        <v>1919505</v>
      </c>
      <c r="K106" s="208">
        <v>233950</v>
      </c>
      <c r="L106" s="208">
        <v>7911972</v>
      </c>
      <c r="M106" s="108"/>
    </row>
    <row r="107" spans="1:13">
      <c r="A107" s="107"/>
      <c r="B107" s="130">
        <v>33</v>
      </c>
      <c r="C107" s="78"/>
      <c r="D107" s="206">
        <v>4</v>
      </c>
      <c r="E107" s="207" t="s">
        <v>326</v>
      </c>
      <c r="F107" s="208">
        <v>6132377</v>
      </c>
      <c r="G107" s="204">
        <v>2958118</v>
      </c>
      <c r="H107" s="208">
        <v>3174259</v>
      </c>
      <c r="I107" s="209" t="s">
        <v>325</v>
      </c>
      <c r="J107" s="204">
        <v>634851</v>
      </c>
      <c r="K107" s="204"/>
      <c r="L107" s="208">
        <v>2539407</v>
      </c>
      <c r="M107" s="108"/>
    </row>
    <row r="108" spans="1:13" ht="15.75" thickBot="1">
      <c r="A108" s="107"/>
      <c r="B108" s="130"/>
      <c r="C108" s="78"/>
      <c r="D108" s="210">
        <v>5</v>
      </c>
      <c r="E108" s="211" t="s">
        <v>311</v>
      </c>
      <c r="F108" s="212">
        <v>420000</v>
      </c>
      <c r="G108" s="204"/>
      <c r="H108" s="213"/>
      <c r="I108" s="214" t="s">
        <v>305</v>
      </c>
      <c r="J108" s="213"/>
      <c r="K108" s="215"/>
      <c r="L108" s="208">
        <v>420000</v>
      </c>
      <c r="M108" s="108"/>
    </row>
    <row r="109" spans="1:13" ht="15.75" thickBot="1">
      <c r="A109" s="107"/>
      <c r="B109" s="130"/>
      <c r="C109" s="78"/>
      <c r="D109" s="216"/>
      <c r="E109" s="217" t="s">
        <v>327</v>
      </c>
      <c r="F109" s="218">
        <f>SUM(F104:F108)</f>
        <v>545751516</v>
      </c>
      <c r="G109" s="218">
        <f>SUM(G104:G107)</f>
        <v>237221173</v>
      </c>
      <c r="H109" s="218">
        <f>SUM(H104:H108)</f>
        <v>308110343</v>
      </c>
      <c r="I109" s="219" t="s">
        <v>305</v>
      </c>
      <c r="J109" s="218">
        <v>9096516</v>
      </c>
      <c r="K109" s="218">
        <f>SUM(K104:K107)</f>
        <v>13607053</v>
      </c>
      <c r="L109" s="220">
        <f>SUM(L104:L108)</f>
        <v>313040880</v>
      </c>
      <c r="M109" s="108"/>
    </row>
    <row r="110" spans="1:13">
      <c r="A110" s="107"/>
      <c r="B110" s="135"/>
      <c r="C110" s="136"/>
      <c r="D110" s="78"/>
      <c r="E110" s="180"/>
      <c r="F110" s="180"/>
      <c r="G110" s="180"/>
      <c r="H110" s="180"/>
      <c r="I110" s="180"/>
      <c r="J110" s="135"/>
      <c r="K110" s="180"/>
      <c r="L110" s="136"/>
      <c r="M110" s="108"/>
    </row>
    <row r="111" spans="1:13">
      <c r="A111" s="107"/>
      <c r="B111" s="135"/>
      <c r="C111" s="136"/>
      <c r="D111" s="180"/>
      <c r="E111" s="180"/>
      <c r="F111" s="180"/>
      <c r="G111" s="180"/>
      <c r="H111" s="180"/>
      <c r="I111" s="180"/>
      <c r="J111" s="135"/>
      <c r="K111" s="180"/>
      <c r="L111" s="136"/>
      <c r="M111" s="108"/>
    </row>
    <row r="112" spans="1:13">
      <c r="A112" s="107"/>
      <c r="B112" s="130">
        <v>34</v>
      </c>
      <c r="C112" s="78"/>
      <c r="D112" s="195">
        <v>2</v>
      </c>
      <c r="E112" s="180" t="s">
        <v>328</v>
      </c>
      <c r="F112" s="78"/>
      <c r="G112" s="78"/>
      <c r="H112" s="78"/>
      <c r="I112" s="78"/>
      <c r="J112" s="78" t="s">
        <v>291</v>
      </c>
      <c r="K112" s="180"/>
      <c r="L112" s="136"/>
      <c r="M112" s="108"/>
    </row>
    <row r="113" spans="1:13">
      <c r="A113" s="107"/>
      <c r="B113" s="130"/>
      <c r="C113" s="78"/>
      <c r="D113" s="195"/>
      <c r="E113" s="180"/>
      <c r="F113" s="78"/>
      <c r="G113" s="78"/>
      <c r="H113" s="78"/>
      <c r="I113" s="78"/>
      <c r="J113" s="78"/>
      <c r="K113" s="180"/>
      <c r="L113" s="136"/>
      <c r="M113" s="108"/>
    </row>
    <row r="114" spans="1:13">
      <c r="A114" s="107"/>
      <c r="B114" s="130">
        <v>35</v>
      </c>
      <c r="C114" s="136"/>
      <c r="D114" s="195">
        <v>3</v>
      </c>
      <c r="E114" s="180" t="s">
        <v>329</v>
      </c>
      <c r="F114" s="136"/>
      <c r="G114" s="136"/>
      <c r="H114" s="136"/>
      <c r="I114" s="221">
        <v>281502</v>
      </c>
      <c r="J114" s="136" t="s">
        <v>256</v>
      </c>
      <c r="K114" s="180"/>
      <c r="L114" s="136"/>
      <c r="M114" s="108"/>
    </row>
    <row r="115" spans="1:13">
      <c r="A115" s="107"/>
      <c r="B115" s="130"/>
      <c r="C115" s="136"/>
      <c r="D115" s="195"/>
      <c r="E115" s="180"/>
      <c r="F115" s="136"/>
      <c r="G115" s="136"/>
      <c r="H115" s="136"/>
      <c r="I115" s="78"/>
      <c r="J115" s="136"/>
      <c r="K115" s="180"/>
      <c r="L115" s="136"/>
      <c r="M115" s="108"/>
    </row>
    <row r="116" spans="1:13" ht="15.75">
      <c r="A116" s="107"/>
      <c r="B116" s="130">
        <v>36</v>
      </c>
      <c r="C116" s="136"/>
      <c r="D116" s="195">
        <v>4</v>
      </c>
      <c r="E116" s="180" t="s">
        <v>330</v>
      </c>
      <c r="F116" s="136"/>
      <c r="G116" s="179"/>
      <c r="H116" s="179"/>
      <c r="I116" s="78"/>
      <c r="J116" s="136" t="s">
        <v>291</v>
      </c>
      <c r="K116" s="180"/>
      <c r="L116" s="136"/>
      <c r="M116" s="108"/>
    </row>
    <row r="117" spans="1:13" ht="15.75">
      <c r="A117" s="107"/>
      <c r="B117" s="130"/>
      <c r="C117" s="136"/>
      <c r="D117" s="195"/>
      <c r="E117" s="180"/>
      <c r="F117" s="136"/>
      <c r="G117" s="179"/>
      <c r="H117" s="179"/>
      <c r="I117" s="78"/>
      <c r="J117" s="136"/>
      <c r="K117" s="180"/>
      <c r="L117" s="136"/>
      <c r="M117" s="108"/>
    </row>
    <row r="118" spans="1:13" ht="15.75">
      <c r="A118" s="107"/>
      <c r="B118" s="130">
        <v>37</v>
      </c>
      <c r="C118" s="136"/>
      <c r="D118" s="195">
        <v>5</v>
      </c>
      <c r="E118" s="180" t="s">
        <v>331</v>
      </c>
      <c r="F118" s="179"/>
      <c r="G118" s="179"/>
      <c r="H118" s="179"/>
      <c r="I118" s="78"/>
      <c r="J118" s="136" t="s">
        <v>291</v>
      </c>
      <c r="K118" s="180"/>
      <c r="L118" s="136"/>
      <c r="M118" s="108"/>
    </row>
    <row r="119" spans="1:13" ht="15.75">
      <c r="A119" s="107"/>
      <c r="B119" s="130"/>
      <c r="C119" s="136"/>
      <c r="D119" s="180"/>
      <c r="E119" s="180"/>
      <c r="F119" s="179"/>
      <c r="G119" s="179"/>
      <c r="H119" s="179"/>
      <c r="I119" s="136"/>
      <c r="J119" s="135"/>
      <c r="K119" s="180"/>
      <c r="L119" s="136"/>
      <c r="M119" s="108"/>
    </row>
    <row r="120" spans="1:13">
      <c r="A120" s="107"/>
      <c r="B120" s="135"/>
      <c r="C120" s="136"/>
      <c r="D120" s="180"/>
      <c r="E120" s="133" t="s">
        <v>332</v>
      </c>
      <c r="F120" s="133"/>
      <c r="G120" s="222"/>
      <c r="H120" s="222"/>
      <c r="I120" s="136"/>
      <c r="J120" s="135"/>
      <c r="K120" s="180"/>
      <c r="L120" s="136"/>
      <c r="M120" s="108"/>
    </row>
    <row r="121" spans="1:13">
      <c r="A121" s="107"/>
      <c r="B121" s="135"/>
      <c r="C121" s="136"/>
      <c r="D121" s="223" t="s">
        <v>5</v>
      </c>
      <c r="E121" s="133"/>
      <c r="F121" s="133"/>
      <c r="G121" s="222"/>
      <c r="H121" s="222"/>
      <c r="I121" s="136"/>
      <c r="J121" s="135"/>
      <c r="K121" s="180"/>
      <c r="L121" s="136"/>
      <c r="M121" s="108"/>
    </row>
    <row r="122" spans="1:13">
      <c r="A122" s="107"/>
      <c r="B122" s="135">
        <v>40</v>
      </c>
      <c r="C122" s="136"/>
      <c r="D122" s="223"/>
      <c r="E122" s="184" t="s">
        <v>333</v>
      </c>
      <c r="F122" s="139"/>
      <c r="G122" s="180"/>
      <c r="H122" s="180"/>
      <c r="I122" s="78"/>
      <c r="J122" s="136" t="s">
        <v>291</v>
      </c>
      <c r="K122" s="180"/>
      <c r="L122" s="136"/>
      <c r="M122" s="108"/>
    </row>
    <row r="123" spans="1:13">
      <c r="A123" s="107"/>
      <c r="B123" s="135"/>
      <c r="C123" s="136"/>
      <c r="D123" s="132">
        <v>1</v>
      </c>
      <c r="E123" s="184"/>
      <c r="F123" s="139"/>
      <c r="G123" s="180"/>
      <c r="H123" s="180"/>
      <c r="I123" s="78"/>
      <c r="J123" s="136"/>
      <c r="K123" s="180"/>
      <c r="L123" s="136"/>
      <c r="M123" s="108"/>
    </row>
    <row r="124" spans="1:13">
      <c r="A124" s="98"/>
      <c r="B124" s="135">
        <v>41</v>
      </c>
      <c r="C124" s="136"/>
      <c r="D124" s="132"/>
      <c r="E124" s="184" t="s">
        <v>334</v>
      </c>
      <c r="F124" s="139"/>
      <c r="G124" s="136"/>
      <c r="H124" s="136"/>
      <c r="I124" s="78"/>
      <c r="J124" s="136" t="s">
        <v>291</v>
      </c>
      <c r="K124" s="78"/>
      <c r="L124" s="78"/>
      <c r="M124" s="99"/>
    </row>
    <row r="125" spans="1:13">
      <c r="A125" s="98"/>
      <c r="B125" s="135"/>
      <c r="C125" s="136"/>
      <c r="D125" s="132">
        <v>2</v>
      </c>
      <c r="E125" s="184"/>
      <c r="F125" s="139"/>
      <c r="G125" s="136"/>
      <c r="H125" s="136"/>
      <c r="I125" s="78"/>
      <c r="J125" s="136"/>
      <c r="K125" s="78"/>
      <c r="L125" s="78"/>
      <c r="M125" s="99"/>
    </row>
    <row r="126" spans="1:13">
      <c r="A126" s="98"/>
      <c r="B126" s="135">
        <v>42</v>
      </c>
      <c r="C126" s="136"/>
      <c r="D126" s="132"/>
      <c r="E126" s="174" t="s">
        <v>335</v>
      </c>
      <c r="F126" s="136"/>
      <c r="G126" s="136"/>
      <c r="H126" s="136"/>
      <c r="I126" s="78">
        <v>0</v>
      </c>
      <c r="J126" s="136" t="s">
        <v>291</v>
      </c>
      <c r="K126" s="78"/>
      <c r="L126" s="78"/>
      <c r="M126" s="99"/>
    </row>
    <row r="127" spans="1:13">
      <c r="A127" s="98"/>
      <c r="B127" s="135"/>
      <c r="C127" s="136"/>
      <c r="D127" s="173" t="s">
        <v>271</v>
      </c>
      <c r="E127" s="174"/>
      <c r="F127" s="136"/>
      <c r="G127" s="136"/>
      <c r="H127" s="136"/>
      <c r="I127" s="78"/>
      <c r="J127" s="136"/>
      <c r="K127" s="78"/>
      <c r="L127" s="78"/>
      <c r="M127" s="99"/>
    </row>
    <row r="128" spans="1:13">
      <c r="A128" s="98"/>
      <c r="B128" s="135">
        <v>43</v>
      </c>
      <c r="C128" s="136"/>
      <c r="D128" s="173"/>
      <c r="E128" s="174" t="s">
        <v>336</v>
      </c>
      <c r="F128" s="136"/>
      <c r="G128" s="136"/>
      <c r="H128" s="136"/>
      <c r="I128" s="221"/>
      <c r="J128" s="136" t="s">
        <v>256</v>
      </c>
      <c r="K128" s="78"/>
      <c r="L128" s="78"/>
      <c r="M128" s="99"/>
    </row>
    <row r="129" spans="1:13">
      <c r="A129" s="98"/>
      <c r="B129" s="135"/>
      <c r="C129" s="136"/>
      <c r="D129" s="173" t="s">
        <v>271</v>
      </c>
      <c r="E129" s="174"/>
      <c r="F129" s="136"/>
      <c r="G129" s="136"/>
      <c r="H129" s="136"/>
      <c r="I129" s="78"/>
      <c r="J129" s="136"/>
      <c r="K129" s="78"/>
      <c r="L129" s="78"/>
      <c r="M129" s="99"/>
    </row>
    <row r="130" spans="1:13">
      <c r="A130" s="98"/>
      <c r="B130" s="135">
        <v>44</v>
      </c>
      <c r="C130" s="136"/>
      <c r="D130" s="173"/>
      <c r="E130" s="184" t="s">
        <v>337</v>
      </c>
      <c r="F130" s="139"/>
      <c r="G130" s="136"/>
      <c r="H130" s="136"/>
      <c r="I130" s="78"/>
      <c r="J130" s="136" t="s">
        <v>291</v>
      </c>
      <c r="K130" s="78"/>
      <c r="L130" s="78"/>
      <c r="M130" s="99"/>
    </row>
    <row r="131" spans="1:13">
      <c r="A131" s="98"/>
      <c r="B131" s="135"/>
      <c r="C131" s="136"/>
      <c r="D131" s="132">
        <v>3</v>
      </c>
      <c r="E131" s="184"/>
      <c r="F131" s="139"/>
      <c r="G131" s="136"/>
      <c r="H131" s="136"/>
      <c r="I131" s="78"/>
      <c r="J131" s="136"/>
      <c r="K131" s="78"/>
      <c r="L131" s="78"/>
      <c r="M131" s="99"/>
    </row>
    <row r="132" spans="1:13">
      <c r="A132" s="98"/>
      <c r="B132" s="135">
        <v>45</v>
      </c>
      <c r="C132" s="136"/>
      <c r="D132" s="132"/>
      <c r="E132" s="174" t="s">
        <v>338</v>
      </c>
      <c r="F132" s="136"/>
      <c r="G132" s="136"/>
      <c r="H132" s="136"/>
      <c r="I132" s="78"/>
      <c r="J132" s="136"/>
      <c r="K132" s="78"/>
      <c r="L132" s="78"/>
      <c r="M132" s="99"/>
    </row>
    <row r="133" spans="1:13">
      <c r="A133" s="98"/>
      <c r="B133" s="135"/>
      <c r="C133" s="136"/>
      <c r="D133" s="173" t="s">
        <v>271</v>
      </c>
      <c r="E133" s="283" t="s">
        <v>272</v>
      </c>
      <c r="F133" s="283"/>
      <c r="G133" s="78"/>
      <c r="H133" s="130"/>
      <c r="I133" s="221">
        <v>4400657</v>
      </c>
      <c r="J133" s="176" t="s">
        <v>256</v>
      </c>
      <c r="K133" s="78"/>
      <c r="L133" s="78"/>
      <c r="M133" s="99"/>
    </row>
    <row r="134" spans="1:13">
      <c r="A134" s="98"/>
      <c r="B134" s="135"/>
      <c r="C134" s="136"/>
      <c r="D134" s="173"/>
      <c r="E134" s="283" t="s">
        <v>273</v>
      </c>
      <c r="F134" s="283"/>
      <c r="G134" s="78"/>
      <c r="H134" s="130"/>
      <c r="I134" s="78"/>
      <c r="J134" s="176"/>
      <c r="K134" s="78"/>
      <c r="L134" s="78"/>
      <c r="M134" s="99"/>
    </row>
    <row r="135" spans="1:13">
      <c r="A135" s="98"/>
      <c r="B135" s="135"/>
      <c r="C135" s="136"/>
      <c r="D135" s="173"/>
      <c r="E135" s="78" t="s">
        <v>274</v>
      </c>
      <c r="F135" s="78"/>
      <c r="G135" s="78"/>
      <c r="H135" s="130"/>
      <c r="I135" s="221"/>
      <c r="J135" s="176"/>
      <c r="K135" s="78"/>
      <c r="L135" s="78"/>
      <c r="M135" s="99"/>
    </row>
    <row r="136" spans="1:13">
      <c r="A136" s="98"/>
      <c r="B136" s="135"/>
      <c r="C136" s="136"/>
      <c r="D136" s="173"/>
      <c r="E136" s="78" t="s">
        <v>275</v>
      </c>
      <c r="F136" s="78"/>
      <c r="G136" s="78"/>
      <c r="H136" s="130"/>
      <c r="I136" s="221"/>
      <c r="J136" s="176"/>
      <c r="K136" s="224"/>
      <c r="L136" s="78"/>
      <c r="M136" s="99"/>
    </row>
    <row r="137" spans="1:13">
      <c r="A137" s="98"/>
      <c r="B137" s="135"/>
      <c r="C137" s="136"/>
      <c r="D137" s="173"/>
      <c r="E137" s="174"/>
      <c r="F137" s="136"/>
      <c r="G137" s="136"/>
      <c r="H137" s="136"/>
      <c r="I137" s="221"/>
      <c r="J137" s="136"/>
      <c r="K137" s="78"/>
      <c r="L137" s="78"/>
      <c r="M137" s="99"/>
    </row>
    <row r="138" spans="1:13">
      <c r="A138" s="98"/>
      <c r="B138" s="135">
        <v>46</v>
      </c>
      <c r="C138" s="136"/>
      <c r="D138" s="173"/>
      <c r="E138" s="174" t="s">
        <v>339</v>
      </c>
      <c r="F138" s="136"/>
      <c r="G138" s="136"/>
      <c r="H138" s="136"/>
      <c r="I138" s="221">
        <v>0</v>
      </c>
      <c r="J138" s="136" t="s">
        <v>256</v>
      </c>
      <c r="K138" s="78"/>
      <c r="L138" s="78"/>
      <c r="M138" s="99"/>
    </row>
    <row r="139" spans="1:13">
      <c r="A139" s="98"/>
      <c r="B139" s="135"/>
      <c r="C139" s="136"/>
      <c r="D139" s="173" t="s">
        <v>271</v>
      </c>
      <c r="E139" s="174"/>
      <c r="F139" s="136"/>
      <c r="G139" s="136"/>
      <c r="H139" s="136"/>
      <c r="I139" s="221"/>
      <c r="J139" s="136"/>
      <c r="K139" s="78"/>
      <c r="L139" s="78"/>
      <c r="M139" s="99"/>
    </row>
    <row r="140" spans="1:13">
      <c r="A140" s="98"/>
      <c r="B140" s="135">
        <v>47</v>
      </c>
      <c r="C140" s="136"/>
      <c r="D140" s="173"/>
      <c r="E140" s="174" t="s">
        <v>340</v>
      </c>
      <c r="F140" s="136"/>
      <c r="G140" s="136"/>
      <c r="H140" s="136"/>
      <c r="I140" s="221">
        <v>232366</v>
      </c>
      <c r="J140" s="225" t="s">
        <v>256</v>
      </c>
      <c r="K140" s="78"/>
      <c r="L140" s="78"/>
      <c r="M140" s="99"/>
    </row>
    <row r="141" spans="1:13">
      <c r="A141" s="98"/>
      <c r="B141" s="135"/>
      <c r="C141" s="136"/>
      <c r="D141" s="173" t="s">
        <v>271</v>
      </c>
      <c r="E141" s="174"/>
      <c r="F141" s="136"/>
      <c r="G141" s="136"/>
      <c r="H141" s="136"/>
      <c r="I141" s="221"/>
      <c r="J141" s="136"/>
      <c r="K141" s="78"/>
      <c r="L141" s="78"/>
      <c r="M141" s="99"/>
    </row>
    <row r="142" spans="1:13">
      <c r="A142" s="98"/>
      <c r="B142" s="135">
        <v>48</v>
      </c>
      <c r="C142" s="136"/>
      <c r="D142" s="173"/>
      <c r="E142" s="174" t="s">
        <v>341</v>
      </c>
      <c r="F142" s="136"/>
      <c r="G142" s="136"/>
      <c r="H142" s="136"/>
      <c r="I142" s="221">
        <v>136022</v>
      </c>
      <c r="J142" s="136" t="s">
        <v>256</v>
      </c>
      <c r="K142" s="78"/>
      <c r="L142" s="78"/>
      <c r="M142" s="99"/>
    </row>
    <row r="143" spans="1:13">
      <c r="A143" s="98"/>
      <c r="B143" s="135"/>
      <c r="C143" s="136"/>
      <c r="D143" s="173" t="s">
        <v>271</v>
      </c>
      <c r="E143" s="174"/>
      <c r="F143" s="136"/>
      <c r="G143" s="136"/>
      <c r="H143" s="136"/>
      <c r="I143" s="221"/>
      <c r="J143" s="136"/>
      <c r="K143" s="78"/>
      <c r="L143" s="78"/>
      <c r="M143" s="99"/>
    </row>
    <row r="144" spans="1:13">
      <c r="A144" s="98"/>
      <c r="B144" s="135">
        <v>49</v>
      </c>
      <c r="C144" s="136"/>
      <c r="D144" s="173"/>
      <c r="E144" s="174" t="s">
        <v>342</v>
      </c>
      <c r="F144" s="136"/>
      <c r="G144" s="136"/>
      <c r="H144" s="136"/>
      <c r="I144" s="221">
        <v>75390</v>
      </c>
      <c r="J144" s="136" t="s">
        <v>256</v>
      </c>
      <c r="K144" s="78"/>
      <c r="L144" s="78"/>
      <c r="M144" s="99"/>
    </row>
    <row r="145" spans="1:13">
      <c r="A145" s="98"/>
      <c r="B145" s="135"/>
      <c r="C145" s="136"/>
      <c r="D145" s="173" t="s">
        <v>271</v>
      </c>
      <c r="E145" s="174"/>
      <c r="F145" s="136"/>
      <c r="G145" s="136"/>
      <c r="H145" s="136"/>
      <c r="I145" s="221"/>
      <c r="J145" s="225"/>
      <c r="K145" s="78"/>
      <c r="L145" s="78"/>
      <c r="M145" s="99"/>
    </row>
    <row r="146" spans="1:13">
      <c r="A146" s="98"/>
      <c r="B146" s="135">
        <v>50</v>
      </c>
      <c r="C146" s="136"/>
      <c r="D146" s="173"/>
      <c r="E146" s="174" t="s">
        <v>343</v>
      </c>
      <c r="F146" s="136"/>
      <c r="G146" s="136"/>
      <c r="H146" s="136"/>
      <c r="I146" s="221">
        <v>0</v>
      </c>
      <c r="J146" s="136" t="s">
        <v>256</v>
      </c>
      <c r="K146" s="78"/>
      <c r="L146" s="78"/>
      <c r="M146" s="99"/>
    </row>
    <row r="147" spans="1:13">
      <c r="A147" s="98"/>
      <c r="B147" s="135"/>
      <c r="C147" s="136"/>
      <c r="D147" s="173" t="s">
        <v>271</v>
      </c>
      <c r="E147" s="174"/>
      <c r="F147" s="136"/>
      <c r="G147" s="136"/>
      <c r="H147" s="136"/>
      <c r="I147" s="221"/>
      <c r="J147" s="136"/>
      <c r="K147" s="78"/>
      <c r="L147" s="78"/>
      <c r="M147" s="99"/>
    </row>
    <row r="148" spans="1:13">
      <c r="A148" s="98"/>
      <c r="B148" s="135">
        <v>51</v>
      </c>
      <c r="C148" s="136"/>
      <c r="D148" s="173"/>
      <c r="E148" s="174" t="s">
        <v>344</v>
      </c>
      <c r="F148" s="136"/>
      <c r="G148" s="136"/>
      <c r="H148" s="136"/>
      <c r="I148" s="221">
        <v>399631</v>
      </c>
      <c r="J148" s="136" t="s">
        <v>256</v>
      </c>
      <c r="K148" s="78"/>
      <c r="L148" s="78"/>
      <c r="M148" s="99"/>
    </row>
    <row r="149" spans="1:13">
      <c r="A149" s="98"/>
      <c r="B149" s="135"/>
      <c r="C149" s="136"/>
      <c r="D149" s="173" t="s">
        <v>271</v>
      </c>
      <c r="E149" s="174"/>
      <c r="F149" s="136"/>
      <c r="G149" s="136"/>
      <c r="H149" s="136"/>
      <c r="I149" s="221"/>
      <c r="J149" s="136"/>
      <c r="K149" s="78"/>
      <c r="L149" s="78"/>
      <c r="M149" s="99"/>
    </row>
    <row r="150" spans="1:13">
      <c r="A150" s="98"/>
      <c r="B150" s="135">
        <v>52</v>
      </c>
      <c r="C150" s="136"/>
      <c r="D150" s="173"/>
      <c r="E150" s="174" t="s">
        <v>290</v>
      </c>
      <c r="F150" s="136"/>
      <c r="G150" s="136"/>
      <c r="H150" s="136"/>
      <c r="I150" s="221"/>
      <c r="J150" s="136" t="s">
        <v>291</v>
      </c>
      <c r="K150" s="78"/>
      <c r="L150" s="78"/>
      <c r="M150" s="99"/>
    </row>
    <row r="151" spans="1:13">
      <c r="A151" s="98"/>
      <c r="B151" s="135"/>
      <c r="C151" s="136"/>
      <c r="D151" s="173" t="s">
        <v>271</v>
      </c>
      <c r="E151" s="174"/>
      <c r="F151" s="136"/>
      <c r="G151" s="136"/>
      <c r="H151" s="136"/>
      <c r="I151" s="221"/>
      <c r="J151" s="136"/>
      <c r="K151" s="78"/>
      <c r="L151" s="78"/>
      <c r="M151" s="99"/>
    </row>
    <row r="152" spans="1:13">
      <c r="A152" s="98"/>
      <c r="B152" s="135">
        <v>53</v>
      </c>
      <c r="C152" s="136"/>
      <c r="D152" s="173"/>
      <c r="E152" s="174" t="s">
        <v>345</v>
      </c>
      <c r="F152" s="136"/>
      <c r="G152" s="136"/>
      <c r="H152" s="136"/>
      <c r="I152" s="221">
        <v>3219935</v>
      </c>
      <c r="J152" s="136" t="s">
        <v>256</v>
      </c>
      <c r="K152" s="78"/>
      <c r="L152" s="78"/>
      <c r="M152" s="99"/>
    </row>
    <row r="153" spans="1:13">
      <c r="A153" s="98"/>
      <c r="B153" s="135"/>
      <c r="C153" s="136"/>
      <c r="D153" s="173" t="s">
        <v>271</v>
      </c>
      <c r="E153" s="174"/>
      <c r="F153" s="136"/>
      <c r="G153" s="136"/>
      <c r="H153" s="136"/>
      <c r="I153" s="221"/>
      <c r="J153" s="136"/>
      <c r="K153" s="78"/>
      <c r="L153" s="78"/>
      <c r="M153" s="99"/>
    </row>
    <row r="154" spans="1:13">
      <c r="A154" s="98"/>
      <c r="B154" s="135">
        <v>54</v>
      </c>
      <c r="C154" s="136"/>
      <c r="D154" s="173"/>
      <c r="E154" s="174" t="s">
        <v>346</v>
      </c>
      <c r="F154" s="136"/>
      <c r="G154" s="136"/>
      <c r="H154" s="136"/>
      <c r="I154" s="221">
        <v>6025521</v>
      </c>
      <c r="J154" s="136" t="s">
        <v>256</v>
      </c>
      <c r="K154" s="78"/>
      <c r="L154" s="78"/>
      <c r="M154" s="99"/>
    </row>
    <row r="155" spans="1:13">
      <c r="A155" s="98"/>
      <c r="B155" s="135"/>
      <c r="C155" s="136"/>
      <c r="D155" s="173" t="s">
        <v>271</v>
      </c>
      <c r="E155" s="174"/>
      <c r="F155" s="136"/>
      <c r="G155" s="136"/>
      <c r="H155" s="136"/>
      <c r="I155" s="221"/>
      <c r="J155" s="136"/>
      <c r="K155" s="78"/>
      <c r="L155" s="78"/>
      <c r="M155" s="99"/>
    </row>
    <row r="156" spans="1:13">
      <c r="A156" s="98"/>
      <c r="B156" s="135">
        <v>55</v>
      </c>
      <c r="C156" s="136"/>
      <c r="D156" s="173"/>
      <c r="E156" s="184" t="s">
        <v>347</v>
      </c>
      <c r="F156" s="139"/>
      <c r="G156" s="136"/>
      <c r="H156" s="136"/>
      <c r="I156" s="221"/>
      <c r="J156" s="136" t="s">
        <v>256</v>
      </c>
      <c r="K156" s="78"/>
      <c r="L156" s="78"/>
      <c r="M156" s="99"/>
    </row>
    <row r="157" spans="1:13">
      <c r="A157" s="98"/>
      <c r="B157" s="135"/>
      <c r="C157" s="136"/>
      <c r="D157" s="132">
        <v>4</v>
      </c>
      <c r="E157" s="184"/>
      <c r="F157" s="139"/>
      <c r="G157" s="136"/>
      <c r="H157" s="136"/>
      <c r="I157" s="221"/>
      <c r="J157" s="136"/>
      <c r="K157" s="78"/>
      <c r="L157" s="78"/>
      <c r="M157" s="99"/>
    </row>
    <row r="158" spans="1:13">
      <c r="A158" s="98"/>
      <c r="B158" s="135">
        <v>56</v>
      </c>
      <c r="C158" s="136"/>
      <c r="D158" s="132"/>
      <c r="E158" s="184" t="s">
        <v>348</v>
      </c>
      <c r="F158" s="139"/>
      <c r="G158" s="136"/>
      <c r="H158" s="136"/>
      <c r="I158" s="221"/>
      <c r="J158" s="136" t="s">
        <v>291</v>
      </c>
      <c r="K158" s="78"/>
      <c r="L158" s="78"/>
      <c r="M158" s="99"/>
    </row>
    <row r="159" spans="1:13">
      <c r="A159" s="98"/>
      <c r="B159" s="135"/>
      <c r="C159" s="136"/>
      <c r="D159" s="132">
        <v>5</v>
      </c>
      <c r="E159" s="184"/>
      <c r="F159" s="139"/>
      <c r="G159" s="136"/>
      <c r="H159" s="136"/>
      <c r="I159" s="221"/>
      <c r="J159" s="136"/>
      <c r="K159" s="78"/>
      <c r="L159" s="78"/>
      <c r="M159" s="99"/>
    </row>
    <row r="160" spans="1:13">
      <c r="A160" s="98"/>
      <c r="B160" s="135"/>
      <c r="C160" s="136"/>
      <c r="D160" s="132"/>
      <c r="E160" s="133" t="s">
        <v>349</v>
      </c>
      <c r="F160" s="133"/>
      <c r="G160" s="136"/>
      <c r="H160" s="136"/>
      <c r="I160" s="221"/>
      <c r="J160" s="136" t="s">
        <v>291</v>
      </c>
      <c r="K160" s="78"/>
      <c r="L160" s="78"/>
      <c r="M160" s="99"/>
    </row>
    <row r="161" spans="1:13">
      <c r="A161" s="98"/>
      <c r="B161" s="135"/>
      <c r="C161" s="136"/>
      <c r="D161" s="180" t="s">
        <v>163</v>
      </c>
      <c r="E161" s="133"/>
      <c r="F161" s="133"/>
      <c r="G161" s="136"/>
      <c r="H161" s="136"/>
      <c r="I161" s="221"/>
      <c r="J161" s="136"/>
      <c r="K161" s="78"/>
      <c r="L161" s="78"/>
      <c r="M161" s="99"/>
    </row>
    <row r="162" spans="1:13">
      <c r="A162" s="98"/>
      <c r="B162" s="135">
        <v>58</v>
      </c>
      <c r="C162" s="136"/>
      <c r="D162" s="180"/>
      <c r="E162" s="184" t="s">
        <v>350</v>
      </c>
      <c r="F162" s="133"/>
      <c r="G162" s="136"/>
      <c r="H162" s="136"/>
      <c r="I162" s="221">
        <v>20910454</v>
      </c>
      <c r="J162" s="136" t="s">
        <v>256</v>
      </c>
      <c r="K162" s="78"/>
      <c r="L162" s="78"/>
      <c r="M162" s="99"/>
    </row>
    <row r="163" spans="1:13">
      <c r="A163" s="98"/>
      <c r="B163" s="135"/>
      <c r="C163" s="136"/>
      <c r="D163" s="132">
        <v>1</v>
      </c>
      <c r="E163" s="184"/>
      <c r="F163" s="133"/>
      <c r="G163" s="136"/>
      <c r="H163" s="136"/>
      <c r="I163" s="221"/>
      <c r="J163" s="136"/>
      <c r="K163" s="78"/>
      <c r="L163" s="78"/>
      <c r="M163" s="99"/>
    </row>
    <row r="164" spans="1:13">
      <c r="A164" s="98"/>
      <c r="B164" s="135">
        <v>59</v>
      </c>
      <c r="C164" s="136"/>
      <c r="D164" s="132"/>
      <c r="E164" s="174" t="s">
        <v>351</v>
      </c>
      <c r="F164" s="136"/>
      <c r="G164" s="136"/>
      <c r="H164" s="136"/>
      <c r="I164" s="221">
        <v>0</v>
      </c>
      <c r="J164" s="136" t="s">
        <v>256</v>
      </c>
      <c r="K164" s="78"/>
      <c r="L164" s="78"/>
      <c r="M164" s="99"/>
    </row>
    <row r="165" spans="1:13">
      <c r="A165" s="98"/>
      <c r="B165" s="135"/>
      <c r="C165" s="136"/>
      <c r="D165" s="173" t="s">
        <v>271</v>
      </c>
      <c r="E165" s="174"/>
      <c r="F165" s="136"/>
      <c r="G165" s="136"/>
      <c r="H165" s="136"/>
      <c r="I165" s="221"/>
      <c r="J165" s="136"/>
      <c r="K165" s="78"/>
      <c r="L165" s="78"/>
      <c r="M165" s="99"/>
    </row>
    <row r="166" spans="1:13">
      <c r="A166" s="98"/>
      <c r="B166" s="135">
        <v>60</v>
      </c>
      <c r="C166" s="136"/>
      <c r="D166" s="173"/>
      <c r="E166" s="174" t="s">
        <v>352</v>
      </c>
      <c r="F166" s="136"/>
      <c r="G166" s="136"/>
      <c r="H166" s="136"/>
      <c r="I166" s="221"/>
      <c r="J166" s="136" t="s">
        <v>291</v>
      </c>
      <c r="K166" s="78"/>
      <c r="L166" s="78"/>
      <c r="M166" s="99"/>
    </row>
    <row r="167" spans="1:13">
      <c r="A167" s="98"/>
      <c r="B167" s="135"/>
      <c r="C167" s="136"/>
      <c r="D167" s="173" t="s">
        <v>271</v>
      </c>
      <c r="E167" s="174"/>
      <c r="F167" s="136"/>
      <c r="G167" s="136"/>
      <c r="H167" s="136"/>
      <c r="I167" s="221"/>
      <c r="J167" s="136"/>
      <c r="K167" s="78"/>
      <c r="L167" s="78"/>
      <c r="M167" s="99"/>
    </row>
    <row r="168" spans="1:13">
      <c r="A168" s="98"/>
      <c r="B168" s="135">
        <v>61</v>
      </c>
      <c r="C168" s="136"/>
      <c r="D168" s="173"/>
      <c r="E168" s="184" t="s">
        <v>353</v>
      </c>
      <c r="F168" s="139"/>
      <c r="G168" s="136"/>
      <c r="H168" s="136"/>
      <c r="I168" s="221">
        <v>0</v>
      </c>
      <c r="J168" s="136" t="s">
        <v>256</v>
      </c>
      <c r="K168" s="78"/>
      <c r="L168" s="78"/>
      <c r="M168" s="99"/>
    </row>
    <row r="169" spans="1:13">
      <c r="A169" s="98"/>
      <c r="B169" s="135"/>
      <c r="C169" s="136"/>
      <c r="D169" s="132">
        <v>2</v>
      </c>
      <c r="E169" s="184"/>
      <c r="F169" s="139"/>
      <c r="G169" s="136"/>
      <c r="H169" s="136"/>
      <c r="I169" s="221"/>
      <c r="J169" s="136"/>
      <c r="K169" s="78"/>
      <c r="L169" s="78"/>
      <c r="M169" s="99"/>
    </row>
    <row r="170" spans="1:13">
      <c r="A170" s="98"/>
      <c r="B170" s="135">
        <v>62</v>
      </c>
      <c r="C170" s="136"/>
      <c r="D170" s="132"/>
      <c r="E170" s="184" t="s">
        <v>347</v>
      </c>
      <c r="F170" s="139"/>
      <c r="G170" s="136"/>
      <c r="H170" s="136"/>
      <c r="I170" s="221">
        <v>1053301</v>
      </c>
      <c r="J170" s="136" t="s">
        <v>256</v>
      </c>
      <c r="K170" s="78"/>
      <c r="L170" s="78"/>
      <c r="M170" s="99"/>
    </row>
    <row r="171" spans="1:13">
      <c r="A171" s="98"/>
      <c r="B171" s="135"/>
      <c r="C171" s="136"/>
      <c r="D171" s="132">
        <v>3</v>
      </c>
      <c r="E171" s="184"/>
      <c r="F171" s="139"/>
      <c r="G171" s="136"/>
      <c r="H171" s="136"/>
      <c r="I171" s="221"/>
      <c r="J171" s="136"/>
      <c r="K171" s="78"/>
      <c r="L171" s="78"/>
      <c r="M171" s="99"/>
    </row>
    <row r="172" spans="1:13">
      <c r="A172" s="98"/>
      <c r="B172" s="135">
        <v>63</v>
      </c>
      <c r="C172" s="136"/>
      <c r="D172" s="132"/>
      <c r="E172" s="184" t="s">
        <v>354</v>
      </c>
      <c r="F172" s="139"/>
      <c r="G172" s="136"/>
      <c r="H172" s="136"/>
      <c r="I172" s="221">
        <v>0</v>
      </c>
      <c r="J172" s="136" t="s">
        <v>256</v>
      </c>
      <c r="K172" s="78"/>
      <c r="L172" s="78"/>
      <c r="M172" s="99"/>
    </row>
    <row r="173" spans="1:13">
      <c r="A173" s="98"/>
      <c r="B173" s="135"/>
      <c r="C173" s="136"/>
      <c r="D173" s="132">
        <v>4</v>
      </c>
      <c r="E173" s="184"/>
      <c r="F173" s="139"/>
      <c r="G173" s="136"/>
      <c r="H173" s="136"/>
      <c r="I173" s="221"/>
      <c r="J173" s="136"/>
      <c r="K173" s="78"/>
      <c r="L173" s="78"/>
      <c r="M173" s="99"/>
    </row>
    <row r="174" spans="1:13">
      <c r="A174" s="98"/>
      <c r="B174" s="135"/>
      <c r="C174" s="136"/>
      <c r="D174" s="132"/>
      <c r="E174" s="133" t="s">
        <v>355</v>
      </c>
      <c r="F174" s="133"/>
      <c r="G174" s="136"/>
      <c r="H174" s="136"/>
      <c r="I174" s="221"/>
      <c r="J174" s="136"/>
      <c r="K174" s="78"/>
      <c r="L174" s="78"/>
      <c r="M174" s="99"/>
    </row>
    <row r="175" spans="1:13">
      <c r="A175" s="98"/>
      <c r="B175" s="135"/>
      <c r="C175" s="136"/>
      <c r="D175" s="180" t="s">
        <v>74</v>
      </c>
      <c r="E175" s="133"/>
      <c r="F175" s="133"/>
      <c r="G175" s="136"/>
      <c r="H175" s="136"/>
      <c r="I175" s="221"/>
      <c r="J175" s="136"/>
      <c r="K175" s="78"/>
      <c r="L175" s="78"/>
      <c r="M175" s="99"/>
    </row>
    <row r="176" spans="1:13">
      <c r="A176" s="98"/>
      <c r="B176" s="135">
        <v>66</v>
      </c>
      <c r="C176" s="136"/>
      <c r="D176" s="180"/>
      <c r="E176" s="184" t="s">
        <v>356</v>
      </c>
      <c r="F176" s="139"/>
      <c r="G176" s="136"/>
      <c r="H176" s="136"/>
      <c r="I176" s="221"/>
      <c r="J176" s="136" t="s">
        <v>291</v>
      </c>
      <c r="K176" s="78"/>
      <c r="L176" s="78"/>
      <c r="M176" s="99"/>
    </row>
    <row r="177" spans="1:13">
      <c r="A177" s="98"/>
      <c r="B177" s="135"/>
      <c r="C177" s="136"/>
      <c r="D177" s="132">
        <v>1</v>
      </c>
      <c r="E177" s="184"/>
      <c r="F177" s="139"/>
      <c r="G177" s="136"/>
      <c r="H177" s="136"/>
      <c r="I177" s="221"/>
      <c r="J177" s="136"/>
      <c r="K177" s="78"/>
      <c r="L177" s="78"/>
      <c r="M177" s="99"/>
    </row>
    <row r="178" spans="1:13">
      <c r="A178" s="98"/>
      <c r="B178" s="135">
        <v>67</v>
      </c>
      <c r="C178" s="136"/>
      <c r="D178" s="132"/>
      <c r="E178" s="184" t="s">
        <v>357</v>
      </c>
      <c r="F178" s="139"/>
      <c r="G178" s="136"/>
      <c r="H178" s="136"/>
      <c r="I178" s="221"/>
      <c r="J178" s="136" t="s">
        <v>291</v>
      </c>
      <c r="K178" s="78"/>
      <c r="L178" s="78"/>
      <c r="M178" s="99"/>
    </row>
    <row r="179" spans="1:13">
      <c r="A179" s="98"/>
      <c r="B179" s="135"/>
      <c r="C179" s="136"/>
      <c r="D179" s="132">
        <v>2</v>
      </c>
      <c r="E179" s="184"/>
      <c r="F179" s="139"/>
      <c r="G179" s="136"/>
      <c r="H179" s="136"/>
      <c r="I179" s="221"/>
      <c r="J179" s="136"/>
      <c r="K179" s="78"/>
      <c r="L179" s="78"/>
      <c r="M179" s="99"/>
    </row>
    <row r="180" spans="1:13">
      <c r="A180" s="98"/>
      <c r="B180" s="135">
        <v>68</v>
      </c>
      <c r="C180" s="136"/>
      <c r="D180" s="132"/>
      <c r="E180" s="184" t="s">
        <v>358</v>
      </c>
      <c r="F180" s="139"/>
      <c r="G180" s="136"/>
      <c r="H180" s="136"/>
      <c r="I180" s="221">
        <v>291500000</v>
      </c>
      <c r="J180" s="136" t="s">
        <v>256</v>
      </c>
      <c r="K180" s="78"/>
      <c r="L180" s="78"/>
      <c r="M180" s="99"/>
    </row>
    <row r="181" spans="1:13">
      <c r="A181" s="98"/>
      <c r="B181" s="135"/>
      <c r="C181" s="136"/>
      <c r="D181" s="132">
        <v>3</v>
      </c>
      <c r="E181" s="184"/>
      <c r="F181" s="139"/>
      <c r="G181" s="136"/>
      <c r="H181" s="136"/>
      <c r="I181" s="221"/>
      <c r="J181" s="136"/>
      <c r="K181" s="78"/>
      <c r="L181" s="78"/>
      <c r="M181" s="99"/>
    </row>
    <row r="182" spans="1:13">
      <c r="A182" s="98"/>
      <c r="B182" s="135">
        <v>69</v>
      </c>
      <c r="C182" s="136"/>
      <c r="D182" s="132"/>
      <c r="E182" s="184" t="s">
        <v>359</v>
      </c>
      <c r="F182" s="139"/>
      <c r="G182" s="136"/>
      <c r="H182" s="136"/>
      <c r="I182" s="221"/>
      <c r="J182" s="136" t="s">
        <v>291</v>
      </c>
      <c r="K182" s="78"/>
      <c r="L182" s="78"/>
      <c r="M182" s="99"/>
    </row>
    <row r="183" spans="1:13">
      <c r="A183" s="98"/>
      <c r="B183" s="135"/>
      <c r="C183" s="136"/>
      <c r="D183" s="132">
        <v>4</v>
      </c>
      <c r="E183" s="184"/>
      <c r="F183" s="139"/>
      <c r="G183" s="136"/>
      <c r="H183" s="136"/>
      <c r="I183" s="221"/>
      <c r="J183" s="136"/>
      <c r="K183" s="78"/>
      <c r="L183" s="78"/>
      <c r="M183" s="99"/>
    </row>
    <row r="184" spans="1:13">
      <c r="A184" s="98"/>
      <c r="B184" s="135">
        <v>70</v>
      </c>
      <c r="C184" s="136"/>
      <c r="D184" s="132"/>
      <c r="E184" s="184" t="s">
        <v>360</v>
      </c>
      <c r="F184" s="139"/>
      <c r="G184" s="136"/>
      <c r="H184" s="136"/>
      <c r="I184" s="221"/>
      <c r="J184" s="136" t="s">
        <v>291</v>
      </c>
      <c r="K184" s="78"/>
      <c r="L184" s="78"/>
      <c r="M184" s="99"/>
    </row>
    <row r="185" spans="1:13">
      <c r="A185" s="98"/>
      <c r="B185" s="135"/>
      <c r="C185" s="136"/>
      <c r="D185" s="132">
        <v>5</v>
      </c>
      <c r="E185" s="184"/>
      <c r="F185" s="139"/>
      <c r="G185" s="136"/>
      <c r="H185" s="136"/>
      <c r="I185" s="221"/>
      <c r="J185" s="136"/>
      <c r="K185" s="78"/>
      <c r="L185" s="78"/>
      <c r="M185" s="99"/>
    </row>
    <row r="186" spans="1:13">
      <c r="A186" s="98"/>
      <c r="B186" s="135">
        <v>71</v>
      </c>
      <c r="C186" s="136"/>
      <c r="D186" s="132"/>
      <c r="E186" s="184" t="s">
        <v>361</v>
      </c>
      <c r="F186" s="139"/>
      <c r="G186" s="136"/>
      <c r="H186" s="136"/>
      <c r="I186" s="221"/>
      <c r="J186" s="136" t="s">
        <v>256</v>
      </c>
      <c r="K186" s="78"/>
      <c r="L186" s="78"/>
      <c r="M186" s="99"/>
    </row>
    <row r="187" spans="1:13">
      <c r="A187" s="98"/>
      <c r="B187" s="135"/>
      <c r="C187" s="136"/>
      <c r="D187" s="132">
        <v>6</v>
      </c>
      <c r="E187" s="184"/>
      <c r="F187" s="139"/>
      <c r="G187" s="136"/>
      <c r="H187" s="136"/>
      <c r="I187" s="221"/>
      <c r="J187" s="136"/>
      <c r="K187" s="78"/>
      <c r="L187" s="78"/>
      <c r="M187" s="99"/>
    </row>
    <row r="188" spans="1:13">
      <c r="A188" s="98"/>
      <c r="B188" s="135">
        <v>72</v>
      </c>
      <c r="C188" s="136"/>
      <c r="D188" s="132"/>
      <c r="E188" s="184" t="s">
        <v>362</v>
      </c>
      <c r="F188" s="139"/>
      <c r="G188" s="136"/>
      <c r="H188" s="136"/>
      <c r="I188" s="221">
        <v>8760827</v>
      </c>
      <c r="J188" s="136" t="s">
        <v>256</v>
      </c>
      <c r="K188" s="78"/>
      <c r="L188" s="78"/>
      <c r="M188" s="99"/>
    </row>
    <row r="189" spans="1:13">
      <c r="A189" s="98"/>
      <c r="B189" s="135"/>
      <c r="C189" s="136"/>
      <c r="D189" s="132">
        <v>7</v>
      </c>
      <c r="E189" s="184"/>
      <c r="F189" s="139"/>
      <c r="G189" s="136"/>
      <c r="H189" s="136"/>
      <c r="I189" s="221"/>
      <c r="J189" s="136"/>
      <c r="K189" s="78"/>
      <c r="L189" s="78"/>
      <c r="M189" s="99"/>
    </row>
    <row r="190" spans="1:13">
      <c r="A190" s="98"/>
      <c r="B190" s="135">
        <v>73</v>
      </c>
      <c r="C190" s="136"/>
      <c r="D190" s="132"/>
      <c r="E190" s="184" t="s">
        <v>363</v>
      </c>
      <c r="F190" s="139"/>
      <c r="G190" s="136"/>
      <c r="H190" s="136"/>
      <c r="I190" s="221">
        <v>0</v>
      </c>
      <c r="J190" s="136" t="s">
        <v>256</v>
      </c>
      <c r="K190" s="78"/>
      <c r="L190" s="78"/>
      <c r="M190" s="99"/>
    </row>
    <row r="191" spans="1:13">
      <c r="A191" s="98"/>
      <c r="B191" s="135"/>
      <c r="C191" s="136"/>
      <c r="D191" s="132">
        <v>8</v>
      </c>
      <c r="E191" s="184"/>
      <c r="F191" s="139"/>
      <c r="G191" s="136"/>
      <c r="H191" s="136"/>
      <c r="I191" s="221"/>
      <c r="J191" s="136"/>
      <c r="K191" s="78"/>
      <c r="L191" s="78"/>
      <c r="M191" s="99"/>
    </row>
    <row r="192" spans="1:13">
      <c r="A192" s="98"/>
      <c r="B192" s="135">
        <v>74</v>
      </c>
      <c r="C192" s="136"/>
      <c r="D192" s="132"/>
      <c r="E192" s="184" t="s">
        <v>364</v>
      </c>
      <c r="F192" s="139"/>
      <c r="G192" s="136"/>
      <c r="H192" s="136"/>
      <c r="I192" s="221">
        <v>0</v>
      </c>
      <c r="J192" s="136" t="s">
        <v>256</v>
      </c>
      <c r="K192" s="78"/>
      <c r="L192" s="78"/>
      <c r="M192" s="99"/>
    </row>
    <row r="193" spans="1:13">
      <c r="A193" s="98"/>
      <c r="B193" s="135"/>
      <c r="C193" s="136"/>
      <c r="D193" s="132">
        <v>9</v>
      </c>
      <c r="E193" s="184"/>
      <c r="F193" s="139"/>
      <c r="G193" s="136"/>
      <c r="H193" s="136"/>
      <c r="I193" s="221"/>
      <c r="J193" s="136"/>
      <c r="K193" s="78"/>
      <c r="L193" s="78"/>
      <c r="M193" s="99"/>
    </row>
    <row r="194" spans="1:13">
      <c r="A194" s="98"/>
      <c r="B194" s="135">
        <v>75</v>
      </c>
      <c r="C194" s="136"/>
      <c r="D194" s="132"/>
      <c r="E194" s="184" t="s">
        <v>365</v>
      </c>
      <c r="F194" s="139"/>
      <c r="G194" s="136"/>
      <c r="H194" s="136"/>
      <c r="I194" s="221">
        <v>25454904</v>
      </c>
      <c r="J194" s="136" t="s">
        <v>256</v>
      </c>
      <c r="K194" s="78"/>
      <c r="L194" s="78"/>
      <c r="M194" s="99"/>
    </row>
    <row r="195" spans="1:13">
      <c r="A195" s="98"/>
      <c r="B195" s="130"/>
      <c r="C195" s="78"/>
      <c r="D195" s="132">
        <v>10</v>
      </c>
      <c r="E195" s="78"/>
      <c r="F195" s="78"/>
      <c r="G195" s="78"/>
      <c r="H195" s="78"/>
      <c r="I195" s="221"/>
      <c r="J195" s="78"/>
      <c r="K195" s="78"/>
      <c r="L195" s="78"/>
      <c r="M195" s="99"/>
    </row>
    <row r="196" spans="1:13">
      <c r="A196" s="98"/>
      <c r="B196" s="130"/>
      <c r="C196" s="78"/>
      <c r="D196" s="78"/>
      <c r="E196" s="226" t="s">
        <v>366</v>
      </c>
      <c r="F196" s="227" t="s">
        <v>367</v>
      </c>
      <c r="G196" s="197"/>
      <c r="H196" s="197"/>
      <c r="I196" s="181">
        <v>28810066</v>
      </c>
      <c r="J196" s="136" t="s">
        <v>256</v>
      </c>
      <c r="K196" s="78"/>
      <c r="L196" s="78"/>
      <c r="M196" s="99"/>
    </row>
    <row r="197" spans="1:13">
      <c r="A197" s="98"/>
      <c r="B197" s="130"/>
      <c r="C197" s="78"/>
      <c r="D197" s="78"/>
      <c r="E197" s="226" t="s">
        <v>366</v>
      </c>
      <c r="F197" s="197" t="s">
        <v>368</v>
      </c>
      <c r="G197" s="197"/>
      <c r="H197" s="197"/>
      <c r="I197" s="181">
        <v>0</v>
      </c>
      <c r="J197" s="136" t="s">
        <v>256</v>
      </c>
      <c r="K197" s="78"/>
      <c r="L197" s="78"/>
      <c r="M197" s="99"/>
    </row>
    <row r="198" spans="1:13">
      <c r="A198" s="98"/>
      <c r="B198" s="130"/>
      <c r="C198" s="78"/>
      <c r="D198" s="78"/>
      <c r="E198" s="226" t="s">
        <v>366</v>
      </c>
      <c r="F198" s="197" t="s">
        <v>369</v>
      </c>
      <c r="G198" s="197"/>
      <c r="H198" s="197"/>
      <c r="I198" s="181">
        <v>28810066</v>
      </c>
      <c r="J198" s="136" t="s">
        <v>256</v>
      </c>
      <c r="K198" s="78"/>
      <c r="L198" s="78"/>
      <c r="M198" s="99"/>
    </row>
    <row r="199" spans="1:13">
      <c r="A199" s="98"/>
      <c r="B199" s="130"/>
      <c r="C199" s="78"/>
      <c r="D199" s="78"/>
      <c r="E199" s="226" t="s">
        <v>366</v>
      </c>
      <c r="F199" s="228" t="s">
        <v>370</v>
      </c>
      <c r="G199" s="197"/>
      <c r="H199" s="197"/>
      <c r="I199" s="181">
        <v>3355162</v>
      </c>
      <c r="J199" s="136" t="s">
        <v>256</v>
      </c>
      <c r="K199" s="177"/>
      <c r="L199" s="78"/>
      <c r="M199" s="99"/>
    </row>
    <row r="200" spans="1:13">
      <c r="A200" s="98"/>
      <c r="B200" s="130"/>
      <c r="C200" s="78"/>
      <c r="D200" s="78"/>
      <c r="E200" s="78"/>
      <c r="F200" s="78"/>
      <c r="G200" s="78"/>
      <c r="H200" s="78"/>
      <c r="I200" s="177"/>
      <c r="J200" s="78"/>
      <c r="K200" s="78"/>
      <c r="L200" s="78"/>
      <c r="M200" s="99"/>
    </row>
    <row r="201" spans="1:13">
      <c r="A201" s="98"/>
      <c r="B201" s="130"/>
      <c r="C201" s="78"/>
      <c r="D201" s="78"/>
      <c r="E201" s="78"/>
      <c r="F201" s="78"/>
      <c r="G201" s="78"/>
      <c r="H201" s="78"/>
      <c r="I201" s="177"/>
      <c r="J201" s="78"/>
      <c r="K201" s="78"/>
      <c r="L201" s="78"/>
      <c r="M201" s="99"/>
    </row>
    <row r="202" spans="1:13" ht="15.75">
      <c r="A202" s="98"/>
      <c r="B202" s="130"/>
      <c r="C202" s="229" t="s">
        <v>371</v>
      </c>
      <c r="D202" s="78"/>
      <c r="E202" s="230" t="s">
        <v>372</v>
      </c>
      <c r="F202" s="78"/>
      <c r="G202" s="78"/>
      <c r="H202" s="78"/>
      <c r="I202" s="177"/>
      <c r="J202" s="78"/>
      <c r="K202" s="78"/>
      <c r="L202" s="177"/>
      <c r="M202" s="99"/>
    </row>
    <row r="203" spans="1:13" ht="15.75">
      <c r="A203" s="98"/>
      <c r="B203" s="130"/>
      <c r="C203" s="78"/>
      <c r="D203" s="229"/>
      <c r="E203" s="78"/>
      <c r="F203" s="78"/>
      <c r="G203" s="78"/>
      <c r="H203" s="78"/>
      <c r="I203" s="177"/>
      <c r="J203" s="78"/>
      <c r="K203" s="78"/>
      <c r="L203" s="78"/>
      <c r="M203" s="99"/>
    </row>
    <row r="204" spans="1:13">
      <c r="A204" s="98"/>
      <c r="B204" s="130"/>
      <c r="C204" s="78"/>
      <c r="D204" s="78"/>
      <c r="E204" s="136" t="s">
        <v>373</v>
      </c>
      <c r="F204" s="78"/>
      <c r="G204" s="78"/>
      <c r="H204" s="78"/>
      <c r="I204" s="78"/>
      <c r="J204" s="78"/>
      <c r="K204" s="78"/>
      <c r="L204" s="78"/>
      <c r="M204" s="99"/>
    </row>
    <row r="205" spans="1:13">
      <c r="A205" s="98"/>
      <c r="B205" s="130"/>
      <c r="C205" s="78"/>
      <c r="D205" s="225"/>
      <c r="E205" s="136"/>
      <c r="F205" s="78"/>
      <c r="G205" s="78"/>
      <c r="H205" s="78"/>
      <c r="I205" s="78"/>
      <c r="J205" s="78"/>
      <c r="K205" s="78"/>
      <c r="L205" s="78"/>
      <c r="M205" s="99"/>
    </row>
    <row r="206" spans="1:13">
      <c r="A206" s="98"/>
      <c r="B206" s="130"/>
      <c r="C206" s="78"/>
      <c r="D206" s="136" t="s">
        <v>374</v>
      </c>
      <c r="E206" s="136" t="s">
        <v>375</v>
      </c>
      <c r="F206" s="78"/>
      <c r="G206" s="78"/>
      <c r="H206" s="78"/>
      <c r="I206" s="78"/>
      <c r="J206" s="78"/>
      <c r="K206" s="78"/>
      <c r="L206" s="78"/>
      <c r="M206" s="99"/>
    </row>
    <row r="207" spans="1:13">
      <c r="A207" s="98"/>
      <c r="B207" s="130"/>
      <c r="C207" s="78"/>
      <c r="D207" s="136"/>
      <c r="E207" s="136"/>
      <c r="F207" s="78"/>
      <c r="G207" s="78"/>
      <c r="H207" s="78"/>
      <c r="I207" s="78"/>
      <c r="J207" s="78"/>
      <c r="K207" s="78"/>
      <c r="L207" s="78"/>
      <c r="M207" s="99"/>
    </row>
    <row r="208" spans="1:13" ht="15.75">
      <c r="A208" s="98"/>
      <c r="B208" s="130"/>
      <c r="C208" s="78"/>
      <c r="D208" s="136" t="s">
        <v>376</v>
      </c>
      <c r="E208" s="78"/>
      <c r="F208" s="78"/>
      <c r="G208" s="78"/>
      <c r="H208" s="78"/>
      <c r="I208" s="284" t="s">
        <v>377</v>
      </c>
      <c r="J208" s="284"/>
      <c r="K208" s="284"/>
      <c r="L208" s="284"/>
      <c r="M208" s="285"/>
    </row>
    <row r="209" spans="1:13" ht="15.75">
      <c r="A209" s="98"/>
      <c r="B209" s="130"/>
      <c r="C209" s="78"/>
      <c r="D209" s="78"/>
      <c r="E209" s="78"/>
      <c r="F209" s="78"/>
      <c r="G209" s="78"/>
      <c r="H209" s="78"/>
      <c r="I209" s="286" t="s">
        <v>378</v>
      </c>
      <c r="J209" s="286"/>
      <c r="K209" s="286"/>
      <c r="L209" s="286"/>
      <c r="M209" s="287"/>
    </row>
    <row r="210" spans="1:13">
      <c r="A210" s="98"/>
      <c r="B210" s="130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99"/>
    </row>
    <row r="211" spans="1:13" ht="15.75">
      <c r="A211" s="98"/>
      <c r="B211" s="130"/>
      <c r="C211" s="78"/>
      <c r="D211" s="78"/>
      <c r="E211" s="78"/>
      <c r="F211" s="78"/>
      <c r="G211" s="78"/>
      <c r="H211" s="231"/>
      <c r="I211" s="231"/>
      <c r="J211" s="231"/>
      <c r="K211" s="231"/>
      <c r="L211" s="222">
        <v>7</v>
      </c>
      <c r="M211" s="99"/>
    </row>
    <row r="212" spans="1:13" ht="15.75">
      <c r="A212" s="113"/>
      <c r="B212" s="122"/>
      <c r="C212" s="81"/>
      <c r="D212" s="81"/>
      <c r="E212" s="81"/>
      <c r="F212" s="81"/>
      <c r="G212" s="81"/>
      <c r="H212" s="288"/>
      <c r="I212" s="288"/>
      <c r="J212" s="288"/>
      <c r="K212" s="288"/>
      <c r="L212" s="288"/>
      <c r="M212" s="114"/>
    </row>
    <row r="213" spans="1:13">
      <c r="C213" s="78"/>
      <c r="D213" s="78"/>
      <c r="E213" s="78"/>
      <c r="F213" s="78"/>
      <c r="G213" s="78"/>
      <c r="H213" s="78"/>
      <c r="I213" s="78"/>
      <c r="J213" s="78"/>
      <c r="K213" s="78"/>
      <c r="L213" s="78"/>
    </row>
    <row r="214" spans="1:13">
      <c r="C214" s="78"/>
      <c r="D214" s="78"/>
      <c r="E214" s="78"/>
      <c r="F214" s="78"/>
      <c r="G214" s="78"/>
      <c r="H214" s="78"/>
      <c r="I214" s="78"/>
      <c r="J214" s="78"/>
      <c r="K214" s="78"/>
      <c r="L214" s="78"/>
    </row>
    <row r="215" spans="1:13">
      <c r="C215" s="78"/>
      <c r="D215" s="78"/>
      <c r="E215" s="78"/>
      <c r="F215" s="78"/>
      <c r="G215" s="78"/>
      <c r="H215" s="78"/>
      <c r="I215" s="78"/>
      <c r="J215" s="78"/>
      <c r="K215" s="78"/>
      <c r="L215" s="78"/>
    </row>
    <row r="216" spans="1:13">
      <c r="C216" s="78"/>
      <c r="D216" s="78"/>
      <c r="E216" s="78"/>
      <c r="F216" s="78"/>
      <c r="G216" s="78"/>
      <c r="H216" s="78"/>
      <c r="I216" s="78"/>
      <c r="J216" s="78"/>
      <c r="K216" s="78"/>
      <c r="L216" s="78"/>
    </row>
    <row r="217" spans="1:13">
      <c r="C217" s="78"/>
      <c r="D217" s="78"/>
      <c r="E217" s="78"/>
      <c r="F217" s="78"/>
      <c r="G217" s="78"/>
      <c r="H217" s="78"/>
      <c r="I217" s="78"/>
      <c r="J217" s="78"/>
      <c r="K217" s="78"/>
      <c r="L217" s="78"/>
    </row>
    <row r="218" spans="1:13">
      <c r="C218" s="78"/>
      <c r="D218" s="78"/>
      <c r="E218" s="78"/>
      <c r="F218" s="78"/>
      <c r="G218" s="78"/>
      <c r="H218" s="78"/>
      <c r="I218" s="78"/>
      <c r="J218" s="78"/>
      <c r="K218" s="78"/>
      <c r="L218" s="78"/>
    </row>
    <row r="219" spans="1:13">
      <c r="C219" s="78"/>
      <c r="D219" s="78"/>
      <c r="E219" s="78"/>
      <c r="F219" s="78"/>
      <c r="G219" s="78"/>
      <c r="H219" s="78"/>
      <c r="I219" s="78"/>
      <c r="J219" s="78"/>
      <c r="K219" s="78"/>
      <c r="L219" s="78"/>
    </row>
    <row r="220" spans="1:13">
      <c r="C220" s="78"/>
      <c r="D220" s="78"/>
      <c r="E220" s="78"/>
      <c r="F220" s="78"/>
      <c r="G220" s="78"/>
      <c r="H220" s="78"/>
      <c r="I220" s="78"/>
      <c r="J220" s="78"/>
      <c r="K220" s="78"/>
      <c r="L220" s="78"/>
    </row>
    <row r="221" spans="1:13">
      <c r="C221" s="78"/>
      <c r="D221" s="78"/>
      <c r="E221" s="78"/>
      <c r="F221" s="78"/>
      <c r="G221" s="78"/>
      <c r="H221" s="78"/>
      <c r="I221" s="78"/>
      <c r="J221" s="78"/>
      <c r="K221" s="78"/>
      <c r="L221" s="78"/>
    </row>
    <row r="222" spans="1:13">
      <c r="C222" s="78"/>
      <c r="D222" s="78"/>
      <c r="E222" s="78"/>
      <c r="F222" s="78"/>
      <c r="G222" s="78"/>
      <c r="H222" s="78"/>
      <c r="I222" s="78"/>
      <c r="J222" s="78"/>
      <c r="K222" s="78"/>
      <c r="L222" s="78"/>
    </row>
    <row r="223" spans="1:13">
      <c r="D223" s="78"/>
    </row>
  </sheetData>
  <mergeCells count="42">
    <mergeCell ref="E134:F134"/>
    <mergeCell ref="I208:M208"/>
    <mergeCell ref="I209:M209"/>
    <mergeCell ref="H212:L212"/>
    <mergeCell ref="D101:L101"/>
    <mergeCell ref="D102:D103"/>
    <mergeCell ref="E102:E103"/>
    <mergeCell ref="F102:H102"/>
    <mergeCell ref="I102:L102"/>
    <mergeCell ref="E133:F133"/>
    <mergeCell ref="G47:H47"/>
    <mergeCell ref="E20:F20"/>
    <mergeCell ref="H20:I20"/>
    <mergeCell ref="E21:F21"/>
    <mergeCell ref="H21:I21"/>
    <mergeCell ref="E22:K22"/>
    <mergeCell ref="E26:I26"/>
    <mergeCell ref="E27:I27"/>
    <mergeCell ref="E28:K28"/>
    <mergeCell ref="E37:F37"/>
    <mergeCell ref="E38:F38"/>
    <mergeCell ref="D24:D25"/>
    <mergeCell ref="E24:I25"/>
    <mergeCell ref="E17:F17"/>
    <mergeCell ref="H17:I17"/>
    <mergeCell ref="E18:F18"/>
    <mergeCell ref="H18:I18"/>
    <mergeCell ref="E19:F19"/>
    <mergeCell ref="H19:I19"/>
    <mergeCell ref="E14:F14"/>
    <mergeCell ref="H14:I14"/>
    <mergeCell ref="E15:F15"/>
    <mergeCell ref="H15:I15"/>
    <mergeCell ref="E16:F16"/>
    <mergeCell ref="H16:I16"/>
    <mergeCell ref="A4:M4"/>
    <mergeCell ref="C6:D6"/>
    <mergeCell ref="E6:L6"/>
    <mergeCell ref="D12:D13"/>
    <mergeCell ref="E12:F13"/>
    <mergeCell ref="G12:G13"/>
    <mergeCell ref="H12:I1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FILLIMI</vt:lpstr>
      <vt:lpstr>AKTIVI</vt:lpstr>
      <vt:lpstr>PASIVI</vt:lpstr>
      <vt:lpstr>PASH</vt:lpstr>
      <vt:lpstr>CASH-FLOW</vt:lpstr>
      <vt:lpstr>KAPITALI</vt:lpstr>
      <vt:lpstr>shenimet shpjeguese</vt:lpstr>
      <vt:lpstr>shenime shpjeguese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QTZHK</dc:creator>
  <cp:lastModifiedBy>User</cp:lastModifiedBy>
  <cp:lastPrinted>2013-03-28T10:52:11Z</cp:lastPrinted>
  <dcterms:created xsi:type="dcterms:W3CDTF">2012-07-03T13:43:29Z</dcterms:created>
  <dcterms:modified xsi:type="dcterms:W3CDTF">2018-12-10T09:18:24Z</dcterms:modified>
</cp:coreProperties>
</file>