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7950"/>
  </bookViews>
  <sheets>
    <sheet name="PVU 2012" sheetId="19" r:id="rId1"/>
  </sheets>
  <calcPr calcId="124519"/>
</workbook>
</file>

<file path=xl/calcChain.xml><?xml version="1.0" encoding="utf-8"?>
<calcChain xmlns="http://schemas.openxmlformats.org/spreadsheetml/2006/main">
  <c r="E198" i="19"/>
  <c r="L191"/>
  <c r="E104"/>
  <c r="E103"/>
  <c r="L108"/>
  <c r="R211"/>
  <c r="E290"/>
  <c r="E76"/>
  <c r="E132"/>
  <c r="E190"/>
  <c r="E191"/>
  <c r="E193"/>
  <c r="E180"/>
  <c r="E49"/>
  <c r="E135"/>
  <c r="E30"/>
  <c r="E33"/>
  <c r="E128"/>
  <c r="E139"/>
  <c r="E167"/>
  <c r="E86"/>
  <c r="E14"/>
  <c r="E291"/>
  <c r="E79"/>
  <c r="E13"/>
  <c r="E202"/>
  <c r="J137"/>
  <c r="J139"/>
  <c r="E286"/>
  <c r="G337"/>
  <c r="L96"/>
  <c r="K96"/>
  <c r="J96"/>
  <c r="M98"/>
  <c r="M103"/>
  <c r="E289"/>
  <c r="F190"/>
  <c r="E165"/>
  <c r="E42"/>
  <c r="E48"/>
  <c r="E50"/>
  <c r="E11"/>
  <c r="E105"/>
  <c r="E20"/>
  <c r="E24"/>
  <c r="D374"/>
  <c r="J164"/>
  <c r="E73"/>
  <c r="E91"/>
  <c r="E116"/>
  <c r="E114"/>
  <c r="F180"/>
  <c r="F193"/>
  <c r="F202"/>
  <c r="F286"/>
  <c r="F289"/>
  <c r="F293"/>
  <c r="F296"/>
  <c r="F313"/>
  <c r="F294"/>
  <c r="F295"/>
  <c r="F300"/>
  <c r="F304"/>
  <c r="F308"/>
  <c r="F311"/>
  <c r="F191"/>
  <c r="F81"/>
  <c r="F86"/>
  <c r="F79"/>
  <c r="F135"/>
  <c r="F30"/>
  <c r="F33"/>
  <c r="F42"/>
  <c r="F50"/>
  <c r="I337"/>
  <c r="F17"/>
  <c r="F105"/>
  <c r="F20"/>
  <c r="F24"/>
  <c r="F165"/>
  <c r="F114"/>
  <c r="B64"/>
  <c r="M96"/>
  <c r="K97"/>
  <c r="M97"/>
  <c r="M99"/>
  <c r="J99"/>
  <c r="L99"/>
  <c r="M101"/>
  <c r="M104"/>
  <c r="M102"/>
  <c r="O102"/>
  <c r="P102"/>
  <c r="J104"/>
  <c r="J113"/>
  <c r="K104"/>
  <c r="L104"/>
  <c r="M105"/>
  <c r="M106"/>
  <c r="M107"/>
  <c r="J109"/>
  <c r="K109"/>
  <c r="J111"/>
  <c r="K111"/>
  <c r="L111"/>
  <c r="M112"/>
  <c r="S126"/>
  <c r="T126"/>
  <c r="R127"/>
  <c r="R128"/>
  <c r="S128"/>
  <c r="J129"/>
  <c r="K129"/>
  <c r="L129"/>
  <c r="M129"/>
  <c r="N129"/>
  <c r="O129"/>
  <c r="P129"/>
  <c r="Q129"/>
  <c r="R129"/>
  <c r="S129"/>
  <c r="J157"/>
  <c r="J165"/>
  <c r="J158"/>
  <c r="J159"/>
  <c r="J160"/>
  <c r="J161"/>
  <c r="J162"/>
  <c r="J163"/>
  <c r="B175"/>
  <c r="L180"/>
  <c r="K182"/>
  <c r="L182"/>
  <c r="K183"/>
  <c r="L183"/>
  <c r="L184"/>
  <c r="P183"/>
  <c r="K184"/>
  <c r="L188"/>
  <c r="O188"/>
  <c r="L189"/>
  <c r="L193"/>
  <c r="L190"/>
  <c r="J193"/>
  <c r="K193"/>
  <c r="M193"/>
  <c r="N193"/>
  <c r="O193"/>
  <c r="L199"/>
  <c r="S211"/>
  <c r="R213"/>
  <c r="S213"/>
  <c r="B279"/>
  <c r="E320"/>
  <c r="B326"/>
  <c r="G333"/>
  <c r="H333"/>
  <c r="H334"/>
  <c r="H335"/>
  <c r="H336"/>
  <c r="E337"/>
  <c r="H337"/>
  <c r="H338"/>
  <c r="G339"/>
  <c r="H339"/>
  <c r="H345"/>
  <c r="H340"/>
  <c r="H341"/>
  <c r="G342"/>
  <c r="H343"/>
  <c r="H344"/>
  <c r="D345"/>
  <c r="E345"/>
  <c r="F345"/>
  <c r="G345"/>
  <c r="B350"/>
  <c r="E368"/>
  <c r="K99"/>
  <c r="K113"/>
  <c r="F139"/>
  <c r="F167"/>
  <c r="F25"/>
  <c r="E377"/>
  <c r="E374"/>
  <c r="E357"/>
  <c r="F40"/>
  <c r="E360"/>
  <c r="F204"/>
  <c r="E387"/>
  <c r="E398"/>
  <c r="E170"/>
  <c r="E169"/>
  <c r="D368"/>
  <c r="E17"/>
  <c r="M108"/>
  <c r="L109"/>
  <c r="L113"/>
  <c r="F91"/>
  <c r="F116"/>
  <c r="J345"/>
  <c r="I345"/>
  <c r="E292"/>
  <c r="E40"/>
  <c r="D387"/>
  <c r="D193"/>
  <c r="E204"/>
  <c r="D398"/>
  <c r="M109"/>
  <c r="M113"/>
  <c r="E288"/>
  <c r="M111"/>
  <c r="P113"/>
  <c r="Q113"/>
  <c r="O113"/>
  <c r="E284"/>
  <c r="E293"/>
  <c r="E296"/>
  <c r="E313"/>
  <c r="E208"/>
  <c r="D404"/>
  <c r="F395"/>
  <c r="D395"/>
  <c r="K198"/>
  <c r="D204"/>
  <c r="O111"/>
  <c r="Q111"/>
  <c r="D384"/>
  <c r="E52"/>
  <c r="D381"/>
  <c r="F170"/>
  <c r="F169"/>
  <c r="D360"/>
  <c r="D357"/>
  <c r="E25"/>
  <c r="E395"/>
  <c r="E401"/>
  <c r="L198"/>
  <c r="F208"/>
  <c r="E404"/>
  <c r="E381"/>
  <c r="F52"/>
  <c r="E384"/>
  <c r="L213"/>
  <c r="N214"/>
  <c r="L209"/>
  <c r="E55"/>
  <c r="D377"/>
  <c r="K213"/>
  <c r="K209"/>
  <c r="E54"/>
  <c r="D401"/>
  <c r="E318"/>
  <c r="E319"/>
  <c r="M213"/>
  <c r="M214"/>
</calcChain>
</file>

<file path=xl/comments1.xml><?xml version="1.0" encoding="utf-8"?>
<comments xmlns="http://schemas.openxmlformats.org/spreadsheetml/2006/main">
  <authors>
    <author>User</author>
  </authors>
  <commentList>
    <comment ref="C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C3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Detyrimet, për të cilat
koha dhe shuma e
realizimit të tyre është e
pasigurt; mund të
realizohen brenda 12
muajve të ardhshëm ose
gjatë ciklit normal të
biznesit të njësisë
ekonomike raportuese
(për shembull,
provizionet e garancisë,
provizionet e
ristrukturimit, provizionet
për shpenzimet e
mundshme, që lidhen me
procese gjyqësore etj.)</t>
        </r>
      </text>
    </comment>
    <comment ref="C3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pasiveve,afatgjata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C3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Në shënimet shpjeguese
do të jepet informacionshtesë
mbi detyrimet ndaj
aksionarëve, njësive të
tjera të grupit dhe palëve
të lidhura</t>
        </r>
      </text>
    </comment>
    <comment ref="C3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Pasivet, koha dhe shuma
e realizimit të të cilave
nuk është e sigurt; mund
të realizohen më vonë se
12 muaj nga data e
mbylljes së bilancit (për
shembull, provizionet për
skemat e pensioneve,
provizionet për
shpenzimet e mundshme,
që lidhen me procese
gjyqësore etj.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Asistencë në formën e
grandeve që nuk është
njohur akoma në të
ardhurat</t>
        </r>
      </text>
    </comment>
    <comment ref="C6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Mjete monetare në arkë
dhe bankë, llogari
rrjedhëse, investime në
tregun e parasë dhe
tregje të tjera shumë
likuide</t>
        </r>
      </text>
    </comment>
    <comment ref="C7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Derivativë dhe letra me
vlerë, të mbajtura për
tregtim (aksione, bono,
bono korporative,
zotërime në fonde
investimesh etj.)</t>
        </r>
      </text>
    </comment>
    <comment ref="C7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Llogari/Kërkesa të
arkëtueshme
afatshkurtra, letra me
vlerë dhe investime të
tjera financiare, të
mbajtura jo për tregtim.
Shënimet japin
informacion- shtesë mbi
kërkesat e arkëtueshme
nga aksionarët, njësi të
tjera të grupit dhe palë
të tjera të lidhura</t>
        </r>
      </text>
    </comment>
    <comment ref="C8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Inventari, sipas
përkufizimit të SKK 4, i
klasifikuar sipas
grupeve kryesore</t>
        </r>
      </text>
    </comment>
    <comment ref="C102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Ndërtesa, struktura,
rrugë dhe investime në
objekte me qira</t>
        </r>
      </text>
    </comment>
    <comment ref="C103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Pajisje prodhimi, mjete
transporti dhe makineri
e pajisje të tjera</t>
        </r>
      </text>
    </comment>
    <comment ref="C10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Mobiliet dhe pajisjet e
zyrave</t>
        </r>
      </text>
    </comment>
    <comment ref="C12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Hua, bono, mbitërheqje
dhe hua të tjera
afatshkurtra (deri në 12
muaj,) të marra për
qëllime financimi (në
shumën e marrë, dhe jo
në shumën e një kufiri të
përcaktuar)</t>
        </r>
      </text>
    </comment>
    <comment ref="C12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Pjesa e huave afatgjata
dhe detyrimeve të
qirasë financiare që do
të paguhen brenda 12
muajve të ardhshëm</t>
        </r>
      </text>
    </comment>
    <comment ref="C12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afatshkurtra ose
aksionet e preferuara,
që mund të konvertohen
në aksione të njësisë
ekonomike raportuese.</t>
        </r>
      </text>
    </comment>
    <comment ref="C12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Huat afatshkurtra dhe
parapagimet e
arkëtuara, të klasifikuara
sipas grupeve kryesore.
Në shënimet
shpjeguese jepet
informacion shtesë mbi
detyrimet ndaj
aksionarave, njësive të
tjera të grupit dhe
palëve të lidhura</t>
        </r>
      </text>
    </comment>
    <comment ref="C136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Asistencë në formën e
grandeve, që nuk është
njohur akoma si e ardhur</t>
        </r>
      </text>
    </comment>
    <comment ref="C137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Detyrimet, për të cilat
koha dhe shuma e
realizimit të tyre është e
pasigurt; mund të
realizohen brenda 12
muajve të ardhshëm ose
gjatë ciklit normal të
biznesit të njësisë
ekonomike raportuese
(për shembull,
provizionet e garancisë,
provizionet e
ristrukturimit, provizionet
për shpenzimet e
mundshme, që lidhen me
procese gjyqësore etj.)</t>
        </r>
      </text>
    </comment>
    <comment ref="C144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Një pjesë e pasiveve afatgjata (hua, bono, dhe
qira financiare etj.) që
duhen paguar në një
periudhë jo më herët se
12 muaj (pjesa
afatshkurtra e të njëjtës
huamarrje regjistrohet në
zërin “kthimi/pagesa e
huamarrjeve afatgjata
gjatë periudhës kontabël
të ardhshme”)</t>
        </r>
      </text>
    </comment>
    <comment ref="C145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Bono të konvertueshme
afatgjata ose aksionet e
preferuara që mund të
konvertohen në aksione
të shoqërisë</t>
        </r>
      </text>
    </comment>
    <comment ref="C179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e përftuara nga shitja e
produkteve, mallrave dhe shërbimeve gjatë
periudhës kontabël (të vlerësuara sipas SKK
8 Të ardhurat)</t>
        </r>
      </text>
    </comment>
    <comment ref="C180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Të ardhurat që përftohen jo rregullisht gjatë
rrjedhës normale të veprimtarisë ekonomike,
duke përfshirë fitimet nga shitja e aktiveve afatgjata materiale dhe aktiveve afatgjata jomateriale, investimet në pasuri të patundshme, gjobat për vonesa; fitimi neto që vjen nga ndryshimet e kursit të këmbimit,ndryshimet në llogaritë/kërkesat e arkëtueshme dhe detyrimet për t’u paguar furnitorëve (nëse rezulton një humbje neto,ajo njihet në zërin “Shpenzime të tjera nga
veprimtaritë e shfrytëzimit”)</t>
        </r>
      </text>
    </comment>
    <comment ref="C181" author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Ndryshimet në inventarin e produkteve të
gatshme dhe punës në proces, ku pakësimet
e pozicioneve njihen si shpenzime dhe rritjet
e pozicioneve si pakësim i shpenzimeve(shpenzime negative)</t>
        </r>
      </text>
    </comment>
  </commentList>
</comments>
</file>

<file path=xl/sharedStrings.xml><?xml version="1.0" encoding="utf-8"?>
<sst xmlns="http://schemas.openxmlformats.org/spreadsheetml/2006/main" count="522" uniqueCount="376">
  <si>
    <t>A</t>
  </si>
  <si>
    <t>AKTIVET</t>
  </si>
  <si>
    <t>I</t>
  </si>
  <si>
    <t>Totali</t>
  </si>
  <si>
    <t>Inventari</t>
  </si>
  <si>
    <t>Aktivet biologjike afatshkurtra</t>
  </si>
  <si>
    <t>Aktivet afatshkurtra të mbajtura për shitje</t>
  </si>
  <si>
    <t>Parapagimet dhe shpenzimet e shtyra</t>
  </si>
  <si>
    <t>II</t>
  </si>
  <si>
    <t>Investimet financiare afatgjata</t>
  </si>
  <si>
    <t>Toka</t>
  </si>
  <si>
    <t>Aktivet afatgjata jomateriale</t>
  </si>
  <si>
    <t>B</t>
  </si>
  <si>
    <t>Derivativët</t>
  </si>
  <si>
    <t>Huamarrjet</t>
  </si>
  <si>
    <t>Grantet dhe të ardhurat e shtyra</t>
  </si>
  <si>
    <t>Provizionet afatshkurtra</t>
  </si>
  <si>
    <t>Huamarrje të tjera afatgjata</t>
  </si>
  <si>
    <t>Provizionet afatgjata</t>
  </si>
  <si>
    <t>III</t>
  </si>
  <si>
    <t>Kapitali</t>
  </si>
  <si>
    <t>Primi i aksionit</t>
  </si>
  <si>
    <t>Rezerva ligjore</t>
  </si>
  <si>
    <t>Rezerva të tjera</t>
  </si>
  <si>
    <t>Fitimi (humbja) e vitit financiar</t>
  </si>
  <si>
    <t>Shitjet neto</t>
  </si>
  <si>
    <t>Blerja e aktiveve afatgjata materiale</t>
  </si>
  <si>
    <t>Të ardhura nga emetimi i kapitalit aksionar</t>
  </si>
  <si>
    <t>Të ardhura nga huamarrje afatgjata</t>
  </si>
  <si>
    <t>Rritja/rënia neto e mjeteve monetare</t>
  </si>
  <si>
    <t>Mjetet monetare në fillim të periudhës kontabël</t>
  </si>
  <si>
    <t>Mjetet monetare në fund të periudhës kontabël</t>
  </si>
  <si>
    <t>Fitimi para tatimit</t>
  </si>
  <si>
    <t>Rregullime për:</t>
  </si>
  <si>
    <t>Amortizimin</t>
  </si>
  <si>
    <t>Humbje nga këmbimet valutore</t>
  </si>
  <si>
    <t>Shpenzime për interesa</t>
  </si>
  <si>
    <t>Rritje/rënie në tepricën inventarit</t>
  </si>
  <si>
    <t>PASQYRA  E NDRYSHIMEVE NE KAPITAL</t>
  </si>
  <si>
    <t xml:space="preserve">Rezerva ligjore statusore </t>
  </si>
  <si>
    <t>Efekti ndryshimeve ne politikat kontabël</t>
  </si>
  <si>
    <t>Pozicioni I rregulluar</t>
  </si>
  <si>
    <t>Dividentët e paguar</t>
  </si>
  <si>
    <t>Fitimi neto për periudhën kontabël</t>
  </si>
  <si>
    <t>Aksione te thesarit te riblera</t>
  </si>
  <si>
    <t>Rritje e rezervës së kapitalit</t>
  </si>
  <si>
    <t>Shenime</t>
  </si>
  <si>
    <t>Viti raportues</t>
  </si>
  <si>
    <t>Viti paraardhes</t>
  </si>
  <si>
    <t>AKTIVET AFATSHKURTRA</t>
  </si>
  <si>
    <t>Aktive monetare</t>
  </si>
  <si>
    <t>Derivativë dhe aktive të mbajtura për tregtim</t>
  </si>
  <si>
    <t>Totali 2</t>
  </si>
  <si>
    <t>Aktive të tjera financiare afatshkurtra</t>
  </si>
  <si>
    <t>Totali 3</t>
  </si>
  <si>
    <t>Totali 4</t>
  </si>
  <si>
    <t>Totali 1.</t>
  </si>
  <si>
    <t>Aktive afatgjata materiale</t>
  </si>
  <si>
    <t>Aktivet Biologjike afatgjata</t>
  </si>
  <si>
    <t>Kapital aksionar i papaguar</t>
  </si>
  <si>
    <t>Aktive të tjera afatgjata</t>
  </si>
  <si>
    <t>TOTALI I AKTIVEVE AFATGJATA (II)</t>
  </si>
  <si>
    <t>TOTALI I AKTIVEVE (I + II)</t>
  </si>
  <si>
    <t>DETYRIMET DHE KAPITALI</t>
  </si>
  <si>
    <t>DETYRIMET AFATSHKURTRA</t>
  </si>
  <si>
    <t>Huatë dhe parapagimet</t>
  </si>
  <si>
    <t>TOTALI I DETYR. AFATSHKURTRA (I)</t>
  </si>
  <si>
    <t>DETYRIME AFATGJATA</t>
  </si>
  <si>
    <t>Huatë afatgjata</t>
  </si>
  <si>
    <t>Totali 1</t>
  </si>
  <si>
    <t>TOTALI I DETYR. AFATGJATA (II)</t>
  </si>
  <si>
    <t>TOTALI I DETYRIMEVE</t>
  </si>
  <si>
    <t>Njësitë ose aksionet e thesarit (negative)</t>
  </si>
  <si>
    <t>Rezerva statutore</t>
  </si>
  <si>
    <t>TOTALI I KAPITALIT (III)</t>
  </si>
  <si>
    <t>paraqesë drejtpërsëdrejti në pasqyrën e Bilancit dhe jo në shënimet shpjeguese. Sipas</t>
  </si>
  <si>
    <t>SKK2 në këtë rast formati i Bilancit mund të paraqitet si vijon:</t>
  </si>
  <si>
    <t>(i) Llogari / Kërkesa të arkëtueshme</t>
  </si>
  <si>
    <t>(ii) Llogari / Kërkesa të tjera të arkëtueshme</t>
  </si>
  <si>
    <t>(iii) Instrumente të tjera borxhi</t>
  </si>
  <si>
    <t>(iv) Investime të tjera financiare</t>
  </si>
  <si>
    <t>(ii) Prodhim në proces</t>
  </si>
  <si>
    <t>(iii) Produkte të gatshme</t>
  </si>
  <si>
    <t>(iv) Mallra për rishitje</t>
  </si>
  <si>
    <t>TOTALI AKTIVEVE AFATSHKURTRA (I)</t>
  </si>
  <si>
    <t>AKTIVET AFATGJATA</t>
  </si>
  <si>
    <t>(ii) Aksione dhe investime të tjera në pjesëmarrje</t>
  </si>
  <si>
    <t>(iii) Aksione dhe letra të tjera me vlerë</t>
  </si>
  <si>
    <t>(iv) Llogari / Kërkesa të arkëtueshme afatgjata</t>
  </si>
  <si>
    <t>(i) Toka</t>
  </si>
  <si>
    <t>(ii) Ndërtesa</t>
  </si>
  <si>
    <t>(iii) Makineri dhe pajisje</t>
  </si>
  <si>
    <t>(i) Emri i mirë</t>
  </si>
  <si>
    <t>(ii) Shpenzimet e zhvillimit</t>
  </si>
  <si>
    <t>(iii) Aktive të tjera afatgjata jomateriale</t>
  </si>
  <si>
    <t>(i) Huatë dhe obligacionet afatshkurtra</t>
  </si>
  <si>
    <t>(ii) Kthimet / ripagesat e huave afatgjata</t>
  </si>
  <si>
    <t>(iii) Bono të konvertueshme</t>
  </si>
  <si>
    <t>(i) Të pagueshme ndaj furnitorëve</t>
  </si>
  <si>
    <t>(ii) Të pagueshme ndaj punonjësve</t>
  </si>
  <si>
    <t>(iv) Hua të tjera</t>
  </si>
  <si>
    <t>(v) Parapagimet e arkëtuara</t>
  </si>
  <si>
    <t>(i) Hua, bono dhe detyrime nga qeraja financiare</t>
  </si>
  <si>
    <t>(ii) Bonot e konvertueshme</t>
  </si>
  <si>
    <t>KAPITALI</t>
  </si>
  <si>
    <t>TOTALI I DETYRIMEVE KAPITALIT (I,II,III)</t>
  </si>
  <si>
    <t>Bilanci -forma e gjate</t>
  </si>
  <si>
    <t>Kapitali që i përket aksionarëve të shoqërisë mëmë (përdoret vetëm në PF të konsoliduara)</t>
  </si>
  <si>
    <t>Aksionet e pakicës ( përdoret vetëm në pasqyrat financiare të konsoliduara )</t>
  </si>
  <si>
    <t>A- PASQYRA E TË ARDHURAVE DHE SHPENZIMEVE</t>
  </si>
  <si>
    <t>(Bazuar në klasifikimin e Shpenzimeve sipas Natyrës)</t>
  </si>
  <si>
    <t>Përshkrimi i Elementëve</t>
  </si>
  <si>
    <t>Ndryshimet në inventarin e produkteve të gatshme dhe prodhimit në proçes</t>
  </si>
  <si>
    <t>Kosto e punës</t>
  </si>
  <si>
    <t xml:space="preserve">Shpenzime të tjera </t>
  </si>
  <si>
    <t>Totali i shpenzimeve (shuma 4 - 7)</t>
  </si>
  <si>
    <t>Fitimi apo humbja nga veprimtaria kryesore (1+2+/-3-8)</t>
  </si>
  <si>
    <t xml:space="preserve"> Të ardhurat dhe shpenzimet financiare nga njësitë e kontrolluara</t>
  </si>
  <si>
    <t xml:space="preserve"> Të ardhurat dhe shpenzimet financiare nga pjesëmarrjet</t>
  </si>
  <si>
    <t>Të ardhurat dhe shpenzimet financiare</t>
  </si>
  <si>
    <t>12.2 Të ardhurat dhe shpenzimet nga interesat 767, 667</t>
  </si>
  <si>
    <t>12.3 Fitimet (humbjet) nga kursi i këmbimi 769, 669</t>
  </si>
  <si>
    <t>12.4 Të ardhura dhe shpenzime të tjera financiare 768, 668</t>
  </si>
  <si>
    <t>Totali i të ardhurave dhe shpenzimeve financiare (12.1+/-12.2+/-12.3+/-12.4)</t>
  </si>
  <si>
    <t>Fitimi (humbja) para tatimit (9+/-13)</t>
  </si>
  <si>
    <t>Shpenzimet e tatimit mbi fitimin 69</t>
  </si>
  <si>
    <t>Fitmi (humbja) neto e vitit financiar (14-15)</t>
  </si>
  <si>
    <t>Elementët e pasqyrave të konsoliduara</t>
  </si>
  <si>
    <t>B- PASQYRA E TË ARDHURAVE DHE SHPENZIMEVE</t>
  </si>
  <si>
    <t>(Bazuar në klasifikimin e Shpenzimeve sipas Funksioneve)</t>
  </si>
  <si>
    <t>Nr</t>
  </si>
  <si>
    <t xml:space="preserve">Shitjet neto </t>
  </si>
  <si>
    <t>Kosto e prodhimit / blerjes së mallrave të shitura</t>
  </si>
  <si>
    <t>Fitimi (humbja ) bruto (1-2)</t>
  </si>
  <si>
    <t>Shpenzimet e shitjes</t>
  </si>
  <si>
    <t>Shpenzimet administrative</t>
  </si>
  <si>
    <t>Të ardhurat e tjera nga veprimtaritë e shfrytëzimit</t>
  </si>
  <si>
    <t>Shpenzime të tjera të zakonshme</t>
  </si>
  <si>
    <t>Fitmi (humbja) nga veprimtaritë e shfrytëzimit</t>
  </si>
  <si>
    <t>Të ardhurat dhe shpenzimet financiare nga pjesëmarrjet</t>
  </si>
  <si>
    <t>Të ardhurat dhe shpenzimet financiare nga njësitë e kontrolluara</t>
  </si>
  <si>
    <t>11.1 Të ardhurat dhe shpenzimet financiare nga investime të tjera financiare afatgjata</t>
  </si>
  <si>
    <t xml:space="preserve">11.2 Të ardhurat dhe shpenzimet nga interesi </t>
  </si>
  <si>
    <t xml:space="preserve">11.3 Fitimet (humbjet) nga kursi i këmbimi </t>
  </si>
  <si>
    <t xml:space="preserve">11.4 Të ardhura dhe shpenzime të tjera financiare </t>
  </si>
  <si>
    <t>Totali i të ardhurave dhe shpenzimeve financiare (11.1+/-11.2+/-11.3+/-11.4)</t>
  </si>
  <si>
    <t>Fitimi (humbja) para tatimit (8+/-12)</t>
  </si>
  <si>
    <t xml:space="preserve">Shpenzimet e tatimit mbi fitimin </t>
  </si>
  <si>
    <t>Fitmi (humbja) neto e viti financiar (13-14)</t>
  </si>
  <si>
    <t>Pasqyra e fluksit monetar – Metoda direkte Periudha</t>
  </si>
  <si>
    <t>Fluksi monetar nga veprimtaritë e shfrytëzimit</t>
  </si>
  <si>
    <t>Mjetet monetare (MM) të arkëtuara nga klientët</t>
  </si>
  <si>
    <t>MM të paguara ndaj furnitorëve dhe punonjësve</t>
  </si>
  <si>
    <t>MM të ardhura nga veprimtaritë</t>
  </si>
  <si>
    <t>Interesi i paguar</t>
  </si>
  <si>
    <t>Tatim mbi fitimin i paguar</t>
  </si>
  <si>
    <t>MM neto nga veprimtaritë e shfrytëzimit</t>
  </si>
  <si>
    <t>Fluksi monetar nga veprimtaritë investuese</t>
  </si>
  <si>
    <t>Blerja e njësisë së kontrolluar X minus paratë e Arkëtuara</t>
  </si>
  <si>
    <t>Të ardhurat nga shitja e pajisjeve</t>
  </si>
  <si>
    <t>Interesi i arkëtuar</t>
  </si>
  <si>
    <t>Dividendët e arkëtuar</t>
  </si>
  <si>
    <t>MM neto të përdorura në veprimtaritë investuese</t>
  </si>
  <si>
    <t>Fluksi monetar nga aktivitetet financiare</t>
  </si>
  <si>
    <t>Pagesat e detyrimeve të qirasë financiare</t>
  </si>
  <si>
    <t>Dividendë të paguar</t>
  </si>
  <si>
    <t>MM neto e përdorur në veprimtaritë financiare</t>
  </si>
  <si>
    <t>Rritje/rënie në tepricën e kërkesave të arkëtueshme nga aktiviteti, si dhe kërkesave të arkëtueshme të tjera</t>
  </si>
  <si>
    <t>Rritje/rënie në tepricën e detyrimeve, për t’u paguar nga aktiviteti</t>
  </si>
  <si>
    <t>Blerja e shoqërisë së kontrolluar X minus paratë e arkëtuara</t>
  </si>
  <si>
    <t>Të ardhura nga shitja e pajisjeve</t>
  </si>
  <si>
    <t>Fluksi monetar nga veprimtaritë financiare</t>
  </si>
  <si>
    <t>Dividendët e paguar</t>
  </si>
  <si>
    <t>Gjendjet dhe levizjet</t>
  </si>
  <si>
    <t>Ndertesa</t>
  </si>
  <si>
    <t>C</t>
  </si>
  <si>
    <t>Shuma</t>
  </si>
  <si>
    <t>Kontrolli</t>
  </si>
  <si>
    <t>FITIMI NETO PARA TATIMIT</t>
  </si>
  <si>
    <t>SHPENZIME TE PAZBRITESHME (+)</t>
  </si>
  <si>
    <t>Shpezime pritje e dhurime tej kufirit tatimor</t>
  </si>
  <si>
    <t>Gjoba,penalitete,demshperblime</t>
  </si>
  <si>
    <t>Provizione qe nuk njihen</t>
  </si>
  <si>
    <t>Shpenzime pa dok. ose jo te rregullta</t>
  </si>
  <si>
    <t>Te tjera</t>
  </si>
  <si>
    <t>PJESA E HUMBJES SE MBARTUR(-)</t>
  </si>
  <si>
    <t xml:space="preserve">Shtesat </t>
  </si>
  <si>
    <t xml:space="preserve">Pakesimet </t>
  </si>
  <si>
    <t>D</t>
  </si>
  <si>
    <t>Amortizimi per daljet e AAM-ve</t>
  </si>
  <si>
    <t>Gjendja dhe ndryshimet e AAM-ve, amortizimet dhe zhvleresimet</t>
  </si>
  <si>
    <t>(i) Derivativët</t>
  </si>
  <si>
    <t>(ii) Aktivet e mbajtura për tregtim</t>
  </si>
  <si>
    <t>(i) Pjesëmarrje të tjera në njësi të kontrolluara (vetëm në PF)</t>
  </si>
  <si>
    <t>Fitimet(humbja) e pashpërndara</t>
  </si>
  <si>
    <t>PROCESI I AUDITIMIT</t>
  </si>
  <si>
    <t>Totali i Kapitalit (III)</t>
  </si>
  <si>
    <t>Pagat e personelit</t>
  </si>
  <si>
    <t>Shpenzimet per sigurimet shoqërore dhe shëndetsore</t>
  </si>
  <si>
    <t>TOTALI I DETYRIMEVE E KAPITALIT (I,II,III)</t>
  </si>
  <si>
    <t>Shënime</t>
  </si>
  <si>
    <t>Mjete monetare të përfituara nga aktivitetet</t>
  </si>
  <si>
    <t>Mjete monetare neto nga aktivitetet e shfrytëzimit</t>
  </si>
  <si>
    <t>Mjete monetare neto e përdorur në aktivitetet investuese</t>
  </si>
  <si>
    <t>Mjete monetare neto e përdorur në aktivitetet financiare</t>
  </si>
  <si>
    <t>Aktive Afatshkurtera</t>
  </si>
  <si>
    <t>Totali i Aktiveve Afatshkurtera(I)</t>
  </si>
  <si>
    <t>Aktive Afatgjata</t>
  </si>
  <si>
    <t>Totali i Aktiveve Afatgjata(II)</t>
  </si>
  <si>
    <t>Detyrime Afatshkurtera</t>
  </si>
  <si>
    <t>Totali i Detyrimeve Afatshkurtera (I)</t>
  </si>
  <si>
    <t>Detyrime Afatgjata</t>
  </si>
  <si>
    <t>Totali i Detyrimeve Afatgjata (II)</t>
  </si>
  <si>
    <t>Totali i Detyrimeve (I+II)</t>
  </si>
  <si>
    <t>AKTIVI</t>
  </si>
  <si>
    <t>Bilanci -forma e shkurter</t>
  </si>
  <si>
    <t>Kapitali i rregjistruar(aksionar)</t>
  </si>
  <si>
    <t>Kontrolli kuadrimit aktiv-pasiv</t>
  </si>
  <si>
    <t>Njësia ekonomike mund të zgjedhë që informacionet për nëzërat e bilancit, t’i</t>
  </si>
  <si>
    <t>PASIVI</t>
  </si>
  <si>
    <t>Të ardhura të tjera nga veprimtaritë e shfrytëzimit(Puna e kryer nga njesia ekonomike raportuese për qëllimet e veta dhe e kapitalizuar</t>
  </si>
  <si>
    <t>.</t>
  </si>
  <si>
    <t>Kapitali i rregjistruar (aksionar)</t>
  </si>
  <si>
    <t>Fitimet(humbja) te pashpërndara</t>
  </si>
  <si>
    <t>Kontrolli me shumen e fitimit neto ne bilanc</t>
  </si>
  <si>
    <t xml:space="preserve">Amortizimi ushtrimit </t>
  </si>
  <si>
    <t/>
  </si>
  <si>
    <t>Shpenzimi i tatim fitimit-10%</t>
  </si>
  <si>
    <t>IV</t>
  </si>
  <si>
    <t>V</t>
  </si>
  <si>
    <t>VI</t>
  </si>
  <si>
    <t>FITIMI (HUMBJA) TATIMORE(I+II-III)</t>
  </si>
  <si>
    <t>FITIMI NETO I USHTRIMIT(I-V)</t>
  </si>
  <si>
    <t>Kontrolli kuadrimit Bilanc forme e gjate-farme e shkurter</t>
  </si>
  <si>
    <t>Spjegime dhe komente per zera te ndryshem te bilancit</t>
  </si>
  <si>
    <t>Kategorite</t>
  </si>
  <si>
    <t>Numer mesatari</t>
  </si>
  <si>
    <t>Administrator, menaxher</t>
  </si>
  <si>
    <t>Specialist me arsim universitar</t>
  </si>
  <si>
    <t>Teknike</t>
  </si>
  <si>
    <t>Puntor</t>
  </si>
  <si>
    <t>Paga</t>
  </si>
  <si>
    <t>Sgurime punedhenesi</t>
  </si>
  <si>
    <t>Nga kjo</t>
  </si>
  <si>
    <t>Diferenca</t>
  </si>
  <si>
    <t>Hyrje nga emetimi i kapitalit aksioner</t>
  </si>
  <si>
    <t>Hyrje nga huamarrje afatgjata</t>
  </si>
  <si>
    <t>Percaktimi i rezultatit tatimor-Shpenzime per tatim fitimin</t>
  </si>
  <si>
    <t>Emetimi i kuotave(aksioneve)</t>
  </si>
  <si>
    <t>Te ardhurat</t>
  </si>
  <si>
    <t>Te ardhurat nga shitja e produkteve</t>
  </si>
  <si>
    <t>Emertimi</t>
  </si>
  <si>
    <t>Te ardhurat nga shitja e mallrave</t>
  </si>
  <si>
    <t>Komente</t>
  </si>
  <si>
    <t>RAPORTET E LIKUJDITETIT</t>
  </si>
  <si>
    <t xml:space="preserve"> </t>
  </si>
  <si>
    <t>a)Raporti rrjedhes</t>
  </si>
  <si>
    <t>Aktive qarkulluese</t>
  </si>
  <si>
    <t>Pasive rrjedhese</t>
  </si>
  <si>
    <t>b)Raporti i likujditetit (prova acide)</t>
  </si>
  <si>
    <t>Aktive qarkulluese-Inventarin</t>
  </si>
  <si>
    <t>Pasivet rrjedhese</t>
  </si>
  <si>
    <t>(me likujditete qe jane nen 90 dite)</t>
  </si>
  <si>
    <t>RAPORTET E AKTIVEVE</t>
  </si>
  <si>
    <t>a)Periudha mesatare e arketimeve</t>
  </si>
  <si>
    <t>Llogarite per tu arketuar</t>
  </si>
  <si>
    <r>
      <t>Shitjet gjithsej kredi</t>
    </r>
    <r>
      <rPr>
        <sz val="11"/>
        <color theme="1"/>
        <rFont val="Calibri"/>
        <family val="2"/>
        <scheme val="minor"/>
      </rPr>
      <t>/365</t>
    </r>
  </si>
  <si>
    <t>b)Raporti i qarkullimit te inventarit</t>
  </si>
  <si>
    <t>Kosto e mallrave te shitur</t>
  </si>
  <si>
    <t>Inventari mesater</t>
  </si>
  <si>
    <t>c)Raporti i qarkullimit AQT-ve</t>
  </si>
  <si>
    <t>Shitje gjithsej</t>
  </si>
  <si>
    <t>AQT-te gjithsej(vlera neto)</t>
  </si>
  <si>
    <t>d)Raporti i qarkullimit aktive gjithsej</t>
  </si>
  <si>
    <t>Aktive gjithsej</t>
  </si>
  <si>
    <t>RAPORTET E LEVES FINANC.</t>
  </si>
  <si>
    <t>a)Raporti i borxhit</t>
  </si>
  <si>
    <t>Totali borzhit(detyrime gjithsej)</t>
  </si>
  <si>
    <t>b)Raporti i borxhit mbi kapitalin e vet</t>
  </si>
  <si>
    <t>Totali i kapitalevete veta</t>
  </si>
  <si>
    <t>c)Raparti i mbulimit te interesave</t>
  </si>
  <si>
    <t>Fitimet para interesave dhe taksave</t>
  </si>
  <si>
    <t>Shpenzimet per interesa</t>
  </si>
  <si>
    <t>RAPORTET E RENTABILITETIT</t>
  </si>
  <si>
    <t>a)Raporti fitimit marzhinal bruto</t>
  </si>
  <si>
    <t>(vetem per shoqerite tregetare)</t>
  </si>
  <si>
    <t>Shitje-kos.mall.te shitura</t>
  </si>
  <si>
    <t>c)Raporti i kthimi nga invest.  (ROI)</t>
  </si>
  <si>
    <t>Fitimet pas tatimit</t>
  </si>
  <si>
    <t>Totali i aktiveve</t>
  </si>
  <si>
    <t>d)Raporti i kthimi nga kap. i vet(ROE)</t>
  </si>
  <si>
    <t>Kapitali i vet</t>
  </si>
  <si>
    <t>RAPORTET E TREGUT</t>
  </si>
  <si>
    <t>a)Raporti çmim/fitim per aksion</t>
  </si>
  <si>
    <t>Çmimi i aksionit te zak. ne treg</t>
  </si>
  <si>
    <t>Fitimi per aksion</t>
  </si>
  <si>
    <t>b)Raporti çmim/vlere kont. per aksion</t>
  </si>
  <si>
    <t>Çmimi aksionit ne treg</t>
  </si>
  <si>
    <t>Vlera kontabile per aksion</t>
  </si>
  <si>
    <t>(Në një pasqyre të pakonsoliduar)</t>
  </si>
  <si>
    <t>Raporte te analizes financiare</t>
  </si>
  <si>
    <t>Lende te para, materiale</t>
  </si>
  <si>
    <t>Mallra</t>
  </si>
  <si>
    <t>Shitjet gjithsej</t>
  </si>
  <si>
    <t>b.1)Raporti fitimit marzhinal neto</t>
  </si>
  <si>
    <t>b.0)Raporti fitimit marzhinal neto</t>
  </si>
  <si>
    <t xml:space="preserve">Materialet dhe mallrat e konsumuara </t>
  </si>
  <si>
    <t>Te ardhurat te tjera(AAM)</t>
  </si>
  <si>
    <t>Shih pasqyren e levizjes se kapitaleve</t>
  </si>
  <si>
    <t>Fitimi para shpenzimeve financiare(interesave)dhe tatimit</t>
  </si>
  <si>
    <t>Tatim fitimi</t>
  </si>
  <si>
    <t>Tatim fitimi llogaritur</t>
  </si>
  <si>
    <t>Duhet te jete</t>
  </si>
  <si>
    <t>Shpenzime te tjera</t>
  </si>
  <si>
    <t>Furnitura,nentrajtime dhe sherbime</t>
  </si>
  <si>
    <t>Tatime,taksa dhe derdhje te ngjashme</t>
  </si>
  <si>
    <t>Shpenzime te tjera rrjedhese</t>
  </si>
  <si>
    <t>Analize e shpenzimeve te tjera</t>
  </si>
  <si>
    <t>Energji,uje,etj</t>
  </si>
  <si>
    <t>Qera</t>
  </si>
  <si>
    <t>Telefoni, internet</t>
  </si>
  <si>
    <t>Te tjera sherbime</t>
  </si>
  <si>
    <t>Leke</t>
  </si>
  <si>
    <t>Hua afatgjate 31.12.2009</t>
  </si>
  <si>
    <t>Kestet per vitin 2010</t>
  </si>
  <si>
    <t>Kestet  afatgjate (2011…..)</t>
  </si>
  <si>
    <t>Ndryshim gjendje</t>
  </si>
  <si>
    <t>Gabimi</t>
  </si>
  <si>
    <t>Divident i shperndare</t>
  </si>
  <si>
    <t>E</t>
  </si>
  <si>
    <t>Sistemim jomonetar</t>
  </si>
  <si>
    <t>Amortizime tej normave fiskale(AAM-te e shitura)</t>
  </si>
  <si>
    <t>Euro</t>
  </si>
  <si>
    <t>leke</t>
  </si>
  <si>
    <t xml:space="preserve">Pasqyra e fluksit monetar – Metoda indirekte </t>
  </si>
  <si>
    <t>Aktive të tjera afatgjata(ne proces)</t>
  </si>
  <si>
    <t>Te ardhurat nga kryerja e sherbimeve</t>
  </si>
  <si>
    <t>Shoqeria tregtare: "Prodhim Veshje Ushtarake"  sh.a, Tiranë</t>
  </si>
  <si>
    <t>Paguar gjate vitit</t>
  </si>
  <si>
    <t>Viti raportues        31.12.2011</t>
  </si>
  <si>
    <t>Viti paraardhës 31.12.2010</t>
  </si>
  <si>
    <t>Zhvlerësimet AAM-ve</t>
  </si>
  <si>
    <t>Riklasifikimi i kredive 2011</t>
  </si>
  <si>
    <t>Fitimi/humbja pashpërndarë</t>
  </si>
  <si>
    <t>Pozicioni më 31 Dhjetor 2011</t>
  </si>
  <si>
    <t xml:space="preserve">Amortizimi i AAM-ve </t>
  </si>
  <si>
    <t>Zhvlerësimet</t>
  </si>
  <si>
    <t>Të ardhura nga investimet(shitja dhe renja ne vlere e AAM-ve)</t>
  </si>
  <si>
    <t>(iv) Aktive afatgjata mat. klasif. per shitje (me vl.kontab.)</t>
  </si>
  <si>
    <t>(v) Zhvleresimi i inventareve</t>
  </si>
  <si>
    <t>(iii) Detyrimet tatimore+sig.shoqerore e te tjera taksa</t>
  </si>
  <si>
    <t>Zhvlerësimet Inventarit -rimarrjet</t>
  </si>
  <si>
    <t>Aktivet afatgjata klasifikuar per shitje(Makiberi,mjete trasporti ,te tjera)</t>
  </si>
  <si>
    <t>Viti paraardhës 31.12.2011</t>
  </si>
  <si>
    <t>Viti raportues        31.12.2012</t>
  </si>
  <si>
    <t>PASQYRAT FINANCIARE TE  USHTRIMIT KONTABEL  2012</t>
  </si>
  <si>
    <t>(i) Lëndët e para dhe lendet ndihmes</t>
  </si>
  <si>
    <t>Viti raportues        31.12.20112</t>
  </si>
  <si>
    <t>Ndryshimi 2012/2011</t>
  </si>
  <si>
    <t>Ushtrimi 2012(000 leke)</t>
  </si>
  <si>
    <t>Ushtrimi 2011 (000 leke)</t>
  </si>
  <si>
    <t>Kosto e AAM-ve me 01.01.2012</t>
  </si>
  <si>
    <t>Kosto e AAM-ve 31.12.2012</t>
  </si>
  <si>
    <t>Amortizimi AAM-ve 01.01.2012</t>
  </si>
  <si>
    <t>Zhvleresimi AAM-ve 01.01.2012</t>
  </si>
  <si>
    <t>Zhvleresimi AAM-ve 31.12.2012</t>
  </si>
  <si>
    <t>Vlera neto e AAM-ve 01.01.2012</t>
  </si>
  <si>
    <t>Vlera neto e AAM-ve 31.12.2012</t>
  </si>
  <si>
    <t>Pozicioni më 31 Dhjetor 2012</t>
  </si>
  <si>
    <t>Gjendja 31.12.2012</t>
  </si>
  <si>
    <t>Gjoba dhe penalitete</t>
  </si>
  <si>
    <t>Deviacioni pa fitimin e vitit 2012</t>
  </si>
  <si>
    <t>Amortizimi i AAM-ve 31.12.2012</t>
  </si>
  <si>
    <t>Gendja 01.01.2012</t>
  </si>
  <si>
    <t>Pozicioni më 31 maj 2012</t>
  </si>
  <si>
    <t>12.1 Të ardhurat dhe shpenzimet financiare nga faljet tatimore</t>
  </si>
</sst>
</file>

<file path=xl/styles.xml><?xml version="1.0" encoding="utf-8"?>
<styleSheet xmlns="http://schemas.openxmlformats.org/spreadsheetml/2006/main">
  <numFmts count="8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#,##0_);\-#,##0"/>
    <numFmt numFmtId="167" formatCode="0.000"/>
    <numFmt numFmtId="168" formatCode="0.000%"/>
    <numFmt numFmtId="175" formatCode="_(* #,##0.0000000_);_(* \(#,##0.0000000\);_(* &quot;-&quot;??_);_(@_)"/>
    <numFmt numFmtId="176" formatCode="0.0"/>
  </numFmts>
  <fonts count="6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name val="Arial"/>
      <family val="2"/>
    </font>
    <font>
      <sz val="8"/>
      <color indexed="8"/>
      <name val="Arial"/>
      <family val="2"/>
    </font>
    <font>
      <u/>
      <sz val="10"/>
      <name val="Arial"/>
      <family val="2"/>
    </font>
    <font>
      <sz val="10"/>
      <color indexed="3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62"/>
      <name val="Arial"/>
      <family val="2"/>
    </font>
    <font>
      <b/>
      <sz val="8"/>
      <color indexed="56"/>
      <name val="Arial"/>
      <family val="2"/>
    </font>
    <font>
      <sz val="8"/>
      <color indexed="49"/>
      <name val="Arial"/>
      <family val="2"/>
    </font>
    <font>
      <b/>
      <sz val="8"/>
      <color indexed="57"/>
      <name val="Arial"/>
      <family val="2"/>
    </font>
    <font>
      <b/>
      <i/>
      <u/>
      <sz val="8"/>
      <color indexed="8"/>
      <name val="Arial"/>
      <family val="2"/>
    </font>
    <font>
      <b/>
      <sz val="8"/>
      <color indexed="49"/>
      <name val="Arial"/>
      <family val="2"/>
    </font>
    <font>
      <sz val="8"/>
      <color indexed="8"/>
      <name val="Helvetica"/>
      <family val="2"/>
    </font>
    <font>
      <sz val="11"/>
      <color indexed="60"/>
      <name val="Calibri"/>
      <family val="2"/>
    </font>
    <font>
      <b/>
      <sz val="11"/>
      <color indexed="10"/>
      <name val="Calibri"/>
      <family val="2"/>
    </font>
    <font>
      <b/>
      <i/>
      <sz val="11"/>
      <color indexed="62"/>
      <name val="Arial"/>
      <family val="2"/>
    </font>
    <font>
      <sz val="8"/>
      <color indexed="62"/>
      <name val="Arial"/>
      <family val="2"/>
    </font>
    <font>
      <sz val="8"/>
      <color indexed="8"/>
      <name val="Calibri"/>
      <family val="2"/>
    </font>
    <font>
      <b/>
      <i/>
      <sz val="14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Calibri"/>
      <family val="2"/>
    </font>
    <font>
      <b/>
      <sz val="8"/>
      <color indexed="60"/>
      <name val="Arial"/>
      <family val="2"/>
    </font>
    <font>
      <b/>
      <sz val="10"/>
      <color indexed="8"/>
      <name val="Arial"/>
      <family val="2"/>
    </font>
    <font>
      <b/>
      <sz val="8"/>
      <color indexed="18"/>
      <name val="Arial"/>
      <family val="2"/>
    </font>
    <font>
      <b/>
      <i/>
      <sz val="11"/>
      <color indexed="18"/>
      <name val="Arial"/>
      <family val="2"/>
    </font>
    <font>
      <b/>
      <sz val="12"/>
      <color indexed="18"/>
      <name val="Arial"/>
      <family val="2"/>
    </font>
    <font>
      <b/>
      <sz val="16"/>
      <color indexed="49"/>
      <name val="Arial"/>
      <family val="2"/>
    </font>
    <font>
      <b/>
      <sz val="12"/>
      <color indexed="62"/>
      <name val="Arial"/>
      <family val="2"/>
    </font>
    <font>
      <u/>
      <sz val="11"/>
      <color indexed="8"/>
      <name val="Calibri"/>
      <family val="2"/>
    </font>
    <font>
      <b/>
      <sz val="11"/>
      <color indexed="60"/>
      <name val="Calibri"/>
      <family val="2"/>
    </font>
    <font>
      <sz val="8"/>
      <color indexed="10"/>
      <name val="Arial"/>
      <family val="2"/>
    </font>
    <font>
      <b/>
      <sz val="7"/>
      <color indexed="8"/>
      <name val="Arial"/>
      <family val="2"/>
    </font>
    <font>
      <b/>
      <sz val="10"/>
      <color indexed="18"/>
      <name val="Arial"/>
      <family val="2"/>
    </font>
    <font>
      <b/>
      <u/>
      <sz val="12"/>
      <color indexed="18"/>
      <name val="Arial"/>
      <family val="2"/>
    </font>
    <font>
      <b/>
      <sz val="11"/>
      <color indexed="18"/>
      <name val="Arial"/>
      <family val="2"/>
    </font>
    <font>
      <b/>
      <i/>
      <u/>
      <sz val="11"/>
      <color indexed="18"/>
      <name val="Arial"/>
      <family val="2"/>
    </font>
    <font>
      <b/>
      <u/>
      <sz val="12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8"/>
      <name val="Arial Narrow"/>
      <family val="2"/>
    </font>
    <font>
      <sz val="11"/>
      <color indexed="8"/>
      <name val="Wingdings"/>
      <charset val="2"/>
    </font>
    <font>
      <sz val="11"/>
      <color indexed="8"/>
      <name val="Arial Narrow"/>
      <family val="2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</fills>
  <borders count="10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62"/>
      </top>
      <bottom/>
      <diagonal/>
    </border>
    <border>
      <left/>
      <right style="double">
        <color indexed="64"/>
      </right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3"/>
      </right>
      <top style="double">
        <color indexed="63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49"/>
      </left>
      <right style="thin">
        <color indexed="9"/>
      </right>
      <top style="double">
        <color indexed="49"/>
      </top>
      <bottom style="double">
        <color indexed="49"/>
      </bottom>
      <diagonal/>
    </border>
    <border>
      <left/>
      <right style="thin">
        <color indexed="9"/>
      </right>
      <top style="double">
        <color indexed="49"/>
      </top>
      <bottom style="double">
        <color indexed="49"/>
      </bottom>
      <diagonal/>
    </border>
    <border>
      <left/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double">
        <color indexed="49"/>
      </left>
      <right style="thin">
        <color indexed="9"/>
      </right>
      <top style="double">
        <color indexed="49"/>
      </top>
      <bottom/>
      <diagonal/>
    </border>
    <border>
      <left/>
      <right style="thin">
        <color indexed="9"/>
      </right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18"/>
      </left>
      <right style="hair">
        <color indexed="18"/>
      </right>
      <top style="double">
        <color indexed="44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double">
        <color indexed="44"/>
      </top>
      <bottom style="hair">
        <color indexed="18"/>
      </bottom>
      <diagonal/>
    </border>
    <border>
      <left style="hair">
        <color indexed="18"/>
      </left>
      <right style="double">
        <color indexed="18"/>
      </right>
      <top style="double">
        <color indexed="44"/>
      </top>
      <bottom style="hair">
        <color indexed="18"/>
      </bottom>
      <diagonal/>
    </border>
    <border>
      <left style="double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double">
        <color indexed="18"/>
      </right>
      <top style="hair">
        <color indexed="18"/>
      </top>
      <bottom style="hair">
        <color indexed="18"/>
      </bottom>
      <diagonal/>
    </border>
    <border>
      <left style="double">
        <color indexed="18"/>
      </left>
      <right style="hair">
        <color indexed="18"/>
      </right>
      <top style="hair">
        <color indexed="18"/>
      </top>
      <bottom style="double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double">
        <color indexed="18"/>
      </bottom>
      <diagonal/>
    </border>
    <border>
      <left style="hair">
        <color indexed="18"/>
      </left>
      <right style="double">
        <color indexed="18"/>
      </right>
      <top style="hair">
        <color indexed="18"/>
      </top>
      <bottom style="double">
        <color indexed="18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18"/>
      </left>
      <right/>
      <top style="hair">
        <color indexed="18"/>
      </top>
      <bottom style="hair">
        <color indexed="1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3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6" fillId="20" borderId="102" applyNumberFormat="0" applyAlignment="0" applyProtection="0"/>
    <xf numFmtId="43" fontId="15" fillId="0" borderId="0" applyFont="0" applyFill="0" applyBorder="0" applyAlignment="0" applyProtection="0"/>
    <xf numFmtId="0" fontId="57" fillId="21" borderId="0" applyNumberFormat="0" applyBorder="0" applyAlignment="0" applyProtection="0"/>
    <xf numFmtId="0" fontId="58" fillId="0" borderId="103" applyNumberFormat="0" applyFill="0" applyAlignment="0" applyProtection="0"/>
    <xf numFmtId="0" fontId="59" fillId="0" borderId="104" applyNumberFormat="0" applyFill="0" applyAlignment="0" applyProtection="0"/>
    <xf numFmtId="0" fontId="60" fillId="0" borderId="105" applyNumberFormat="0" applyFill="0" applyAlignment="0" applyProtection="0"/>
    <xf numFmtId="0" fontId="60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61" fillId="0" borderId="106" applyNumberFormat="0" applyFill="0" applyAlignment="0" applyProtection="0"/>
    <xf numFmtId="0" fontId="16" fillId="0" borderId="1" applyNumberFormat="0" applyFill="0" applyAlignment="0" applyProtection="0"/>
  </cellStyleXfs>
  <cellXfs count="518"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2" xfId="0" applyFont="1" applyFill="1" applyBorder="1"/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0" fontId="0" fillId="0" borderId="0" xfId="0" applyBorder="1"/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/>
    <xf numFmtId="165" fontId="2" fillId="0" borderId="7" xfId="4" applyNumberFormat="1" applyFont="1" applyFill="1" applyBorder="1" applyAlignment="1">
      <alignment horizontal="right"/>
    </xf>
    <xf numFmtId="165" fontId="2" fillId="0" borderId="7" xfId="4" applyNumberFormat="1" applyFont="1" applyFill="1" applyBorder="1"/>
    <xf numFmtId="37" fontId="2" fillId="0" borderId="7" xfId="0" applyNumberFormat="1" applyFont="1" applyFill="1" applyBorder="1"/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/>
    <xf numFmtId="165" fontId="2" fillId="0" borderId="9" xfId="4" applyNumberFormat="1" applyFont="1" applyFill="1" applyBorder="1"/>
    <xf numFmtId="37" fontId="2" fillId="0" borderId="9" xfId="0" applyNumberFormat="1" applyFont="1" applyFill="1" applyBorder="1"/>
    <xf numFmtId="37" fontId="2" fillId="0" borderId="10" xfId="0" applyNumberFormat="1" applyFont="1" applyFill="1" applyBorder="1"/>
    <xf numFmtId="0" fontId="2" fillId="0" borderId="11" xfId="0" applyFont="1" applyFill="1" applyBorder="1" applyAlignment="1">
      <alignment horizontal="center"/>
    </xf>
    <xf numFmtId="37" fontId="2" fillId="0" borderId="11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65" fontId="2" fillId="0" borderId="2" xfId="4" applyNumberFormat="1" applyFont="1" applyFill="1" applyBorder="1"/>
    <xf numFmtId="37" fontId="2" fillId="0" borderId="2" xfId="0" applyNumberFormat="1" applyFont="1" applyFill="1" applyBorder="1"/>
    <xf numFmtId="0" fontId="4" fillId="0" borderId="16" xfId="0" applyFont="1" applyBorder="1"/>
    <xf numFmtId="0" fontId="19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9" fillId="0" borderId="20" xfId="0" applyFont="1" applyFill="1" applyBorder="1"/>
    <xf numFmtId="0" fontId="19" fillId="0" borderId="2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9" fillId="0" borderId="0" xfId="0" applyFont="1" applyFill="1" applyBorder="1"/>
    <xf numFmtId="0" fontId="20" fillId="0" borderId="0" xfId="0" applyFont="1"/>
    <xf numFmtId="0" fontId="4" fillId="0" borderId="2" xfId="0" applyFont="1" applyFill="1" applyBorder="1"/>
    <xf numFmtId="0" fontId="4" fillId="0" borderId="2" xfId="6" applyFont="1" applyFill="1" applyBorder="1"/>
    <xf numFmtId="0" fontId="21" fillId="0" borderId="0" xfId="8" applyFont="1" applyBorder="1"/>
    <xf numFmtId="0" fontId="2" fillId="4" borderId="24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0" fontId="2" fillId="4" borderId="12" xfId="9" applyFont="1" applyFill="1" applyBorder="1" applyAlignment="1">
      <alignment vertical="center" wrapText="1"/>
    </xf>
    <xf numFmtId="0" fontId="2" fillId="4" borderId="25" xfId="9" applyFont="1" applyFill="1" applyBorder="1" applyAlignment="1">
      <alignment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vertical="center" wrapText="1"/>
    </xf>
    <xf numFmtId="0" fontId="21" fillId="0" borderId="2" xfId="9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/>
    </xf>
    <xf numFmtId="0" fontId="23" fillId="0" borderId="2" xfId="0" applyFont="1" applyFill="1" applyBorder="1"/>
    <xf numFmtId="0" fontId="4" fillId="0" borderId="2" xfId="8" applyFont="1" applyFill="1" applyBorder="1" applyAlignment="1">
      <alignment horizontal="center"/>
    </xf>
    <xf numFmtId="0" fontId="4" fillId="0" borderId="2" xfId="7" applyFont="1" applyFill="1" applyBorder="1"/>
    <xf numFmtId="0" fontId="19" fillId="6" borderId="22" xfId="9" applyFont="1" applyFill="1" applyBorder="1" applyAlignment="1">
      <alignment vertical="center" wrapText="1"/>
    </xf>
    <xf numFmtId="0" fontId="19" fillId="6" borderId="27" xfId="9" applyFont="1" applyFill="1" applyBorder="1" applyAlignment="1">
      <alignment vertical="center" wrapText="1"/>
    </xf>
    <xf numFmtId="0" fontId="24" fillId="0" borderId="16" xfId="0" applyFont="1" applyBorder="1"/>
    <xf numFmtId="0" fontId="18" fillId="0" borderId="28" xfId="0" applyFont="1" applyBorder="1"/>
    <xf numFmtId="0" fontId="24" fillId="0" borderId="16" xfId="0" applyFont="1" applyBorder="1" applyAlignment="1">
      <alignment horizontal="right"/>
    </xf>
    <xf numFmtId="0" fontId="19" fillId="0" borderId="16" xfId="0" applyFont="1" applyBorder="1"/>
    <xf numFmtId="0" fontId="19" fillId="0" borderId="18" xfId="0" applyFont="1" applyBorder="1"/>
    <xf numFmtId="0" fontId="18" fillId="0" borderId="31" xfId="0" applyFont="1" applyBorder="1"/>
    <xf numFmtId="0" fontId="24" fillId="0" borderId="18" xfId="0" applyFont="1" applyBorder="1"/>
    <xf numFmtId="165" fontId="2" fillId="0" borderId="0" xfId="4" applyNumberFormat="1" applyFont="1" applyFill="1" applyBorder="1"/>
    <xf numFmtId="3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25" fillId="0" borderId="0" xfId="0" applyFont="1" applyFill="1" applyBorder="1"/>
    <xf numFmtId="0" fontId="26" fillId="0" borderId="16" xfId="0" applyFont="1" applyBorder="1" applyAlignment="1">
      <alignment horizontal="left" indent="2"/>
    </xf>
    <xf numFmtId="0" fontId="19" fillId="0" borderId="2" xfId="0" applyFont="1" applyFill="1" applyBorder="1" applyAlignment="1">
      <alignment horizontal="left"/>
    </xf>
    <xf numFmtId="0" fontId="19" fillId="7" borderId="2" xfId="0" applyFont="1" applyFill="1" applyBorder="1"/>
    <xf numFmtId="0" fontId="19" fillId="7" borderId="2" xfId="0" applyFont="1" applyFill="1" applyBorder="1" applyAlignment="1">
      <alignment horizontal="left"/>
    </xf>
    <xf numFmtId="165" fontId="61" fillId="0" borderId="106" xfId="11" applyNumberFormat="1" applyFill="1"/>
    <xf numFmtId="0" fontId="4" fillId="0" borderId="12" xfId="0" applyFont="1" applyFill="1" applyBorder="1"/>
    <xf numFmtId="165" fontId="61" fillId="0" borderId="32" xfId="11" applyNumberFormat="1" applyFill="1" applyBorder="1"/>
    <xf numFmtId="0" fontId="0" fillId="0" borderId="2" xfId="0" applyBorder="1"/>
    <xf numFmtId="165" fontId="16" fillId="0" borderId="106" xfId="11" applyNumberFormat="1" applyFont="1" applyFill="1"/>
    <xf numFmtId="0" fontId="4" fillId="0" borderId="22" xfId="0" applyFont="1" applyFill="1" applyBorder="1"/>
    <xf numFmtId="165" fontId="2" fillId="0" borderId="22" xfId="4" applyNumberFormat="1" applyFont="1" applyFill="1" applyBorder="1"/>
    <xf numFmtId="0" fontId="24" fillId="0" borderId="0" xfId="0" applyFont="1" applyBorder="1"/>
    <xf numFmtId="165" fontId="19" fillId="0" borderId="0" xfId="4" applyNumberFormat="1" applyFont="1" applyBorder="1"/>
    <xf numFmtId="37" fontId="18" fillId="0" borderId="28" xfId="4" applyNumberFormat="1" applyFont="1" applyBorder="1"/>
    <xf numFmtId="37" fontId="61" fillId="0" borderId="106" xfId="11" applyNumberFormat="1"/>
    <xf numFmtId="37" fontId="19" fillId="0" borderId="28" xfId="4" applyNumberFormat="1" applyFont="1" applyBorder="1"/>
    <xf numFmtId="37" fontId="19" fillId="0" borderId="23" xfId="4" applyNumberFormat="1" applyFont="1" applyBorder="1"/>
    <xf numFmtId="37" fontId="61" fillId="0" borderId="33" xfId="11" applyNumberFormat="1" applyBorder="1"/>
    <xf numFmtId="0" fontId="4" fillId="0" borderId="22" xfId="0" applyFont="1" applyBorder="1"/>
    <xf numFmtId="165" fontId="4" fillId="0" borderId="16" xfId="4" applyNumberFormat="1" applyFont="1" applyBorder="1" applyAlignment="1">
      <alignment horizontal="center"/>
    </xf>
    <xf numFmtId="165" fontId="4" fillId="0" borderId="28" xfId="4" applyNumberFormat="1" applyFont="1" applyBorder="1" applyAlignment="1">
      <alignment horizontal="center"/>
    </xf>
    <xf numFmtId="165" fontId="4" fillId="0" borderId="35" xfId="4" applyNumberFormat="1" applyFont="1" applyBorder="1" applyAlignment="1">
      <alignment horizontal="center"/>
    </xf>
    <xf numFmtId="165" fontId="4" fillId="0" borderId="37" xfId="4" applyNumberFormat="1" applyFont="1" applyBorder="1" applyAlignment="1">
      <alignment horizontal="center"/>
    </xf>
    <xf numFmtId="165" fontId="4" fillId="0" borderId="22" xfId="4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57" fillId="21" borderId="0" xfId="5" applyBorder="1"/>
    <xf numFmtId="165" fontId="57" fillId="21" borderId="0" xfId="5" applyNumberFormat="1" applyBorder="1" applyAlignment="1">
      <alignment horizontal="center"/>
    </xf>
    <xf numFmtId="0" fontId="28" fillId="20" borderId="102" xfId="3" applyFont="1" applyAlignment="1">
      <alignment horizontal="center"/>
    </xf>
    <xf numFmtId="0" fontId="24" fillId="0" borderId="16" xfId="0" applyFont="1" applyBorder="1" applyAlignment="1">
      <alignment horizontal="left"/>
    </xf>
    <xf numFmtId="0" fontId="4" fillId="0" borderId="0" xfId="7" applyFont="1" applyFill="1" applyBorder="1"/>
    <xf numFmtId="0" fontId="4" fillId="0" borderId="2" xfId="8" applyFont="1" applyFill="1" applyBorder="1"/>
    <xf numFmtId="49" fontId="29" fillId="0" borderId="0" xfId="0" applyNumberFormat="1" applyFont="1" applyBorder="1" applyAlignment="1">
      <alignment horizontal="left"/>
    </xf>
    <xf numFmtId="0" fontId="30" fillId="0" borderId="0" xfId="0" applyFont="1"/>
    <xf numFmtId="0" fontId="19" fillId="6" borderId="22" xfId="9" applyFont="1" applyFill="1" applyBorder="1" applyAlignment="1">
      <alignment horizontal="center" vertical="center" wrapText="1"/>
    </xf>
    <xf numFmtId="0" fontId="19" fillId="7" borderId="22" xfId="0" applyFont="1" applyFill="1" applyBorder="1"/>
    <xf numFmtId="0" fontId="19" fillId="0" borderId="12" xfId="0" applyFont="1" applyFill="1" applyBorder="1"/>
    <xf numFmtId="0" fontId="32" fillId="9" borderId="0" xfId="0" applyFont="1" applyFill="1"/>
    <xf numFmtId="0" fontId="19" fillId="10" borderId="2" xfId="0" applyFont="1" applyFill="1" applyBorder="1"/>
    <xf numFmtId="0" fontId="19" fillId="10" borderId="2" xfId="0" applyFont="1" applyFill="1" applyBorder="1" applyAlignment="1"/>
    <xf numFmtId="165" fontId="19" fillId="10" borderId="2" xfId="4" applyNumberFormat="1" applyFont="1" applyFill="1" applyBorder="1"/>
    <xf numFmtId="165" fontId="19" fillId="7" borderId="2" xfId="4" applyNumberFormat="1" applyFont="1" applyFill="1" applyBorder="1"/>
    <xf numFmtId="165" fontId="19" fillId="7" borderId="22" xfId="4" applyNumberFormat="1" applyFont="1" applyFill="1" applyBorder="1"/>
    <xf numFmtId="0" fontId="4" fillId="10" borderId="2" xfId="8" applyFont="1" applyFill="1" applyBorder="1"/>
    <xf numFmtId="0" fontId="4" fillId="10" borderId="2" xfId="8" applyFont="1" applyFill="1" applyBorder="1" applyAlignment="1">
      <alignment horizontal="left"/>
    </xf>
    <xf numFmtId="0" fontId="4" fillId="0" borderId="12" xfId="8" applyFont="1" applyFill="1" applyBorder="1"/>
    <xf numFmtId="0" fontId="4" fillId="0" borderId="12" xfId="8" applyFont="1" applyFill="1" applyBorder="1" applyAlignment="1">
      <alignment horizontal="left"/>
    </xf>
    <xf numFmtId="0" fontId="33" fillId="10" borderId="2" xfId="0" applyFont="1" applyFill="1" applyBorder="1" applyAlignment="1">
      <alignment horizontal="left"/>
    </xf>
    <xf numFmtId="165" fontId="34" fillId="10" borderId="2" xfId="4" applyNumberFormat="1" applyFont="1" applyFill="1" applyBorder="1"/>
    <xf numFmtId="0" fontId="33" fillId="7" borderId="22" xfId="0" applyFont="1" applyFill="1" applyBorder="1"/>
    <xf numFmtId="165" fontId="33" fillId="7" borderId="22" xfId="4" applyNumberFormat="1" applyFont="1" applyFill="1" applyBorder="1"/>
    <xf numFmtId="0" fontId="2" fillId="10" borderId="8" xfId="0" applyFont="1" applyFill="1" applyBorder="1" applyAlignment="1">
      <alignment horizontal="center"/>
    </xf>
    <xf numFmtId="165" fontId="2" fillId="10" borderId="9" xfId="4" applyNumberFormat="1" applyFont="1" applyFill="1" applyBorder="1"/>
    <xf numFmtId="0" fontId="2" fillId="10" borderId="9" xfId="0" applyFont="1" applyFill="1" applyBorder="1"/>
    <xf numFmtId="37" fontId="2" fillId="10" borderId="9" xfId="0" applyNumberFormat="1" applyFont="1" applyFill="1" applyBorder="1"/>
    <xf numFmtId="37" fontId="2" fillId="10" borderId="10" xfId="0" applyNumberFormat="1" applyFont="1" applyFill="1" applyBorder="1"/>
    <xf numFmtId="0" fontId="2" fillId="10" borderId="39" xfId="0" applyFont="1" applyFill="1" applyBorder="1" applyAlignment="1">
      <alignment horizontal="center"/>
    </xf>
    <xf numFmtId="0" fontId="2" fillId="10" borderId="40" xfId="0" applyFont="1" applyFill="1" applyBorder="1"/>
    <xf numFmtId="37" fontId="2" fillId="10" borderId="40" xfId="0" applyNumberFormat="1" applyFont="1" applyFill="1" applyBorder="1"/>
    <xf numFmtId="165" fontId="2" fillId="10" borderId="10" xfId="4" applyNumberFormat="1" applyFont="1" applyFill="1" applyBorder="1"/>
    <xf numFmtId="0" fontId="0" fillId="0" borderId="41" xfId="0" applyBorder="1"/>
    <xf numFmtId="0" fontId="37" fillId="11" borderId="0" xfId="0" applyFont="1" applyFill="1" applyAlignment="1">
      <alignment horizontal="right"/>
    </xf>
    <xf numFmtId="0" fontId="32" fillId="0" borderId="0" xfId="0" applyFont="1" applyFill="1"/>
    <xf numFmtId="0" fontId="30" fillId="0" borderId="0" xfId="0" applyFont="1" applyFill="1"/>
    <xf numFmtId="37" fontId="2" fillId="0" borderId="42" xfId="0" applyNumberFormat="1" applyFont="1" applyFill="1" applyBorder="1"/>
    <xf numFmtId="164" fontId="2" fillId="0" borderId="2" xfId="10" applyNumberFormat="1" applyFont="1" applyFill="1" applyBorder="1" applyAlignment="1">
      <alignment horizontal="center"/>
    </xf>
    <xf numFmtId="37" fontId="2" fillId="0" borderId="22" xfId="0" applyNumberFormat="1" applyFont="1" applyFill="1" applyBorder="1"/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0" fontId="2" fillId="0" borderId="22" xfId="0" applyFont="1" applyFill="1" applyBorder="1" applyAlignment="1"/>
    <xf numFmtId="0" fontId="8" fillId="12" borderId="0" xfId="0" applyFont="1" applyFill="1" applyAlignment="1">
      <alignment horizontal="center"/>
    </xf>
    <xf numFmtId="3" fontId="8" fillId="12" borderId="0" xfId="0" applyNumberFormat="1" applyFont="1" applyFill="1" applyAlignment="1">
      <alignment horizontal="center"/>
    </xf>
    <xf numFmtId="3" fontId="8" fillId="12" borderId="46" xfId="0" applyNumberFormat="1" applyFont="1" applyFill="1" applyBorder="1" applyAlignment="1">
      <alignment horizontal="center"/>
    </xf>
    <xf numFmtId="0" fontId="17" fillId="11" borderId="0" xfId="0" applyFont="1" applyFill="1"/>
    <xf numFmtId="49" fontId="12" fillId="0" borderId="2" xfId="0" applyNumberFormat="1" applyFont="1" applyBorder="1" applyAlignment="1">
      <alignment horizontal="left" vertical="center"/>
    </xf>
    <xf numFmtId="165" fontId="2" fillId="0" borderId="2" xfId="4" applyNumberFormat="1" applyFont="1" applyFill="1" applyBorder="1" applyAlignment="1" applyProtection="1"/>
    <xf numFmtId="49" fontId="2" fillId="0" borderId="2" xfId="0" applyNumberFormat="1" applyFont="1" applyFill="1" applyBorder="1"/>
    <xf numFmtId="0" fontId="12" fillId="0" borderId="20" xfId="0" applyFont="1" applyBorder="1" applyAlignment="1">
      <alignment horizontal="left" vertical="center" indent="1"/>
    </xf>
    <xf numFmtId="166" fontId="12" fillId="0" borderId="20" xfId="0" applyNumberFormat="1" applyFont="1" applyBorder="1" applyAlignment="1">
      <alignment horizontal="right" vertical="center"/>
    </xf>
    <xf numFmtId="0" fontId="2" fillId="0" borderId="20" xfId="0" applyNumberFormat="1" applyFont="1" applyFill="1" applyBorder="1" applyAlignment="1" applyProtection="1"/>
    <xf numFmtId="0" fontId="12" fillId="0" borderId="20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28" fillId="0" borderId="0" xfId="3" applyFont="1" applyFill="1" applyBorder="1" applyAlignment="1">
      <alignment horizontal="center"/>
    </xf>
    <xf numFmtId="0" fontId="7" fillId="0" borderId="0" xfId="0" applyFont="1" applyFill="1"/>
    <xf numFmtId="0" fontId="38" fillId="0" borderId="0" xfId="8" applyFont="1" applyBorder="1"/>
    <xf numFmtId="165" fontId="0" fillId="13" borderId="0" xfId="0" applyNumberFormat="1" applyFill="1"/>
    <xf numFmtId="165" fontId="19" fillId="13" borderId="0" xfId="4" applyNumberFormat="1" applyFont="1" applyFill="1" applyBorder="1"/>
    <xf numFmtId="165" fontId="4" fillId="13" borderId="0" xfId="4" applyNumberFormat="1" applyFont="1" applyFill="1" applyBorder="1" applyAlignment="1">
      <alignment horizontal="center"/>
    </xf>
    <xf numFmtId="49" fontId="39" fillId="0" borderId="0" xfId="0" applyNumberFormat="1" applyFont="1" applyFill="1" applyAlignment="1"/>
    <xf numFmtId="0" fontId="40" fillId="0" borderId="0" xfId="0" applyFont="1"/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0" fillId="14" borderId="0" xfId="0" applyFill="1"/>
    <xf numFmtId="165" fontId="4" fillId="0" borderId="16" xfId="4" applyNumberFormat="1" applyFont="1" applyFill="1" applyBorder="1" applyAlignment="1">
      <alignment horizontal="center"/>
    </xf>
    <xf numFmtId="165" fontId="4" fillId="0" borderId="35" xfId="4" applyNumberFormat="1" applyFont="1" applyFill="1" applyBorder="1" applyAlignment="1">
      <alignment horizontal="center"/>
    </xf>
    <xf numFmtId="0" fontId="2" fillId="12" borderId="22" xfId="0" applyFont="1" applyFill="1" applyBorder="1" applyAlignment="1">
      <alignment horizontal="center" vertical="center" wrapText="1"/>
    </xf>
    <xf numFmtId="49" fontId="5" fillId="12" borderId="26" xfId="0" applyNumberFormat="1" applyFont="1" applyFill="1" applyBorder="1"/>
    <xf numFmtId="166" fontId="0" fillId="12" borderId="26" xfId="0" applyNumberFormat="1" applyFill="1" applyBorder="1"/>
    <xf numFmtId="0" fontId="41" fillId="8" borderId="0" xfId="0" applyFont="1" applyFill="1" applyBorder="1"/>
    <xf numFmtId="2" fontId="2" fillId="12" borderId="26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/>
    <xf numFmtId="0" fontId="28" fillId="20" borderId="48" xfId="3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2" fillId="0" borderId="11" xfId="0" applyFont="1" applyFill="1" applyBorder="1" applyAlignment="1"/>
    <xf numFmtId="0" fontId="4" fillId="0" borderId="51" xfId="0" applyFont="1" applyBorder="1" applyAlignment="1">
      <alignment horizontal="center"/>
    </xf>
    <xf numFmtId="0" fontId="2" fillId="0" borderId="51" xfId="0" applyFont="1" applyBorder="1" applyAlignment="1">
      <alignment horizontal="right"/>
    </xf>
    <xf numFmtId="0" fontId="4" fillId="0" borderId="36" xfId="0" applyFont="1" applyBorder="1" applyAlignment="1">
      <alignment horizontal="center"/>
    </xf>
    <xf numFmtId="37" fontId="2" fillId="0" borderId="27" xfId="0" applyNumberFormat="1" applyFont="1" applyFill="1" applyBorder="1"/>
    <xf numFmtId="0" fontId="4" fillId="0" borderId="0" xfId="0" applyFont="1" applyFill="1"/>
    <xf numFmtId="0" fontId="19" fillId="15" borderId="53" xfId="0" applyFont="1" applyFill="1" applyBorder="1" applyAlignment="1">
      <alignment horizontal="center" vertical="center" wrapText="1"/>
    </xf>
    <xf numFmtId="0" fontId="19" fillId="15" borderId="5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9" fillId="15" borderId="56" xfId="0" applyFont="1" applyFill="1" applyBorder="1" applyAlignment="1">
      <alignment horizontal="center" vertical="center" wrapText="1"/>
    </xf>
    <xf numFmtId="0" fontId="19" fillId="15" borderId="57" xfId="0" applyFont="1" applyFill="1" applyBorder="1" applyAlignment="1">
      <alignment horizontal="center" vertical="center" wrapText="1"/>
    </xf>
    <xf numFmtId="49" fontId="42" fillId="0" borderId="0" xfId="0" applyNumberFormat="1" applyFont="1" applyFill="1" applyAlignment="1">
      <alignment horizontal="left"/>
    </xf>
    <xf numFmtId="0" fontId="6" fillId="12" borderId="58" xfId="0" applyFont="1" applyFill="1" applyBorder="1"/>
    <xf numFmtId="0" fontId="6" fillId="12" borderId="59" xfId="0" applyFont="1" applyFill="1" applyBorder="1"/>
    <xf numFmtId="167" fontId="0" fillId="12" borderId="59" xfId="0" applyNumberFormat="1" applyFill="1" applyBorder="1"/>
    <xf numFmtId="0" fontId="0" fillId="12" borderId="60" xfId="0" applyFill="1" applyBorder="1"/>
    <xf numFmtId="0" fontId="0" fillId="0" borderId="61" xfId="0" applyBorder="1"/>
    <xf numFmtId="0" fontId="3" fillId="0" borderId="62" xfId="0" applyFont="1" applyBorder="1" applyAlignment="1">
      <alignment horizontal="left"/>
    </xf>
    <xf numFmtId="167" fontId="0" fillId="0" borderId="62" xfId="0" applyNumberFormat="1" applyBorder="1"/>
    <xf numFmtId="0" fontId="0" fillId="0" borderId="63" xfId="0" applyBorder="1"/>
    <xf numFmtId="0" fontId="13" fillId="0" borderId="62" xfId="0" applyFont="1" applyBorder="1" applyAlignment="1">
      <alignment horizontal="right"/>
    </xf>
    <xf numFmtId="2" fontId="5" fillId="0" borderId="62" xfId="10" applyNumberFormat="1" applyFont="1" applyBorder="1"/>
    <xf numFmtId="1" fontId="0" fillId="0" borderId="63" xfId="0" applyNumberFormat="1" applyBorder="1"/>
    <xf numFmtId="0" fontId="5" fillId="0" borderId="62" xfId="0" applyFont="1" applyBorder="1" applyAlignment="1">
      <alignment horizontal="right"/>
    </xf>
    <xf numFmtId="0" fontId="3" fillId="0" borderId="62" xfId="0" applyFont="1" applyBorder="1"/>
    <xf numFmtId="0" fontId="0" fillId="0" borderId="62" xfId="0" applyBorder="1" applyAlignment="1">
      <alignment horizontal="right"/>
    </xf>
    <xf numFmtId="0" fontId="5" fillId="0" borderId="62" xfId="0" applyFont="1" applyBorder="1"/>
    <xf numFmtId="0" fontId="3" fillId="12" borderId="61" xfId="0" applyFont="1" applyFill="1" applyBorder="1"/>
    <xf numFmtId="0" fontId="6" fillId="12" borderId="62" xfId="0" applyFont="1" applyFill="1" applyBorder="1"/>
    <xf numFmtId="1" fontId="0" fillId="12" borderId="63" xfId="0" applyNumberFormat="1" applyFill="1" applyBorder="1"/>
    <xf numFmtId="0" fontId="14" fillId="0" borderId="62" xfId="0" applyFont="1" applyBorder="1" applyAlignment="1">
      <alignment horizontal="right"/>
    </xf>
    <xf numFmtId="0" fontId="0" fillId="12" borderId="63" xfId="0" applyFill="1" applyBorder="1"/>
    <xf numFmtId="0" fontId="6" fillId="12" borderId="61" xfId="0" applyFont="1" applyFill="1" applyBorder="1"/>
    <xf numFmtId="0" fontId="0" fillId="0" borderId="62" xfId="0" applyBorder="1"/>
    <xf numFmtId="0" fontId="43" fillId="0" borderId="62" xfId="0" applyFont="1" applyBorder="1" applyAlignment="1">
      <alignment horizontal="right"/>
    </xf>
    <xf numFmtId="0" fontId="0" fillId="0" borderId="64" xfId="0" applyBorder="1"/>
    <xf numFmtId="0" fontId="0" fillId="0" borderId="65" xfId="0" applyBorder="1"/>
    <xf numFmtId="2" fontId="0" fillId="0" borderId="65" xfId="0" applyNumberFormat="1" applyBorder="1"/>
    <xf numFmtId="0" fontId="0" fillId="0" borderId="66" xfId="0" applyBorder="1"/>
    <xf numFmtId="0" fontId="19" fillId="15" borderId="67" xfId="0" applyFont="1" applyFill="1" applyBorder="1" applyAlignment="1">
      <alignment horizontal="center" vertical="center" wrapText="1"/>
    </xf>
    <xf numFmtId="0" fontId="19" fillId="15" borderId="67" xfId="0" applyFont="1" applyFill="1" applyBorder="1" applyAlignment="1">
      <alignment horizontal="left" vertical="center" wrapText="1"/>
    </xf>
    <xf numFmtId="0" fontId="4" fillId="7" borderId="67" xfId="6" applyFont="1" applyFill="1" applyBorder="1" applyAlignment="1">
      <alignment vertical="center" wrapText="1"/>
    </xf>
    <xf numFmtId="0" fontId="22" fillId="0" borderId="20" xfId="0" applyFont="1" applyFill="1" applyBorder="1"/>
    <xf numFmtId="0" fontId="22" fillId="16" borderId="68" xfId="0" applyFont="1" applyFill="1" applyBorder="1"/>
    <xf numFmtId="0" fontId="21" fillId="16" borderId="68" xfId="9" applyFont="1" applyFill="1" applyBorder="1" applyAlignment="1">
      <alignment horizontal="center" vertical="center" wrapText="1"/>
    </xf>
    <xf numFmtId="0" fontId="19" fillId="15" borderId="68" xfId="0" applyFont="1" applyFill="1" applyBorder="1" applyAlignment="1">
      <alignment horizontal="center" vertical="center" wrapText="1"/>
    </xf>
    <xf numFmtId="0" fontId="19" fillId="15" borderId="68" xfId="9" applyFont="1" applyFill="1" applyBorder="1" applyAlignment="1">
      <alignment horizontal="center" vertical="center" wrapText="1"/>
    </xf>
    <xf numFmtId="0" fontId="4" fillId="7" borderId="68" xfId="0" applyFont="1" applyFill="1" applyBorder="1" applyAlignment="1">
      <alignment horizontal="center" vertical="center" wrapText="1"/>
    </xf>
    <xf numFmtId="165" fontId="2" fillId="13" borderId="0" xfId="4" applyNumberFormat="1" applyFont="1" applyFill="1" applyBorder="1"/>
    <xf numFmtId="0" fontId="28" fillId="11" borderId="102" xfId="3" applyFont="1" applyFill="1" applyAlignment="1">
      <alignment horizontal="center"/>
    </xf>
    <xf numFmtId="0" fontId="44" fillId="11" borderId="102" xfId="3" applyFont="1" applyFill="1" applyAlignment="1">
      <alignment horizontal="center"/>
    </xf>
    <xf numFmtId="0" fontId="43" fillId="0" borderId="62" xfId="0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Fill="1" applyAlignment="1">
      <alignment horizontal="center"/>
    </xf>
    <xf numFmtId="0" fontId="36" fillId="11" borderId="0" xfId="0" applyFont="1" applyFill="1" applyAlignment="1">
      <alignment horizontal="center"/>
    </xf>
    <xf numFmtId="0" fontId="0" fillId="13" borderId="0" xfId="0" applyFill="1" applyAlignment="1">
      <alignment horizontal="center"/>
    </xf>
    <xf numFmtId="0" fontId="60" fillId="8" borderId="105" xfId="8" applyFill="1" applyAlignment="1">
      <alignment horizontal="center"/>
    </xf>
    <xf numFmtId="0" fontId="20" fillId="0" borderId="0" xfId="0" applyFont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34" fillId="10" borderId="2" xfId="0" applyFont="1" applyFill="1" applyBorder="1" applyAlignment="1">
      <alignment horizontal="center"/>
    </xf>
    <xf numFmtId="0" fontId="33" fillId="7" borderId="22" xfId="0" applyFont="1" applyFill="1" applyBorder="1" applyAlignment="1">
      <alignment horizontal="center"/>
    </xf>
    <xf numFmtId="0" fontId="19" fillId="7" borderId="2" xfId="0" applyFont="1" applyFill="1" applyBorder="1" applyAlignment="1">
      <alignment horizontal="center"/>
    </xf>
    <xf numFmtId="0" fontId="19" fillId="7" borderId="22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2" fillId="4" borderId="12" xfId="9" applyFont="1" applyFill="1" applyBorder="1" applyAlignment="1">
      <alignment horizontal="center" vertical="center" wrapText="1"/>
    </xf>
    <xf numFmtId="0" fontId="21" fillId="0" borderId="2" xfId="9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7" fillId="11" borderId="0" xfId="5" applyFont="1" applyFill="1" applyAlignment="1">
      <alignment horizontal="center"/>
    </xf>
    <xf numFmtId="49" fontId="42" fillId="0" borderId="0" xfId="0" applyNumberFormat="1" applyFont="1" applyFill="1" applyAlignment="1">
      <alignment horizontal="center"/>
    </xf>
    <xf numFmtId="167" fontId="0" fillId="12" borderId="59" xfId="0" applyNumberFormat="1" applyFill="1" applyBorder="1" applyAlignment="1">
      <alignment horizontal="center"/>
    </xf>
    <xf numFmtId="167" fontId="0" fillId="0" borderId="62" xfId="0" applyNumberFormat="1" applyBorder="1" applyAlignment="1">
      <alignment horizontal="center"/>
    </xf>
    <xf numFmtId="2" fontId="5" fillId="0" borderId="62" xfId="10" applyNumberFormat="1" applyFont="1" applyBorder="1" applyAlignment="1">
      <alignment horizontal="center"/>
    </xf>
    <xf numFmtId="2" fontId="0" fillId="0" borderId="6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" fontId="19" fillId="10" borderId="2" xfId="4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165" fontId="19" fillId="0" borderId="0" xfId="0" applyNumberFormat="1" applyFont="1" applyFill="1" applyBorder="1"/>
    <xf numFmtId="0" fontId="38" fillId="11" borderId="71" xfId="0" applyFont="1" applyFill="1" applyBorder="1" applyAlignment="1"/>
    <xf numFmtId="0" fontId="38" fillId="11" borderId="72" xfId="0" applyFont="1" applyFill="1" applyBorder="1" applyAlignment="1"/>
    <xf numFmtId="0" fontId="38" fillId="11" borderId="73" xfId="0" applyFont="1" applyFill="1" applyBorder="1" applyAlignment="1"/>
    <xf numFmtId="0" fontId="19" fillId="0" borderId="74" xfId="0" applyFont="1" applyFill="1" applyBorder="1" applyAlignment="1">
      <alignment horizontal="left"/>
    </xf>
    <xf numFmtId="37" fontId="18" fillId="4" borderId="0" xfId="0" applyNumberFormat="1" applyFont="1" applyFill="1"/>
    <xf numFmtId="0" fontId="2" fillId="12" borderId="75" xfId="0" applyFont="1" applyFill="1" applyBorder="1" applyAlignment="1">
      <alignment horizontal="left"/>
    </xf>
    <xf numFmtId="165" fontId="2" fillId="12" borderId="75" xfId="4" applyNumberFormat="1" applyFont="1" applyFill="1" applyBorder="1"/>
    <xf numFmtId="0" fontId="2" fillId="0" borderId="20" xfId="0" applyFont="1" applyFill="1" applyBorder="1" applyAlignment="1">
      <alignment horizontal="left"/>
    </xf>
    <xf numFmtId="0" fontId="19" fillId="4" borderId="0" xfId="0" applyFont="1" applyFill="1"/>
    <xf numFmtId="165" fontId="19" fillId="4" borderId="0" xfId="0" applyNumberFormat="1" applyFont="1" applyFill="1"/>
    <xf numFmtId="0" fontId="42" fillId="8" borderId="0" xfId="0" applyFont="1" applyFill="1"/>
    <xf numFmtId="37" fontId="18" fillId="0" borderId="28" xfId="4" applyNumberFormat="1" applyFont="1" applyFill="1" applyBorder="1"/>
    <xf numFmtId="0" fontId="28" fillId="11" borderId="78" xfId="3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37" fillId="5" borderId="79" xfId="0" applyFont="1" applyFill="1" applyBorder="1" applyAlignment="1">
      <alignment horizontal="center"/>
    </xf>
    <xf numFmtId="0" fontId="19" fillId="0" borderId="80" xfId="0" applyFont="1" applyFill="1" applyBorder="1" applyAlignment="1">
      <alignment horizontal="right"/>
    </xf>
    <xf numFmtId="0" fontId="19" fillId="0" borderId="81" xfId="0" applyFont="1" applyFill="1" applyBorder="1"/>
    <xf numFmtId="0" fontId="19" fillId="13" borderId="0" xfId="0" applyFont="1" applyFill="1" applyBorder="1" applyAlignment="1">
      <alignment horizontal="left"/>
    </xf>
    <xf numFmtId="0" fontId="19" fillId="4" borderId="0" xfId="0" applyFont="1" applyFill="1" applyAlignment="1">
      <alignment horizontal="left"/>
    </xf>
    <xf numFmtId="165" fontId="19" fillId="12" borderId="86" xfId="0" applyNumberFormat="1" applyFont="1" applyFill="1" applyBorder="1"/>
    <xf numFmtId="0" fontId="19" fillId="12" borderId="88" xfId="0" applyFont="1" applyFill="1" applyBorder="1"/>
    <xf numFmtId="165" fontId="19" fillId="17" borderId="88" xfId="0" applyNumberFormat="1" applyFont="1" applyFill="1" applyBorder="1"/>
    <xf numFmtId="0" fontId="19" fillId="7" borderId="80" xfId="0" applyFont="1" applyFill="1" applyBorder="1" applyAlignment="1">
      <alignment horizontal="center"/>
    </xf>
    <xf numFmtId="0" fontId="19" fillId="7" borderId="79" xfId="0" applyFont="1" applyFill="1" applyBorder="1" applyAlignment="1">
      <alignment horizontal="center"/>
    </xf>
    <xf numFmtId="165" fontId="19" fillId="0" borderId="89" xfId="0" applyNumberFormat="1" applyFont="1" applyBorder="1"/>
    <xf numFmtId="165" fontId="19" fillId="0" borderId="90" xfId="0" applyNumberFormat="1" applyFont="1" applyBorder="1"/>
    <xf numFmtId="0" fontId="46" fillId="7" borderId="68" xfId="0" applyFont="1" applyFill="1" applyBorder="1" applyAlignment="1">
      <alignment vertical="center" wrapText="1"/>
    </xf>
    <xf numFmtId="0" fontId="19" fillId="7" borderId="88" xfId="0" applyFont="1" applyFill="1" applyBorder="1"/>
    <xf numFmtId="0" fontId="19" fillId="7" borderId="91" xfId="0" applyFont="1" applyFill="1" applyBorder="1" applyAlignment="1">
      <alignment horizontal="center"/>
    </xf>
    <xf numFmtId="10" fontId="4" fillId="12" borderId="2" xfId="10" applyNumberFormat="1" applyFont="1" applyFill="1" applyBorder="1" applyAlignment="1">
      <alignment horizontal="center"/>
    </xf>
    <xf numFmtId="10" fontId="2" fillId="12" borderId="2" xfId="10" applyNumberFormat="1" applyFont="1" applyFill="1" applyBorder="1" applyAlignment="1">
      <alignment horizontal="center"/>
    </xf>
    <xf numFmtId="0" fontId="19" fillId="18" borderId="92" xfId="0" applyFont="1" applyFill="1" applyBorder="1" applyAlignment="1">
      <alignment horizontal="left"/>
    </xf>
    <xf numFmtId="43" fontId="19" fillId="18" borderId="2" xfId="0" applyNumberFormat="1" applyFont="1" applyFill="1" applyBorder="1" applyAlignment="1"/>
    <xf numFmtId="165" fontId="28" fillId="20" borderId="102" xfId="3" applyNumberFormat="1" applyFont="1" applyAlignment="1">
      <alignment horizontal="center"/>
    </xf>
    <xf numFmtId="0" fontId="0" fillId="0" borderId="93" xfId="0" applyBorder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4" applyNumberFormat="1" applyFont="1" applyFill="1" applyBorder="1" applyAlignment="1">
      <alignment horizontal="right"/>
    </xf>
    <xf numFmtId="37" fontId="2" fillId="0" borderId="0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45" fillId="19" borderId="88" xfId="0" applyFont="1" applyFill="1" applyBorder="1"/>
    <xf numFmtId="165" fontId="12" fillId="0" borderId="2" xfId="4" applyNumberFormat="1" applyFont="1" applyFill="1" applyBorder="1"/>
    <xf numFmtId="0" fontId="2" fillId="0" borderId="0" xfId="0" applyFont="1" applyBorder="1"/>
    <xf numFmtId="37" fontId="2" fillId="0" borderId="0" xfId="0" applyNumberFormat="1" applyFont="1" applyBorder="1"/>
    <xf numFmtId="0" fontId="12" fillId="0" borderId="0" xfId="0" applyFont="1" applyFill="1"/>
    <xf numFmtId="165" fontId="0" fillId="0" borderId="2" xfId="0" applyNumberFormat="1" applyFill="1" applyBorder="1"/>
    <xf numFmtId="0" fontId="12" fillId="10" borderId="9" xfId="0" applyFont="1" applyFill="1" applyBorder="1"/>
    <xf numFmtId="0" fontId="2" fillId="0" borderId="94" xfId="0" applyFont="1" applyFill="1" applyBorder="1" applyAlignment="1">
      <alignment horizontal="left"/>
    </xf>
    <xf numFmtId="0" fontId="2" fillId="0" borderId="95" xfId="0" applyFont="1" applyFill="1" applyBorder="1" applyAlignment="1">
      <alignment horizontal="left"/>
    </xf>
    <xf numFmtId="0" fontId="2" fillId="0" borderId="9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 vertical="center" wrapText="1"/>
    </xf>
    <xf numFmtId="0" fontId="12" fillId="0" borderId="74" xfId="0" applyFont="1" applyFill="1" applyBorder="1" applyAlignment="1">
      <alignment horizontal="left"/>
    </xf>
    <xf numFmtId="0" fontId="27" fillId="11" borderId="0" xfId="5" applyFont="1" applyFill="1" applyAlignment="1">
      <alignment horizontal="right"/>
    </xf>
    <xf numFmtId="0" fontId="27" fillId="11" borderId="96" xfId="5" applyFont="1" applyFill="1" applyBorder="1" applyAlignment="1">
      <alignment horizontal="right"/>
    </xf>
    <xf numFmtId="3" fontId="53" fillId="0" borderId="9" xfId="0" applyNumberFormat="1" applyFont="1" applyFill="1" applyBorder="1"/>
    <xf numFmtId="0" fontId="12" fillId="0" borderId="2" xfId="0" applyFont="1" applyFill="1" applyBorder="1" applyAlignment="1"/>
    <xf numFmtId="0" fontId="22" fillId="0" borderId="20" xfId="0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indent="1"/>
    </xf>
    <xf numFmtId="0" fontId="12" fillId="0" borderId="16" xfId="0" applyFont="1" applyBorder="1" applyAlignment="1">
      <alignment horizontal="left" indent="2"/>
    </xf>
    <xf numFmtId="0" fontId="12" fillId="14" borderId="0" xfId="0" applyFont="1" applyFill="1"/>
    <xf numFmtId="0" fontId="12" fillId="0" borderId="0" xfId="0" applyFont="1"/>
    <xf numFmtId="0" fontId="12" fillId="8" borderId="0" xfId="0" applyFont="1" applyFill="1"/>
    <xf numFmtId="0" fontId="12" fillId="0" borderId="0" xfId="0" applyFont="1" applyAlignment="1">
      <alignment horizontal="center"/>
    </xf>
    <xf numFmtId="0" fontId="12" fillId="15" borderId="52" xfId="0" applyFont="1" applyFill="1" applyBorder="1" applyAlignment="1">
      <alignment horizontal="center" vertical="center" wrapText="1"/>
    </xf>
    <xf numFmtId="0" fontId="31" fillId="3" borderId="0" xfId="2" applyFont="1" applyBorder="1"/>
    <xf numFmtId="1" fontId="12" fillId="0" borderId="38" xfId="4" applyNumberFormat="1" applyFont="1" applyFill="1" applyBorder="1" applyAlignment="1">
      <alignment horizontal="center"/>
    </xf>
    <xf numFmtId="165" fontId="12" fillId="0" borderId="38" xfId="4" applyNumberFormat="1" applyFont="1" applyFill="1" applyBorder="1"/>
    <xf numFmtId="1" fontId="12" fillId="0" borderId="2" xfId="4" applyNumberFormat="1" applyFont="1" applyFill="1" applyBorder="1" applyAlignment="1">
      <alignment horizontal="center"/>
    </xf>
    <xf numFmtId="0" fontId="12" fillId="0" borderId="2" xfId="0" applyFont="1" applyFill="1" applyBorder="1"/>
    <xf numFmtId="49" fontId="12" fillId="14" borderId="0" xfId="0" applyNumberFormat="1" applyFont="1" applyFill="1"/>
    <xf numFmtId="49" fontId="12" fillId="0" borderId="0" xfId="0" applyNumberFormat="1" applyFont="1"/>
    <xf numFmtId="49" fontId="12" fillId="0" borderId="0" xfId="0" applyNumberFormat="1" applyFont="1" applyFill="1"/>
    <xf numFmtId="165" fontId="19" fillId="10" borderId="2" xfId="12" applyNumberFormat="1" applyFont="1" applyFill="1" applyBorder="1"/>
    <xf numFmtId="1" fontId="12" fillId="10" borderId="2" xfId="4" applyNumberFormat="1" applyFont="1" applyFill="1" applyBorder="1" applyAlignment="1">
      <alignment horizontal="center"/>
    </xf>
    <xf numFmtId="0" fontId="19" fillId="12" borderId="2" xfId="1" applyFont="1" applyFill="1" applyBorder="1"/>
    <xf numFmtId="1" fontId="19" fillId="12" borderId="2" xfId="1" applyNumberFormat="1" applyFont="1" applyFill="1" applyBorder="1" applyAlignment="1">
      <alignment horizontal="center"/>
    </xf>
    <xf numFmtId="165" fontId="19" fillId="12" borderId="1" xfId="1" applyNumberFormat="1" applyFont="1" applyFill="1" applyBorder="1"/>
    <xf numFmtId="165" fontId="19" fillId="12" borderId="69" xfId="1" applyNumberFormat="1" applyFont="1" applyFill="1" applyBorder="1"/>
    <xf numFmtId="0" fontId="35" fillId="0" borderId="2" xfId="1" applyFont="1" applyFill="1" applyBorder="1"/>
    <xf numFmtId="1" fontId="35" fillId="0" borderId="2" xfId="1" applyNumberFormat="1" applyFont="1" applyFill="1" applyBorder="1" applyAlignment="1">
      <alignment horizontal="center"/>
    </xf>
    <xf numFmtId="165" fontId="35" fillId="0" borderId="0" xfId="1" applyNumberFormat="1" applyFont="1" applyFill="1" applyBorder="1"/>
    <xf numFmtId="165" fontId="35" fillId="0" borderId="70" xfId="1" applyNumberFormat="1" applyFont="1" applyFill="1" applyBorder="1"/>
    <xf numFmtId="0" fontId="35" fillId="0" borderId="2" xfId="2" applyFont="1" applyFill="1" applyBorder="1"/>
    <xf numFmtId="168" fontId="12" fillId="0" borderId="0" xfId="10" applyNumberFormat="1" applyFont="1"/>
    <xf numFmtId="0" fontId="12" fillId="0" borderId="0" xfId="0" applyFont="1" applyBorder="1"/>
    <xf numFmtId="43" fontId="12" fillId="0" borderId="0" xfId="4" applyFont="1" applyBorder="1"/>
    <xf numFmtId="176" fontId="12" fillId="0" borderId="2" xfId="4" applyNumberFormat="1" applyFont="1" applyFill="1" applyBorder="1" applyAlignment="1">
      <alignment horizontal="center"/>
    </xf>
    <xf numFmtId="165" fontId="12" fillId="0" borderId="0" xfId="0" applyNumberFormat="1" applyFont="1"/>
    <xf numFmtId="1" fontId="12" fillId="0" borderId="12" xfId="4" applyNumberFormat="1" applyFont="1" applyFill="1" applyBorder="1" applyAlignment="1">
      <alignment horizontal="center"/>
    </xf>
    <xf numFmtId="165" fontId="19" fillId="0" borderId="0" xfId="12" applyNumberFormat="1" applyFont="1" applyFill="1" applyBorder="1"/>
    <xf numFmtId="0" fontId="19" fillId="2" borderId="22" xfId="1" applyFont="1" applyBorder="1"/>
    <xf numFmtId="1" fontId="19" fillId="2" borderId="22" xfId="1" applyNumberFormat="1" applyFont="1" applyBorder="1" applyAlignment="1">
      <alignment horizontal="center"/>
    </xf>
    <xf numFmtId="165" fontId="19" fillId="2" borderId="1" xfId="1" applyNumberFormat="1" applyFont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" xfId="0" applyFont="1" applyFill="1" applyBorder="1" applyAlignment="1">
      <alignment horizontal="center"/>
    </xf>
    <xf numFmtId="0" fontId="12" fillId="7" borderId="0" xfId="0" applyFont="1" applyFill="1"/>
    <xf numFmtId="43" fontId="12" fillId="0" borderId="0" xfId="4" applyFont="1"/>
    <xf numFmtId="165" fontId="12" fillId="0" borderId="0" xfId="4" applyNumberFormat="1" applyFont="1"/>
    <xf numFmtId="0" fontId="12" fillId="10" borderId="2" xfId="0" applyFont="1" applyFill="1" applyBorder="1"/>
    <xf numFmtId="0" fontId="12" fillId="11" borderId="0" xfId="0" applyFont="1" applyFill="1" applyBorder="1"/>
    <xf numFmtId="0" fontId="12" fillId="0" borderId="43" xfId="0" applyFont="1" applyFill="1" applyBorder="1"/>
    <xf numFmtId="0" fontId="12" fillId="0" borderId="44" xfId="0" applyFont="1" applyBorder="1"/>
    <xf numFmtId="0" fontId="12" fillId="0" borderId="45" xfId="0" applyFont="1" applyFill="1" applyBorder="1"/>
    <xf numFmtId="0" fontId="12" fillId="0" borderId="8" xfId="0" applyFont="1" applyFill="1" applyBorder="1"/>
    <xf numFmtId="0" fontId="12" fillId="0" borderId="9" xfId="0" applyFont="1" applyBorder="1"/>
    <xf numFmtId="0" fontId="12" fillId="0" borderId="10" xfId="0" applyFont="1" applyFill="1" applyBorder="1"/>
    <xf numFmtId="0" fontId="12" fillId="0" borderId="9" xfId="0" applyFont="1" applyFill="1" applyBorder="1"/>
    <xf numFmtId="165" fontId="12" fillId="0" borderId="9" xfId="4" applyNumberFormat="1" applyFont="1" applyFill="1" applyBorder="1"/>
    <xf numFmtId="0" fontId="12" fillId="7" borderId="2" xfId="0" applyFont="1" applyFill="1" applyBorder="1"/>
    <xf numFmtId="0" fontId="12" fillId="7" borderId="2" xfId="0" applyFont="1" applyFill="1" applyBorder="1" applyAlignment="1">
      <alignment horizontal="center"/>
    </xf>
    <xf numFmtId="165" fontId="12" fillId="7" borderId="2" xfId="4" applyNumberFormat="1" applyFont="1" applyFill="1" applyBorder="1"/>
    <xf numFmtId="165" fontId="12" fillId="0" borderId="0" xfId="4" applyNumberFormat="1" applyFont="1" applyFill="1" applyBorder="1"/>
    <xf numFmtId="165" fontId="12" fillId="0" borderId="20" xfId="4" applyNumberFormat="1" applyFont="1" applyFill="1" applyBorder="1"/>
    <xf numFmtId="0" fontId="12" fillId="7" borderId="0" xfId="0" applyFont="1" applyFill="1" applyAlignment="1">
      <alignment horizontal="center"/>
    </xf>
    <xf numFmtId="0" fontId="12" fillId="7" borderId="88" xfId="0" applyFont="1" applyFill="1" applyBorder="1"/>
    <xf numFmtId="0" fontId="12" fillId="7" borderId="86" xfId="0" applyFont="1" applyFill="1" applyBorder="1"/>
    <xf numFmtId="0" fontId="12" fillId="0" borderId="20" xfId="0" applyFont="1" applyBorder="1"/>
    <xf numFmtId="165" fontId="12" fillId="0" borderId="20" xfId="4" applyNumberFormat="1" applyFont="1" applyBorder="1"/>
    <xf numFmtId="165" fontId="12" fillId="0" borderId="89" xfId="4" applyNumberFormat="1" applyFont="1" applyBorder="1"/>
    <xf numFmtId="165" fontId="12" fillId="14" borderId="0" xfId="0" applyNumberFormat="1" applyFont="1" applyFill="1"/>
    <xf numFmtId="0" fontId="12" fillId="0" borderId="2" xfId="0" applyFont="1" applyBorder="1"/>
    <xf numFmtId="165" fontId="12" fillId="0" borderId="2" xfId="4" applyNumberFormat="1" applyFont="1" applyBorder="1"/>
    <xf numFmtId="0" fontId="12" fillId="0" borderId="89" xfId="0" applyFont="1" applyBorder="1"/>
    <xf numFmtId="165" fontId="12" fillId="0" borderId="89" xfId="0" applyNumberFormat="1" applyFont="1" applyBorder="1"/>
    <xf numFmtId="165" fontId="12" fillId="0" borderId="90" xfId="0" applyNumberFormat="1" applyFont="1" applyBorder="1"/>
    <xf numFmtId="43" fontId="12" fillId="0" borderId="2" xfId="4" applyFont="1" applyFill="1" applyBorder="1" applyAlignment="1">
      <alignment horizontal="left"/>
    </xf>
    <xf numFmtId="165" fontId="12" fillId="0" borderId="2" xfId="4" applyNumberFormat="1" applyFont="1" applyFill="1" applyBorder="1" applyAlignment="1">
      <alignment horizontal="left"/>
    </xf>
    <xf numFmtId="43" fontId="12" fillId="11" borderId="88" xfId="0" applyNumberFormat="1" applyFont="1" applyFill="1" applyBorder="1"/>
    <xf numFmtId="165" fontId="12" fillId="0" borderId="0" xfId="0" applyNumberFormat="1" applyFont="1" applyFill="1" applyBorder="1"/>
    <xf numFmtId="43" fontId="12" fillId="0" borderId="0" xfId="4" applyFont="1" applyFill="1" applyBorder="1"/>
    <xf numFmtId="0" fontId="12" fillId="0" borderId="2" xfId="0" quotePrefix="1" applyFont="1" applyFill="1" applyBorder="1" applyAlignment="1">
      <alignment horizontal="center"/>
    </xf>
    <xf numFmtId="0" fontId="12" fillId="12" borderId="82" xfId="0" applyFont="1" applyFill="1" applyBorder="1"/>
    <xf numFmtId="0" fontId="12" fillId="12" borderId="83" xfId="0" applyFont="1" applyFill="1" applyBorder="1"/>
    <xf numFmtId="165" fontId="12" fillId="12" borderId="85" xfId="0" applyNumberFormat="1" applyFont="1" applyFill="1" applyBorder="1"/>
    <xf numFmtId="165" fontId="12" fillId="12" borderId="86" xfId="0" applyNumberFormat="1" applyFont="1" applyFill="1" applyBorder="1"/>
    <xf numFmtId="43" fontId="12" fillId="0" borderId="0" xfId="0" applyNumberFormat="1" applyFont="1"/>
    <xf numFmtId="165" fontId="12" fillId="0" borderId="76" xfId="4" applyNumberFormat="1" applyFont="1" applyFill="1" applyBorder="1"/>
    <xf numFmtId="0" fontId="12" fillId="12" borderId="84" xfId="0" applyFont="1" applyFill="1" applyBorder="1"/>
    <xf numFmtId="165" fontId="12" fillId="12" borderId="87" xfId="0" applyNumberFormat="1" applyFont="1" applyFill="1" applyBorder="1"/>
    <xf numFmtId="0" fontId="12" fillId="0" borderId="12" xfId="0" applyFont="1" applyFill="1" applyBorder="1"/>
    <xf numFmtId="0" fontId="12" fillId="0" borderId="12" xfId="0" applyFont="1" applyFill="1" applyBorder="1" applyAlignment="1">
      <alignment horizontal="center"/>
    </xf>
    <xf numFmtId="165" fontId="12" fillId="0" borderId="12" xfId="4" applyNumberFormat="1" applyFont="1" applyFill="1" applyBorder="1"/>
    <xf numFmtId="165" fontId="12" fillId="0" borderId="77" xfId="4" applyNumberFormat="1" applyFont="1" applyFill="1" applyBorder="1"/>
    <xf numFmtId="0" fontId="12" fillId="11" borderId="0" xfId="0" applyFont="1" applyFill="1" applyAlignment="1">
      <alignment horizontal="center"/>
    </xf>
    <xf numFmtId="0" fontId="12" fillId="13" borderId="0" xfId="0" applyFont="1" applyFill="1" applyAlignment="1">
      <alignment horizontal="center"/>
    </xf>
    <xf numFmtId="165" fontId="12" fillId="13" borderId="0" xfId="0" applyNumberFormat="1" applyFont="1" applyFill="1"/>
    <xf numFmtId="165" fontId="12" fillId="0" borderId="0" xfId="0" applyNumberFormat="1" applyFont="1" applyFill="1"/>
    <xf numFmtId="0" fontId="12" fillId="12" borderId="26" xfId="0" applyFont="1" applyFill="1" applyBorder="1"/>
    <xf numFmtId="175" fontId="12" fillId="0" borderId="0" xfId="0" applyNumberFormat="1" applyFont="1" applyFill="1"/>
    <xf numFmtId="165" fontId="12" fillId="0" borderId="2" xfId="0" applyNumberFormat="1" applyFont="1" applyFill="1" applyBorder="1"/>
    <xf numFmtId="165" fontId="12" fillId="12" borderId="26" xfId="0" applyNumberFormat="1" applyFont="1" applyFill="1" applyBorder="1"/>
    <xf numFmtId="0" fontId="12" fillId="0" borderId="20" xfId="0" applyFont="1" applyBorder="1" applyAlignment="1">
      <alignment horizontal="center"/>
    </xf>
    <xf numFmtId="165" fontId="16" fillId="0" borderId="32" xfId="12" applyNumberFormat="1" applyFill="1" applyBorder="1"/>
    <xf numFmtId="165" fontId="16" fillId="0" borderId="1" xfId="12" applyNumberFormat="1" applyFont="1" applyFill="1"/>
    <xf numFmtId="0" fontId="40" fillId="12" borderId="0" xfId="0" applyFont="1" applyFill="1"/>
    <xf numFmtId="49" fontId="12" fillId="0" borderId="0" xfId="0" applyNumberFormat="1" applyFont="1" applyAlignment="1">
      <alignment horizontal="center"/>
    </xf>
    <xf numFmtId="165" fontId="16" fillId="0" borderId="1" xfId="12" applyNumberFormat="1" applyFill="1"/>
    <xf numFmtId="0" fontId="12" fillId="0" borderId="0" xfId="0" applyFont="1" applyFill="1" applyBorder="1" applyAlignment="1">
      <alignment horizontal="right"/>
    </xf>
    <xf numFmtId="0" fontId="12" fillId="0" borderId="95" xfId="0" applyFont="1" applyBorder="1" applyAlignment="1">
      <alignment horizontal="right"/>
    </xf>
    <xf numFmtId="0" fontId="12" fillId="0" borderId="51" xfId="0" applyFont="1" applyFill="1" applyBorder="1"/>
    <xf numFmtId="0" fontId="12" fillId="0" borderId="3" xfId="0" applyFont="1" applyFill="1" applyBorder="1"/>
    <xf numFmtId="0" fontId="12" fillId="12" borderId="0" xfId="0" applyFont="1" applyFill="1"/>
    <xf numFmtId="0" fontId="12" fillId="0" borderId="95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/>
    <xf numFmtId="165" fontId="12" fillId="0" borderId="0" xfId="4" applyNumberFormat="1" applyFont="1" applyFill="1"/>
    <xf numFmtId="0" fontId="12" fillId="0" borderId="22" xfId="0" applyFont="1" applyFill="1" applyBorder="1" applyAlignment="1">
      <alignment horizontal="center"/>
    </xf>
    <xf numFmtId="37" fontId="12" fillId="0" borderId="0" xfId="0" applyNumberFormat="1" applyFont="1"/>
    <xf numFmtId="0" fontId="12" fillId="13" borderId="49" xfId="0" applyFont="1" applyFill="1" applyBorder="1"/>
    <xf numFmtId="43" fontId="12" fillId="13" borderId="47" xfId="0" applyNumberFormat="1" applyFont="1" applyFill="1" applyBorder="1"/>
    <xf numFmtId="43" fontId="12" fillId="0" borderId="0" xfId="0" applyNumberFormat="1" applyFont="1" applyFill="1" applyBorder="1"/>
    <xf numFmtId="37" fontId="12" fillId="0" borderId="0" xfId="0" applyNumberFormat="1" applyFont="1" applyFill="1"/>
    <xf numFmtId="43" fontId="12" fillId="0" borderId="0" xfId="0" applyNumberFormat="1" applyFont="1" applyFill="1"/>
    <xf numFmtId="0" fontId="12" fillId="12" borderId="0" xfId="0" applyFont="1" applyFill="1" applyAlignment="1">
      <alignment horizontal="center"/>
    </xf>
    <xf numFmtId="0" fontId="12" fillId="5" borderId="26" xfId="0" applyFont="1" applyFill="1" applyBorder="1"/>
    <xf numFmtId="0" fontId="12" fillId="0" borderId="13" xfId="0" applyFont="1" applyBorder="1"/>
    <xf numFmtId="0" fontId="12" fillId="0" borderId="14" xfId="0" applyFont="1" applyBorder="1"/>
    <xf numFmtId="0" fontId="12" fillId="0" borderId="14" xfId="0" applyFont="1" applyBorder="1" applyAlignment="1">
      <alignment horizontal="center"/>
    </xf>
    <xf numFmtId="0" fontId="12" fillId="0" borderId="19" xfId="0" applyFont="1" applyBorder="1"/>
    <xf numFmtId="0" fontId="12" fillId="0" borderId="15" xfId="0" applyFont="1" applyBorder="1"/>
    <xf numFmtId="0" fontId="12" fillId="0" borderId="16" xfId="0" applyFont="1" applyBorder="1" applyAlignment="1">
      <alignment horizontal="center"/>
    </xf>
    <xf numFmtId="0" fontId="12" fillId="0" borderId="16" xfId="0" applyFont="1" applyBorder="1"/>
    <xf numFmtId="0" fontId="12" fillId="0" borderId="28" xfId="0" applyFont="1" applyBorder="1"/>
    <xf numFmtId="0" fontId="12" fillId="0" borderId="17" xfId="0" applyFont="1" applyBorder="1"/>
    <xf numFmtId="0" fontId="12" fillId="0" borderId="18" xfId="0" applyFont="1" applyBorder="1" applyAlignment="1">
      <alignment horizontal="center"/>
    </xf>
    <xf numFmtId="0" fontId="12" fillId="0" borderId="18" xfId="0" applyFont="1" applyBorder="1"/>
    <xf numFmtId="0" fontId="12" fillId="0" borderId="23" xfId="0" applyFont="1" applyBorder="1"/>
    <xf numFmtId="0" fontId="12" fillId="7" borderId="68" xfId="0" applyFont="1" applyFill="1" applyBorder="1"/>
    <xf numFmtId="0" fontId="12" fillId="0" borderId="29" xfId="0" applyFont="1" applyBorder="1"/>
    <xf numFmtId="0" fontId="12" fillId="0" borderId="30" xfId="0" applyFont="1" applyBorder="1"/>
    <xf numFmtId="0" fontId="12" fillId="0" borderId="30" xfId="0" applyFont="1" applyBorder="1" applyAlignment="1">
      <alignment horizontal="center"/>
    </xf>
    <xf numFmtId="0" fontId="12" fillId="0" borderId="31" xfId="0" applyFont="1" applyBorder="1"/>
    <xf numFmtId="0" fontId="12" fillId="0" borderId="16" xfId="0" applyFont="1" applyBorder="1" applyAlignment="1"/>
    <xf numFmtId="37" fontId="12" fillId="0" borderId="28" xfId="4" applyNumberFormat="1" applyFont="1" applyBorder="1"/>
    <xf numFmtId="37" fontId="12" fillId="0" borderId="28" xfId="4" applyNumberFormat="1" applyFont="1" applyFill="1" applyBorder="1"/>
    <xf numFmtId="0" fontId="12" fillId="0" borderId="16" xfId="0" quotePrefix="1" applyFont="1" applyBorder="1" applyAlignment="1">
      <alignment horizontal="center"/>
    </xf>
    <xf numFmtId="37" fontId="16" fillId="0" borderId="33" xfId="12" applyNumberFormat="1" applyBorder="1"/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/>
    <xf numFmtId="37" fontId="12" fillId="4" borderId="0" xfId="0" applyNumberFormat="1" applyFont="1" applyFill="1"/>
    <xf numFmtId="0" fontId="12" fillId="7" borderId="68" xfId="0" applyFont="1" applyFill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12" fillId="0" borderId="30" xfId="0" applyFont="1" applyFill="1" applyBorder="1"/>
    <xf numFmtId="0" fontId="12" fillId="5" borderId="0" xfId="0" applyFont="1" applyFill="1"/>
    <xf numFmtId="0" fontId="12" fillId="0" borderId="34" xfId="0" applyFont="1" applyBorder="1"/>
    <xf numFmtId="0" fontId="12" fillId="0" borderId="35" xfId="0" applyFont="1" applyBorder="1"/>
    <xf numFmtId="0" fontId="12" fillId="0" borderId="36" xfId="0" applyFont="1" applyBorder="1"/>
    <xf numFmtId="0" fontId="12" fillId="15" borderId="55" xfId="0" applyFont="1" applyFill="1" applyBorder="1" applyAlignment="1">
      <alignment horizontal="center" vertical="center" wrapText="1"/>
    </xf>
    <xf numFmtId="2" fontId="1" fillId="0" borderId="62" xfId="10" applyNumberFormat="1" applyFont="1" applyBorder="1" applyAlignment="1">
      <alignment horizontal="center"/>
    </xf>
    <xf numFmtId="2" fontId="1" fillId="0" borderId="62" xfId="10" applyNumberFormat="1" applyFont="1" applyBorder="1"/>
    <xf numFmtId="2" fontId="1" fillId="12" borderId="62" xfId="10" applyNumberFormat="1" applyFont="1" applyFill="1" applyBorder="1" applyAlignment="1">
      <alignment horizontal="center"/>
    </xf>
    <xf numFmtId="2" fontId="1" fillId="12" borderId="62" xfId="10" applyNumberFormat="1" applyFont="1" applyFill="1" applyBorder="1"/>
    <xf numFmtId="10" fontId="1" fillId="8" borderId="62" xfId="10" applyNumberFormat="1" applyFont="1" applyFill="1" applyBorder="1" applyAlignment="1">
      <alignment horizontal="center"/>
    </xf>
    <xf numFmtId="10" fontId="1" fillId="8" borderId="62" xfId="10" applyNumberFormat="1" applyFont="1" applyFill="1" applyBorder="1"/>
    <xf numFmtId="10" fontId="1" fillId="4" borderId="62" xfId="10" applyNumberFormat="1" applyFont="1" applyFill="1" applyBorder="1"/>
    <xf numFmtId="10" fontId="1" fillId="0" borderId="62" xfId="10" applyNumberFormat="1" applyFont="1" applyBorder="1" applyAlignment="1">
      <alignment horizontal="center"/>
    </xf>
    <xf numFmtId="10" fontId="1" fillId="0" borderId="62" xfId="10" applyNumberFormat="1" applyFont="1" applyBorder="1"/>
    <xf numFmtId="164" fontId="1" fillId="0" borderId="62" xfId="10" applyNumberFormat="1" applyFont="1" applyBorder="1" applyAlignment="1">
      <alignment horizontal="center"/>
    </xf>
    <xf numFmtId="164" fontId="1" fillId="0" borderId="62" xfId="10" applyNumberFormat="1" applyFont="1" applyBorder="1"/>
    <xf numFmtId="165" fontId="12" fillId="10" borderId="2" xfId="12" applyNumberFormat="1" applyFont="1" applyFill="1" applyBorder="1"/>
    <xf numFmtId="0" fontId="54" fillId="0" borderId="0" xfId="0" applyFont="1" applyAlignment="1">
      <alignment horizontal="left" indent="4"/>
    </xf>
    <xf numFmtId="0" fontId="55" fillId="0" borderId="0" xfId="0" applyFont="1"/>
    <xf numFmtId="0" fontId="19" fillId="7" borderId="97" xfId="0" applyFont="1" applyFill="1" applyBorder="1" applyAlignment="1">
      <alignment horizontal="center"/>
    </xf>
    <xf numFmtId="0" fontId="19" fillId="7" borderId="98" xfId="0" applyFont="1" applyFill="1" applyBorder="1" applyAlignment="1">
      <alignment horizontal="center"/>
    </xf>
    <xf numFmtId="0" fontId="19" fillId="7" borderId="80" xfId="0" applyFont="1" applyFill="1" applyBorder="1" applyAlignment="1">
      <alignment horizontal="center"/>
    </xf>
    <xf numFmtId="0" fontId="19" fillId="7" borderId="79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37" fillId="5" borderId="80" xfId="0" applyFont="1" applyFill="1" applyBorder="1" applyAlignment="1">
      <alignment horizontal="left"/>
    </xf>
    <xf numFmtId="0" fontId="37" fillId="5" borderId="101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49" fontId="42" fillId="12" borderId="0" xfId="0" applyNumberFormat="1" applyFont="1" applyFill="1" applyAlignment="1">
      <alignment horizontal="left"/>
    </xf>
    <xf numFmtId="0" fontId="11" fillId="12" borderId="76" xfId="0" applyFont="1" applyFill="1" applyBorder="1" applyAlignment="1">
      <alignment horizontal="center" vertical="center" wrapText="1"/>
    </xf>
    <xf numFmtId="0" fontId="11" fillId="12" borderId="100" xfId="0" applyFont="1" applyFill="1" applyBorder="1" applyAlignment="1">
      <alignment horizontal="center" vertical="center" wrapText="1"/>
    </xf>
    <xf numFmtId="0" fontId="11" fillId="12" borderId="95" xfId="0" applyFont="1" applyFill="1" applyBorder="1" applyAlignment="1">
      <alignment horizontal="center" vertical="center" wrapText="1"/>
    </xf>
    <xf numFmtId="49" fontId="42" fillId="0" borderId="0" xfId="0" applyNumberFormat="1" applyFont="1" applyFill="1" applyAlignment="1">
      <alignment horizontal="left"/>
    </xf>
    <xf numFmtId="49" fontId="39" fillId="12" borderId="0" xfId="0" applyNumberFormat="1" applyFont="1" applyFill="1" applyAlignment="1">
      <alignment horizontal="left"/>
    </xf>
    <xf numFmtId="0" fontId="47" fillId="12" borderId="0" xfId="0" applyFont="1" applyFill="1" applyAlignment="1">
      <alignment horizontal="left"/>
    </xf>
    <xf numFmtId="0" fontId="40" fillId="12" borderId="0" xfId="7" applyFont="1" applyFill="1" applyBorder="1" applyAlignment="1">
      <alignment horizontal="left"/>
    </xf>
    <xf numFmtId="49" fontId="49" fillId="12" borderId="0" xfId="8" applyNumberFormat="1" applyFont="1" applyFill="1" applyBorder="1" applyAlignment="1">
      <alignment horizontal="left"/>
    </xf>
    <xf numFmtId="0" fontId="49" fillId="12" borderId="0" xfId="8" applyFont="1" applyFill="1" applyBorder="1" applyAlignment="1">
      <alignment horizontal="left"/>
    </xf>
    <xf numFmtId="0" fontId="2" fillId="12" borderId="12" xfId="0" applyFont="1" applyFill="1" applyBorder="1" applyAlignment="1">
      <alignment horizontal="center" vertical="center" wrapText="1"/>
    </xf>
    <xf numFmtId="0" fontId="2" fillId="12" borderId="99" xfId="0" applyFont="1" applyFill="1" applyBorder="1" applyAlignment="1">
      <alignment horizontal="center" vertical="center" wrapText="1"/>
    </xf>
    <xf numFmtId="0" fontId="48" fillId="12" borderId="0" xfId="0" applyFont="1" applyFill="1" applyAlignment="1">
      <alignment horizontal="center"/>
    </xf>
    <xf numFmtId="0" fontId="40" fillId="12" borderId="0" xfId="0" applyFont="1" applyFill="1" applyAlignment="1">
      <alignment horizontal="left"/>
    </xf>
    <xf numFmtId="0" fontId="48" fillId="12" borderId="0" xfId="0" applyFont="1" applyFill="1" applyAlignment="1">
      <alignment horizontal="left"/>
    </xf>
    <xf numFmtId="49" fontId="40" fillId="0" borderId="0" xfId="0" applyNumberFormat="1" applyFont="1" applyBorder="1" applyAlignment="1">
      <alignment horizontal="left"/>
    </xf>
    <xf numFmtId="49" fontId="50" fillId="12" borderId="0" xfId="0" applyNumberFormat="1" applyFont="1" applyFill="1" applyBorder="1" applyAlignment="1">
      <alignment horizontal="left"/>
    </xf>
    <xf numFmtId="0" fontId="51" fillId="12" borderId="0" xfId="0" applyFont="1" applyFill="1" applyAlignment="1">
      <alignment horizontal="left"/>
    </xf>
    <xf numFmtId="49" fontId="52" fillId="12" borderId="0" xfId="0" applyNumberFormat="1" applyFont="1" applyFill="1" applyAlignment="1">
      <alignment horizontal="left"/>
    </xf>
    <xf numFmtId="0" fontId="3" fillId="12" borderId="0" xfId="0" applyFont="1" applyFill="1" applyAlignment="1">
      <alignment horizontal="left"/>
    </xf>
    <xf numFmtId="0" fontId="37" fillId="7" borderId="76" xfId="0" applyFont="1" applyFill="1" applyBorder="1" applyAlignment="1">
      <alignment horizontal="left"/>
    </xf>
    <xf numFmtId="0" fontId="37" fillId="7" borderId="91" xfId="0" applyFont="1" applyFill="1" applyBorder="1" applyAlignment="1">
      <alignment horizontal="left"/>
    </xf>
    <xf numFmtId="0" fontId="12" fillId="7" borderId="0" xfId="0" applyFont="1" applyFill="1" applyBorder="1" applyAlignment="1">
      <alignment horizontal="center"/>
    </xf>
  </cellXfs>
  <cellStyles count="13">
    <cellStyle name="20% - Accent5_PVU -PASQYRAT FINANCIARE- 2011" xfId="1"/>
    <cellStyle name="40% - Accent5_PVU -PASQYRAT FINANCIARE- 2011" xfId="2"/>
    <cellStyle name="Check Cell" xfId="3" builtinId="23"/>
    <cellStyle name="Comma" xfId="4" builtinId="3"/>
    <cellStyle name="Good" xfId="5" builtinId="26"/>
    <cellStyle name="Heading 1" xfId="6" builtinId="16"/>
    <cellStyle name="Heading 2" xfId="7" builtinId="17"/>
    <cellStyle name="Heading 3" xfId="8" builtinId="18"/>
    <cellStyle name="Heading 4" xfId="9" builtinId="19"/>
    <cellStyle name="Normal" xfId="0" builtinId="0"/>
    <cellStyle name="Percent" xfId="10" builtinId="5"/>
    <cellStyle name="Total" xfId="11" builtinId="25"/>
    <cellStyle name="Total_PVU -PASQYRAT FINANCIARE- 2011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178</xdr:row>
      <xdr:rowOff>47625</xdr:rowOff>
    </xdr:from>
    <xdr:to>
      <xdr:col>7</xdr:col>
      <xdr:colOff>696961</xdr:colOff>
      <xdr:row>179</xdr:row>
      <xdr:rowOff>11838</xdr:rowOff>
    </xdr:to>
    <xdr:sp macro="" textlink="">
      <xdr:nvSpPr>
        <xdr:cNvPr id="2" name="Striped Right Arrow 1"/>
        <xdr:cNvSpPr/>
      </xdr:nvSpPr>
      <xdr:spPr>
        <a:xfrm>
          <a:off x="5657851" y="27984450"/>
          <a:ext cx="1600199" cy="114300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19050</xdr:colOff>
      <xdr:row>124</xdr:row>
      <xdr:rowOff>131444</xdr:rowOff>
    </xdr:from>
    <xdr:to>
      <xdr:col>7</xdr:col>
      <xdr:colOff>3810</xdr:colOff>
      <xdr:row>125</xdr:row>
      <xdr:rowOff>89880</xdr:rowOff>
    </xdr:to>
    <xdr:sp macro="" textlink="">
      <xdr:nvSpPr>
        <xdr:cNvPr id="4" name="Striped Right Arrow 3"/>
        <xdr:cNvSpPr/>
      </xdr:nvSpPr>
      <xdr:spPr>
        <a:xfrm>
          <a:off x="5629275" y="19716749"/>
          <a:ext cx="838200" cy="85725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28575</xdr:colOff>
      <xdr:row>202</xdr:row>
      <xdr:rowOff>40004</xdr:rowOff>
    </xdr:from>
    <xdr:to>
      <xdr:col>7</xdr:col>
      <xdr:colOff>1905</xdr:colOff>
      <xdr:row>203</xdr:row>
      <xdr:rowOff>407</xdr:rowOff>
    </xdr:to>
    <xdr:sp macro="" textlink="">
      <xdr:nvSpPr>
        <xdr:cNvPr id="5" name="Striped Right Arrow 4"/>
        <xdr:cNvSpPr/>
      </xdr:nvSpPr>
      <xdr:spPr>
        <a:xfrm>
          <a:off x="5638800" y="32261174"/>
          <a:ext cx="857250" cy="114301"/>
        </a:xfrm>
        <a:prstGeom prst="stripedRightArrow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9525</xdr:colOff>
      <xdr:row>99</xdr:row>
      <xdr:rowOff>80011</xdr:rowOff>
    </xdr:from>
    <xdr:to>
      <xdr:col>6</xdr:col>
      <xdr:colOff>563669</xdr:colOff>
      <xdr:row>100</xdr:row>
      <xdr:rowOff>38430</xdr:rowOff>
    </xdr:to>
    <xdr:sp macro="" textlink="">
      <xdr:nvSpPr>
        <xdr:cNvPr id="6" name="Striped Right Arrow 5"/>
        <xdr:cNvSpPr/>
      </xdr:nvSpPr>
      <xdr:spPr>
        <a:xfrm>
          <a:off x="5619750" y="15535276"/>
          <a:ext cx="561975" cy="104774"/>
        </a:xfrm>
        <a:prstGeom prst="stripedRightArrow">
          <a:avLst/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13</xdr:col>
      <xdr:colOff>28575</xdr:colOff>
      <xdr:row>112</xdr:row>
      <xdr:rowOff>85725</xdr:rowOff>
    </xdr:from>
    <xdr:to>
      <xdr:col>13</xdr:col>
      <xdr:colOff>291609</xdr:colOff>
      <xdr:row>112</xdr:row>
      <xdr:rowOff>124913</xdr:rowOff>
    </xdr:to>
    <xdr:sp macro="" textlink="">
      <xdr:nvSpPr>
        <xdr:cNvPr id="7" name="Striped Right Arrow 6"/>
        <xdr:cNvSpPr/>
      </xdr:nvSpPr>
      <xdr:spPr>
        <a:xfrm>
          <a:off x="13392150" y="17897475"/>
          <a:ext cx="266700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13</xdr:col>
      <xdr:colOff>47625</xdr:colOff>
      <xdr:row>110</xdr:row>
      <xdr:rowOff>80010</xdr:rowOff>
    </xdr:from>
    <xdr:to>
      <xdr:col>13</xdr:col>
      <xdr:colOff>310659</xdr:colOff>
      <xdr:row>110</xdr:row>
      <xdr:rowOff>125729</xdr:rowOff>
    </xdr:to>
    <xdr:sp macro="" textlink="">
      <xdr:nvSpPr>
        <xdr:cNvPr id="8" name="Striped Right Arrow 7"/>
        <xdr:cNvSpPr/>
      </xdr:nvSpPr>
      <xdr:spPr>
        <a:xfrm>
          <a:off x="13411200" y="17516475"/>
          <a:ext cx="266700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13</xdr:col>
      <xdr:colOff>38100</xdr:colOff>
      <xdr:row>101</xdr:row>
      <xdr:rowOff>85725</xdr:rowOff>
    </xdr:from>
    <xdr:to>
      <xdr:col>13</xdr:col>
      <xdr:colOff>301134</xdr:colOff>
      <xdr:row>101</xdr:row>
      <xdr:rowOff>124913</xdr:rowOff>
    </xdr:to>
    <xdr:sp macro="" textlink="">
      <xdr:nvSpPr>
        <xdr:cNvPr id="9" name="Striped Right Arrow 8"/>
        <xdr:cNvSpPr/>
      </xdr:nvSpPr>
      <xdr:spPr>
        <a:xfrm>
          <a:off x="13401675" y="16154400"/>
          <a:ext cx="266700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5</xdr:col>
      <xdr:colOff>954994</xdr:colOff>
      <xdr:row>185</xdr:row>
      <xdr:rowOff>10727</xdr:rowOff>
    </xdr:from>
    <xdr:to>
      <xdr:col>7</xdr:col>
      <xdr:colOff>735654</xdr:colOff>
      <xdr:row>186</xdr:row>
      <xdr:rowOff>9733</xdr:rowOff>
    </xdr:to>
    <xdr:sp macro="" textlink="">
      <xdr:nvSpPr>
        <xdr:cNvPr id="10" name="Striped Right Arrow 9"/>
        <xdr:cNvSpPr/>
      </xdr:nvSpPr>
      <xdr:spPr>
        <a:xfrm rot="793259">
          <a:off x="5599384" y="29345822"/>
          <a:ext cx="1696958" cy="162520"/>
        </a:xfrm>
        <a:prstGeom prst="stripedRightArrow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28575</xdr:colOff>
      <xdr:row>156</xdr:row>
      <xdr:rowOff>9525</xdr:rowOff>
    </xdr:from>
    <xdr:to>
      <xdr:col>8</xdr:col>
      <xdr:colOff>0</xdr:colOff>
      <xdr:row>157</xdr:row>
      <xdr:rowOff>11731</xdr:rowOff>
    </xdr:to>
    <xdr:sp macro="" textlink="">
      <xdr:nvSpPr>
        <xdr:cNvPr id="11" name="Striped Right Arrow 10"/>
        <xdr:cNvSpPr/>
      </xdr:nvSpPr>
      <xdr:spPr>
        <a:xfrm>
          <a:off x="5534025" y="24669750"/>
          <a:ext cx="1171575" cy="152400"/>
        </a:xfrm>
        <a:prstGeom prst="stripedRightArrow">
          <a:avLst/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6</xdr:col>
      <xdr:colOff>1</xdr:colOff>
      <xdr:row>131</xdr:row>
      <xdr:rowOff>1</xdr:rowOff>
    </xdr:from>
    <xdr:to>
      <xdr:col>6</xdr:col>
      <xdr:colOff>857251</xdr:colOff>
      <xdr:row>131</xdr:row>
      <xdr:rowOff>76201</xdr:rowOff>
    </xdr:to>
    <xdr:sp macro="" textlink="">
      <xdr:nvSpPr>
        <xdr:cNvPr id="12" name="Striped Right Arrow 11"/>
        <xdr:cNvSpPr/>
      </xdr:nvSpPr>
      <xdr:spPr>
        <a:xfrm>
          <a:off x="5610226" y="20583526"/>
          <a:ext cx="857250" cy="76200"/>
        </a:xfrm>
        <a:prstGeom prst="stripedRight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14</xdr:col>
      <xdr:colOff>28575</xdr:colOff>
      <xdr:row>416</xdr:row>
      <xdr:rowOff>85725</xdr:rowOff>
    </xdr:from>
    <xdr:to>
      <xdr:col>14</xdr:col>
      <xdr:colOff>291609</xdr:colOff>
      <xdr:row>416</xdr:row>
      <xdr:rowOff>124913</xdr:rowOff>
    </xdr:to>
    <xdr:sp macro="" textlink="">
      <xdr:nvSpPr>
        <xdr:cNvPr id="3" name="Striped Right Arrow 6"/>
        <xdr:cNvSpPr/>
      </xdr:nvSpPr>
      <xdr:spPr>
        <a:xfrm>
          <a:off x="13392150" y="17897475"/>
          <a:ext cx="266700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14</xdr:col>
      <xdr:colOff>47625</xdr:colOff>
      <xdr:row>414</xdr:row>
      <xdr:rowOff>76200</xdr:rowOff>
    </xdr:from>
    <xdr:to>
      <xdr:col>14</xdr:col>
      <xdr:colOff>310659</xdr:colOff>
      <xdr:row>414</xdr:row>
      <xdr:rowOff>121919</xdr:rowOff>
    </xdr:to>
    <xdr:sp macro="" textlink="">
      <xdr:nvSpPr>
        <xdr:cNvPr id="13" name="Striped Right Arrow 7"/>
        <xdr:cNvSpPr/>
      </xdr:nvSpPr>
      <xdr:spPr>
        <a:xfrm>
          <a:off x="13411200" y="17516475"/>
          <a:ext cx="266700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14</xdr:col>
      <xdr:colOff>38100</xdr:colOff>
      <xdr:row>405</xdr:row>
      <xdr:rowOff>85725</xdr:rowOff>
    </xdr:from>
    <xdr:to>
      <xdr:col>14</xdr:col>
      <xdr:colOff>301134</xdr:colOff>
      <xdr:row>405</xdr:row>
      <xdr:rowOff>124913</xdr:rowOff>
    </xdr:to>
    <xdr:sp macro="" textlink="">
      <xdr:nvSpPr>
        <xdr:cNvPr id="14" name="Striped Right Arrow 8"/>
        <xdr:cNvSpPr/>
      </xdr:nvSpPr>
      <xdr:spPr>
        <a:xfrm>
          <a:off x="13401675" y="16154400"/>
          <a:ext cx="266700" cy="45719"/>
        </a:xfrm>
        <a:prstGeom prst="strip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2:IV576"/>
  <sheetViews>
    <sheetView tabSelected="1" workbookViewId="0">
      <selection activeCell="D330" sqref="D330"/>
    </sheetView>
  </sheetViews>
  <sheetFormatPr defaultRowHeight="11.25" outlineLevelRow="1"/>
  <cols>
    <col min="1" max="1" width="3.140625" style="321" customWidth="1"/>
    <col min="2" max="2" width="3.5703125" style="321" customWidth="1"/>
    <col min="3" max="3" width="33.85546875" style="321" customWidth="1"/>
    <col min="4" max="4" width="14.140625" style="323" customWidth="1"/>
    <col min="5" max="5" width="13.85546875" style="321" customWidth="1"/>
    <col min="6" max="6" width="14.42578125" style="321" customWidth="1"/>
    <col min="7" max="7" width="12" style="320" customWidth="1"/>
    <col min="8" max="8" width="12" style="321" customWidth="1"/>
    <col min="9" max="9" width="24.42578125" style="321" customWidth="1"/>
    <col min="10" max="10" width="17.140625" style="321" customWidth="1"/>
    <col min="11" max="11" width="12" style="321" customWidth="1"/>
    <col min="12" max="12" width="19.85546875" style="321" customWidth="1"/>
    <col min="13" max="13" width="14" style="321" customWidth="1"/>
    <col min="14" max="14" width="13.7109375" style="321" customWidth="1"/>
    <col min="15" max="15" width="12.85546875" style="321" customWidth="1"/>
    <col min="16" max="17" width="13.28515625" style="321" customWidth="1"/>
    <col min="18" max="18" width="17.85546875" style="321" customWidth="1"/>
    <col min="19" max="19" width="15" style="321" customWidth="1"/>
    <col min="20" max="20" width="13.42578125" style="320" customWidth="1"/>
    <col min="21" max="16384" width="9.140625" style="321"/>
  </cols>
  <sheetData>
    <row r="2" spans="2:25" ht="15.75">
      <c r="B2" s="510" t="s">
        <v>355</v>
      </c>
      <c r="C2" s="510"/>
      <c r="D2" s="510"/>
      <c r="E2" s="510"/>
      <c r="F2" s="510"/>
    </row>
    <row r="3" spans="2:25" ht="14.25">
      <c r="B3" s="97"/>
      <c r="C3" s="98"/>
      <c r="D3" s="221"/>
      <c r="E3" s="98"/>
    </row>
    <row r="4" spans="2:25" ht="20.25">
      <c r="B4" s="102" t="s">
        <v>215</v>
      </c>
      <c r="C4" s="102"/>
      <c r="D4" s="221"/>
      <c r="E4" s="98"/>
      <c r="U4" s="164" t="s">
        <v>195</v>
      </c>
      <c r="V4" s="322"/>
      <c r="W4" s="322"/>
      <c r="X4" s="322"/>
      <c r="Y4" s="322"/>
    </row>
    <row r="5" spans="2:25" s="300" customFormat="1" ht="15" customHeight="1">
      <c r="B5" s="127"/>
      <c r="C5" s="127"/>
      <c r="D5" s="222"/>
      <c r="E5" s="128"/>
      <c r="G5" s="320"/>
      <c r="T5" s="320"/>
      <c r="U5" s="64"/>
    </row>
    <row r="6" spans="2:25" ht="15" customHeight="1">
      <c r="B6" s="511" t="s">
        <v>337</v>
      </c>
      <c r="C6" s="511"/>
      <c r="D6" s="511"/>
      <c r="E6" s="511"/>
      <c r="F6" s="511"/>
    </row>
    <row r="7" spans="2:25" ht="11.25" customHeight="1" outlineLevel="1" thickBot="1">
      <c r="C7" s="37"/>
    </row>
    <row r="8" spans="2:25" ht="26.25" customHeight="1" outlineLevel="1" thickTop="1" thickBot="1">
      <c r="B8" s="324"/>
      <c r="C8" s="175"/>
      <c r="D8" s="175" t="s">
        <v>200</v>
      </c>
      <c r="E8" s="175" t="s">
        <v>354</v>
      </c>
      <c r="F8" s="176" t="s">
        <v>353</v>
      </c>
      <c r="I8" s="512" t="s">
        <v>234</v>
      </c>
      <c r="J8" s="512"/>
      <c r="K8" s="512"/>
      <c r="L8" s="512"/>
    </row>
    <row r="9" spans="2:25" ht="15.75" customHeight="1" outlineLevel="1" thickTop="1">
      <c r="B9" s="95" t="s">
        <v>0</v>
      </c>
      <c r="C9" s="325" t="s">
        <v>1</v>
      </c>
      <c r="D9" s="326"/>
      <c r="E9" s="327"/>
      <c r="F9" s="327"/>
    </row>
    <row r="10" spans="2:25" outlineLevel="1">
      <c r="B10" s="96" t="s">
        <v>2</v>
      </c>
      <c r="C10" s="96" t="s">
        <v>205</v>
      </c>
      <c r="D10" s="328"/>
      <c r="E10" s="297"/>
      <c r="F10" s="297"/>
    </row>
    <row r="11" spans="2:25" ht="14.25" customHeight="1" outlineLevel="1">
      <c r="B11" s="5"/>
      <c r="C11" s="5" t="s">
        <v>50</v>
      </c>
      <c r="D11" s="328">
        <v>3</v>
      </c>
      <c r="E11" s="297">
        <f>E69</f>
        <v>420257</v>
      </c>
      <c r="F11" s="297">
        <v>61290</v>
      </c>
    </row>
    <row r="12" spans="2:25" ht="9.75" customHeight="1" outlineLevel="1">
      <c r="B12" s="5"/>
      <c r="C12" s="329" t="s">
        <v>51</v>
      </c>
      <c r="D12" s="328"/>
      <c r="E12" s="297"/>
      <c r="F12" s="297"/>
    </row>
    <row r="13" spans="2:25" outlineLevel="1">
      <c r="B13" s="5"/>
      <c r="C13" s="5" t="s">
        <v>53</v>
      </c>
      <c r="D13" s="328">
        <v>4</v>
      </c>
      <c r="E13" s="297">
        <f>E79</f>
        <v>14641082</v>
      </c>
      <c r="F13" s="297">
        <v>13533528</v>
      </c>
    </row>
    <row r="14" spans="2:25" ht="12.75" customHeight="1" outlineLevel="1">
      <c r="B14" s="5"/>
      <c r="C14" s="5" t="s">
        <v>4</v>
      </c>
      <c r="D14" s="328">
        <v>5</v>
      </c>
      <c r="E14" s="297">
        <f>E86</f>
        <v>5264780</v>
      </c>
      <c r="F14" s="297">
        <v>5235256</v>
      </c>
      <c r="G14" s="330"/>
      <c r="H14" s="331"/>
    </row>
    <row r="15" spans="2:25" s="300" customFormat="1" outlineLevel="1">
      <c r="B15" s="5"/>
      <c r="C15" s="5" t="s">
        <v>6</v>
      </c>
      <c r="D15" s="328"/>
      <c r="E15" s="297"/>
      <c r="F15" s="297"/>
      <c r="G15" s="330"/>
      <c r="H15" s="332"/>
      <c r="T15" s="320"/>
    </row>
    <row r="16" spans="2:25" s="300" customFormat="1" ht="12" customHeight="1" outlineLevel="1">
      <c r="B16" s="5"/>
      <c r="C16" s="5" t="s">
        <v>7</v>
      </c>
      <c r="D16" s="328"/>
      <c r="E16" s="297"/>
      <c r="F16" s="297"/>
      <c r="G16" s="330"/>
      <c r="H16" s="332"/>
      <c r="T16" s="320"/>
    </row>
    <row r="17" spans="1:21" s="300" customFormat="1" outlineLevel="1">
      <c r="B17" s="108"/>
      <c r="C17" s="109" t="s">
        <v>206</v>
      </c>
      <c r="D17" s="251"/>
      <c r="E17" s="333">
        <f>SUM(E11:E16)</f>
        <v>20326119</v>
      </c>
      <c r="F17" s="333">
        <f>SUM(F11:F16)</f>
        <v>18830074</v>
      </c>
      <c r="G17" s="320"/>
      <c r="T17" s="320"/>
    </row>
    <row r="18" spans="1:21" s="300" customFormat="1" outlineLevel="1">
      <c r="B18" s="96" t="s">
        <v>8</v>
      </c>
      <c r="C18" s="96" t="s">
        <v>207</v>
      </c>
      <c r="D18" s="328"/>
      <c r="E18" s="297"/>
      <c r="F18" s="297"/>
      <c r="G18" s="320"/>
      <c r="T18" s="320"/>
    </row>
    <row r="19" spans="1:21" s="300" customFormat="1" outlineLevel="1">
      <c r="B19" s="5"/>
      <c r="C19" s="5" t="s">
        <v>9</v>
      </c>
      <c r="D19" s="328"/>
      <c r="E19" s="297"/>
      <c r="F19" s="297"/>
      <c r="G19" s="320"/>
      <c r="T19" s="320"/>
    </row>
    <row r="20" spans="1:21" s="300" customFormat="1" outlineLevel="1">
      <c r="B20" s="5"/>
      <c r="C20" s="5" t="s">
        <v>57</v>
      </c>
      <c r="D20" s="328">
        <v>6</v>
      </c>
      <c r="E20" s="297">
        <f>E105</f>
        <v>184769494</v>
      </c>
      <c r="F20" s="297">
        <f>F105</f>
        <v>186155494</v>
      </c>
      <c r="G20" s="320"/>
      <c r="T20" s="320"/>
    </row>
    <row r="21" spans="1:21" s="300" customFormat="1" outlineLevel="1">
      <c r="B21" s="5"/>
      <c r="C21" s="5" t="s">
        <v>11</v>
      </c>
      <c r="D21" s="328"/>
      <c r="E21" s="297"/>
      <c r="F21" s="297"/>
      <c r="G21" s="320"/>
      <c r="T21" s="320"/>
    </row>
    <row r="22" spans="1:21" s="300" customFormat="1" outlineLevel="1">
      <c r="B22" s="5"/>
      <c r="C22" s="5" t="s">
        <v>59</v>
      </c>
      <c r="D22" s="328"/>
      <c r="E22" s="297"/>
      <c r="F22" s="297"/>
      <c r="G22" s="320"/>
      <c r="T22" s="320"/>
    </row>
    <row r="23" spans="1:21" s="300" customFormat="1" outlineLevel="1">
      <c r="B23" s="5"/>
      <c r="C23" s="5" t="s">
        <v>335</v>
      </c>
      <c r="D23" s="328"/>
      <c r="E23" s="297"/>
      <c r="F23" s="297"/>
      <c r="G23" s="320"/>
      <c r="T23" s="320"/>
    </row>
    <row r="24" spans="1:21" s="300" customFormat="1" outlineLevel="1">
      <c r="B24" s="108"/>
      <c r="C24" s="109" t="s">
        <v>208</v>
      </c>
      <c r="D24" s="334"/>
      <c r="E24" s="333">
        <f>SUM(E20:E23)</f>
        <v>184769494</v>
      </c>
      <c r="F24" s="333">
        <f>SUM(F20:F23)</f>
        <v>186155494</v>
      </c>
      <c r="G24" s="320"/>
      <c r="T24" s="320"/>
    </row>
    <row r="25" spans="1:21" s="300" customFormat="1" ht="13.5" customHeight="1" outlineLevel="1" thickBot="1">
      <c r="B25" s="335"/>
      <c r="C25" s="335" t="s">
        <v>62</v>
      </c>
      <c r="D25" s="336"/>
      <c r="E25" s="337">
        <f>E17+E24</f>
        <v>205095613</v>
      </c>
      <c r="F25" s="338">
        <f>F17+F24</f>
        <v>204985568</v>
      </c>
      <c r="G25" s="320"/>
      <c r="T25" s="320"/>
    </row>
    <row r="26" spans="1:21" s="300" customFormat="1" ht="12.75" customHeight="1" outlineLevel="1" thickTop="1">
      <c r="B26" s="339"/>
      <c r="C26" s="339"/>
      <c r="D26" s="340"/>
      <c r="E26" s="341"/>
      <c r="F26" s="342"/>
      <c r="G26" s="320"/>
      <c r="T26" s="320"/>
    </row>
    <row r="27" spans="1:21" s="300" customFormat="1" outlineLevel="1">
      <c r="A27" s="321"/>
      <c r="B27" s="51" t="s">
        <v>12</v>
      </c>
      <c r="C27" s="343" t="s">
        <v>63</v>
      </c>
      <c r="D27" s="328"/>
      <c r="E27" s="297"/>
      <c r="F27" s="297"/>
      <c r="G27" s="320"/>
      <c r="H27" s="321"/>
      <c r="I27" s="321"/>
      <c r="J27" s="321"/>
      <c r="K27" s="321"/>
      <c r="L27" s="321"/>
      <c r="M27" s="321"/>
      <c r="N27" s="321"/>
      <c r="O27" s="321"/>
      <c r="P27" s="321"/>
      <c r="Q27" s="321"/>
      <c r="R27" s="321"/>
      <c r="S27" s="321"/>
      <c r="T27" s="320"/>
      <c r="U27" s="321"/>
    </row>
    <row r="28" spans="1:21" s="300" customFormat="1" outlineLevel="1">
      <c r="A28" s="321"/>
      <c r="B28" s="96" t="s">
        <v>2</v>
      </c>
      <c r="C28" s="96" t="s">
        <v>209</v>
      </c>
      <c r="D28" s="328"/>
      <c r="E28" s="297"/>
      <c r="F28" s="297"/>
      <c r="G28" s="320"/>
      <c r="H28" s="321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0"/>
      <c r="U28" s="321"/>
    </row>
    <row r="29" spans="1:21" s="300" customFormat="1" outlineLevel="1">
      <c r="A29" s="321"/>
      <c r="B29" s="5"/>
      <c r="C29" s="5" t="s">
        <v>14</v>
      </c>
      <c r="D29" s="328"/>
      <c r="E29" s="297"/>
      <c r="F29" s="297"/>
      <c r="G29" s="320"/>
      <c r="H29" s="321"/>
      <c r="I29" s="321"/>
      <c r="J29" s="321"/>
      <c r="K29" s="321"/>
      <c r="L29" s="321"/>
      <c r="M29" s="321"/>
      <c r="N29" s="321"/>
      <c r="O29" s="321"/>
      <c r="P29" s="321"/>
      <c r="Q29" s="321"/>
      <c r="R29" s="321"/>
      <c r="S29" s="321"/>
      <c r="T29" s="320"/>
      <c r="U29" s="321"/>
    </row>
    <row r="30" spans="1:21" s="300" customFormat="1" outlineLevel="1">
      <c r="A30" s="321"/>
      <c r="B30" s="5"/>
      <c r="C30" s="5" t="s">
        <v>65</v>
      </c>
      <c r="D30" s="328">
        <v>7</v>
      </c>
      <c r="E30" s="484">
        <f>E135</f>
        <v>25067530</v>
      </c>
      <c r="F30" s="297">
        <f>F135</f>
        <v>19216433</v>
      </c>
      <c r="G30" s="320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0"/>
      <c r="U30" s="321"/>
    </row>
    <row r="31" spans="1:21" s="300" customFormat="1" outlineLevel="1">
      <c r="A31" s="321"/>
      <c r="B31" s="5"/>
      <c r="C31" s="5" t="s">
        <v>15</v>
      </c>
      <c r="D31" s="328"/>
      <c r="E31" s="297"/>
      <c r="F31" s="297"/>
      <c r="G31" s="320"/>
      <c r="H31" s="321"/>
      <c r="I31" s="344"/>
      <c r="J31" s="321"/>
      <c r="K31" s="321"/>
      <c r="L31" s="321"/>
      <c r="M31" s="321"/>
      <c r="N31" s="321"/>
      <c r="O31" s="321"/>
      <c r="P31" s="321"/>
      <c r="Q31" s="321"/>
      <c r="R31" s="321"/>
      <c r="S31" s="321"/>
      <c r="T31" s="320"/>
      <c r="U31" s="321"/>
    </row>
    <row r="32" spans="1:21" s="300" customFormat="1" outlineLevel="1">
      <c r="A32" s="321"/>
      <c r="B32" s="5"/>
      <c r="C32" s="5" t="s">
        <v>16</v>
      </c>
      <c r="D32" s="328"/>
      <c r="E32" s="297"/>
      <c r="F32" s="297"/>
      <c r="G32" s="320"/>
      <c r="H32" s="321"/>
      <c r="I32" s="345"/>
      <c r="J32" s="345"/>
      <c r="K32" s="345"/>
      <c r="L32" s="321"/>
      <c r="M32" s="321"/>
      <c r="N32" s="321"/>
      <c r="O32" s="321"/>
      <c r="P32" s="321"/>
      <c r="Q32" s="321"/>
      <c r="R32" s="321"/>
      <c r="S32" s="321"/>
      <c r="T32" s="320"/>
      <c r="U32" s="321"/>
    </row>
    <row r="33" spans="1:21" s="300" customFormat="1" outlineLevel="1">
      <c r="A33" s="321"/>
      <c r="B33" s="108"/>
      <c r="C33" s="109" t="s">
        <v>210</v>
      </c>
      <c r="D33" s="334"/>
      <c r="E33" s="333">
        <f>SUM(E30:E32)</f>
        <v>25067530</v>
      </c>
      <c r="F33" s="333">
        <f>SUM(F30:F32)</f>
        <v>19216433</v>
      </c>
      <c r="G33" s="320"/>
      <c r="H33" s="321"/>
      <c r="I33" s="345"/>
      <c r="J33" s="345"/>
      <c r="K33" s="345"/>
      <c r="L33" s="321"/>
      <c r="M33" s="321"/>
      <c r="N33" s="321"/>
      <c r="O33" s="321"/>
      <c r="P33" s="321"/>
      <c r="Q33" s="321"/>
      <c r="R33" s="321"/>
      <c r="S33" s="321"/>
      <c r="T33" s="320"/>
      <c r="U33" s="321"/>
    </row>
    <row r="34" spans="1:21" s="300" customFormat="1" outlineLevel="1">
      <c r="A34" s="321"/>
      <c r="B34" s="96" t="s">
        <v>8</v>
      </c>
      <c r="C34" s="96" t="s">
        <v>211</v>
      </c>
      <c r="D34" s="328"/>
      <c r="E34" s="297"/>
      <c r="F34" s="297"/>
      <c r="G34" s="320"/>
      <c r="H34" s="321"/>
      <c r="I34" s="345"/>
      <c r="J34" s="345"/>
      <c r="K34" s="345"/>
      <c r="L34" s="321"/>
      <c r="M34" s="321"/>
      <c r="N34" s="321"/>
      <c r="O34" s="321"/>
      <c r="P34" s="321"/>
      <c r="Q34" s="321"/>
      <c r="R34" s="321"/>
      <c r="S34" s="321"/>
      <c r="T34" s="320"/>
      <c r="U34" s="321"/>
    </row>
    <row r="35" spans="1:21" s="300" customFormat="1" outlineLevel="1">
      <c r="A35" s="321"/>
      <c r="B35" s="5"/>
      <c r="C35" s="5" t="s">
        <v>68</v>
      </c>
      <c r="D35" s="328"/>
      <c r="E35" s="297"/>
      <c r="F35" s="297"/>
      <c r="G35" s="320"/>
      <c r="H35" s="321"/>
      <c r="I35" s="345"/>
      <c r="J35" s="346"/>
      <c r="K35" s="345"/>
      <c r="L35" s="321"/>
      <c r="M35" s="321"/>
      <c r="N35" s="321"/>
      <c r="O35" s="321"/>
      <c r="P35" s="321"/>
      <c r="Q35" s="321"/>
      <c r="R35" s="321"/>
      <c r="S35" s="321"/>
      <c r="T35" s="320"/>
      <c r="U35" s="321"/>
    </row>
    <row r="36" spans="1:21" s="300" customFormat="1" outlineLevel="1">
      <c r="A36" s="321"/>
      <c r="B36" s="5"/>
      <c r="C36" s="5" t="s">
        <v>17</v>
      </c>
      <c r="D36" s="347"/>
      <c r="E36" s="297"/>
      <c r="F36" s="297"/>
      <c r="G36" s="320"/>
      <c r="H36" s="321"/>
      <c r="I36" s="345"/>
      <c r="J36" s="346"/>
      <c r="K36" s="345"/>
      <c r="L36" s="321"/>
      <c r="M36" s="321"/>
      <c r="N36" s="321"/>
      <c r="O36" s="321"/>
      <c r="P36" s="321"/>
      <c r="Q36" s="321"/>
      <c r="R36" s="321"/>
      <c r="S36" s="321"/>
      <c r="T36" s="320"/>
      <c r="U36" s="321"/>
    </row>
    <row r="37" spans="1:21" s="300" customFormat="1" outlineLevel="1">
      <c r="A37" s="321"/>
      <c r="B37" s="5"/>
      <c r="C37" s="5" t="s">
        <v>18</v>
      </c>
      <c r="D37" s="328"/>
      <c r="E37" s="297"/>
      <c r="F37" s="297"/>
      <c r="G37" s="320"/>
      <c r="H37" s="321"/>
      <c r="I37" s="345"/>
      <c r="J37" s="346"/>
      <c r="K37" s="345"/>
      <c r="L37" s="321"/>
      <c r="M37" s="321"/>
      <c r="N37" s="321"/>
      <c r="O37" s="321"/>
      <c r="P37" s="321"/>
      <c r="Q37" s="321"/>
      <c r="R37" s="321"/>
      <c r="S37" s="321"/>
      <c r="T37" s="320"/>
      <c r="U37" s="321"/>
    </row>
    <row r="38" spans="1:21" s="300" customFormat="1" outlineLevel="1">
      <c r="A38" s="321"/>
      <c r="B38" s="5"/>
      <c r="C38" s="5" t="s">
        <v>15</v>
      </c>
      <c r="D38" s="328"/>
      <c r="E38" s="297"/>
      <c r="F38" s="297"/>
      <c r="G38" s="320"/>
      <c r="H38" s="321"/>
      <c r="I38" s="345"/>
      <c r="J38" s="345"/>
      <c r="K38" s="345"/>
      <c r="L38" s="321"/>
      <c r="M38" s="321"/>
      <c r="N38" s="321"/>
      <c r="O38" s="321"/>
      <c r="P38" s="321"/>
      <c r="Q38" s="321"/>
      <c r="R38" s="321"/>
      <c r="S38" s="321"/>
      <c r="T38" s="320"/>
      <c r="U38" s="321"/>
    </row>
    <row r="39" spans="1:21" s="300" customFormat="1" outlineLevel="1">
      <c r="A39" s="321"/>
      <c r="B39" s="108"/>
      <c r="C39" s="109" t="s">
        <v>212</v>
      </c>
      <c r="D39" s="334"/>
      <c r="E39" s="333"/>
      <c r="F39" s="333"/>
      <c r="G39" s="320"/>
      <c r="H39" s="321"/>
      <c r="I39" s="345"/>
      <c r="J39" s="345"/>
      <c r="K39" s="345"/>
      <c r="L39" s="321"/>
      <c r="M39" s="321"/>
      <c r="N39" s="321"/>
      <c r="O39" s="321"/>
      <c r="P39" s="321"/>
      <c r="Q39" s="321"/>
      <c r="R39" s="321"/>
      <c r="S39" s="321"/>
      <c r="T39" s="320"/>
      <c r="U39" s="321"/>
    </row>
    <row r="40" spans="1:21" s="300" customFormat="1" outlineLevel="1">
      <c r="A40" s="321"/>
      <c r="B40" s="108"/>
      <c r="C40" s="108" t="s">
        <v>213</v>
      </c>
      <c r="D40" s="334"/>
      <c r="E40" s="105">
        <f>E33+E39</f>
        <v>25067530</v>
      </c>
      <c r="F40" s="333">
        <f>F33+F39</f>
        <v>19216433</v>
      </c>
      <c r="G40" s="320"/>
      <c r="H40" s="321"/>
      <c r="I40" s="348"/>
      <c r="J40" s="321"/>
      <c r="K40" s="321"/>
      <c r="L40" s="321"/>
      <c r="M40" s="321"/>
      <c r="N40" s="321"/>
      <c r="O40" s="321"/>
      <c r="P40" s="321"/>
      <c r="Q40" s="321"/>
      <c r="R40" s="321"/>
      <c r="S40" s="321"/>
      <c r="T40" s="320"/>
      <c r="U40" s="321"/>
    </row>
    <row r="41" spans="1:21" s="300" customFormat="1" outlineLevel="1">
      <c r="A41" s="321"/>
      <c r="B41" s="96" t="s">
        <v>19</v>
      </c>
      <c r="C41" s="96" t="s">
        <v>20</v>
      </c>
      <c r="D41" s="328"/>
      <c r="E41" s="297"/>
      <c r="F41" s="297"/>
      <c r="G41" s="320"/>
      <c r="H41" s="321"/>
      <c r="I41" s="348"/>
      <c r="J41" s="321"/>
      <c r="K41" s="321"/>
      <c r="L41" s="321"/>
      <c r="M41" s="321"/>
      <c r="N41" s="321"/>
      <c r="O41" s="321"/>
      <c r="P41" s="321"/>
      <c r="Q41" s="321"/>
      <c r="R41" s="321"/>
      <c r="S41" s="321"/>
      <c r="T41" s="320"/>
      <c r="U41" s="321"/>
    </row>
    <row r="42" spans="1:21" s="300" customFormat="1" outlineLevel="1">
      <c r="A42" s="321"/>
      <c r="B42" s="5"/>
      <c r="C42" s="5" t="s">
        <v>222</v>
      </c>
      <c r="D42" s="328">
        <v>8</v>
      </c>
      <c r="E42" s="297">
        <f>E157</f>
        <v>184900000</v>
      </c>
      <c r="F42" s="297">
        <f>F157</f>
        <v>184900000</v>
      </c>
      <c r="G42" s="320"/>
      <c r="H42" s="321"/>
      <c r="I42" s="321"/>
      <c r="J42" s="321"/>
      <c r="K42" s="321"/>
      <c r="L42" s="321"/>
      <c r="M42" s="321"/>
      <c r="N42" s="321"/>
      <c r="O42" s="321"/>
      <c r="P42" s="321"/>
      <c r="Q42" s="321"/>
      <c r="R42" s="321"/>
      <c r="S42" s="321"/>
      <c r="T42" s="320"/>
      <c r="U42" s="321"/>
    </row>
    <row r="43" spans="1:21" s="300" customFormat="1" outlineLevel="1">
      <c r="A43" s="321"/>
      <c r="B43" s="5"/>
      <c r="C43" s="5" t="s">
        <v>21</v>
      </c>
      <c r="D43" s="328"/>
      <c r="E43" s="297"/>
      <c r="F43" s="297"/>
      <c r="G43" s="320"/>
      <c r="H43" s="321"/>
      <c r="I43" s="348"/>
      <c r="J43" s="321"/>
      <c r="K43" s="321"/>
      <c r="L43" s="321"/>
      <c r="M43" s="321"/>
      <c r="N43" s="321"/>
      <c r="O43" s="321"/>
      <c r="P43" s="321"/>
      <c r="Q43" s="321"/>
      <c r="R43" s="321"/>
      <c r="S43" s="321"/>
      <c r="T43" s="320"/>
      <c r="U43" s="321"/>
    </row>
    <row r="44" spans="1:21" s="300" customFormat="1" outlineLevel="1">
      <c r="A44" s="321"/>
      <c r="B44" s="5"/>
      <c r="C44" s="5" t="s">
        <v>72</v>
      </c>
      <c r="D44" s="328"/>
      <c r="E44" s="297"/>
      <c r="F44" s="297"/>
      <c r="G44" s="320"/>
      <c r="H44" s="321"/>
      <c r="I44" s="321"/>
      <c r="J44" s="321"/>
      <c r="K44" s="321"/>
      <c r="L44" s="321"/>
      <c r="M44" s="321"/>
      <c r="N44" s="321"/>
      <c r="O44" s="321"/>
      <c r="P44" s="321"/>
      <c r="Q44" s="321"/>
      <c r="R44" s="321"/>
      <c r="S44" s="321"/>
      <c r="T44" s="320"/>
      <c r="U44" s="321"/>
    </row>
    <row r="45" spans="1:21" s="300" customFormat="1" outlineLevel="1">
      <c r="A45" s="321"/>
      <c r="B45" s="5"/>
      <c r="C45" s="5" t="s">
        <v>73</v>
      </c>
      <c r="D45" s="328"/>
      <c r="E45" s="297"/>
      <c r="F45" s="297"/>
      <c r="G45" s="320"/>
      <c r="H45" s="321"/>
      <c r="I45" s="321"/>
      <c r="J45" s="321"/>
      <c r="K45" s="321"/>
      <c r="L45" s="321"/>
      <c r="M45" s="321"/>
      <c r="N45" s="321"/>
      <c r="O45" s="321"/>
      <c r="P45" s="321"/>
      <c r="Q45" s="321"/>
      <c r="R45" s="321"/>
      <c r="S45" s="321"/>
      <c r="T45" s="320"/>
      <c r="U45" s="321"/>
    </row>
    <row r="46" spans="1:21" s="300" customFormat="1" outlineLevel="1">
      <c r="A46" s="321"/>
      <c r="B46" s="5"/>
      <c r="C46" s="5" t="s">
        <v>22</v>
      </c>
      <c r="D46" s="328"/>
      <c r="E46" s="297">
        <v>96125</v>
      </c>
      <c r="F46" s="297">
        <v>96125</v>
      </c>
      <c r="G46" s="320"/>
      <c r="H46" s="321"/>
      <c r="I46" s="321"/>
      <c r="J46" s="321"/>
      <c r="K46" s="321"/>
      <c r="L46" s="321"/>
      <c r="M46" s="321"/>
      <c r="N46" s="321"/>
      <c r="O46" s="321"/>
      <c r="P46" s="321"/>
      <c r="Q46" s="321"/>
      <c r="R46" s="321"/>
      <c r="S46" s="321"/>
      <c r="T46" s="320"/>
      <c r="U46" s="321"/>
    </row>
    <row r="47" spans="1:21" s="300" customFormat="1" outlineLevel="1">
      <c r="A47" s="321"/>
      <c r="B47" s="5"/>
      <c r="C47" s="5" t="s">
        <v>23</v>
      </c>
      <c r="D47" s="328"/>
      <c r="E47" s="297"/>
      <c r="F47" s="297"/>
      <c r="G47" s="320"/>
      <c r="H47" s="321"/>
      <c r="I47" s="321"/>
      <c r="J47" s="321"/>
      <c r="K47" s="321"/>
      <c r="L47" s="321"/>
      <c r="M47" s="321"/>
      <c r="N47" s="321"/>
      <c r="O47" s="321"/>
      <c r="P47" s="321"/>
      <c r="Q47" s="321"/>
      <c r="R47" s="321"/>
      <c r="S47" s="321"/>
      <c r="T47" s="320"/>
      <c r="U47" s="321"/>
    </row>
    <row r="48" spans="1:21" s="300" customFormat="1" outlineLevel="1">
      <c r="A48" s="321"/>
      <c r="B48" s="5"/>
      <c r="C48" s="5" t="s">
        <v>223</v>
      </c>
      <c r="D48" s="328">
        <v>8</v>
      </c>
      <c r="E48" s="297">
        <f>E163</f>
        <v>-1427661</v>
      </c>
      <c r="F48" s="297"/>
      <c r="G48" s="320"/>
      <c r="H48" s="321"/>
      <c r="I48" s="321"/>
      <c r="J48" s="321"/>
      <c r="K48" s="321"/>
      <c r="L48" s="321"/>
      <c r="M48" s="321"/>
      <c r="N48" s="321"/>
      <c r="O48" s="321"/>
      <c r="P48" s="321"/>
      <c r="Q48" s="321"/>
      <c r="R48" s="321"/>
      <c r="S48" s="321"/>
      <c r="T48" s="320"/>
      <c r="U48" s="321"/>
    </row>
    <row r="49" spans="1:21" s="300" customFormat="1" outlineLevel="1">
      <c r="A49" s="321"/>
      <c r="B49" s="5"/>
      <c r="C49" s="5" t="s">
        <v>24</v>
      </c>
      <c r="D49" s="328">
        <v>9</v>
      </c>
      <c r="E49" s="297">
        <f>E164</f>
        <v>-3540381</v>
      </c>
      <c r="F49" s="297"/>
      <c r="G49" s="320"/>
      <c r="H49" s="321"/>
      <c r="I49" s="321"/>
      <c r="J49" s="321"/>
      <c r="K49" s="321"/>
      <c r="L49" s="321"/>
      <c r="M49" s="321"/>
      <c r="N49" s="321"/>
      <c r="O49" s="321"/>
      <c r="P49" s="321"/>
      <c r="Q49" s="321"/>
      <c r="R49" s="321"/>
      <c r="S49" s="321"/>
      <c r="T49" s="320"/>
      <c r="U49" s="321"/>
    </row>
    <row r="50" spans="1:21" outlineLevel="1">
      <c r="B50" s="108"/>
      <c r="C50" s="109" t="s">
        <v>196</v>
      </c>
      <c r="D50" s="334"/>
      <c r="E50" s="333">
        <f>SUM(E42:E49)</f>
        <v>180028083</v>
      </c>
      <c r="F50" s="333">
        <f>SUM(F42:F49)</f>
        <v>184996125</v>
      </c>
    </row>
    <row r="51" spans="1:21" s="300" customFormat="1" outlineLevel="1">
      <c r="B51" s="110"/>
      <c r="C51" s="111"/>
      <c r="D51" s="349"/>
      <c r="E51" s="350"/>
      <c r="F51" s="350"/>
      <c r="G51" s="320"/>
      <c r="T51" s="320"/>
    </row>
    <row r="52" spans="1:21" ht="12" outlineLevel="1" thickBot="1">
      <c r="B52" s="351"/>
      <c r="C52" s="351" t="s">
        <v>199</v>
      </c>
      <c r="D52" s="352"/>
      <c r="E52" s="353">
        <f>E40+E50</f>
        <v>205095613</v>
      </c>
      <c r="F52" s="353">
        <f>F40+F50</f>
        <v>204212558</v>
      </c>
    </row>
    <row r="53" spans="1:21" customFormat="1" ht="16.5" outlineLevel="1" thickTop="1" thickBot="1">
      <c r="B53" s="321"/>
      <c r="C53" s="321"/>
      <c r="D53" s="323"/>
      <c r="E53" s="321"/>
      <c r="F53" s="321"/>
      <c r="G53" s="158"/>
      <c r="T53" s="158"/>
    </row>
    <row r="54" spans="1:21" customFormat="1" ht="16.5" outlineLevel="1" thickTop="1" thickBot="1">
      <c r="C54" s="138" t="s">
        <v>233</v>
      </c>
      <c r="D54" s="223"/>
      <c r="E54" s="218" t="str">
        <f>IF(E52=E25,"OK","Nuk Kuadron!")</f>
        <v>OK</v>
      </c>
      <c r="F54" s="218"/>
      <c r="G54" s="158"/>
      <c r="T54" s="158"/>
    </row>
    <row r="55" spans="1:21" customFormat="1" ht="15.75" outlineLevel="1" thickTop="1">
      <c r="D55" s="224" t="s">
        <v>244</v>
      </c>
      <c r="E55" s="151">
        <f>E25-E52</f>
        <v>0</v>
      </c>
      <c r="F55" s="151"/>
      <c r="G55" s="158"/>
      <c r="T55" s="158"/>
    </row>
    <row r="56" spans="1:21">
      <c r="B56" s="354"/>
      <c r="C56" s="36"/>
      <c r="D56" s="355"/>
      <c r="E56" s="354"/>
      <c r="F56" s="354"/>
    </row>
    <row r="57" spans="1:21" s="322" customFormat="1" ht="15.75" thickBot="1">
      <c r="D57" s="225"/>
      <c r="G57" s="320"/>
      <c r="T57" s="320"/>
    </row>
    <row r="58" spans="1:21" s="300" customFormat="1">
      <c r="D58" s="356"/>
      <c r="G58" s="320"/>
      <c r="T58" s="320"/>
    </row>
    <row r="59" spans="1:21" ht="18.75" outlineLevel="1">
      <c r="B59" s="102" t="s">
        <v>106</v>
      </c>
      <c r="C59" s="102"/>
    </row>
    <row r="60" spans="1:21" outlineLevel="1">
      <c r="C60" s="37" t="s">
        <v>218</v>
      </c>
      <c r="D60" s="226"/>
      <c r="E60" s="37"/>
      <c r="F60" s="37"/>
    </row>
    <row r="61" spans="1:21" outlineLevel="1">
      <c r="C61" s="37" t="s">
        <v>75</v>
      </c>
      <c r="D61" s="226"/>
      <c r="E61" s="37"/>
      <c r="F61" s="37"/>
    </row>
    <row r="62" spans="1:21" outlineLevel="1">
      <c r="C62" s="37" t="s">
        <v>76</v>
      </c>
      <c r="D62" s="226"/>
      <c r="E62" s="37"/>
      <c r="F62" s="37"/>
    </row>
    <row r="63" spans="1:21" outlineLevel="1">
      <c r="C63" s="37"/>
      <c r="D63" s="226"/>
      <c r="E63" s="37"/>
      <c r="F63" s="37"/>
    </row>
    <row r="64" spans="1:21" ht="15" customHeight="1" outlineLevel="1">
      <c r="B64" s="513" t="str">
        <f>B6</f>
        <v>Shoqeria tregtare: "Prodhim Veshje Ushtarake"  sh.a, Tiranë</v>
      </c>
      <c r="C64" s="513"/>
      <c r="D64" s="513"/>
      <c r="E64" s="513"/>
      <c r="F64" s="513"/>
    </row>
    <row r="65" spans="1:256" ht="12" outlineLevel="1" thickBot="1"/>
    <row r="66" spans="1:256" ht="26.25" customHeight="1" outlineLevel="1" thickTop="1" thickBot="1">
      <c r="B66" s="208" t="s">
        <v>0</v>
      </c>
      <c r="C66" s="209" t="s">
        <v>214</v>
      </c>
      <c r="D66" s="208" t="s">
        <v>200</v>
      </c>
      <c r="E66" s="175" t="s">
        <v>354</v>
      </c>
      <c r="F66" s="176" t="s">
        <v>353</v>
      </c>
      <c r="I66" s="509" t="s">
        <v>234</v>
      </c>
      <c r="J66" s="509"/>
      <c r="K66" s="509"/>
      <c r="L66" s="509"/>
    </row>
    <row r="67" spans="1:256" ht="12" outlineLevel="1" thickTop="1">
      <c r="B67" s="31"/>
      <c r="C67" s="31"/>
      <c r="D67" s="357"/>
      <c r="E67" s="358"/>
      <c r="F67" s="358"/>
    </row>
    <row r="68" spans="1:256" outlineLevel="1">
      <c r="B68" s="32" t="s">
        <v>2</v>
      </c>
      <c r="C68" s="32" t="s">
        <v>49</v>
      </c>
      <c r="D68" s="359"/>
      <c r="E68" s="297"/>
      <c r="F68" s="297"/>
    </row>
    <row r="69" spans="1:256" outlineLevel="1">
      <c r="B69" s="329">
        <v>1</v>
      </c>
      <c r="C69" s="32" t="s">
        <v>50</v>
      </c>
      <c r="D69" s="359"/>
      <c r="E69" s="25">
        <v>420257</v>
      </c>
      <c r="F69" s="297">
        <v>61293</v>
      </c>
    </row>
    <row r="70" spans="1:256" outlineLevel="1">
      <c r="B70" s="329">
        <v>2</v>
      </c>
      <c r="C70" s="329" t="s">
        <v>51</v>
      </c>
      <c r="D70" s="359"/>
      <c r="E70" s="297"/>
      <c r="F70" s="297">
        <v>0</v>
      </c>
    </row>
    <row r="71" spans="1:256" outlineLevel="1">
      <c r="B71" s="329"/>
      <c r="C71" s="312" t="s">
        <v>191</v>
      </c>
      <c r="D71" s="359"/>
      <c r="E71" s="297"/>
      <c r="F71" s="297">
        <v>0</v>
      </c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300"/>
      <c r="BK71" s="300"/>
      <c r="BL71" s="300"/>
      <c r="BM71" s="300"/>
      <c r="BN71" s="300"/>
      <c r="BO71" s="300"/>
      <c r="BP71" s="300"/>
      <c r="BQ71" s="300"/>
      <c r="BR71" s="300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0"/>
      <c r="CP71" s="300"/>
      <c r="CQ71" s="300"/>
      <c r="CR71" s="300"/>
      <c r="CS71" s="300"/>
      <c r="CT71" s="300"/>
      <c r="CU71" s="300"/>
      <c r="CV71" s="300"/>
      <c r="CW71" s="300"/>
      <c r="CX71" s="300"/>
      <c r="CY71" s="300"/>
      <c r="CZ71" s="300"/>
      <c r="DA71" s="300"/>
      <c r="DB71" s="300"/>
      <c r="DC71" s="300"/>
      <c r="DD71" s="300"/>
      <c r="DE71" s="300"/>
      <c r="DF71" s="300"/>
      <c r="DG71" s="300"/>
      <c r="DH71" s="300"/>
      <c r="DI71" s="300"/>
      <c r="DJ71" s="300"/>
      <c r="DK71" s="300"/>
      <c r="DL71" s="300"/>
      <c r="DM71" s="300"/>
      <c r="DN71" s="300"/>
      <c r="DO71" s="300"/>
      <c r="DP71" s="300"/>
      <c r="DQ71" s="300"/>
      <c r="DR71" s="300"/>
      <c r="DS71" s="300"/>
      <c r="DT71" s="300"/>
      <c r="DU71" s="300"/>
      <c r="DV71" s="300"/>
      <c r="DW71" s="300"/>
      <c r="DX71" s="300"/>
      <c r="DY71" s="300"/>
      <c r="DZ71" s="300"/>
      <c r="EA71" s="300"/>
      <c r="EB71" s="300"/>
      <c r="EC71" s="300"/>
      <c r="ED71" s="300"/>
      <c r="EE71" s="300"/>
      <c r="EF71" s="300"/>
      <c r="EG71" s="300"/>
      <c r="EH71" s="300"/>
      <c r="EI71" s="300"/>
      <c r="EJ71" s="300"/>
      <c r="EK71" s="300"/>
      <c r="EL71" s="300"/>
      <c r="EM71" s="300"/>
      <c r="EN71" s="300"/>
      <c r="EO71" s="300"/>
      <c r="EP71" s="300"/>
      <c r="EQ71" s="300"/>
      <c r="ER71" s="300"/>
      <c r="ES71" s="300"/>
      <c r="ET71" s="300"/>
      <c r="EU71" s="300"/>
      <c r="EV71" s="300"/>
      <c r="EW71" s="300"/>
      <c r="EX71" s="300"/>
      <c r="EY71" s="300"/>
      <c r="EZ71" s="300"/>
      <c r="FA71" s="300"/>
      <c r="FB71" s="300"/>
      <c r="FC71" s="300"/>
      <c r="FD71" s="300"/>
      <c r="FE71" s="300"/>
      <c r="FF71" s="300"/>
      <c r="FG71" s="300"/>
      <c r="FH71" s="300"/>
      <c r="FI71" s="300"/>
      <c r="FJ71" s="300"/>
      <c r="FK71" s="300"/>
      <c r="FL71" s="300"/>
      <c r="FM71" s="300"/>
      <c r="FN71" s="300"/>
      <c r="FO71" s="300"/>
      <c r="FP71" s="300"/>
      <c r="FQ71" s="300"/>
      <c r="FR71" s="300"/>
      <c r="FS71" s="300"/>
      <c r="FT71" s="300"/>
      <c r="FU71" s="300"/>
      <c r="FV71" s="300"/>
      <c r="FW71" s="300"/>
      <c r="FX71" s="300"/>
      <c r="FY71" s="300"/>
      <c r="FZ71" s="300"/>
      <c r="GA71" s="300"/>
      <c r="GB71" s="300"/>
      <c r="GC71" s="300"/>
      <c r="GD71" s="300"/>
      <c r="GE71" s="300"/>
      <c r="GF71" s="300"/>
      <c r="GG71" s="300"/>
      <c r="GH71" s="300"/>
      <c r="GI71" s="300"/>
      <c r="GJ71" s="300"/>
      <c r="GK71" s="300"/>
      <c r="GL71" s="300"/>
      <c r="GM71" s="300"/>
      <c r="GN71" s="300"/>
      <c r="GO71" s="300"/>
      <c r="GP71" s="300"/>
      <c r="GQ71" s="300"/>
      <c r="GR71" s="300"/>
      <c r="GS71" s="300"/>
      <c r="GT71" s="300"/>
      <c r="GU71" s="300"/>
      <c r="GV71" s="300"/>
      <c r="GW71" s="300"/>
      <c r="GX71" s="300"/>
      <c r="GY71" s="300"/>
      <c r="GZ71" s="300"/>
      <c r="HA71" s="300"/>
      <c r="HB71" s="300"/>
      <c r="HC71" s="300"/>
      <c r="HD71" s="300"/>
      <c r="HE71" s="300"/>
      <c r="HF71" s="300"/>
      <c r="HG71" s="300"/>
      <c r="HH71" s="300"/>
      <c r="HI71" s="300"/>
      <c r="HJ71" s="300"/>
      <c r="HK71" s="300"/>
      <c r="HL71" s="300"/>
      <c r="HM71" s="300"/>
      <c r="HN71" s="300"/>
      <c r="HO71" s="300"/>
      <c r="HP71" s="300"/>
      <c r="HQ71" s="300"/>
      <c r="HR71" s="300"/>
      <c r="HS71" s="300"/>
      <c r="HT71" s="300"/>
      <c r="HU71" s="300"/>
      <c r="HV71" s="300"/>
      <c r="HW71" s="300"/>
      <c r="HX71" s="300"/>
      <c r="HY71" s="300"/>
      <c r="HZ71" s="300"/>
      <c r="IA71" s="300"/>
      <c r="IB71" s="300"/>
      <c r="IC71" s="300"/>
      <c r="ID71" s="300"/>
      <c r="IE71" s="300"/>
      <c r="IF71" s="300"/>
      <c r="IG71" s="300"/>
      <c r="IH71" s="300"/>
      <c r="II71" s="300"/>
      <c r="IJ71" s="300"/>
      <c r="IK71" s="300"/>
      <c r="IL71" s="300"/>
      <c r="IM71" s="300"/>
      <c r="IN71" s="300"/>
      <c r="IO71" s="300"/>
      <c r="IP71" s="300"/>
      <c r="IQ71" s="300"/>
      <c r="IR71" s="300"/>
      <c r="IS71" s="300"/>
      <c r="IT71" s="300"/>
      <c r="IU71" s="300"/>
      <c r="IV71" s="300"/>
    </row>
    <row r="72" spans="1:256" s="360" customFormat="1" outlineLevel="1">
      <c r="A72" s="321"/>
      <c r="B72" s="329"/>
      <c r="C72" s="312" t="s">
        <v>192</v>
      </c>
      <c r="D72" s="359"/>
      <c r="E72" s="297"/>
      <c r="F72" s="297">
        <v>0</v>
      </c>
      <c r="G72" s="320"/>
      <c r="H72" s="321"/>
      <c r="I72" s="321"/>
      <c r="J72" s="321"/>
      <c r="K72" s="321"/>
      <c r="L72" s="321"/>
      <c r="M72" s="321"/>
      <c r="N72" s="321"/>
      <c r="O72" s="321"/>
      <c r="P72" s="321"/>
      <c r="Q72" s="321"/>
      <c r="R72" s="321"/>
      <c r="S72" s="321"/>
      <c r="T72" s="320"/>
      <c r="U72" s="321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300"/>
      <c r="BK72" s="300"/>
      <c r="BL72" s="300"/>
      <c r="BM72" s="300"/>
      <c r="BN72" s="300"/>
      <c r="BO72" s="300"/>
      <c r="BP72" s="300"/>
      <c r="BQ72" s="300"/>
      <c r="BR72" s="300"/>
      <c r="BS72" s="300"/>
      <c r="BT72" s="300"/>
      <c r="BU72" s="300"/>
      <c r="BV72" s="300"/>
      <c r="BW72" s="300"/>
      <c r="BX72" s="300"/>
      <c r="BY72" s="300"/>
      <c r="BZ72" s="300"/>
      <c r="CA72" s="300"/>
      <c r="CB72" s="300"/>
      <c r="CC72" s="300"/>
      <c r="CD72" s="300"/>
      <c r="CE72" s="300"/>
      <c r="CF72" s="300"/>
      <c r="CG72" s="300"/>
      <c r="CH72" s="300"/>
      <c r="CI72" s="300"/>
      <c r="CJ72" s="300"/>
      <c r="CK72" s="300"/>
      <c r="CL72" s="300"/>
      <c r="CM72" s="300"/>
      <c r="CN72" s="300"/>
      <c r="CO72" s="300"/>
      <c r="CP72" s="300"/>
      <c r="CQ72" s="300"/>
      <c r="CR72" s="300"/>
      <c r="CS72" s="300"/>
      <c r="CT72" s="300"/>
      <c r="CU72" s="300"/>
      <c r="CV72" s="300"/>
      <c r="CW72" s="300"/>
      <c r="CX72" s="300"/>
      <c r="CY72" s="300"/>
      <c r="CZ72" s="300"/>
      <c r="DA72" s="300"/>
      <c r="DB72" s="300"/>
      <c r="DC72" s="300"/>
      <c r="DD72" s="300"/>
      <c r="DE72" s="300"/>
      <c r="DF72" s="300"/>
      <c r="DG72" s="300"/>
      <c r="DH72" s="300"/>
      <c r="DI72" s="300"/>
      <c r="DJ72" s="300"/>
      <c r="DK72" s="300"/>
      <c r="DL72" s="300"/>
      <c r="DM72" s="300"/>
      <c r="DN72" s="300"/>
      <c r="DO72" s="300"/>
      <c r="DP72" s="300"/>
      <c r="DQ72" s="300"/>
      <c r="DR72" s="300"/>
      <c r="DS72" s="300"/>
      <c r="DT72" s="300"/>
      <c r="DU72" s="300"/>
      <c r="DV72" s="300"/>
      <c r="DW72" s="300"/>
      <c r="DX72" s="300"/>
      <c r="DY72" s="300"/>
      <c r="DZ72" s="300"/>
      <c r="EA72" s="300"/>
      <c r="EB72" s="300"/>
      <c r="EC72" s="300"/>
      <c r="ED72" s="300"/>
      <c r="EE72" s="300"/>
      <c r="EF72" s="300"/>
      <c r="EG72" s="300"/>
      <c r="EH72" s="300"/>
      <c r="EI72" s="300"/>
      <c r="EJ72" s="300"/>
      <c r="EK72" s="300"/>
      <c r="EL72" s="300"/>
      <c r="EM72" s="300"/>
      <c r="EN72" s="300"/>
      <c r="EO72" s="300"/>
      <c r="EP72" s="300"/>
      <c r="EQ72" s="300"/>
      <c r="ER72" s="300"/>
      <c r="ES72" s="300"/>
      <c r="ET72" s="300"/>
      <c r="EU72" s="300"/>
      <c r="EV72" s="300"/>
      <c r="EW72" s="300"/>
      <c r="EX72" s="300"/>
      <c r="EY72" s="300"/>
      <c r="EZ72" s="300"/>
      <c r="FA72" s="300"/>
      <c r="FB72" s="300"/>
      <c r="FC72" s="300"/>
      <c r="FD72" s="300"/>
      <c r="FE72" s="300"/>
      <c r="FF72" s="300"/>
      <c r="FG72" s="300"/>
      <c r="FH72" s="300"/>
      <c r="FI72" s="300"/>
      <c r="FJ72" s="300"/>
      <c r="FK72" s="300"/>
      <c r="FL72" s="300"/>
      <c r="FM72" s="300"/>
      <c r="FN72" s="300"/>
      <c r="FO72" s="300"/>
      <c r="FP72" s="300"/>
      <c r="FQ72" s="300"/>
      <c r="FR72" s="300"/>
      <c r="FS72" s="300"/>
      <c r="FT72" s="300"/>
      <c r="FU72" s="300"/>
      <c r="FV72" s="300"/>
      <c r="FW72" s="300"/>
      <c r="FX72" s="300"/>
      <c r="FY72" s="300"/>
      <c r="FZ72" s="300"/>
      <c r="GA72" s="300"/>
      <c r="GB72" s="300"/>
      <c r="GC72" s="300"/>
      <c r="GD72" s="300"/>
      <c r="GE72" s="300"/>
      <c r="GF72" s="300"/>
      <c r="GG72" s="300"/>
      <c r="GH72" s="300"/>
      <c r="GI72" s="300"/>
      <c r="GJ72" s="300"/>
      <c r="GK72" s="300"/>
      <c r="GL72" s="300"/>
      <c r="GM72" s="300"/>
      <c r="GN72" s="300"/>
      <c r="GO72" s="300"/>
      <c r="GP72" s="300"/>
      <c r="GQ72" s="300"/>
      <c r="GR72" s="300"/>
      <c r="GS72" s="300"/>
      <c r="GT72" s="300"/>
      <c r="GU72" s="300"/>
      <c r="GV72" s="300"/>
      <c r="GW72" s="300"/>
      <c r="GX72" s="300"/>
      <c r="GY72" s="300"/>
      <c r="GZ72" s="300"/>
      <c r="HA72" s="300"/>
      <c r="HB72" s="300"/>
      <c r="HC72" s="300"/>
      <c r="HD72" s="300"/>
      <c r="HE72" s="300"/>
      <c r="HF72" s="300"/>
      <c r="HG72" s="300"/>
      <c r="HH72" s="300"/>
      <c r="HI72" s="300"/>
      <c r="HJ72" s="300"/>
      <c r="HK72" s="300"/>
      <c r="HL72" s="300"/>
      <c r="HM72" s="300"/>
      <c r="HN72" s="300"/>
      <c r="HO72" s="300"/>
      <c r="HP72" s="300"/>
      <c r="HQ72" s="300"/>
      <c r="HR72" s="300"/>
      <c r="HS72" s="300"/>
      <c r="HT72" s="300"/>
      <c r="HU72" s="300"/>
      <c r="HV72" s="300"/>
      <c r="HW72" s="300"/>
      <c r="HX72" s="300"/>
      <c r="HY72" s="300"/>
      <c r="HZ72" s="300"/>
      <c r="IA72" s="300"/>
      <c r="IB72" s="300"/>
      <c r="IC72" s="300"/>
      <c r="ID72" s="300"/>
      <c r="IE72" s="300"/>
      <c r="IF72" s="300"/>
      <c r="IG72" s="300"/>
      <c r="IH72" s="300"/>
      <c r="II72" s="300"/>
      <c r="IJ72" s="300"/>
      <c r="IK72" s="300"/>
      <c r="IL72" s="300"/>
      <c r="IM72" s="300"/>
      <c r="IN72" s="300"/>
      <c r="IO72" s="300"/>
      <c r="IP72" s="300"/>
      <c r="IQ72" s="300"/>
      <c r="IR72" s="300"/>
      <c r="IS72" s="300"/>
      <c r="IT72" s="300"/>
      <c r="IU72" s="300"/>
      <c r="IV72" s="300"/>
    </row>
    <row r="73" spans="1:256" s="360" customFormat="1" outlineLevel="1">
      <c r="A73" s="321"/>
      <c r="B73" s="103"/>
      <c r="C73" s="104" t="s">
        <v>52</v>
      </c>
      <c r="D73" s="227"/>
      <c r="E73" s="105">
        <f>SUM(E69:E72)</f>
        <v>420257</v>
      </c>
      <c r="F73" s="105">
        <v>61293</v>
      </c>
      <c r="G73" s="320"/>
      <c r="H73" s="321"/>
      <c r="I73" s="321"/>
      <c r="J73" s="321"/>
      <c r="K73" s="321"/>
      <c r="L73" s="321"/>
      <c r="M73" s="321"/>
      <c r="N73" s="321"/>
      <c r="O73" s="321"/>
      <c r="P73" s="321"/>
      <c r="Q73" s="321"/>
      <c r="R73" s="321"/>
      <c r="S73" s="321"/>
      <c r="T73" s="320"/>
      <c r="U73" s="321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0"/>
      <c r="BN73" s="300"/>
      <c r="BO73" s="300"/>
      <c r="BP73" s="300"/>
      <c r="BQ73" s="300"/>
      <c r="BR73" s="300"/>
      <c r="BS73" s="300"/>
      <c r="BT73" s="300"/>
      <c r="BU73" s="300"/>
      <c r="BV73" s="300"/>
      <c r="BW73" s="300"/>
      <c r="BX73" s="300"/>
      <c r="BY73" s="300"/>
      <c r="BZ73" s="300"/>
      <c r="CA73" s="300"/>
      <c r="CB73" s="300"/>
      <c r="CC73" s="300"/>
      <c r="CD73" s="300"/>
      <c r="CE73" s="300"/>
      <c r="CF73" s="300"/>
      <c r="CG73" s="300"/>
      <c r="CH73" s="300"/>
      <c r="CI73" s="300"/>
      <c r="CJ73" s="300"/>
      <c r="CK73" s="300"/>
      <c r="CL73" s="300"/>
      <c r="CM73" s="300"/>
      <c r="CN73" s="300"/>
      <c r="CO73" s="300"/>
      <c r="CP73" s="300"/>
      <c r="CQ73" s="300"/>
      <c r="CR73" s="300"/>
      <c r="CS73" s="300"/>
      <c r="CT73" s="300"/>
      <c r="CU73" s="300"/>
      <c r="CV73" s="300"/>
      <c r="CW73" s="300"/>
      <c r="CX73" s="300"/>
      <c r="CY73" s="300"/>
      <c r="CZ73" s="300"/>
      <c r="DA73" s="300"/>
      <c r="DB73" s="300"/>
      <c r="DC73" s="300"/>
      <c r="DD73" s="300"/>
      <c r="DE73" s="300"/>
      <c r="DF73" s="300"/>
      <c r="DG73" s="300"/>
      <c r="DH73" s="300"/>
      <c r="DI73" s="300"/>
      <c r="DJ73" s="300"/>
      <c r="DK73" s="300"/>
      <c r="DL73" s="300"/>
      <c r="DM73" s="300"/>
      <c r="DN73" s="300"/>
      <c r="DO73" s="300"/>
      <c r="DP73" s="300"/>
      <c r="DQ73" s="300"/>
      <c r="DR73" s="300"/>
      <c r="DS73" s="300"/>
      <c r="DT73" s="300"/>
      <c r="DU73" s="300"/>
      <c r="DV73" s="300"/>
      <c r="DW73" s="300"/>
      <c r="DX73" s="300"/>
      <c r="DY73" s="300"/>
      <c r="DZ73" s="300"/>
      <c r="EA73" s="300"/>
      <c r="EB73" s="300"/>
      <c r="EC73" s="300"/>
      <c r="ED73" s="300"/>
      <c r="EE73" s="300"/>
      <c r="EF73" s="300"/>
      <c r="EG73" s="300"/>
      <c r="EH73" s="300"/>
      <c r="EI73" s="300"/>
      <c r="EJ73" s="300"/>
      <c r="EK73" s="300"/>
      <c r="EL73" s="300"/>
      <c r="EM73" s="300"/>
      <c r="EN73" s="300"/>
      <c r="EO73" s="300"/>
      <c r="EP73" s="300"/>
      <c r="EQ73" s="300"/>
      <c r="ER73" s="300"/>
      <c r="ES73" s="300"/>
      <c r="ET73" s="300"/>
      <c r="EU73" s="300"/>
      <c r="EV73" s="300"/>
      <c r="EW73" s="300"/>
      <c r="EX73" s="300"/>
      <c r="EY73" s="300"/>
      <c r="EZ73" s="300"/>
      <c r="FA73" s="300"/>
      <c r="FB73" s="300"/>
      <c r="FC73" s="300"/>
      <c r="FD73" s="300"/>
      <c r="FE73" s="300"/>
      <c r="FF73" s="300"/>
      <c r="FG73" s="300"/>
      <c r="FH73" s="300"/>
      <c r="FI73" s="300"/>
      <c r="FJ73" s="300"/>
      <c r="FK73" s="300"/>
      <c r="FL73" s="300"/>
      <c r="FM73" s="300"/>
      <c r="FN73" s="300"/>
      <c r="FO73" s="300"/>
      <c r="FP73" s="300"/>
      <c r="FQ73" s="300"/>
      <c r="FR73" s="300"/>
      <c r="FS73" s="300"/>
      <c r="FT73" s="300"/>
      <c r="FU73" s="300"/>
      <c r="FV73" s="300"/>
      <c r="FW73" s="300"/>
      <c r="FX73" s="300"/>
      <c r="FY73" s="300"/>
      <c r="FZ73" s="300"/>
      <c r="GA73" s="300"/>
      <c r="GB73" s="300"/>
      <c r="GC73" s="300"/>
      <c r="GD73" s="300"/>
      <c r="GE73" s="300"/>
      <c r="GF73" s="300"/>
      <c r="GG73" s="300"/>
      <c r="GH73" s="300"/>
      <c r="GI73" s="300"/>
      <c r="GJ73" s="300"/>
      <c r="GK73" s="300"/>
      <c r="GL73" s="300"/>
      <c r="GM73" s="300"/>
      <c r="GN73" s="300"/>
      <c r="GO73" s="300"/>
      <c r="GP73" s="300"/>
      <c r="GQ73" s="300"/>
      <c r="GR73" s="300"/>
      <c r="GS73" s="300"/>
      <c r="GT73" s="300"/>
      <c r="GU73" s="300"/>
      <c r="GV73" s="300"/>
      <c r="GW73" s="300"/>
      <c r="GX73" s="300"/>
      <c r="GY73" s="300"/>
      <c r="GZ73" s="300"/>
      <c r="HA73" s="300"/>
      <c r="HB73" s="300"/>
      <c r="HC73" s="300"/>
      <c r="HD73" s="300"/>
      <c r="HE73" s="300"/>
      <c r="HF73" s="300"/>
      <c r="HG73" s="300"/>
      <c r="HH73" s="300"/>
      <c r="HI73" s="300"/>
      <c r="HJ73" s="300"/>
      <c r="HK73" s="300"/>
      <c r="HL73" s="300"/>
      <c r="HM73" s="300"/>
      <c r="HN73" s="300"/>
      <c r="HO73" s="300"/>
      <c r="HP73" s="300"/>
      <c r="HQ73" s="300"/>
      <c r="HR73" s="300"/>
      <c r="HS73" s="300"/>
      <c r="HT73" s="300"/>
      <c r="HU73" s="300"/>
      <c r="HV73" s="300"/>
      <c r="HW73" s="300"/>
      <c r="HX73" s="300"/>
      <c r="HY73" s="300"/>
      <c r="HZ73" s="300"/>
      <c r="IA73" s="300"/>
      <c r="IB73" s="300"/>
      <c r="IC73" s="300"/>
      <c r="ID73" s="300"/>
      <c r="IE73" s="300"/>
      <c r="IF73" s="300"/>
      <c r="IG73" s="300"/>
      <c r="IH73" s="300"/>
      <c r="II73" s="300"/>
      <c r="IJ73" s="300"/>
      <c r="IK73" s="300"/>
      <c r="IL73" s="300"/>
      <c r="IM73" s="300"/>
      <c r="IN73" s="300"/>
      <c r="IO73" s="300"/>
      <c r="IP73" s="300"/>
      <c r="IQ73" s="300"/>
      <c r="IR73" s="300"/>
      <c r="IS73" s="300"/>
      <c r="IT73" s="300"/>
      <c r="IU73" s="300"/>
      <c r="IV73" s="300"/>
    </row>
    <row r="74" spans="1:256" s="360" customFormat="1" outlineLevel="1">
      <c r="A74" s="321"/>
      <c r="B74" s="329">
        <v>3</v>
      </c>
      <c r="C74" s="32" t="s">
        <v>53</v>
      </c>
      <c r="D74" s="359"/>
      <c r="E74" s="297"/>
      <c r="F74" s="297"/>
      <c r="G74" s="320"/>
      <c r="H74" s="321"/>
      <c r="I74" s="321"/>
      <c r="J74" s="321"/>
      <c r="K74" s="321"/>
      <c r="L74" s="321"/>
      <c r="M74" s="321"/>
      <c r="N74" s="321"/>
      <c r="O74" s="321"/>
      <c r="P74" s="321"/>
      <c r="Q74" s="321"/>
      <c r="R74" s="321"/>
      <c r="S74" s="321"/>
      <c r="T74" s="320"/>
      <c r="U74" s="321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300"/>
      <c r="BK74" s="300"/>
      <c r="BL74" s="300"/>
      <c r="BM74" s="300"/>
      <c r="BN74" s="300"/>
      <c r="BO74" s="300"/>
      <c r="BP74" s="300"/>
      <c r="BQ74" s="300"/>
      <c r="BR74" s="300"/>
      <c r="BS74" s="300"/>
      <c r="BT74" s="300"/>
      <c r="BU74" s="300"/>
      <c r="BV74" s="300"/>
      <c r="BW74" s="300"/>
      <c r="BX74" s="300"/>
      <c r="BY74" s="300"/>
      <c r="BZ74" s="300"/>
      <c r="CA74" s="300"/>
      <c r="CB74" s="300"/>
      <c r="CC74" s="300"/>
      <c r="CD74" s="300"/>
      <c r="CE74" s="300"/>
      <c r="CF74" s="300"/>
      <c r="CG74" s="300"/>
      <c r="CH74" s="300"/>
      <c r="CI74" s="300"/>
      <c r="CJ74" s="300"/>
      <c r="CK74" s="300"/>
      <c r="CL74" s="300"/>
      <c r="CM74" s="300"/>
      <c r="CN74" s="300"/>
      <c r="CO74" s="300"/>
      <c r="CP74" s="300"/>
      <c r="CQ74" s="300"/>
      <c r="CR74" s="300"/>
      <c r="CS74" s="300"/>
      <c r="CT74" s="300"/>
      <c r="CU74" s="300"/>
      <c r="CV74" s="300"/>
      <c r="CW74" s="300"/>
      <c r="CX74" s="300"/>
      <c r="CY74" s="300"/>
      <c r="CZ74" s="300"/>
      <c r="DA74" s="300"/>
      <c r="DB74" s="300"/>
      <c r="DC74" s="300"/>
      <c r="DD74" s="300"/>
      <c r="DE74" s="300"/>
      <c r="DF74" s="300"/>
      <c r="DG74" s="300"/>
      <c r="DH74" s="300"/>
      <c r="DI74" s="300"/>
      <c r="DJ74" s="300"/>
      <c r="DK74" s="300"/>
      <c r="DL74" s="300"/>
      <c r="DM74" s="300"/>
      <c r="DN74" s="300"/>
      <c r="DO74" s="300"/>
      <c r="DP74" s="300"/>
      <c r="DQ74" s="300"/>
      <c r="DR74" s="300"/>
      <c r="DS74" s="300"/>
      <c r="DT74" s="300"/>
      <c r="DU74" s="300"/>
      <c r="DV74" s="300"/>
      <c r="DW74" s="300"/>
      <c r="DX74" s="300"/>
      <c r="DY74" s="300"/>
      <c r="DZ74" s="300"/>
      <c r="EA74" s="300"/>
      <c r="EB74" s="300"/>
      <c r="EC74" s="300"/>
      <c r="ED74" s="300"/>
      <c r="EE74" s="300"/>
      <c r="EF74" s="300"/>
      <c r="EG74" s="300"/>
      <c r="EH74" s="300"/>
      <c r="EI74" s="300"/>
      <c r="EJ74" s="300"/>
      <c r="EK74" s="300"/>
      <c r="EL74" s="300"/>
      <c r="EM74" s="300"/>
      <c r="EN74" s="300"/>
      <c r="EO74" s="300"/>
      <c r="EP74" s="300"/>
      <c r="EQ74" s="300"/>
      <c r="ER74" s="300"/>
      <c r="ES74" s="300"/>
      <c r="ET74" s="300"/>
      <c r="EU74" s="300"/>
      <c r="EV74" s="300"/>
      <c r="EW74" s="300"/>
      <c r="EX74" s="300"/>
      <c r="EY74" s="300"/>
      <c r="EZ74" s="300"/>
      <c r="FA74" s="300"/>
      <c r="FB74" s="300"/>
      <c r="FC74" s="300"/>
      <c r="FD74" s="300"/>
      <c r="FE74" s="300"/>
      <c r="FF74" s="300"/>
      <c r="FG74" s="300"/>
      <c r="FH74" s="300"/>
      <c r="FI74" s="300"/>
      <c r="FJ74" s="300"/>
      <c r="FK74" s="300"/>
      <c r="FL74" s="300"/>
      <c r="FM74" s="300"/>
      <c r="FN74" s="300"/>
      <c r="FO74" s="300"/>
      <c r="FP74" s="300"/>
      <c r="FQ74" s="300"/>
      <c r="FR74" s="300"/>
      <c r="FS74" s="300"/>
      <c r="FT74" s="300"/>
      <c r="FU74" s="300"/>
      <c r="FV74" s="300"/>
      <c r="FW74" s="300"/>
      <c r="FX74" s="300"/>
      <c r="FY74" s="300"/>
      <c r="FZ74" s="300"/>
      <c r="GA74" s="300"/>
      <c r="GB74" s="300"/>
      <c r="GC74" s="300"/>
      <c r="GD74" s="300"/>
      <c r="GE74" s="300"/>
      <c r="GF74" s="300"/>
      <c r="GG74" s="300"/>
      <c r="GH74" s="300"/>
      <c r="GI74" s="300"/>
      <c r="GJ74" s="300"/>
      <c r="GK74" s="300"/>
      <c r="GL74" s="300"/>
      <c r="GM74" s="300"/>
      <c r="GN74" s="300"/>
      <c r="GO74" s="300"/>
      <c r="GP74" s="300"/>
      <c r="GQ74" s="300"/>
      <c r="GR74" s="300"/>
      <c r="GS74" s="300"/>
      <c r="GT74" s="300"/>
      <c r="GU74" s="300"/>
      <c r="GV74" s="300"/>
      <c r="GW74" s="300"/>
      <c r="GX74" s="300"/>
      <c r="GY74" s="300"/>
      <c r="GZ74" s="300"/>
      <c r="HA74" s="300"/>
      <c r="HB74" s="300"/>
      <c r="HC74" s="300"/>
      <c r="HD74" s="300"/>
      <c r="HE74" s="300"/>
      <c r="HF74" s="300"/>
      <c r="HG74" s="300"/>
      <c r="HH74" s="300"/>
      <c r="HI74" s="300"/>
      <c r="HJ74" s="300"/>
      <c r="HK74" s="300"/>
      <c r="HL74" s="300"/>
      <c r="HM74" s="300"/>
      <c r="HN74" s="300"/>
      <c r="HO74" s="300"/>
      <c r="HP74" s="300"/>
      <c r="HQ74" s="300"/>
      <c r="HR74" s="300"/>
      <c r="HS74" s="300"/>
      <c r="HT74" s="300"/>
      <c r="HU74" s="300"/>
      <c r="HV74" s="300"/>
      <c r="HW74" s="300"/>
      <c r="HX74" s="300"/>
      <c r="HY74" s="300"/>
      <c r="HZ74" s="300"/>
      <c r="IA74" s="300"/>
      <c r="IB74" s="300"/>
      <c r="IC74" s="300"/>
      <c r="ID74" s="300"/>
      <c r="IE74" s="300"/>
      <c r="IF74" s="300"/>
      <c r="IG74" s="300"/>
      <c r="IH74" s="300"/>
      <c r="II74" s="300"/>
      <c r="IJ74" s="300"/>
      <c r="IK74" s="300"/>
      <c r="IL74" s="300"/>
      <c r="IM74" s="300"/>
      <c r="IN74" s="300"/>
      <c r="IO74" s="300"/>
      <c r="IP74" s="300"/>
      <c r="IQ74" s="300"/>
      <c r="IR74" s="300"/>
      <c r="IS74" s="300"/>
      <c r="IT74" s="300"/>
      <c r="IU74" s="300"/>
      <c r="IV74" s="300"/>
    </row>
    <row r="75" spans="1:256" s="360" customFormat="1" outlineLevel="1">
      <c r="A75" s="321"/>
      <c r="B75" s="329"/>
      <c r="C75" s="312" t="s">
        <v>77</v>
      </c>
      <c r="D75" s="359"/>
      <c r="E75" s="297">
        <v>8464121</v>
      </c>
      <c r="F75" s="297">
        <v>8464121</v>
      </c>
      <c r="G75" s="320"/>
      <c r="H75" s="321"/>
      <c r="I75" s="321"/>
      <c r="J75" s="321"/>
      <c r="K75" s="321"/>
      <c r="L75" s="321"/>
      <c r="M75" s="321"/>
      <c r="N75" s="321"/>
      <c r="O75" s="321"/>
      <c r="P75" s="321"/>
      <c r="Q75" s="321"/>
      <c r="R75" s="321"/>
      <c r="S75" s="321"/>
      <c r="T75" s="320"/>
      <c r="U75" s="321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300"/>
      <c r="BK75" s="300"/>
      <c r="BL75" s="300"/>
      <c r="BM75" s="300"/>
      <c r="BN75" s="300"/>
      <c r="BO75" s="300"/>
      <c r="BP75" s="300"/>
      <c r="BQ75" s="300"/>
      <c r="BR75" s="300"/>
      <c r="BS75" s="300"/>
      <c r="BT75" s="300"/>
      <c r="BU75" s="300"/>
      <c r="BV75" s="300"/>
      <c r="BW75" s="300"/>
      <c r="BX75" s="300"/>
      <c r="BY75" s="300"/>
      <c r="BZ75" s="300"/>
      <c r="CA75" s="300"/>
      <c r="CB75" s="300"/>
      <c r="CC75" s="300"/>
      <c r="CD75" s="300"/>
      <c r="CE75" s="300"/>
      <c r="CF75" s="300"/>
      <c r="CG75" s="300"/>
      <c r="CH75" s="300"/>
      <c r="CI75" s="300"/>
      <c r="CJ75" s="300"/>
      <c r="CK75" s="300"/>
      <c r="CL75" s="300"/>
      <c r="CM75" s="300"/>
      <c r="CN75" s="300"/>
      <c r="CO75" s="300"/>
      <c r="CP75" s="300"/>
      <c r="CQ75" s="300"/>
      <c r="CR75" s="300"/>
      <c r="CS75" s="300"/>
      <c r="CT75" s="300"/>
      <c r="CU75" s="300"/>
      <c r="CV75" s="300"/>
      <c r="CW75" s="300"/>
      <c r="CX75" s="300"/>
      <c r="CY75" s="300"/>
      <c r="CZ75" s="300"/>
      <c r="DA75" s="300"/>
      <c r="DB75" s="300"/>
      <c r="DC75" s="300"/>
      <c r="DD75" s="300"/>
      <c r="DE75" s="300"/>
      <c r="DF75" s="300"/>
      <c r="DG75" s="300"/>
      <c r="DH75" s="300"/>
      <c r="DI75" s="300"/>
      <c r="DJ75" s="300"/>
      <c r="DK75" s="300"/>
      <c r="DL75" s="300"/>
      <c r="DM75" s="300"/>
      <c r="DN75" s="300"/>
      <c r="DO75" s="300"/>
      <c r="DP75" s="300"/>
      <c r="DQ75" s="300"/>
      <c r="DR75" s="300"/>
      <c r="DS75" s="300"/>
      <c r="DT75" s="300"/>
      <c r="DU75" s="300"/>
      <c r="DV75" s="300"/>
      <c r="DW75" s="300"/>
      <c r="DX75" s="300"/>
      <c r="DY75" s="300"/>
      <c r="DZ75" s="300"/>
      <c r="EA75" s="300"/>
      <c r="EB75" s="300"/>
      <c r="EC75" s="300"/>
      <c r="ED75" s="300"/>
      <c r="EE75" s="300"/>
      <c r="EF75" s="300"/>
      <c r="EG75" s="300"/>
      <c r="EH75" s="300"/>
      <c r="EI75" s="300"/>
      <c r="EJ75" s="300"/>
      <c r="EK75" s="300"/>
      <c r="EL75" s="300"/>
      <c r="EM75" s="300"/>
      <c r="EN75" s="300"/>
      <c r="EO75" s="300"/>
      <c r="EP75" s="300"/>
      <c r="EQ75" s="300"/>
      <c r="ER75" s="300"/>
      <c r="ES75" s="300"/>
      <c r="ET75" s="300"/>
      <c r="EU75" s="300"/>
      <c r="EV75" s="300"/>
      <c r="EW75" s="300"/>
      <c r="EX75" s="300"/>
      <c r="EY75" s="300"/>
      <c r="EZ75" s="300"/>
      <c r="FA75" s="300"/>
      <c r="FB75" s="300"/>
      <c r="FC75" s="300"/>
      <c r="FD75" s="300"/>
      <c r="FE75" s="300"/>
      <c r="FF75" s="300"/>
      <c r="FG75" s="300"/>
      <c r="FH75" s="300"/>
      <c r="FI75" s="300"/>
      <c r="FJ75" s="300"/>
      <c r="FK75" s="300"/>
      <c r="FL75" s="300"/>
      <c r="FM75" s="300"/>
      <c r="FN75" s="300"/>
      <c r="FO75" s="300"/>
      <c r="FP75" s="300"/>
      <c r="FQ75" s="300"/>
      <c r="FR75" s="300"/>
      <c r="FS75" s="300"/>
      <c r="FT75" s="300"/>
      <c r="FU75" s="300"/>
      <c r="FV75" s="300"/>
      <c r="FW75" s="300"/>
      <c r="FX75" s="300"/>
      <c r="FY75" s="300"/>
      <c r="FZ75" s="300"/>
      <c r="GA75" s="300"/>
      <c r="GB75" s="300"/>
      <c r="GC75" s="300"/>
      <c r="GD75" s="300"/>
      <c r="GE75" s="300"/>
      <c r="GF75" s="300"/>
      <c r="GG75" s="300"/>
      <c r="GH75" s="300"/>
      <c r="GI75" s="300"/>
      <c r="GJ75" s="300"/>
      <c r="GK75" s="300"/>
      <c r="GL75" s="300"/>
      <c r="GM75" s="300"/>
      <c r="GN75" s="300"/>
      <c r="GO75" s="300"/>
      <c r="GP75" s="300"/>
      <c r="GQ75" s="300"/>
      <c r="GR75" s="300"/>
      <c r="GS75" s="300"/>
      <c r="GT75" s="300"/>
      <c r="GU75" s="300"/>
      <c r="GV75" s="300"/>
      <c r="GW75" s="300"/>
      <c r="GX75" s="300"/>
      <c r="GY75" s="300"/>
      <c r="GZ75" s="300"/>
      <c r="HA75" s="300"/>
      <c r="HB75" s="300"/>
      <c r="HC75" s="300"/>
      <c r="HD75" s="300"/>
      <c r="HE75" s="300"/>
      <c r="HF75" s="300"/>
      <c r="HG75" s="300"/>
      <c r="HH75" s="300"/>
      <c r="HI75" s="300"/>
      <c r="HJ75" s="300"/>
      <c r="HK75" s="300"/>
      <c r="HL75" s="300"/>
      <c r="HM75" s="300"/>
      <c r="HN75" s="300"/>
      <c r="HO75" s="300"/>
      <c r="HP75" s="300"/>
      <c r="HQ75" s="300"/>
      <c r="HR75" s="300"/>
      <c r="HS75" s="300"/>
      <c r="HT75" s="300"/>
      <c r="HU75" s="300"/>
      <c r="HV75" s="300"/>
      <c r="HW75" s="300"/>
      <c r="HX75" s="300"/>
      <c r="HY75" s="300"/>
      <c r="HZ75" s="300"/>
      <c r="IA75" s="300"/>
      <c r="IB75" s="300"/>
      <c r="IC75" s="300"/>
      <c r="ID75" s="300"/>
      <c r="IE75" s="300"/>
      <c r="IF75" s="300"/>
      <c r="IG75" s="300"/>
      <c r="IH75" s="300"/>
      <c r="II75" s="300"/>
      <c r="IJ75" s="300"/>
      <c r="IK75" s="300"/>
      <c r="IL75" s="300"/>
      <c r="IM75" s="300"/>
      <c r="IN75" s="300"/>
      <c r="IO75" s="300"/>
      <c r="IP75" s="300"/>
      <c r="IQ75" s="300"/>
      <c r="IR75" s="300"/>
      <c r="IS75" s="300"/>
      <c r="IT75" s="300"/>
      <c r="IU75" s="300"/>
      <c r="IV75" s="300"/>
    </row>
    <row r="76" spans="1:256" s="360" customFormat="1" outlineLevel="1">
      <c r="A76" s="321"/>
      <c r="B76" s="329"/>
      <c r="C76" s="312" t="s">
        <v>78</v>
      </c>
      <c r="D76" s="359"/>
      <c r="E76" s="297">
        <f>1840000+207078+4129883</f>
        <v>6176961</v>
      </c>
      <c r="F76" s="297">
        <v>4242160</v>
      </c>
      <c r="G76" s="320"/>
      <c r="H76" s="321"/>
      <c r="I76" s="321"/>
      <c r="J76" s="321"/>
      <c r="K76" s="321"/>
      <c r="L76" s="321"/>
      <c r="M76" s="321"/>
      <c r="N76" s="321"/>
      <c r="O76" s="321"/>
      <c r="P76" s="321"/>
      <c r="Q76" s="321"/>
      <c r="R76" s="321"/>
      <c r="S76" s="321"/>
      <c r="T76" s="320"/>
      <c r="U76" s="321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300"/>
      <c r="BK76" s="300"/>
      <c r="BL76" s="300"/>
      <c r="BM76" s="300"/>
      <c r="BN76" s="300"/>
      <c r="BO76" s="300"/>
      <c r="BP76" s="300"/>
      <c r="BQ76" s="300"/>
      <c r="BR76" s="300"/>
      <c r="BS76" s="300"/>
      <c r="BT76" s="300"/>
      <c r="BU76" s="300"/>
      <c r="BV76" s="300"/>
      <c r="BW76" s="300"/>
      <c r="BX76" s="300"/>
      <c r="BY76" s="300"/>
      <c r="BZ76" s="300"/>
      <c r="CA76" s="300"/>
      <c r="CB76" s="300"/>
      <c r="CC76" s="300"/>
      <c r="CD76" s="300"/>
      <c r="CE76" s="300"/>
      <c r="CF76" s="300"/>
      <c r="CG76" s="300"/>
      <c r="CH76" s="300"/>
      <c r="CI76" s="300"/>
      <c r="CJ76" s="300"/>
      <c r="CK76" s="300"/>
      <c r="CL76" s="300"/>
      <c r="CM76" s="300"/>
      <c r="CN76" s="300"/>
      <c r="CO76" s="300"/>
      <c r="CP76" s="300"/>
      <c r="CQ76" s="300"/>
      <c r="CR76" s="300"/>
      <c r="CS76" s="300"/>
      <c r="CT76" s="300"/>
      <c r="CU76" s="300"/>
      <c r="CV76" s="300"/>
      <c r="CW76" s="300"/>
      <c r="CX76" s="300"/>
      <c r="CY76" s="300"/>
      <c r="CZ76" s="300"/>
      <c r="DA76" s="300"/>
      <c r="DB76" s="300"/>
      <c r="DC76" s="300"/>
      <c r="DD76" s="300"/>
      <c r="DE76" s="300"/>
      <c r="DF76" s="300"/>
      <c r="DG76" s="300"/>
      <c r="DH76" s="300"/>
      <c r="DI76" s="300"/>
      <c r="DJ76" s="300"/>
      <c r="DK76" s="300"/>
      <c r="DL76" s="300"/>
      <c r="DM76" s="300"/>
      <c r="DN76" s="300"/>
      <c r="DO76" s="300"/>
      <c r="DP76" s="300"/>
      <c r="DQ76" s="300"/>
      <c r="DR76" s="300"/>
      <c r="DS76" s="300"/>
      <c r="DT76" s="300"/>
      <c r="DU76" s="300"/>
      <c r="DV76" s="300"/>
      <c r="DW76" s="300"/>
      <c r="DX76" s="300"/>
      <c r="DY76" s="300"/>
      <c r="DZ76" s="300"/>
      <c r="EA76" s="300"/>
      <c r="EB76" s="300"/>
      <c r="EC76" s="300"/>
      <c r="ED76" s="300"/>
      <c r="EE76" s="300"/>
      <c r="EF76" s="300"/>
      <c r="EG76" s="300"/>
      <c r="EH76" s="300"/>
      <c r="EI76" s="300"/>
      <c r="EJ76" s="300"/>
      <c r="EK76" s="300"/>
      <c r="EL76" s="300"/>
      <c r="EM76" s="300"/>
      <c r="EN76" s="300"/>
      <c r="EO76" s="300"/>
      <c r="EP76" s="300"/>
      <c r="EQ76" s="300"/>
      <c r="ER76" s="300"/>
      <c r="ES76" s="300"/>
      <c r="ET76" s="300"/>
      <c r="EU76" s="300"/>
      <c r="EV76" s="300"/>
      <c r="EW76" s="300"/>
      <c r="EX76" s="300"/>
      <c r="EY76" s="300"/>
      <c r="EZ76" s="300"/>
      <c r="FA76" s="300"/>
      <c r="FB76" s="300"/>
      <c r="FC76" s="300"/>
      <c r="FD76" s="300"/>
      <c r="FE76" s="300"/>
      <c r="FF76" s="300"/>
      <c r="FG76" s="300"/>
      <c r="FH76" s="300"/>
      <c r="FI76" s="300"/>
      <c r="FJ76" s="300"/>
      <c r="FK76" s="300"/>
      <c r="FL76" s="300"/>
      <c r="FM76" s="300"/>
      <c r="FN76" s="300"/>
      <c r="FO76" s="300"/>
      <c r="FP76" s="300"/>
      <c r="FQ76" s="300"/>
      <c r="FR76" s="300"/>
      <c r="FS76" s="300"/>
      <c r="FT76" s="300"/>
      <c r="FU76" s="300"/>
      <c r="FV76" s="300"/>
      <c r="FW76" s="300"/>
      <c r="FX76" s="300"/>
      <c r="FY76" s="300"/>
      <c r="FZ76" s="300"/>
      <c r="GA76" s="300"/>
      <c r="GB76" s="300"/>
      <c r="GC76" s="300"/>
      <c r="GD76" s="300"/>
      <c r="GE76" s="300"/>
      <c r="GF76" s="300"/>
      <c r="GG76" s="300"/>
      <c r="GH76" s="300"/>
      <c r="GI76" s="300"/>
      <c r="GJ76" s="300"/>
      <c r="GK76" s="300"/>
      <c r="GL76" s="300"/>
      <c r="GM76" s="300"/>
      <c r="GN76" s="300"/>
      <c r="GO76" s="300"/>
      <c r="GP76" s="300"/>
      <c r="GQ76" s="300"/>
      <c r="GR76" s="300"/>
      <c r="GS76" s="300"/>
      <c r="GT76" s="300"/>
      <c r="GU76" s="300"/>
      <c r="GV76" s="300"/>
      <c r="GW76" s="300"/>
      <c r="GX76" s="300"/>
      <c r="GY76" s="300"/>
      <c r="GZ76" s="300"/>
      <c r="HA76" s="300"/>
      <c r="HB76" s="300"/>
      <c r="HC76" s="300"/>
      <c r="HD76" s="300"/>
      <c r="HE76" s="300"/>
      <c r="HF76" s="300"/>
      <c r="HG76" s="300"/>
      <c r="HH76" s="300"/>
      <c r="HI76" s="300"/>
      <c r="HJ76" s="300"/>
      <c r="HK76" s="300"/>
      <c r="HL76" s="300"/>
      <c r="HM76" s="300"/>
      <c r="HN76" s="300"/>
      <c r="HO76" s="300"/>
      <c r="HP76" s="300"/>
      <c r="HQ76" s="300"/>
      <c r="HR76" s="300"/>
      <c r="HS76" s="300"/>
      <c r="HT76" s="300"/>
      <c r="HU76" s="300"/>
      <c r="HV76" s="300"/>
      <c r="HW76" s="300"/>
      <c r="HX76" s="300"/>
      <c r="HY76" s="300"/>
      <c r="HZ76" s="300"/>
      <c r="IA76" s="300"/>
      <c r="IB76" s="300"/>
      <c r="IC76" s="300"/>
      <c r="ID76" s="300"/>
      <c r="IE76" s="300"/>
      <c r="IF76" s="300"/>
      <c r="IG76" s="300"/>
      <c r="IH76" s="300"/>
      <c r="II76" s="300"/>
      <c r="IJ76" s="300"/>
      <c r="IK76" s="300"/>
      <c r="IL76" s="300"/>
      <c r="IM76" s="300"/>
      <c r="IN76" s="300"/>
      <c r="IO76" s="300"/>
      <c r="IP76" s="300"/>
      <c r="IQ76" s="300"/>
      <c r="IR76" s="300"/>
      <c r="IS76" s="300"/>
      <c r="IT76" s="300"/>
      <c r="IU76" s="300"/>
      <c r="IV76" s="300"/>
    </row>
    <row r="77" spans="1:256" s="360" customFormat="1" outlineLevel="1">
      <c r="A77" s="321"/>
      <c r="B77" s="329"/>
      <c r="C77" s="312" t="s">
        <v>79</v>
      </c>
      <c r="D77" s="359"/>
      <c r="E77" s="297"/>
      <c r="F77" s="297">
        <v>0</v>
      </c>
      <c r="G77" s="320"/>
      <c r="H77" s="361"/>
      <c r="I77" s="321"/>
      <c r="J77" s="321"/>
      <c r="K77" s="321"/>
      <c r="L77" s="321"/>
      <c r="M77" s="321"/>
      <c r="N77" s="321"/>
      <c r="O77" s="321"/>
      <c r="P77" s="321"/>
      <c r="Q77" s="321"/>
      <c r="R77" s="321"/>
      <c r="S77" s="321"/>
      <c r="T77" s="320"/>
      <c r="U77" s="321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300"/>
      <c r="BK77" s="300"/>
      <c r="BL77" s="300"/>
      <c r="BM77" s="300"/>
      <c r="BN77" s="300"/>
      <c r="BO77" s="300"/>
      <c r="BP77" s="300"/>
      <c r="BQ77" s="300"/>
      <c r="BR77" s="300"/>
      <c r="BS77" s="300"/>
      <c r="BT77" s="300"/>
      <c r="BU77" s="300"/>
      <c r="BV77" s="300"/>
      <c r="BW77" s="300"/>
      <c r="BX77" s="300"/>
      <c r="BY77" s="300"/>
      <c r="BZ77" s="300"/>
      <c r="CA77" s="300"/>
      <c r="CB77" s="300"/>
      <c r="CC77" s="300"/>
      <c r="CD77" s="300"/>
      <c r="CE77" s="300"/>
      <c r="CF77" s="300"/>
      <c r="CG77" s="300"/>
      <c r="CH77" s="300"/>
      <c r="CI77" s="300"/>
      <c r="CJ77" s="300"/>
      <c r="CK77" s="300"/>
      <c r="CL77" s="300"/>
      <c r="CM77" s="300"/>
      <c r="CN77" s="300"/>
      <c r="CO77" s="300"/>
      <c r="CP77" s="300"/>
      <c r="CQ77" s="300"/>
      <c r="CR77" s="300"/>
      <c r="CS77" s="300"/>
      <c r="CT77" s="300"/>
      <c r="CU77" s="300"/>
      <c r="CV77" s="300"/>
      <c r="CW77" s="300"/>
      <c r="CX77" s="300"/>
      <c r="CY77" s="300"/>
      <c r="CZ77" s="300"/>
      <c r="DA77" s="300"/>
      <c r="DB77" s="300"/>
      <c r="DC77" s="300"/>
      <c r="DD77" s="300"/>
      <c r="DE77" s="300"/>
      <c r="DF77" s="300"/>
      <c r="DG77" s="300"/>
      <c r="DH77" s="300"/>
      <c r="DI77" s="300"/>
      <c r="DJ77" s="300"/>
      <c r="DK77" s="300"/>
      <c r="DL77" s="300"/>
      <c r="DM77" s="300"/>
      <c r="DN77" s="300"/>
      <c r="DO77" s="300"/>
      <c r="DP77" s="300"/>
      <c r="DQ77" s="300"/>
      <c r="DR77" s="300"/>
      <c r="DS77" s="300"/>
      <c r="DT77" s="300"/>
      <c r="DU77" s="300"/>
      <c r="DV77" s="300"/>
      <c r="DW77" s="300"/>
      <c r="DX77" s="300"/>
      <c r="DY77" s="300"/>
      <c r="DZ77" s="300"/>
      <c r="EA77" s="300"/>
      <c r="EB77" s="300"/>
      <c r="EC77" s="300"/>
      <c r="ED77" s="300"/>
      <c r="EE77" s="300"/>
      <c r="EF77" s="300"/>
      <c r="EG77" s="300"/>
      <c r="EH77" s="300"/>
      <c r="EI77" s="300"/>
      <c r="EJ77" s="300"/>
      <c r="EK77" s="300"/>
      <c r="EL77" s="300"/>
      <c r="EM77" s="300"/>
      <c r="EN77" s="300"/>
      <c r="EO77" s="300"/>
      <c r="EP77" s="300"/>
      <c r="EQ77" s="300"/>
      <c r="ER77" s="300"/>
      <c r="ES77" s="300"/>
      <c r="ET77" s="300"/>
      <c r="EU77" s="300"/>
      <c r="EV77" s="300"/>
      <c r="EW77" s="300"/>
      <c r="EX77" s="300"/>
      <c r="EY77" s="300"/>
      <c r="EZ77" s="300"/>
      <c r="FA77" s="300"/>
      <c r="FB77" s="300"/>
      <c r="FC77" s="300"/>
      <c r="FD77" s="300"/>
      <c r="FE77" s="300"/>
      <c r="FF77" s="300"/>
      <c r="FG77" s="300"/>
      <c r="FH77" s="300"/>
      <c r="FI77" s="300"/>
      <c r="FJ77" s="300"/>
      <c r="FK77" s="300"/>
      <c r="FL77" s="300"/>
      <c r="FM77" s="300"/>
      <c r="FN77" s="300"/>
      <c r="FO77" s="300"/>
      <c r="FP77" s="300"/>
      <c r="FQ77" s="300"/>
      <c r="FR77" s="300"/>
      <c r="FS77" s="300"/>
      <c r="FT77" s="300"/>
      <c r="FU77" s="300"/>
      <c r="FV77" s="300"/>
      <c r="FW77" s="300"/>
      <c r="FX77" s="300"/>
      <c r="FY77" s="300"/>
      <c r="FZ77" s="300"/>
      <c r="GA77" s="300"/>
      <c r="GB77" s="300"/>
      <c r="GC77" s="300"/>
      <c r="GD77" s="300"/>
      <c r="GE77" s="300"/>
      <c r="GF77" s="300"/>
      <c r="GG77" s="300"/>
      <c r="GH77" s="300"/>
      <c r="GI77" s="300"/>
      <c r="GJ77" s="300"/>
      <c r="GK77" s="300"/>
      <c r="GL77" s="300"/>
      <c r="GM77" s="300"/>
      <c r="GN77" s="300"/>
      <c r="GO77" s="300"/>
      <c r="GP77" s="300"/>
      <c r="GQ77" s="300"/>
      <c r="GR77" s="300"/>
      <c r="GS77" s="300"/>
      <c r="GT77" s="300"/>
      <c r="GU77" s="300"/>
      <c r="GV77" s="300"/>
      <c r="GW77" s="300"/>
      <c r="GX77" s="300"/>
      <c r="GY77" s="300"/>
      <c r="GZ77" s="300"/>
      <c r="HA77" s="300"/>
      <c r="HB77" s="300"/>
      <c r="HC77" s="300"/>
      <c r="HD77" s="300"/>
      <c r="HE77" s="300"/>
      <c r="HF77" s="300"/>
      <c r="HG77" s="300"/>
      <c r="HH77" s="300"/>
      <c r="HI77" s="300"/>
      <c r="HJ77" s="300"/>
      <c r="HK77" s="300"/>
      <c r="HL77" s="300"/>
      <c r="HM77" s="300"/>
      <c r="HN77" s="300"/>
      <c r="HO77" s="300"/>
      <c r="HP77" s="300"/>
      <c r="HQ77" s="300"/>
      <c r="HR77" s="300"/>
      <c r="HS77" s="300"/>
      <c r="HT77" s="300"/>
      <c r="HU77" s="300"/>
      <c r="HV77" s="300"/>
      <c r="HW77" s="300"/>
      <c r="HX77" s="300"/>
      <c r="HY77" s="300"/>
      <c r="HZ77" s="300"/>
      <c r="IA77" s="300"/>
      <c r="IB77" s="300"/>
      <c r="IC77" s="300"/>
      <c r="ID77" s="300"/>
      <c r="IE77" s="300"/>
      <c r="IF77" s="300"/>
      <c r="IG77" s="300"/>
      <c r="IH77" s="300"/>
      <c r="II77" s="300"/>
      <c r="IJ77" s="300"/>
      <c r="IK77" s="300"/>
      <c r="IL77" s="300"/>
      <c r="IM77" s="300"/>
      <c r="IN77" s="300"/>
      <c r="IO77" s="300"/>
      <c r="IP77" s="300"/>
      <c r="IQ77" s="300"/>
      <c r="IR77" s="300"/>
      <c r="IS77" s="300"/>
      <c r="IT77" s="300"/>
      <c r="IU77" s="300"/>
      <c r="IV77" s="300"/>
    </row>
    <row r="78" spans="1:256" s="360" customFormat="1" outlineLevel="1">
      <c r="A78" s="321"/>
      <c r="B78" s="329"/>
      <c r="C78" s="312" t="s">
        <v>80</v>
      </c>
      <c r="D78" s="359"/>
      <c r="E78" s="297"/>
      <c r="F78" s="297">
        <v>0</v>
      </c>
      <c r="G78" s="320"/>
      <c r="H78" s="321"/>
      <c r="I78" s="321"/>
      <c r="J78" s="321"/>
      <c r="K78" s="321"/>
      <c r="L78" s="321"/>
      <c r="M78" s="321"/>
      <c r="N78" s="321"/>
      <c r="O78" s="321"/>
      <c r="P78" s="321"/>
      <c r="Q78" s="321"/>
      <c r="R78" s="321"/>
      <c r="S78" s="321"/>
      <c r="T78" s="320"/>
      <c r="U78" s="321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300"/>
      <c r="BK78" s="300"/>
      <c r="BL78" s="300"/>
      <c r="BM78" s="300"/>
      <c r="BN78" s="300"/>
      <c r="BO78" s="300"/>
      <c r="BP78" s="300"/>
      <c r="BQ78" s="300"/>
      <c r="BR78" s="300"/>
      <c r="BS78" s="300"/>
      <c r="BT78" s="300"/>
      <c r="BU78" s="300"/>
      <c r="BV78" s="300"/>
      <c r="BW78" s="300"/>
      <c r="BX78" s="300"/>
      <c r="BY78" s="300"/>
      <c r="BZ78" s="300"/>
      <c r="CA78" s="300"/>
      <c r="CB78" s="300"/>
      <c r="CC78" s="300"/>
      <c r="CD78" s="300"/>
      <c r="CE78" s="300"/>
      <c r="CF78" s="300"/>
      <c r="CG78" s="300"/>
      <c r="CH78" s="300"/>
      <c r="CI78" s="300"/>
      <c r="CJ78" s="300"/>
      <c r="CK78" s="300"/>
      <c r="CL78" s="300"/>
      <c r="CM78" s="300"/>
      <c r="CN78" s="300"/>
      <c r="CO78" s="300"/>
      <c r="CP78" s="300"/>
      <c r="CQ78" s="300"/>
      <c r="CR78" s="300"/>
      <c r="CS78" s="300"/>
      <c r="CT78" s="300"/>
      <c r="CU78" s="300"/>
      <c r="CV78" s="300"/>
      <c r="CW78" s="300"/>
      <c r="CX78" s="300"/>
      <c r="CY78" s="300"/>
      <c r="CZ78" s="300"/>
      <c r="DA78" s="300"/>
      <c r="DB78" s="300"/>
      <c r="DC78" s="300"/>
      <c r="DD78" s="300"/>
      <c r="DE78" s="300"/>
      <c r="DF78" s="300"/>
      <c r="DG78" s="300"/>
      <c r="DH78" s="300"/>
      <c r="DI78" s="300"/>
      <c r="DJ78" s="300"/>
      <c r="DK78" s="300"/>
      <c r="DL78" s="300"/>
      <c r="DM78" s="300"/>
      <c r="DN78" s="300"/>
      <c r="DO78" s="300"/>
      <c r="DP78" s="300"/>
      <c r="DQ78" s="300"/>
      <c r="DR78" s="300"/>
      <c r="DS78" s="300"/>
      <c r="DT78" s="300"/>
      <c r="DU78" s="300"/>
      <c r="DV78" s="300"/>
      <c r="DW78" s="300"/>
      <c r="DX78" s="300"/>
      <c r="DY78" s="300"/>
      <c r="DZ78" s="300"/>
      <c r="EA78" s="300"/>
      <c r="EB78" s="300"/>
      <c r="EC78" s="300"/>
      <c r="ED78" s="300"/>
      <c r="EE78" s="300"/>
      <c r="EF78" s="300"/>
      <c r="EG78" s="300"/>
      <c r="EH78" s="300"/>
      <c r="EI78" s="300"/>
      <c r="EJ78" s="300"/>
      <c r="EK78" s="300"/>
      <c r="EL78" s="300"/>
      <c r="EM78" s="300"/>
      <c r="EN78" s="300"/>
      <c r="EO78" s="300"/>
      <c r="EP78" s="300"/>
      <c r="EQ78" s="300"/>
      <c r="ER78" s="300"/>
      <c r="ES78" s="300"/>
      <c r="ET78" s="300"/>
      <c r="EU78" s="300"/>
      <c r="EV78" s="300"/>
      <c r="EW78" s="300"/>
      <c r="EX78" s="300"/>
      <c r="EY78" s="300"/>
      <c r="EZ78" s="300"/>
      <c r="FA78" s="300"/>
      <c r="FB78" s="300"/>
      <c r="FC78" s="300"/>
      <c r="FD78" s="300"/>
      <c r="FE78" s="300"/>
      <c r="FF78" s="300"/>
      <c r="FG78" s="300"/>
      <c r="FH78" s="300"/>
      <c r="FI78" s="300"/>
      <c r="FJ78" s="300"/>
      <c r="FK78" s="300"/>
      <c r="FL78" s="300"/>
      <c r="FM78" s="300"/>
      <c r="FN78" s="300"/>
      <c r="FO78" s="300"/>
      <c r="FP78" s="300"/>
      <c r="FQ78" s="300"/>
      <c r="FR78" s="300"/>
      <c r="FS78" s="300"/>
      <c r="FT78" s="300"/>
      <c r="FU78" s="300"/>
      <c r="FV78" s="300"/>
      <c r="FW78" s="300"/>
      <c r="FX78" s="300"/>
      <c r="FY78" s="300"/>
      <c r="FZ78" s="300"/>
      <c r="GA78" s="300"/>
      <c r="GB78" s="300"/>
      <c r="GC78" s="300"/>
      <c r="GD78" s="300"/>
      <c r="GE78" s="300"/>
      <c r="GF78" s="300"/>
      <c r="GG78" s="300"/>
      <c r="GH78" s="300"/>
      <c r="GI78" s="300"/>
      <c r="GJ78" s="300"/>
      <c r="GK78" s="300"/>
      <c r="GL78" s="300"/>
      <c r="GM78" s="300"/>
      <c r="GN78" s="300"/>
      <c r="GO78" s="300"/>
      <c r="GP78" s="300"/>
      <c r="GQ78" s="300"/>
      <c r="GR78" s="300"/>
      <c r="GS78" s="300"/>
      <c r="GT78" s="300"/>
      <c r="GU78" s="300"/>
      <c r="GV78" s="300"/>
      <c r="GW78" s="300"/>
      <c r="GX78" s="300"/>
      <c r="GY78" s="300"/>
      <c r="GZ78" s="300"/>
      <c r="HA78" s="300"/>
      <c r="HB78" s="300"/>
      <c r="HC78" s="300"/>
      <c r="HD78" s="300"/>
      <c r="HE78" s="300"/>
      <c r="HF78" s="300"/>
      <c r="HG78" s="300"/>
      <c r="HH78" s="300"/>
      <c r="HI78" s="300"/>
      <c r="HJ78" s="300"/>
      <c r="HK78" s="300"/>
      <c r="HL78" s="300"/>
      <c r="HM78" s="300"/>
      <c r="HN78" s="300"/>
      <c r="HO78" s="300"/>
      <c r="HP78" s="300"/>
      <c r="HQ78" s="300"/>
      <c r="HR78" s="300"/>
      <c r="HS78" s="300"/>
      <c r="HT78" s="300"/>
      <c r="HU78" s="300"/>
      <c r="HV78" s="300"/>
      <c r="HW78" s="300"/>
      <c r="HX78" s="300"/>
      <c r="HY78" s="300"/>
      <c r="HZ78" s="300"/>
      <c r="IA78" s="300"/>
      <c r="IB78" s="300"/>
      <c r="IC78" s="300"/>
      <c r="ID78" s="300"/>
      <c r="IE78" s="300"/>
      <c r="IF78" s="300"/>
      <c r="IG78" s="300"/>
      <c r="IH78" s="300"/>
      <c r="II78" s="300"/>
      <c r="IJ78" s="300"/>
      <c r="IK78" s="300"/>
      <c r="IL78" s="300"/>
      <c r="IM78" s="300"/>
      <c r="IN78" s="300"/>
      <c r="IO78" s="300"/>
      <c r="IP78" s="300"/>
      <c r="IQ78" s="300"/>
      <c r="IR78" s="300"/>
      <c r="IS78" s="300"/>
      <c r="IT78" s="300"/>
      <c r="IU78" s="300"/>
      <c r="IV78" s="300"/>
    </row>
    <row r="79" spans="1:256" s="360" customFormat="1" outlineLevel="1">
      <c r="A79" s="321"/>
      <c r="B79" s="103"/>
      <c r="C79" s="104" t="s">
        <v>54</v>
      </c>
      <c r="D79" s="227"/>
      <c r="E79" s="105">
        <f>SUM(E75:E78)</f>
        <v>14641082</v>
      </c>
      <c r="F79" s="105">
        <f>SUM(F75:F78)</f>
        <v>12706281</v>
      </c>
      <c r="G79" s="320"/>
      <c r="H79" s="321"/>
      <c r="I79" s="321"/>
      <c r="J79" s="321"/>
      <c r="K79" s="321"/>
      <c r="L79" s="321"/>
      <c r="M79" s="321"/>
      <c r="N79" s="321"/>
      <c r="O79" s="321"/>
      <c r="P79" s="321"/>
      <c r="Q79" s="321"/>
      <c r="R79" s="321"/>
      <c r="S79" s="321"/>
      <c r="T79" s="320"/>
      <c r="U79" s="321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300"/>
      <c r="BK79" s="300"/>
      <c r="BL79" s="300"/>
      <c r="BM79" s="300"/>
      <c r="BN79" s="300"/>
      <c r="BO79" s="300"/>
      <c r="BP79" s="300"/>
      <c r="BQ79" s="300"/>
      <c r="BR79" s="300"/>
      <c r="BS79" s="300"/>
      <c r="BT79" s="300"/>
      <c r="BU79" s="300"/>
      <c r="BV79" s="300"/>
      <c r="BW79" s="300"/>
      <c r="BX79" s="300"/>
      <c r="BY79" s="300"/>
      <c r="BZ79" s="300"/>
      <c r="CA79" s="300"/>
      <c r="CB79" s="300"/>
      <c r="CC79" s="300"/>
      <c r="CD79" s="300"/>
      <c r="CE79" s="300"/>
      <c r="CF79" s="300"/>
      <c r="CG79" s="300"/>
      <c r="CH79" s="300"/>
      <c r="CI79" s="300"/>
      <c r="CJ79" s="300"/>
      <c r="CK79" s="300"/>
      <c r="CL79" s="300"/>
      <c r="CM79" s="300"/>
      <c r="CN79" s="300"/>
      <c r="CO79" s="300"/>
      <c r="CP79" s="300"/>
      <c r="CQ79" s="300"/>
      <c r="CR79" s="300"/>
      <c r="CS79" s="300"/>
      <c r="CT79" s="300"/>
      <c r="CU79" s="300"/>
      <c r="CV79" s="300"/>
      <c r="CW79" s="300"/>
      <c r="CX79" s="300"/>
      <c r="CY79" s="300"/>
      <c r="CZ79" s="300"/>
      <c r="DA79" s="300"/>
      <c r="DB79" s="300"/>
      <c r="DC79" s="300"/>
      <c r="DD79" s="300"/>
      <c r="DE79" s="300"/>
      <c r="DF79" s="300"/>
      <c r="DG79" s="300"/>
      <c r="DH79" s="300"/>
      <c r="DI79" s="300"/>
      <c r="DJ79" s="300"/>
      <c r="DK79" s="300"/>
      <c r="DL79" s="300"/>
      <c r="DM79" s="300"/>
      <c r="DN79" s="300"/>
      <c r="DO79" s="300"/>
      <c r="DP79" s="300"/>
      <c r="DQ79" s="300"/>
      <c r="DR79" s="300"/>
      <c r="DS79" s="300"/>
      <c r="DT79" s="300"/>
      <c r="DU79" s="300"/>
      <c r="DV79" s="300"/>
      <c r="DW79" s="300"/>
      <c r="DX79" s="300"/>
      <c r="DY79" s="300"/>
      <c r="DZ79" s="300"/>
      <c r="EA79" s="300"/>
      <c r="EB79" s="300"/>
      <c r="EC79" s="300"/>
      <c r="ED79" s="300"/>
      <c r="EE79" s="300"/>
      <c r="EF79" s="300"/>
      <c r="EG79" s="300"/>
      <c r="EH79" s="300"/>
      <c r="EI79" s="300"/>
      <c r="EJ79" s="300"/>
      <c r="EK79" s="300"/>
      <c r="EL79" s="300"/>
      <c r="EM79" s="300"/>
      <c r="EN79" s="300"/>
      <c r="EO79" s="300"/>
      <c r="EP79" s="300"/>
      <c r="EQ79" s="300"/>
      <c r="ER79" s="300"/>
      <c r="ES79" s="300"/>
      <c r="ET79" s="300"/>
      <c r="EU79" s="300"/>
      <c r="EV79" s="300"/>
      <c r="EW79" s="300"/>
      <c r="EX79" s="300"/>
      <c r="EY79" s="300"/>
      <c r="EZ79" s="300"/>
      <c r="FA79" s="300"/>
      <c r="FB79" s="300"/>
      <c r="FC79" s="300"/>
      <c r="FD79" s="300"/>
      <c r="FE79" s="300"/>
      <c r="FF79" s="300"/>
      <c r="FG79" s="300"/>
      <c r="FH79" s="300"/>
      <c r="FI79" s="300"/>
      <c r="FJ79" s="300"/>
      <c r="FK79" s="300"/>
      <c r="FL79" s="300"/>
      <c r="FM79" s="300"/>
      <c r="FN79" s="300"/>
      <c r="FO79" s="300"/>
      <c r="FP79" s="300"/>
      <c r="FQ79" s="300"/>
      <c r="FR79" s="300"/>
      <c r="FS79" s="300"/>
      <c r="FT79" s="300"/>
      <c r="FU79" s="300"/>
      <c r="FV79" s="300"/>
      <c r="FW79" s="300"/>
      <c r="FX79" s="300"/>
      <c r="FY79" s="300"/>
      <c r="FZ79" s="300"/>
      <c r="GA79" s="300"/>
      <c r="GB79" s="300"/>
      <c r="GC79" s="300"/>
      <c r="GD79" s="300"/>
      <c r="GE79" s="300"/>
      <c r="GF79" s="300"/>
      <c r="GG79" s="300"/>
      <c r="GH79" s="300"/>
      <c r="GI79" s="300"/>
      <c r="GJ79" s="300"/>
      <c r="GK79" s="300"/>
      <c r="GL79" s="300"/>
      <c r="GM79" s="300"/>
      <c r="GN79" s="300"/>
      <c r="GO79" s="300"/>
      <c r="GP79" s="300"/>
      <c r="GQ79" s="300"/>
      <c r="GR79" s="300"/>
      <c r="GS79" s="300"/>
      <c r="GT79" s="300"/>
      <c r="GU79" s="300"/>
      <c r="GV79" s="300"/>
      <c r="GW79" s="300"/>
      <c r="GX79" s="300"/>
      <c r="GY79" s="300"/>
      <c r="GZ79" s="300"/>
      <c r="HA79" s="300"/>
      <c r="HB79" s="300"/>
      <c r="HC79" s="300"/>
      <c r="HD79" s="300"/>
      <c r="HE79" s="300"/>
      <c r="HF79" s="300"/>
      <c r="HG79" s="300"/>
      <c r="HH79" s="300"/>
      <c r="HI79" s="300"/>
      <c r="HJ79" s="300"/>
      <c r="HK79" s="300"/>
      <c r="HL79" s="300"/>
      <c r="HM79" s="300"/>
      <c r="HN79" s="300"/>
      <c r="HO79" s="300"/>
      <c r="HP79" s="300"/>
      <c r="HQ79" s="300"/>
      <c r="HR79" s="300"/>
      <c r="HS79" s="300"/>
      <c r="HT79" s="300"/>
      <c r="HU79" s="300"/>
      <c r="HV79" s="300"/>
      <c r="HW79" s="300"/>
      <c r="HX79" s="300"/>
      <c r="HY79" s="300"/>
      <c r="HZ79" s="300"/>
      <c r="IA79" s="300"/>
      <c r="IB79" s="300"/>
      <c r="IC79" s="300"/>
      <c r="ID79" s="300"/>
      <c r="IE79" s="300"/>
      <c r="IF79" s="300"/>
      <c r="IG79" s="300"/>
      <c r="IH79" s="300"/>
      <c r="II79" s="300"/>
      <c r="IJ79" s="300"/>
      <c r="IK79" s="300"/>
      <c r="IL79" s="300"/>
      <c r="IM79" s="300"/>
      <c r="IN79" s="300"/>
      <c r="IO79" s="300"/>
      <c r="IP79" s="300"/>
      <c r="IQ79" s="300"/>
      <c r="IR79" s="300"/>
      <c r="IS79" s="300"/>
      <c r="IT79" s="300"/>
      <c r="IU79" s="300"/>
      <c r="IV79" s="300"/>
    </row>
    <row r="80" spans="1:256" s="360" customFormat="1" outlineLevel="1">
      <c r="A80" s="321"/>
      <c r="B80" s="329">
        <v>4</v>
      </c>
      <c r="C80" s="32" t="s">
        <v>4</v>
      </c>
      <c r="D80" s="359"/>
      <c r="E80" s="297"/>
      <c r="F80" s="297"/>
      <c r="G80" s="320"/>
      <c r="H80" s="362"/>
      <c r="I80" s="321"/>
      <c r="J80" s="321"/>
      <c r="K80" s="321"/>
      <c r="L80" s="321"/>
      <c r="M80" s="321"/>
      <c r="N80" s="321"/>
      <c r="O80" s="321"/>
      <c r="P80" s="321"/>
      <c r="Q80" s="321"/>
      <c r="R80" s="321"/>
      <c r="S80" s="321"/>
      <c r="T80" s="320"/>
      <c r="U80" s="321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300"/>
      <c r="BK80" s="300"/>
      <c r="BL80" s="300"/>
      <c r="BM80" s="300"/>
      <c r="BN80" s="300"/>
      <c r="BO80" s="300"/>
      <c r="BP80" s="300"/>
      <c r="BQ80" s="300"/>
      <c r="BR80" s="300"/>
      <c r="BS80" s="300"/>
      <c r="BT80" s="300"/>
      <c r="BU80" s="300"/>
      <c r="BV80" s="300"/>
      <c r="BW80" s="300"/>
      <c r="BX80" s="300"/>
      <c r="BY80" s="300"/>
      <c r="BZ80" s="300"/>
      <c r="CA80" s="300"/>
      <c r="CB80" s="300"/>
      <c r="CC80" s="300"/>
      <c r="CD80" s="300"/>
      <c r="CE80" s="300"/>
      <c r="CF80" s="300"/>
      <c r="CG80" s="300"/>
      <c r="CH80" s="300"/>
      <c r="CI80" s="300"/>
      <c r="CJ80" s="300"/>
      <c r="CK80" s="300"/>
      <c r="CL80" s="300"/>
      <c r="CM80" s="300"/>
      <c r="CN80" s="300"/>
      <c r="CO80" s="300"/>
      <c r="CP80" s="300"/>
      <c r="CQ80" s="300"/>
      <c r="CR80" s="300"/>
      <c r="CS80" s="300"/>
      <c r="CT80" s="300"/>
      <c r="CU80" s="300"/>
      <c r="CV80" s="300"/>
      <c r="CW80" s="300"/>
      <c r="CX80" s="300"/>
      <c r="CY80" s="300"/>
      <c r="CZ80" s="300"/>
      <c r="DA80" s="300"/>
      <c r="DB80" s="300"/>
      <c r="DC80" s="300"/>
      <c r="DD80" s="300"/>
      <c r="DE80" s="300"/>
      <c r="DF80" s="300"/>
      <c r="DG80" s="300"/>
      <c r="DH80" s="300"/>
      <c r="DI80" s="300"/>
      <c r="DJ80" s="300"/>
      <c r="DK80" s="300"/>
      <c r="DL80" s="300"/>
      <c r="DM80" s="300"/>
      <c r="DN80" s="300"/>
      <c r="DO80" s="300"/>
      <c r="DP80" s="300"/>
      <c r="DQ80" s="300"/>
      <c r="DR80" s="300"/>
      <c r="DS80" s="300"/>
      <c r="DT80" s="300"/>
      <c r="DU80" s="300"/>
      <c r="DV80" s="300"/>
      <c r="DW80" s="300"/>
      <c r="DX80" s="300"/>
      <c r="DY80" s="300"/>
      <c r="DZ80" s="300"/>
      <c r="EA80" s="300"/>
      <c r="EB80" s="300"/>
      <c r="EC80" s="300"/>
      <c r="ED80" s="300"/>
      <c r="EE80" s="300"/>
      <c r="EF80" s="300"/>
      <c r="EG80" s="300"/>
      <c r="EH80" s="300"/>
      <c r="EI80" s="300"/>
      <c r="EJ80" s="300"/>
      <c r="EK80" s="300"/>
      <c r="EL80" s="300"/>
      <c r="EM80" s="300"/>
      <c r="EN80" s="300"/>
      <c r="EO80" s="300"/>
      <c r="EP80" s="300"/>
      <c r="EQ80" s="300"/>
      <c r="ER80" s="300"/>
      <c r="ES80" s="300"/>
      <c r="ET80" s="300"/>
      <c r="EU80" s="300"/>
      <c r="EV80" s="300"/>
      <c r="EW80" s="300"/>
      <c r="EX80" s="300"/>
      <c r="EY80" s="300"/>
      <c r="EZ80" s="300"/>
      <c r="FA80" s="300"/>
      <c r="FB80" s="300"/>
      <c r="FC80" s="300"/>
      <c r="FD80" s="300"/>
      <c r="FE80" s="300"/>
      <c r="FF80" s="300"/>
      <c r="FG80" s="300"/>
      <c r="FH80" s="300"/>
      <c r="FI80" s="300"/>
      <c r="FJ80" s="300"/>
      <c r="FK80" s="300"/>
      <c r="FL80" s="300"/>
      <c r="FM80" s="300"/>
      <c r="FN80" s="300"/>
      <c r="FO80" s="300"/>
      <c r="FP80" s="300"/>
      <c r="FQ80" s="300"/>
      <c r="FR80" s="300"/>
      <c r="FS80" s="300"/>
      <c r="FT80" s="300"/>
      <c r="FU80" s="300"/>
      <c r="FV80" s="300"/>
      <c r="FW80" s="300"/>
      <c r="FX80" s="300"/>
      <c r="FY80" s="300"/>
      <c r="FZ80" s="300"/>
      <c r="GA80" s="300"/>
      <c r="GB80" s="300"/>
      <c r="GC80" s="300"/>
      <c r="GD80" s="300"/>
      <c r="GE80" s="300"/>
      <c r="GF80" s="300"/>
      <c r="GG80" s="300"/>
      <c r="GH80" s="300"/>
      <c r="GI80" s="300"/>
      <c r="GJ80" s="300"/>
      <c r="GK80" s="300"/>
      <c r="GL80" s="300"/>
      <c r="GM80" s="300"/>
      <c r="GN80" s="300"/>
      <c r="GO80" s="300"/>
      <c r="GP80" s="300"/>
      <c r="GQ80" s="300"/>
      <c r="GR80" s="300"/>
      <c r="GS80" s="300"/>
      <c r="GT80" s="300"/>
      <c r="GU80" s="300"/>
      <c r="GV80" s="300"/>
      <c r="GW80" s="300"/>
      <c r="GX80" s="300"/>
      <c r="GY80" s="300"/>
      <c r="GZ80" s="300"/>
      <c r="HA80" s="300"/>
      <c r="HB80" s="300"/>
      <c r="HC80" s="300"/>
      <c r="HD80" s="300"/>
      <c r="HE80" s="300"/>
      <c r="HF80" s="300"/>
      <c r="HG80" s="300"/>
      <c r="HH80" s="300"/>
      <c r="HI80" s="300"/>
      <c r="HJ80" s="300"/>
      <c r="HK80" s="300"/>
      <c r="HL80" s="300"/>
      <c r="HM80" s="300"/>
      <c r="HN80" s="300"/>
      <c r="HO80" s="300"/>
      <c r="HP80" s="300"/>
      <c r="HQ80" s="300"/>
      <c r="HR80" s="300"/>
      <c r="HS80" s="300"/>
      <c r="HT80" s="300"/>
      <c r="HU80" s="300"/>
      <c r="HV80" s="300"/>
      <c r="HW80" s="300"/>
      <c r="HX80" s="300"/>
      <c r="HY80" s="300"/>
      <c r="HZ80" s="300"/>
      <c r="IA80" s="300"/>
      <c r="IB80" s="300"/>
      <c r="IC80" s="300"/>
      <c r="ID80" s="300"/>
      <c r="IE80" s="300"/>
      <c r="IF80" s="300"/>
      <c r="IG80" s="300"/>
      <c r="IH80" s="300"/>
      <c r="II80" s="300"/>
      <c r="IJ80" s="300"/>
      <c r="IK80" s="300"/>
      <c r="IL80" s="300"/>
      <c r="IM80" s="300"/>
      <c r="IN80" s="300"/>
      <c r="IO80" s="300"/>
      <c r="IP80" s="300"/>
      <c r="IQ80" s="300"/>
      <c r="IR80" s="300"/>
      <c r="IS80" s="300"/>
      <c r="IT80" s="300"/>
      <c r="IU80" s="300"/>
      <c r="IV80" s="300"/>
    </row>
    <row r="81" spans="1:256" s="360" customFormat="1" outlineLevel="1">
      <c r="A81" s="321"/>
      <c r="B81" s="329"/>
      <c r="C81" s="312" t="s">
        <v>356</v>
      </c>
      <c r="D81" s="359"/>
      <c r="E81" s="297">
        <v>4348500</v>
      </c>
      <c r="F81" s="297">
        <f>4275000+89210+9000</f>
        <v>4373210</v>
      </c>
      <c r="G81" s="320"/>
      <c r="H81" s="361"/>
      <c r="I81" s="321"/>
      <c r="J81" s="321"/>
      <c r="K81" s="321"/>
      <c r="L81" s="321"/>
      <c r="M81" s="321"/>
      <c r="N81" s="321"/>
      <c r="O81" s="321"/>
      <c r="P81" s="321"/>
      <c r="Q81" s="321"/>
      <c r="R81" s="321"/>
      <c r="S81" s="321"/>
      <c r="T81" s="320"/>
      <c r="U81" s="321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300"/>
      <c r="BL81" s="300"/>
      <c r="BM81" s="300"/>
      <c r="BN81" s="300"/>
      <c r="BO81" s="300"/>
      <c r="BP81" s="300"/>
      <c r="BQ81" s="300"/>
      <c r="BR81" s="300"/>
      <c r="BS81" s="300"/>
      <c r="BT81" s="300"/>
      <c r="BU81" s="300"/>
      <c r="BV81" s="300"/>
      <c r="BW81" s="300"/>
      <c r="BX81" s="300"/>
      <c r="BY81" s="300"/>
      <c r="BZ81" s="300"/>
      <c r="CA81" s="300"/>
      <c r="CB81" s="300"/>
      <c r="CC81" s="300"/>
      <c r="CD81" s="300"/>
      <c r="CE81" s="300"/>
      <c r="CF81" s="300"/>
      <c r="CG81" s="300"/>
      <c r="CH81" s="300"/>
      <c r="CI81" s="300"/>
      <c r="CJ81" s="300"/>
      <c r="CK81" s="300"/>
      <c r="CL81" s="300"/>
      <c r="CM81" s="300"/>
      <c r="CN81" s="300"/>
      <c r="CO81" s="300"/>
      <c r="CP81" s="300"/>
      <c r="CQ81" s="300"/>
      <c r="CR81" s="300"/>
      <c r="CS81" s="300"/>
      <c r="CT81" s="300"/>
      <c r="CU81" s="300"/>
      <c r="CV81" s="300"/>
      <c r="CW81" s="300"/>
      <c r="CX81" s="300"/>
      <c r="CY81" s="300"/>
      <c r="CZ81" s="300"/>
      <c r="DA81" s="300"/>
      <c r="DB81" s="300"/>
      <c r="DC81" s="300"/>
      <c r="DD81" s="300"/>
      <c r="DE81" s="300"/>
      <c r="DF81" s="300"/>
      <c r="DG81" s="300"/>
      <c r="DH81" s="300"/>
      <c r="DI81" s="300"/>
      <c r="DJ81" s="300"/>
      <c r="DK81" s="300"/>
      <c r="DL81" s="300"/>
      <c r="DM81" s="300"/>
      <c r="DN81" s="300"/>
      <c r="DO81" s="300"/>
      <c r="DP81" s="300"/>
      <c r="DQ81" s="300"/>
      <c r="DR81" s="300"/>
      <c r="DS81" s="300"/>
      <c r="DT81" s="300"/>
      <c r="DU81" s="300"/>
      <c r="DV81" s="300"/>
      <c r="DW81" s="300"/>
      <c r="DX81" s="300"/>
      <c r="DY81" s="300"/>
      <c r="DZ81" s="300"/>
      <c r="EA81" s="300"/>
      <c r="EB81" s="300"/>
      <c r="EC81" s="300"/>
      <c r="ED81" s="300"/>
      <c r="EE81" s="300"/>
      <c r="EF81" s="300"/>
      <c r="EG81" s="300"/>
      <c r="EH81" s="300"/>
      <c r="EI81" s="300"/>
      <c r="EJ81" s="300"/>
      <c r="EK81" s="300"/>
      <c r="EL81" s="300"/>
      <c r="EM81" s="300"/>
      <c r="EN81" s="300"/>
      <c r="EO81" s="300"/>
      <c r="EP81" s="300"/>
      <c r="EQ81" s="300"/>
      <c r="ER81" s="300"/>
      <c r="ES81" s="300"/>
      <c r="ET81" s="300"/>
      <c r="EU81" s="300"/>
      <c r="EV81" s="300"/>
      <c r="EW81" s="300"/>
      <c r="EX81" s="300"/>
      <c r="EY81" s="300"/>
      <c r="EZ81" s="300"/>
      <c r="FA81" s="300"/>
      <c r="FB81" s="300"/>
      <c r="FC81" s="300"/>
      <c r="FD81" s="300"/>
      <c r="FE81" s="300"/>
      <c r="FF81" s="300"/>
      <c r="FG81" s="300"/>
      <c r="FH81" s="300"/>
      <c r="FI81" s="300"/>
      <c r="FJ81" s="300"/>
      <c r="FK81" s="300"/>
      <c r="FL81" s="300"/>
      <c r="FM81" s="300"/>
      <c r="FN81" s="300"/>
      <c r="FO81" s="300"/>
      <c r="FP81" s="300"/>
      <c r="FQ81" s="300"/>
      <c r="FR81" s="300"/>
      <c r="FS81" s="300"/>
      <c r="FT81" s="300"/>
      <c r="FU81" s="300"/>
      <c r="FV81" s="300"/>
      <c r="FW81" s="300"/>
      <c r="FX81" s="300"/>
      <c r="FY81" s="300"/>
      <c r="FZ81" s="300"/>
      <c r="GA81" s="300"/>
      <c r="GB81" s="300"/>
      <c r="GC81" s="300"/>
      <c r="GD81" s="300"/>
      <c r="GE81" s="300"/>
      <c r="GF81" s="300"/>
      <c r="GG81" s="300"/>
      <c r="GH81" s="300"/>
      <c r="GI81" s="300"/>
      <c r="GJ81" s="300"/>
      <c r="GK81" s="300"/>
      <c r="GL81" s="300"/>
      <c r="GM81" s="300"/>
      <c r="GN81" s="300"/>
      <c r="GO81" s="300"/>
      <c r="GP81" s="300"/>
      <c r="GQ81" s="300"/>
      <c r="GR81" s="300"/>
      <c r="GS81" s="300"/>
      <c r="GT81" s="300"/>
      <c r="GU81" s="300"/>
      <c r="GV81" s="300"/>
      <c r="GW81" s="300"/>
      <c r="GX81" s="300"/>
      <c r="GY81" s="300"/>
      <c r="GZ81" s="300"/>
      <c r="HA81" s="300"/>
      <c r="HB81" s="300"/>
      <c r="HC81" s="300"/>
      <c r="HD81" s="300"/>
      <c r="HE81" s="300"/>
      <c r="HF81" s="300"/>
      <c r="HG81" s="300"/>
      <c r="HH81" s="300"/>
      <c r="HI81" s="300"/>
      <c r="HJ81" s="300"/>
      <c r="HK81" s="300"/>
      <c r="HL81" s="300"/>
      <c r="HM81" s="300"/>
      <c r="HN81" s="300"/>
      <c r="HO81" s="300"/>
      <c r="HP81" s="300"/>
      <c r="HQ81" s="300"/>
      <c r="HR81" s="300"/>
      <c r="HS81" s="300"/>
      <c r="HT81" s="300"/>
      <c r="HU81" s="300"/>
      <c r="HV81" s="300"/>
      <c r="HW81" s="300"/>
      <c r="HX81" s="300"/>
      <c r="HY81" s="300"/>
      <c r="HZ81" s="300"/>
      <c r="IA81" s="300"/>
      <c r="IB81" s="300"/>
      <c r="IC81" s="300"/>
      <c r="ID81" s="300"/>
      <c r="IE81" s="300"/>
      <c r="IF81" s="300"/>
      <c r="IG81" s="300"/>
      <c r="IH81" s="300"/>
      <c r="II81" s="300"/>
      <c r="IJ81" s="300"/>
      <c r="IK81" s="300"/>
      <c r="IL81" s="300"/>
      <c r="IM81" s="300"/>
      <c r="IN81" s="300"/>
      <c r="IO81" s="300"/>
      <c r="IP81" s="300"/>
      <c r="IQ81" s="300"/>
      <c r="IR81" s="300"/>
      <c r="IS81" s="300"/>
      <c r="IT81" s="300"/>
      <c r="IU81" s="300"/>
      <c r="IV81" s="300"/>
    </row>
    <row r="82" spans="1:256" s="360" customFormat="1" outlineLevel="1">
      <c r="A82" s="321"/>
      <c r="B82" s="329"/>
      <c r="C82" s="312" t="s">
        <v>81</v>
      </c>
      <c r="D82" s="359"/>
      <c r="E82" s="297">
        <v>86640</v>
      </c>
      <c r="F82" s="297">
        <v>86640</v>
      </c>
      <c r="G82" s="320"/>
      <c r="H82" s="348"/>
      <c r="I82" s="321"/>
      <c r="J82" s="321"/>
      <c r="K82" s="321"/>
      <c r="L82" s="321"/>
      <c r="M82" s="321"/>
      <c r="N82" s="321"/>
      <c r="O82" s="321"/>
      <c r="P82" s="321"/>
      <c r="Q82" s="321"/>
      <c r="R82" s="321"/>
      <c r="S82" s="321"/>
      <c r="T82" s="320"/>
      <c r="U82" s="321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300"/>
      <c r="BK82" s="300"/>
      <c r="BL82" s="300"/>
      <c r="BM82" s="300"/>
      <c r="BN82" s="300"/>
      <c r="BO82" s="300"/>
      <c r="BP82" s="300"/>
      <c r="BQ82" s="300"/>
      <c r="BR82" s="300"/>
      <c r="BS82" s="300"/>
      <c r="BT82" s="300"/>
      <c r="BU82" s="300"/>
      <c r="BV82" s="300"/>
      <c r="BW82" s="300"/>
      <c r="BX82" s="300"/>
      <c r="BY82" s="300"/>
      <c r="BZ82" s="300"/>
      <c r="CA82" s="300"/>
      <c r="CB82" s="300"/>
      <c r="CC82" s="300"/>
      <c r="CD82" s="300"/>
      <c r="CE82" s="300"/>
      <c r="CF82" s="300"/>
      <c r="CG82" s="300"/>
      <c r="CH82" s="300"/>
      <c r="CI82" s="300"/>
      <c r="CJ82" s="300"/>
      <c r="CK82" s="300"/>
      <c r="CL82" s="300"/>
      <c r="CM82" s="300"/>
      <c r="CN82" s="300"/>
      <c r="CO82" s="300"/>
      <c r="CP82" s="300"/>
      <c r="CQ82" s="300"/>
      <c r="CR82" s="300"/>
      <c r="CS82" s="300"/>
      <c r="CT82" s="300"/>
      <c r="CU82" s="300"/>
      <c r="CV82" s="300"/>
      <c r="CW82" s="300"/>
      <c r="CX82" s="300"/>
      <c r="CY82" s="300"/>
      <c r="CZ82" s="300"/>
      <c r="DA82" s="300"/>
      <c r="DB82" s="300"/>
      <c r="DC82" s="300"/>
      <c r="DD82" s="300"/>
      <c r="DE82" s="300"/>
      <c r="DF82" s="300"/>
      <c r="DG82" s="300"/>
      <c r="DH82" s="300"/>
      <c r="DI82" s="300"/>
      <c r="DJ82" s="300"/>
      <c r="DK82" s="300"/>
      <c r="DL82" s="300"/>
      <c r="DM82" s="300"/>
      <c r="DN82" s="300"/>
      <c r="DO82" s="300"/>
      <c r="DP82" s="300"/>
      <c r="DQ82" s="300"/>
      <c r="DR82" s="300"/>
      <c r="DS82" s="300"/>
      <c r="DT82" s="300"/>
      <c r="DU82" s="300"/>
      <c r="DV82" s="300"/>
      <c r="DW82" s="300"/>
      <c r="DX82" s="300"/>
      <c r="DY82" s="300"/>
      <c r="DZ82" s="300"/>
      <c r="EA82" s="300"/>
      <c r="EB82" s="300"/>
      <c r="EC82" s="300"/>
      <c r="ED82" s="300"/>
      <c r="EE82" s="300"/>
      <c r="EF82" s="300"/>
      <c r="EG82" s="300"/>
      <c r="EH82" s="300"/>
      <c r="EI82" s="300"/>
      <c r="EJ82" s="300"/>
      <c r="EK82" s="300"/>
      <c r="EL82" s="300"/>
      <c r="EM82" s="300"/>
      <c r="EN82" s="300"/>
      <c r="EO82" s="300"/>
      <c r="EP82" s="300"/>
      <c r="EQ82" s="300"/>
      <c r="ER82" s="300"/>
      <c r="ES82" s="300"/>
      <c r="ET82" s="300"/>
      <c r="EU82" s="300"/>
      <c r="EV82" s="300"/>
      <c r="EW82" s="300"/>
      <c r="EX82" s="300"/>
      <c r="EY82" s="300"/>
      <c r="EZ82" s="300"/>
      <c r="FA82" s="300"/>
      <c r="FB82" s="300"/>
      <c r="FC82" s="300"/>
      <c r="FD82" s="300"/>
      <c r="FE82" s="300"/>
      <c r="FF82" s="300"/>
      <c r="FG82" s="300"/>
      <c r="FH82" s="300"/>
      <c r="FI82" s="300"/>
      <c r="FJ82" s="300"/>
      <c r="FK82" s="300"/>
      <c r="FL82" s="300"/>
      <c r="FM82" s="300"/>
      <c r="FN82" s="300"/>
      <c r="FO82" s="300"/>
      <c r="FP82" s="300"/>
      <c r="FQ82" s="300"/>
      <c r="FR82" s="300"/>
      <c r="FS82" s="300"/>
      <c r="FT82" s="300"/>
      <c r="FU82" s="300"/>
      <c r="FV82" s="300"/>
      <c r="FW82" s="300"/>
      <c r="FX82" s="300"/>
      <c r="FY82" s="300"/>
      <c r="FZ82" s="300"/>
      <c r="GA82" s="300"/>
      <c r="GB82" s="300"/>
      <c r="GC82" s="300"/>
      <c r="GD82" s="300"/>
      <c r="GE82" s="300"/>
      <c r="GF82" s="300"/>
      <c r="GG82" s="300"/>
      <c r="GH82" s="300"/>
      <c r="GI82" s="300"/>
      <c r="GJ82" s="300"/>
      <c r="GK82" s="300"/>
      <c r="GL82" s="300"/>
      <c r="GM82" s="300"/>
      <c r="GN82" s="300"/>
      <c r="GO82" s="300"/>
      <c r="GP82" s="300"/>
      <c r="GQ82" s="300"/>
      <c r="GR82" s="300"/>
      <c r="GS82" s="300"/>
      <c r="GT82" s="300"/>
      <c r="GU82" s="300"/>
      <c r="GV82" s="300"/>
      <c r="GW82" s="300"/>
      <c r="GX82" s="300"/>
      <c r="GY82" s="300"/>
      <c r="GZ82" s="300"/>
      <c r="HA82" s="300"/>
      <c r="HB82" s="300"/>
      <c r="HC82" s="300"/>
      <c r="HD82" s="300"/>
      <c r="HE82" s="300"/>
      <c r="HF82" s="300"/>
      <c r="HG82" s="300"/>
      <c r="HH82" s="300"/>
      <c r="HI82" s="300"/>
      <c r="HJ82" s="300"/>
      <c r="HK82" s="300"/>
      <c r="HL82" s="300"/>
      <c r="HM82" s="300"/>
      <c r="HN82" s="300"/>
      <c r="HO82" s="300"/>
      <c r="HP82" s="300"/>
      <c r="HQ82" s="300"/>
      <c r="HR82" s="300"/>
      <c r="HS82" s="300"/>
      <c r="HT82" s="300"/>
      <c r="HU82" s="300"/>
      <c r="HV82" s="300"/>
      <c r="HW82" s="300"/>
      <c r="HX82" s="300"/>
      <c r="HY82" s="300"/>
      <c r="HZ82" s="300"/>
      <c r="IA82" s="300"/>
      <c r="IB82" s="300"/>
      <c r="IC82" s="300"/>
      <c r="ID82" s="300"/>
      <c r="IE82" s="300"/>
      <c r="IF82" s="300"/>
      <c r="IG82" s="300"/>
      <c r="IH82" s="300"/>
      <c r="II82" s="300"/>
      <c r="IJ82" s="300"/>
      <c r="IK82" s="300"/>
      <c r="IL82" s="300"/>
      <c r="IM82" s="300"/>
      <c r="IN82" s="300"/>
      <c r="IO82" s="300"/>
      <c r="IP82" s="300"/>
      <c r="IQ82" s="300"/>
      <c r="IR82" s="300"/>
      <c r="IS82" s="300"/>
      <c r="IT82" s="300"/>
      <c r="IU82" s="300"/>
      <c r="IV82" s="300"/>
    </row>
    <row r="83" spans="1:256" s="360" customFormat="1" outlineLevel="1">
      <c r="A83" s="321"/>
      <c r="B83" s="329"/>
      <c r="C83" s="312" t="s">
        <v>82</v>
      </c>
      <c r="D83" s="359"/>
      <c r="E83" s="297">
        <v>829640</v>
      </c>
      <c r="F83" s="297">
        <v>829640</v>
      </c>
      <c r="G83" s="320"/>
      <c r="H83" s="321"/>
      <c r="I83" s="321"/>
      <c r="J83" s="321"/>
      <c r="K83" s="321"/>
      <c r="L83" s="321"/>
      <c r="M83" s="321"/>
      <c r="N83" s="321"/>
      <c r="O83" s="321"/>
      <c r="P83" s="321"/>
      <c r="Q83" s="321"/>
      <c r="R83" s="321"/>
      <c r="S83" s="321"/>
      <c r="T83" s="320"/>
      <c r="U83" s="321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300"/>
      <c r="BK83" s="300"/>
      <c r="BL83" s="300"/>
      <c r="BM83" s="300"/>
      <c r="BN83" s="300"/>
      <c r="BO83" s="300"/>
      <c r="BP83" s="300"/>
      <c r="BQ83" s="300"/>
      <c r="BR83" s="300"/>
      <c r="BS83" s="300"/>
      <c r="BT83" s="300"/>
      <c r="BU83" s="300"/>
      <c r="BV83" s="300"/>
      <c r="BW83" s="300"/>
      <c r="BX83" s="300"/>
      <c r="BY83" s="300"/>
      <c r="BZ83" s="300"/>
      <c r="CA83" s="300"/>
      <c r="CB83" s="300"/>
      <c r="CC83" s="300"/>
      <c r="CD83" s="300"/>
      <c r="CE83" s="300"/>
      <c r="CF83" s="300"/>
      <c r="CG83" s="300"/>
      <c r="CH83" s="300"/>
      <c r="CI83" s="300"/>
      <c r="CJ83" s="300"/>
      <c r="CK83" s="300"/>
      <c r="CL83" s="300"/>
      <c r="CM83" s="300"/>
      <c r="CN83" s="300"/>
      <c r="CO83" s="300"/>
      <c r="CP83" s="300"/>
      <c r="CQ83" s="300"/>
      <c r="CR83" s="300"/>
      <c r="CS83" s="300"/>
      <c r="CT83" s="300"/>
      <c r="CU83" s="300"/>
      <c r="CV83" s="300"/>
      <c r="CW83" s="300"/>
      <c r="CX83" s="300"/>
      <c r="CY83" s="300"/>
      <c r="CZ83" s="300"/>
      <c r="DA83" s="300"/>
      <c r="DB83" s="300"/>
      <c r="DC83" s="300"/>
      <c r="DD83" s="300"/>
      <c r="DE83" s="300"/>
      <c r="DF83" s="300"/>
      <c r="DG83" s="300"/>
      <c r="DH83" s="300"/>
      <c r="DI83" s="300"/>
      <c r="DJ83" s="300"/>
      <c r="DK83" s="300"/>
      <c r="DL83" s="300"/>
      <c r="DM83" s="300"/>
      <c r="DN83" s="300"/>
      <c r="DO83" s="300"/>
      <c r="DP83" s="300"/>
      <c r="DQ83" s="300"/>
      <c r="DR83" s="300"/>
      <c r="DS83" s="300"/>
      <c r="DT83" s="300"/>
      <c r="DU83" s="300"/>
      <c r="DV83" s="300"/>
      <c r="DW83" s="300"/>
      <c r="DX83" s="300"/>
      <c r="DY83" s="300"/>
      <c r="DZ83" s="300"/>
      <c r="EA83" s="300"/>
      <c r="EB83" s="300"/>
      <c r="EC83" s="300"/>
      <c r="ED83" s="300"/>
      <c r="EE83" s="300"/>
      <c r="EF83" s="300"/>
      <c r="EG83" s="300"/>
      <c r="EH83" s="300"/>
      <c r="EI83" s="300"/>
      <c r="EJ83" s="300"/>
      <c r="EK83" s="300"/>
      <c r="EL83" s="300"/>
      <c r="EM83" s="300"/>
      <c r="EN83" s="300"/>
      <c r="EO83" s="300"/>
      <c r="EP83" s="300"/>
      <c r="EQ83" s="300"/>
      <c r="ER83" s="300"/>
      <c r="ES83" s="300"/>
      <c r="ET83" s="300"/>
      <c r="EU83" s="300"/>
      <c r="EV83" s="300"/>
      <c r="EW83" s="300"/>
      <c r="EX83" s="300"/>
      <c r="EY83" s="300"/>
      <c r="EZ83" s="300"/>
      <c r="FA83" s="300"/>
      <c r="FB83" s="300"/>
      <c r="FC83" s="300"/>
      <c r="FD83" s="300"/>
      <c r="FE83" s="300"/>
      <c r="FF83" s="300"/>
      <c r="FG83" s="300"/>
      <c r="FH83" s="300"/>
      <c r="FI83" s="300"/>
      <c r="FJ83" s="300"/>
      <c r="FK83" s="300"/>
      <c r="FL83" s="300"/>
      <c r="FM83" s="300"/>
      <c r="FN83" s="300"/>
      <c r="FO83" s="300"/>
      <c r="FP83" s="300"/>
      <c r="FQ83" s="300"/>
      <c r="FR83" s="300"/>
      <c r="FS83" s="300"/>
      <c r="FT83" s="300"/>
      <c r="FU83" s="300"/>
      <c r="FV83" s="300"/>
      <c r="FW83" s="300"/>
      <c r="FX83" s="300"/>
      <c r="FY83" s="300"/>
      <c r="FZ83" s="300"/>
      <c r="GA83" s="300"/>
      <c r="GB83" s="300"/>
      <c r="GC83" s="300"/>
      <c r="GD83" s="300"/>
      <c r="GE83" s="300"/>
      <c r="GF83" s="300"/>
      <c r="GG83" s="300"/>
      <c r="GH83" s="300"/>
      <c r="GI83" s="300"/>
      <c r="GJ83" s="300"/>
      <c r="GK83" s="300"/>
      <c r="GL83" s="300"/>
      <c r="GM83" s="300"/>
      <c r="GN83" s="300"/>
      <c r="GO83" s="300"/>
      <c r="GP83" s="300"/>
      <c r="GQ83" s="300"/>
      <c r="GR83" s="300"/>
      <c r="GS83" s="300"/>
      <c r="GT83" s="300"/>
      <c r="GU83" s="300"/>
      <c r="GV83" s="300"/>
      <c r="GW83" s="300"/>
      <c r="GX83" s="300"/>
      <c r="GY83" s="300"/>
      <c r="GZ83" s="300"/>
      <c r="HA83" s="300"/>
      <c r="HB83" s="300"/>
      <c r="HC83" s="300"/>
      <c r="HD83" s="300"/>
      <c r="HE83" s="300"/>
      <c r="HF83" s="300"/>
      <c r="HG83" s="300"/>
      <c r="HH83" s="300"/>
      <c r="HI83" s="300"/>
      <c r="HJ83" s="300"/>
      <c r="HK83" s="300"/>
      <c r="HL83" s="300"/>
      <c r="HM83" s="300"/>
      <c r="HN83" s="300"/>
      <c r="HO83" s="300"/>
      <c r="HP83" s="300"/>
      <c r="HQ83" s="300"/>
      <c r="HR83" s="300"/>
      <c r="HS83" s="300"/>
      <c r="HT83" s="300"/>
      <c r="HU83" s="300"/>
      <c r="HV83" s="300"/>
      <c r="HW83" s="300"/>
      <c r="HX83" s="300"/>
      <c r="HY83" s="300"/>
      <c r="HZ83" s="300"/>
      <c r="IA83" s="300"/>
      <c r="IB83" s="300"/>
      <c r="IC83" s="300"/>
      <c r="ID83" s="300"/>
      <c r="IE83" s="300"/>
      <c r="IF83" s="300"/>
      <c r="IG83" s="300"/>
      <c r="IH83" s="300"/>
      <c r="II83" s="300"/>
      <c r="IJ83" s="300"/>
      <c r="IK83" s="300"/>
      <c r="IL83" s="300"/>
      <c r="IM83" s="300"/>
      <c r="IN83" s="300"/>
      <c r="IO83" s="300"/>
      <c r="IP83" s="300"/>
      <c r="IQ83" s="300"/>
      <c r="IR83" s="300"/>
      <c r="IS83" s="300"/>
      <c r="IT83" s="300"/>
      <c r="IU83" s="300"/>
      <c r="IV83" s="300"/>
    </row>
    <row r="84" spans="1:256" s="360" customFormat="1" outlineLevel="1">
      <c r="A84" s="321"/>
      <c r="B84" s="329"/>
      <c r="C84" s="312" t="s">
        <v>83</v>
      </c>
      <c r="D84" s="359"/>
      <c r="E84" s="297"/>
      <c r="F84" s="297">
        <v>0</v>
      </c>
      <c r="G84" s="320"/>
      <c r="H84" s="348"/>
      <c r="I84" s="321"/>
      <c r="J84" s="321"/>
      <c r="K84" s="321"/>
      <c r="L84" s="321"/>
      <c r="M84" s="321"/>
      <c r="N84" s="321"/>
      <c r="O84" s="321"/>
      <c r="P84" s="321"/>
      <c r="Q84" s="321"/>
      <c r="R84" s="321"/>
      <c r="S84" s="321"/>
      <c r="T84" s="320"/>
      <c r="U84" s="321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300"/>
      <c r="BK84" s="300"/>
      <c r="BL84" s="300"/>
      <c r="BM84" s="300"/>
      <c r="BN84" s="300"/>
      <c r="BO84" s="300"/>
      <c r="BP84" s="300"/>
      <c r="BQ84" s="300"/>
      <c r="BR84" s="300"/>
      <c r="BS84" s="300"/>
      <c r="BT84" s="300"/>
      <c r="BU84" s="300"/>
      <c r="BV84" s="300"/>
      <c r="BW84" s="300"/>
      <c r="BX84" s="300"/>
      <c r="BY84" s="300"/>
      <c r="BZ84" s="300"/>
      <c r="CA84" s="300"/>
      <c r="CB84" s="300"/>
      <c r="CC84" s="300"/>
      <c r="CD84" s="300"/>
      <c r="CE84" s="300"/>
      <c r="CF84" s="300"/>
      <c r="CG84" s="300"/>
      <c r="CH84" s="300"/>
      <c r="CI84" s="300"/>
      <c r="CJ84" s="300"/>
      <c r="CK84" s="300"/>
      <c r="CL84" s="300"/>
      <c r="CM84" s="300"/>
      <c r="CN84" s="300"/>
      <c r="CO84" s="300"/>
      <c r="CP84" s="300"/>
      <c r="CQ84" s="300"/>
      <c r="CR84" s="300"/>
      <c r="CS84" s="300"/>
      <c r="CT84" s="300"/>
      <c r="CU84" s="300"/>
      <c r="CV84" s="300"/>
      <c r="CW84" s="300"/>
      <c r="CX84" s="300"/>
      <c r="CY84" s="300"/>
      <c r="CZ84" s="300"/>
      <c r="DA84" s="300"/>
      <c r="DB84" s="300"/>
      <c r="DC84" s="300"/>
      <c r="DD84" s="300"/>
      <c r="DE84" s="300"/>
      <c r="DF84" s="300"/>
      <c r="DG84" s="300"/>
      <c r="DH84" s="300"/>
      <c r="DI84" s="300"/>
      <c r="DJ84" s="300"/>
      <c r="DK84" s="300"/>
      <c r="DL84" s="300"/>
      <c r="DM84" s="300"/>
      <c r="DN84" s="300"/>
      <c r="DO84" s="300"/>
      <c r="DP84" s="300"/>
      <c r="DQ84" s="300"/>
      <c r="DR84" s="300"/>
      <c r="DS84" s="300"/>
      <c r="DT84" s="300"/>
      <c r="DU84" s="300"/>
      <c r="DV84" s="300"/>
      <c r="DW84" s="300"/>
      <c r="DX84" s="300"/>
      <c r="DY84" s="300"/>
      <c r="DZ84" s="300"/>
      <c r="EA84" s="300"/>
      <c r="EB84" s="300"/>
      <c r="EC84" s="300"/>
      <c r="ED84" s="300"/>
      <c r="EE84" s="300"/>
      <c r="EF84" s="300"/>
      <c r="EG84" s="300"/>
      <c r="EH84" s="300"/>
      <c r="EI84" s="300"/>
      <c r="EJ84" s="300"/>
      <c r="EK84" s="300"/>
      <c r="EL84" s="300"/>
      <c r="EM84" s="300"/>
      <c r="EN84" s="300"/>
      <c r="EO84" s="300"/>
      <c r="EP84" s="300"/>
      <c r="EQ84" s="300"/>
      <c r="ER84" s="300"/>
      <c r="ES84" s="300"/>
      <c r="ET84" s="300"/>
      <c r="EU84" s="300"/>
      <c r="EV84" s="300"/>
      <c r="EW84" s="300"/>
      <c r="EX84" s="300"/>
      <c r="EY84" s="300"/>
      <c r="EZ84" s="300"/>
      <c r="FA84" s="300"/>
      <c r="FB84" s="300"/>
      <c r="FC84" s="300"/>
      <c r="FD84" s="300"/>
      <c r="FE84" s="300"/>
      <c r="FF84" s="300"/>
      <c r="FG84" s="300"/>
      <c r="FH84" s="300"/>
      <c r="FI84" s="300"/>
      <c r="FJ84" s="300"/>
      <c r="FK84" s="300"/>
      <c r="FL84" s="300"/>
      <c r="FM84" s="300"/>
      <c r="FN84" s="300"/>
      <c r="FO84" s="300"/>
      <c r="FP84" s="300"/>
      <c r="FQ84" s="300"/>
      <c r="FR84" s="300"/>
      <c r="FS84" s="300"/>
      <c r="FT84" s="300"/>
      <c r="FU84" s="300"/>
      <c r="FV84" s="300"/>
      <c r="FW84" s="300"/>
      <c r="FX84" s="300"/>
      <c r="FY84" s="300"/>
      <c r="FZ84" s="300"/>
      <c r="GA84" s="300"/>
      <c r="GB84" s="300"/>
      <c r="GC84" s="300"/>
      <c r="GD84" s="300"/>
      <c r="GE84" s="300"/>
      <c r="GF84" s="300"/>
      <c r="GG84" s="300"/>
      <c r="GH84" s="300"/>
      <c r="GI84" s="300"/>
      <c r="GJ84" s="300"/>
      <c r="GK84" s="300"/>
      <c r="GL84" s="300"/>
      <c r="GM84" s="300"/>
      <c r="GN84" s="300"/>
      <c r="GO84" s="300"/>
      <c r="GP84" s="300"/>
      <c r="GQ84" s="300"/>
      <c r="GR84" s="300"/>
      <c r="GS84" s="300"/>
      <c r="GT84" s="300"/>
      <c r="GU84" s="300"/>
      <c r="GV84" s="300"/>
      <c r="GW84" s="300"/>
      <c r="GX84" s="300"/>
      <c r="GY84" s="300"/>
      <c r="GZ84" s="300"/>
      <c r="HA84" s="300"/>
      <c r="HB84" s="300"/>
      <c r="HC84" s="300"/>
      <c r="HD84" s="300"/>
      <c r="HE84" s="300"/>
      <c r="HF84" s="300"/>
      <c r="HG84" s="300"/>
      <c r="HH84" s="300"/>
      <c r="HI84" s="300"/>
      <c r="HJ84" s="300"/>
      <c r="HK84" s="300"/>
      <c r="HL84" s="300"/>
      <c r="HM84" s="300"/>
      <c r="HN84" s="300"/>
      <c r="HO84" s="300"/>
      <c r="HP84" s="300"/>
      <c r="HQ84" s="300"/>
      <c r="HR84" s="300"/>
      <c r="HS84" s="300"/>
      <c r="HT84" s="300"/>
      <c r="HU84" s="300"/>
      <c r="HV84" s="300"/>
      <c r="HW84" s="300"/>
      <c r="HX84" s="300"/>
      <c r="HY84" s="300"/>
      <c r="HZ84" s="300"/>
      <c r="IA84" s="300"/>
      <c r="IB84" s="300"/>
      <c r="IC84" s="300"/>
      <c r="ID84" s="300"/>
      <c r="IE84" s="300"/>
      <c r="IF84" s="300"/>
      <c r="IG84" s="300"/>
      <c r="IH84" s="300"/>
      <c r="II84" s="300"/>
      <c r="IJ84" s="300"/>
      <c r="IK84" s="300"/>
      <c r="IL84" s="300"/>
      <c r="IM84" s="300"/>
      <c r="IN84" s="300"/>
      <c r="IO84" s="300"/>
      <c r="IP84" s="300"/>
      <c r="IQ84" s="300"/>
      <c r="IR84" s="300"/>
      <c r="IS84" s="300"/>
      <c r="IT84" s="300"/>
      <c r="IU84" s="300"/>
      <c r="IV84" s="300"/>
    </row>
    <row r="85" spans="1:256" s="360" customFormat="1" outlineLevel="1">
      <c r="A85" s="321"/>
      <c r="B85" s="329"/>
      <c r="C85" s="312" t="s">
        <v>349</v>
      </c>
      <c r="D85" s="359"/>
      <c r="E85" s="297"/>
      <c r="F85" s="297"/>
      <c r="G85" s="320"/>
      <c r="H85" s="321"/>
      <c r="I85" s="321"/>
      <c r="J85" s="321"/>
      <c r="K85" s="321"/>
      <c r="L85" s="321"/>
      <c r="M85" s="321"/>
      <c r="N85" s="321"/>
      <c r="O85" s="321"/>
      <c r="P85" s="321"/>
      <c r="Q85" s="321"/>
      <c r="R85" s="321"/>
      <c r="S85" s="321"/>
      <c r="T85" s="320"/>
      <c r="U85" s="321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300"/>
      <c r="BK85" s="300"/>
      <c r="BL85" s="300"/>
      <c r="BM85" s="300"/>
      <c r="BN85" s="300"/>
      <c r="BO85" s="300"/>
      <c r="BP85" s="300"/>
      <c r="BQ85" s="300"/>
      <c r="BR85" s="300"/>
      <c r="BS85" s="300"/>
      <c r="BT85" s="300"/>
      <c r="BU85" s="300"/>
      <c r="BV85" s="300"/>
      <c r="BW85" s="300"/>
      <c r="BX85" s="300"/>
      <c r="BY85" s="300"/>
      <c r="BZ85" s="300"/>
      <c r="CA85" s="300"/>
      <c r="CB85" s="300"/>
      <c r="CC85" s="300"/>
      <c r="CD85" s="300"/>
      <c r="CE85" s="300"/>
      <c r="CF85" s="300"/>
      <c r="CG85" s="300"/>
      <c r="CH85" s="300"/>
      <c r="CI85" s="300"/>
      <c r="CJ85" s="300"/>
      <c r="CK85" s="300"/>
      <c r="CL85" s="300"/>
      <c r="CM85" s="300"/>
      <c r="CN85" s="300"/>
      <c r="CO85" s="300"/>
      <c r="CP85" s="300"/>
      <c r="CQ85" s="300"/>
      <c r="CR85" s="300"/>
      <c r="CS85" s="300"/>
      <c r="CT85" s="300"/>
      <c r="CU85" s="300"/>
      <c r="CV85" s="300"/>
      <c r="CW85" s="300"/>
      <c r="CX85" s="300"/>
      <c r="CY85" s="300"/>
      <c r="CZ85" s="300"/>
      <c r="DA85" s="300"/>
      <c r="DB85" s="300"/>
      <c r="DC85" s="300"/>
      <c r="DD85" s="300"/>
      <c r="DE85" s="300"/>
      <c r="DF85" s="300"/>
      <c r="DG85" s="300"/>
      <c r="DH85" s="300"/>
      <c r="DI85" s="300"/>
      <c r="DJ85" s="300"/>
      <c r="DK85" s="300"/>
      <c r="DL85" s="300"/>
      <c r="DM85" s="300"/>
      <c r="DN85" s="300"/>
      <c r="DO85" s="300"/>
      <c r="DP85" s="300"/>
      <c r="DQ85" s="300"/>
      <c r="DR85" s="300"/>
      <c r="DS85" s="300"/>
      <c r="DT85" s="300"/>
      <c r="DU85" s="300"/>
      <c r="DV85" s="300"/>
      <c r="DW85" s="300"/>
      <c r="DX85" s="300"/>
      <c r="DY85" s="300"/>
      <c r="DZ85" s="300"/>
      <c r="EA85" s="300"/>
      <c r="EB85" s="300"/>
      <c r="EC85" s="300"/>
      <c r="ED85" s="300"/>
      <c r="EE85" s="300"/>
      <c r="EF85" s="300"/>
      <c r="EG85" s="300"/>
      <c r="EH85" s="300"/>
      <c r="EI85" s="300"/>
      <c r="EJ85" s="300"/>
      <c r="EK85" s="300"/>
      <c r="EL85" s="300"/>
      <c r="EM85" s="300"/>
      <c r="EN85" s="300"/>
      <c r="EO85" s="300"/>
      <c r="EP85" s="300"/>
      <c r="EQ85" s="300"/>
      <c r="ER85" s="300"/>
      <c r="ES85" s="300"/>
      <c r="ET85" s="300"/>
      <c r="EU85" s="300"/>
      <c r="EV85" s="300"/>
      <c r="EW85" s="300"/>
      <c r="EX85" s="300"/>
      <c r="EY85" s="300"/>
      <c r="EZ85" s="300"/>
      <c r="FA85" s="300"/>
      <c r="FB85" s="300"/>
      <c r="FC85" s="300"/>
      <c r="FD85" s="300"/>
      <c r="FE85" s="300"/>
      <c r="FF85" s="300"/>
      <c r="FG85" s="300"/>
      <c r="FH85" s="300"/>
      <c r="FI85" s="300"/>
      <c r="FJ85" s="300"/>
      <c r="FK85" s="300"/>
      <c r="FL85" s="300"/>
      <c r="FM85" s="300"/>
      <c r="FN85" s="300"/>
      <c r="FO85" s="300"/>
      <c r="FP85" s="300"/>
      <c r="FQ85" s="300"/>
      <c r="FR85" s="300"/>
      <c r="FS85" s="300"/>
      <c r="FT85" s="300"/>
      <c r="FU85" s="300"/>
      <c r="FV85" s="300"/>
      <c r="FW85" s="300"/>
      <c r="FX85" s="300"/>
      <c r="FY85" s="300"/>
      <c r="FZ85" s="300"/>
      <c r="GA85" s="300"/>
      <c r="GB85" s="300"/>
      <c r="GC85" s="300"/>
      <c r="GD85" s="300"/>
      <c r="GE85" s="300"/>
      <c r="GF85" s="300"/>
      <c r="GG85" s="300"/>
      <c r="GH85" s="300"/>
      <c r="GI85" s="300"/>
      <c r="GJ85" s="300"/>
      <c r="GK85" s="300"/>
      <c r="GL85" s="300"/>
      <c r="GM85" s="300"/>
      <c r="GN85" s="300"/>
      <c r="GO85" s="300"/>
      <c r="GP85" s="300"/>
      <c r="GQ85" s="300"/>
      <c r="GR85" s="300"/>
      <c r="GS85" s="300"/>
      <c r="GT85" s="300"/>
      <c r="GU85" s="300"/>
      <c r="GV85" s="300"/>
      <c r="GW85" s="300"/>
      <c r="GX85" s="300"/>
      <c r="GY85" s="300"/>
      <c r="GZ85" s="300"/>
      <c r="HA85" s="300"/>
      <c r="HB85" s="300"/>
      <c r="HC85" s="300"/>
      <c r="HD85" s="300"/>
      <c r="HE85" s="300"/>
      <c r="HF85" s="300"/>
      <c r="HG85" s="300"/>
      <c r="HH85" s="300"/>
      <c r="HI85" s="300"/>
      <c r="HJ85" s="300"/>
      <c r="HK85" s="300"/>
      <c r="HL85" s="300"/>
      <c r="HM85" s="300"/>
      <c r="HN85" s="300"/>
      <c r="HO85" s="300"/>
      <c r="HP85" s="300"/>
      <c r="HQ85" s="300"/>
      <c r="HR85" s="300"/>
      <c r="HS85" s="300"/>
      <c r="HT85" s="300"/>
      <c r="HU85" s="300"/>
      <c r="HV85" s="300"/>
      <c r="HW85" s="300"/>
      <c r="HX85" s="300"/>
      <c r="HY85" s="300"/>
      <c r="HZ85" s="300"/>
      <c r="IA85" s="300"/>
      <c r="IB85" s="300"/>
      <c r="IC85" s="300"/>
      <c r="ID85" s="300"/>
      <c r="IE85" s="300"/>
      <c r="IF85" s="300"/>
      <c r="IG85" s="300"/>
      <c r="IH85" s="300"/>
      <c r="II85" s="300"/>
      <c r="IJ85" s="300"/>
      <c r="IK85" s="300"/>
      <c r="IL85" s="300"/>
      <c r="IM85" s="300"/>
      <c r="IN85" s="300"/>
      <c r="IO85" s="300"/>
      <c r="IP85" s="300"/>
      <c r="IQ85" s="300"/>
      <c r="IR85" s="300"/>
      <c r="IS85" s="300"/>
      <c r="IT85" s="300"/>
      <c r="IU85" s="300"/>
      <c r="IV85" s="300"/>
    </row>
    <row r="86" spans="1:256" s="360" customFormat="1" outlineLevel="1">
      <c r="A86" s="321"/>
      <c r="B86" s="103"/>
      <c r="C86" s="104" t="s">
        <v>55</v>
      </c>
      <c r="D86" s="227"/>
      <c r="E86" s="105">
        <f>SUM(E81:E85)</f>
        <v>5264780</v>
      </c>
      <c r="F86" s="105">
        <f>SUM(F81:F85)</f>
        <v>5289490</v>
      </c>
      <c r="G86" s="320"/>
      <c r="H86" s="321"/>
      <c r="I86" s="321"/>
      <c r="J86" s="321"/>
      <c r="K86" s="321"/>
      <c r="L86" s="321"/>
      <c r="M86" s="321"/>
      <c r="N86" s="321"/>
      <c r="O86" s="321"/>
      <c r="P86" s="321"/>
      <c r="Q86" s="321"/>
      <c r="R86" s="321"/>
      <c r="S86" s="321"/>
      <c r="T86" s="320"/>
      <c r="U86" s="321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300"/>
      <c r="BK86" s="300"/>
      <c r="BL86" s="300"/>
      <c r="BM86" s="300"/>
      <c r="BN86" s="300"/>
      <c r="BO86" s="300"/>
      <c r="BP86" s="300"/>
      <c r="BQ86" s="300"/>
      <c r="BR86" s="300"/>
      <c r="BS86" s="300"/>
      <c r="BT86" s="300"/>
      <c r="BU86" s="300"/>
      <c r="BV86" s="300"/>
      <c r="BW86" s="300"/>
      <c r="BX86" s="300"/>
      <c r="BY86" s="300"/>
      <c r="BZ86" s="300"/>
      <c r="CA86" s="300"/>
      <c r="CB86" s="300"/>
      <c r="CC86" s="300"/>
      <c r="CD86" s="300"/>
      <c r="CE86" s="300"/>
      <c r="CF86" s="300"/>
      <c r="CG86" s="300"/>
      <c r="CH86" s="300"/>
      <c r="CI86" s="300"/>
      <c r="CJ86" s="300"/>
      <c r="CK86" s="300"/>
      <c r="CL86" s="300"/>
      <c r="CM86" s="300"/>
      <c r="CN86" s="300"/>
      <c r="CO86" s="300"/>
      <c r="CP86" s="300"/>
      <c r="CQ86" s="300"/>
      <c r="CR86" s="300"/>
      <c r="CS86" s="300"/>
      <c r="CT86" s="300"/>
      <c r="CU86" s="300"/>
      <c r="CV86" s="300"/>
      <c r="CW86" s="300"/>
      <c r="CX86" s="300"/>
      <c r="CY86" s="300"/>
      <c r="CZ86" s="300"/>
      <c r="DA86" s="300"/>
      <c r="DB86" s="300"/>
      <c r="DC86" s="300"/>
      <c r="DD86" s="300"/>
      <c r="DE86" s="300"/>
      <c r="DF86" s="300"/>
      <c r="DG86" s="300"/>
      <c r="DH86" s="300"/>
      <c r="DI86" s="300"/>
      <c r="DJ86" s="300"/>
      <c r="DK86" s="300"/>
      <c r="DL86" s="300"/>
      <c r="DM86" s="300"/>
      <c r="DN86" s="300"/>
      <c r="DO86" s="300"/>
      <c r="DP86" s="300"/>
      <c r="DQ86" s="300"/>
      <c r="DR86" s="300"/>
      <c r="DS86" s="300"/>
      <c r="DT86" s="300"/>
      <c r="DU86" s="300"/>
      <c r="DV86" s="300"/>
      <c r="DW86" s="300"/>
      <c r="DX86" s="300"/>
      <c r="DY86" s="300"/>
      <c r="DZ86" s="300"/>
      <c r="EA86" s="300"/>
      <c r="EB86" s="300"/>
      <c r="EC86" s="300"/>
      <c r="ED86" s="300"/>
      <c r="EE86" s="300"/>
      <c r="EF86" s="300"/>
      <c r="EG86" s="300"/>
      <c r="EH86" s="300"/>
      <c r="EI86" s="300"/>
      <c r="EJ86" s="300"/>
      <c r="EK86" s="300"/>
      <c r="EL86" s="300"/>
      <c r="EM86" s="300"/>
      <c r="EN86" s="300"/>
      <c r="EO86" s="300"/>
      <c r="EP86" s="300"/>
      <c r="EQ86" s="300"/>
      <c r="ER86" s="300"/>
      <c r="ES86" s="300"/>
      <c r="ET86" s="300"/>
      <c r="EU86" s="300"/>
      <c r="EV86" s="300"/>
      <c r="EW86" s="300"/>
      <c r="EX86" s="300"/>
      <c r="EY86" s="300"/>
      <c r="EZ86" s="300"/>
      <c r="FA86" s="300"/>
      <c r="FB86" s="300"/>
      <c r="FC86" s="300"/>
      <c r="FD86" s="300"/>
      <c r="FE86" s="300"/>
      <c r="FF86" s="300"/>
      <c r="FG86" s="300"/>
      <c r="FH86" s="300"/>
      <c r="FI86" s="300"/>
      <c r="FJ86" s="300"/>
      <c r="FK86" s="300"/>
      <c r="FL86" s="300"/>
      <c r="FM86" s="300"/>
      <c r="FN86" s="300"/>
      <c r="FO86" s="300"/>
      <c r="FP86" s="300"/>
      <c r="FQ86" s="300"/>
      <c r="FR86" s="300"/>
      <c r="FS86" s="300"/>
      <c r="FT86" s="300"/>
      <c r="FU86" s="300"/>
      <c r="FV86" s="300"/>
      <c r="FW86" s="300"/>
      <c r="FX86" s="300"/>
      <c r="FY86" s="300"/>
      <c r="FZ86" s="300"/>
      <c r="GA86" s="300"/>
      <c r="GB86" s="300"/>
      <c r="GC86" s="300"/>
      <c r="GD86" s="300"/>
      <c r="GE86" s="300"/>
      <c r="GF86" s="300"/>
      <c r="GG86" s="300"/>
      <c r="GH86" s="300"/>
      <c r="GI86" s="300"/>
      <c r="GJ86" s="300"/>
      <c r="GK86" s="300"/>
      <c r="GL86" s="300"/>
      <c r="GM86" s="300"/>
      <c r="GN86" s="300"/>
      <c r="GO86" s="300"/>
      <c r="GP86" s="300"/>
      <c r="GQ86" s="300"/>
      <c r="GR86" s="300"/>
      <c r="GS86" s="300"/>
      <c r="GT86" s="300"/>
      <c r="GU86" s="300"/>
      <c r="GV86" s="300"/>
      <c r="GW86" s="300"/>
      <c r="GX86" s="300"/>
      <c r="GY86" s="300"/>
      <c r="GZ86" s="300"/>
      <c r="HA86" s="300"/>
      <c r="HB86" s="300"/>
      <c r="HC86" s="300"/>
      <c r="HD86" s="300"/>
      <c r="HE86" s="300"/>
      <c r="HF86" s="300"/>
      <c r="HG86" s="300"/>
      <c r="HH86" s="300"/>
      <c r="HI86" s="300"/>
      <c r="HJ86" s="300"/>
      <c r="HK86" s="300"/>
      <c r="HL86" s="300"/>
      <c r="HM86" s="300"/>
      <c r="HN86" s="300"/>
      <c r="HO86" s="300"/>
      <c r="HP86" s="300"/>
      <c r="HQ86" s="300"/>
      <c r="HR86" s="300"/>
      <c r="HS86" s="300"/>
      <c r="HT86" s="300"/>
      <c r="HU86" s="300"/>
      <c r="HV86" s="300"/>
      <c r="HW86" s="300"/>
      <c r="HX86" s="300"/>
      <c r="HY86" s="300"/>
      <c r="HZ86" s="300"/>
      <c r="IA86" s="300"/>
      <c r="IB86" s="300"/>
      <c r="IC86" s="300"/>
      <c r="ID86" s="300"/>
      <c r="IE86" s="300"/>
      <c r="IF86" s="300"/>
      <c r="IG86" s="300"/>
      <c r="IH86" s="300"/>
      <c r="II86" s="300"/>
      <c r="IJ86" s="300"/>
      <c r="IK86" s="300"/>
      <c r="IL86" s="300"/>
      <c r="IM86" s="300"/>
      <c r="IN86" s="300"/>
      <c r="IO86" s="300"/>
      <c r="IP86" s="300"/>
      <c r="IQ86" s="300"/>
      <c r="IR86" s="300"/>
      <c r="IS86" s="300"/>
      <c r="IT86" s="300"/>
      <c r="IU86" s="300"/>
      <c r="IV86" s="300"/>
    </row>
    <row r="87" spans="1:256" s="360" customFormat="1" outlineLevel="1">
      <c r="A87" s="321"/>
      <c r="B87" s="329">
        <v>5</v>
      </c>
      <c r="C87" s="32" t="s">
        <v>5</v>
      </c>
      <c r="D87" s="359"/>
      <c r="E87" s="297"/>
      <c r="F87" s="297">
        <v>0</v>
      </c>
      <c r="G87" s="320"/>
      <c r="H87" s="321"/>
      <c r="I87" s="321"/>
      <c r="J87" s="321"/>
      <c r="K87" s="321"/>
      <c r="L87" s="321"/>
      <c r="M87" s="321"/>
      <c r="N87" s="321"/>
      <c r="O87" s="321"/>
      <c r="P87" s="321"/>
      <c r="Q87" s="321"/>
      <c r="R87" s="321"/>
      <c r="S87" s="321"/>
      <c r="T87" s="320"/>
      <c r="U87" s="321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300"/>
      <c r="BK87" s="300"/>
      <c r="BL87" s="300"/>
      <c r="BM87" s="300"/>
      <c r="BN87" s="300"/>
      <c r="BO87" s="300"/>
      <c r="BP87" s="300"/>
      <c r="BQ87" s="300"/>
      <c r="BR87" s="300"/>
      <c r="BS87" s="300"/>
      <c r="BT87" s="300"/>
      <c r="BU87" s="300"/>
      <c r="BV87" s="300"/>
      <c r="BW87" s="300"/>
      <c r="BX87" s="300"/>
      <c r="BY87" s="300"/>
      <c r="BZ87" s="300"/>
      <c r="CA87" s="300"/>
      <c r="CB87" s="300"/>
      <c r="CC87" s="300"/>
      <c r="CD87" s="300"/>
      <c r="CE87" s="300"/>
      <c r="CF87" s="300"/>
      <c r="CG87" s="300"/>
      <c r="CH87" s="300"/>
      <c r="CI87" s="300"/>
      <c r="CJ87" s="300"/>
      <c r="CK87" s="300"/>
      <c r="CL87" s="300"/>
      <c r="CM87" s="300"/>
      <c r="CN87" s="300"/>
      <c r="CO87" s="300"/>
      <c r="CP87" s="300"/>
      <c r="CQ87" s="300"/>
      <c r="CR87" s="300"/>
      <c r="CS87" s="300"/>
      <c r="CT87" s="300"/>
      <c r="CU87" s="300"/>
      <c r="CV87" s="300"/>
      <c r="CW87" s="300"/>
      <c r="CX87" s="300"/>
      <c r="CY87" s="300"/>
      <c r="CZ87" s="300"/>
      <c r="DA87" s="300"/>
      <c r="DB87" s="300"/>
      <c r="DC87" s="300"/>
      <c r="DD87" s="300"/>
      <c r="DE87" s="300"/>
      <c r="DF87" s="300"/>
      <c r="DG87" s="300"/>
      <c r="DH87" s="300"/>
      <c r="DI87" s="300"/>
      <c r="DJ87" s="300"/>
      <c r="DK87" s="300"/>
      <c r="DL87" s="300"/>
      <c r="DM87" s="300"/>
      <c r="DN87" s="300"/>
      <c r="DO87" s="300"/>
      <c r="DP87" s="300"/>
      <c r="DQ87" s="300"/>
      <c r="DR87" s="300"/>
      <c r="DS87" s="300"/>
      <c r="DT87" s="300"/>
      <c r="DU87" s="300"/>
      <c r="DV87" s="300"/>
      <c r="DW87" s="300"/>
      <c r="DX87" s="300"/>
      <c r="DY87" s="300"/>
      <c r="DZ87" s="300"/>
      <c r="EA87" s="300"/>
      <c r="EB87" s="300"/>
      <c r="EC87" s="300"/>
      <c r="ED87" s="300"/>
      <c r="EE87" s="300"/>
      <c r="EF87" s="300"/>
      <c r="EG87" s="300"/>
      <c r="EH87" s="300"/>
      <c r="EI87" s="300"/>
      <c r="EJ87" s="300"/>
      <c r="EK87" s="300"/>
      <c r="EL87" s="300"/>
      <c r="EM87" s="300"/>
      <c r="EN87" s="300"/>
      <c r="EO87" s="300"/>
      <c r="EP87" s="300"/>
      <c r="EQ87" s="300"/>
      <c r="ER87" s="300"/>
      <c r="ES87" s="300"/>
      <c r="ET87" s="300"/>
      <c r="EU87" s="300"/>
      <c r="EV87" s="300"/>
      <c r="EW87" s="300"/>
      <c r="EX87" s="300"/>
      <c r="EY87" s="300"/>
      <c r="EZ87" s="300"/>
      <c r="FA87" s="300"/>
      <c r="FB87" s="300"/>
      <c r="FC87" s="300"/>
      <c r="FD87" s="300"/>
      <c r="FE87" s="300"/>
      <c r="FF87" s="300"/>
      <c r="FG87" s="300"/>
      <c r="FH87" s="300"/>
      <c r="FI87" s="300"/>
      <c r="FJ87" s="300"/>
      <c r="FK87" s="300"/>
      <c r="FL87" s="300"/>
      <c r="FM87" s="300"/>
      <c r="FN87" s="300"/>
      <c r="FO87" s="300"/>
      <c r="FP87" s="300"/>
      <c r="FQ87" s="300"/>
      <c r="FR87" s="300"/>
      <c r="FS87" s="300"/>
      <c r="FT87" s="300"/>
      <c r="FU87" s="300"/>
      <c r="FV87" s="300"/>
      <c r="FW87" s="300"/>
      <c r="FX87" s="300"/>
      <c r="FY87" s="300"/>
      <c r="FZ87" s="300"/>
      <c r="GA87" s="300"/>
      <c r="GB87" s="300"/>
      <c r="GC87" s="300"/>
      <c r="GD87" s="300"/>
      <c r="GE87" s="300"/>
      <c r="GF87" s="300"/>
      <c r="GG87" s="300"/>
      <c r="GH87" s="300"/>
      <c r="GI87" s="300"/>
      <c r="GJ87" s="300"/>
      <c r="GK87" s="300"/>
      <c r="GL87" s="300"/>
      <c r="GM87" s="300"/>
      <c r="GN87" s="300"/>
      <c r="GO87" s="300"/>
      <c r="GP87" s="300"/>
      <c r="GQ87" s="300"/>
      <c r="GR87" s="300"/>
      <c r="GS87" s="300"/>
      <c r="GT87" s="300"/>
      <c r="GU87" s="300"/>
      <c r="GV87" s="300"/>
      <c r="GW87" s="300"/>
      <c r="GX87" s="300"/>
      <c r="GY87" s="300"/>
      <c r="GZ87" s="300"/>
      <c r="HA87" s="300"/>
      <c r="HB87" s="300"/>
      <c r="HC87" s="300"/>
      <c r="HD87" s="300"/>
      <c r="HE87" s="300"/>
      <c r="HF87" s="300"/>
      <c r="HG87" s="300"/>
      <c r="HH87" s="300"/>
      <c r="HI87" s="300"/>
      <c r="HJ87" s="300"/>
      <c r="HK87" s="300"/>
      <c r="HL87" s="300"/>
      <c r="HM87" s="300"/>
      <c r="HN87" s="300"/>
      <c r="HO87" s="300"/>
      <c r="HP87" s="300"/>
      <c r="HQ87" s="300"/>
      <c r="HR87" s="300"/>
      <c r="HS87" s="300"/>
      <c r="HT87" s="300"/>
      <c r="HU87" s="300"/>
      <c r="HV87" s="300"/>
      <c r="HW87" s="300"/>
      <c r="HX87" s="300"/>
      <c r="HY87" s="300"/>
      <c r="HZ87" s="300"/>
      <c r="IA87" s="300"/>
      <c r="IB87" s="300"/>
      <c r="IC87" s="300"/>
      <c r="ID87" s="300"/>
      <c r="IE87" s="300"/>
      <c r="IF87" s="300"/>
      <c r="IG87" s="300"/>
      <c r="IH87" s="300"/>
      <c r="II87" s="300"/>
      <c r="IJ87" s="300"/>
      <c r="IK87" s="300"/>
      <c r="IL87" s="300"/>
      <c r="IM87" s="300"/>
      <c r="IN87" s="300"/>
      <c r="IO87" s="300"/>
      <c r="IP87" s="300"/>
      <c r="IQ87" s="300"/>
      <c r="IR87" s="300"/>
      <c r="IS87" s="300"/>
      <c r="IT87" s="300"/>
      <c r="IU87" s="300"/>
      <c r="IV87" s="300"/>
    </row>
    <row r="88" spans="1:256" s="360" customFormat="1" outlineLevel="1">
      <c r="A88" s="321"/>
      <c r="B88" s="329">
        <v>6</v>
      </c>
      <c r="C88" s="32" t="s">
        <v>6</v>
      </c>
      <c r="D88" s="359"/>
      <c r="E88" s="297"/>
      <c r="F88" s="297">
        <v>0</v>
      </c>
      <c r="G88" s="320"/>
      <c r="H88" s="321"/>
      <c r="I88" s="321"/>
      <c r="J88" s="321"/>
      <c r="K88" s="321"/>
      <c r="L88" s="321"/>
      <c r="M88" s="321"/>
      <c r="N88" s="321"/>
      <c r="O88" s="321"/>
      <c r="P88" s="321"/>
      <c r="Q88" s="321"/>
      <c r="R88" s="321"/>
      <c r="S88" s="321"/>
      <c r="T88" s="320"/>
      <c r="U88" s="321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300"/>
      <c r="BK88" s="300"/>
      <c r="BL88" s="300"/>
      <c r="BM88" s="300"/>
      <c r="BN88" s="300"/>
      <c r="BO88" s="300"/>
      <c r="BP88" s="300"/>
      <c r="BQ88" s="300"/>
      <c r="BR88" s="300"/>
      <c r="BS88" s="300"/>
      <c r="BT88" s="300"/>
      <c r="BU88" s="300"/>
      <c r="BV88" s="300"/>
      <c r="BW88" s="300"/>
      <c r="BX88" s="300"/>
      <c r="BY88" s="300"/>
      <c r="BZ88" s="300"/>
      <c r="CA88" s="300"/>
      <c r="CB88" s="300"/>
      <c r="CC88" s="300"/>
      <c r="CD88" s="300"/>
      <c r="CE88" s="300"/>
      <c r="CF88" s="300"/>
      <c r="CG88" s="300"/>
      <c r="CH88" s="300"/>
      <c r="CI88" s="300"/>
      <c r="CJ88" s="300"/>
      <c r="CK88" s="300"/>
      <c r="CL88" s="300"/>
      <c r="CM88" s="300"/>
      <c r="CN88" s="300"/>
      <c r="CO88" s="300"/>
      <c r="CP88" s="300"/>
      <c r="CQ88" s="300"/>
      <c r="CR88" s="300"/>
      <c r="CS88" s="300"/>
      <c r="CT88" s="300"/>
      <c r="CU88" s="300"/>
      <c r="CV88" s="300"/>
      <c r="CW88" s="300"/>
      <c r="CX88" s="300"/>
      <c r="CY88" s="300"/>
      <c r="CZ88" s="300"/>
      <c r="DA88" s="300"/>
      <c r="DB88" s="300"/>
      <c r="DC88" s="300"/>
      <c r="DD88" s="300"/>
      <c r="DE88" s="300"/>
      <c r="DF88" s="300"/>
      <c r="DG88" s="300"/>
      <c r="DH88" s="300"/>
      <c r="DI88" s="300"/>
      <c r="DJ88" s="300"/>
      <c r="DK88" s="300"/>
      <c r="DL88" s="300"/>
      <c r="DM88" s="300"/>
      <c r="DN88" s="300"/>
      <c r="DO88" s="300"/>
      <c r="DP88" s="300"/>
      <c r="DQ88" s="300"/>
      <c r="DR88" s="300"/>
      <c r="DS88" s="300"/>
      <c r="DT88" s="300"/>
      <c r="DU88" s="300"/>
      <c r="DV88" s="300"/>
      <c r="DW88" s="300"/>
      <c r="DX88" s="300"/>
      <c r="DY88" s="300"/>
      <c r="DZ88" s="300"/>
      <c r="EA88" s="300"/>
      <c r="EB88" s="300"/>
      <c r="EC88" s="300"/>
      <c r="ED88" s="300"/>
      <c r="EE88" s="300"/>
      <c r="EF88" s="300"/>
      <c r="EG88" s="300"/>
      <c r="EH88" s="300"/>
      <c r="EI88" s="300"/>
      <c r="EJ88" s="300"/>
      <c r="EK88" s="300"/>
      <c r="EL88" s="300"/>
      <c r="EM88" s="300"/>
      <c r="EN88" s="300"/>
      <c r="EO88" s="300"/>
      <c r="EP88" s="300"/>
      <c r="EQ88" s="300"/>
      <c r="ER88" s="300"/>
      <c r="ES88" s="300"/>
      <c r="ET88" s="300"/>
      <c r="EU88" s="300"/>
      <c r="EV88" s="300"/>
      <c r="EW88" s="300"/>
      <c r="EX88" s="300"/>
      <c r="EY88" s="300"/>
      <c r="EZ88" s="300"/>
      <c r="FA88" s="300"/>
      <c r="FB88" s="300"/>
      <c r="FC88" s="300"/>
      <c r="FD88" s="300"/>
      <c r="FE88" s="300"/>
      <c r="FF88" s="300"/>
      <c r="FG88" s="300"/>
      <c r="FH88" s="300"/>
      <c r="FI88" s="300"/>
      <c r="FJ88" s="300"/>
      <c r="FK88" s="300"/>
      <c r="FL88" s="300"/>
      <c r="FM88" s="300"/>
      <c r="FN88" s="300"/>
      <c r="FO88" s="300"/>
      <c r="FP88" s="300"/>
      <c r="FQ88" s="300"/>
      <c r="FR88" s="300"/>
      <c r="FS88" s="300"/>
      <c r="FT88" s="300"/>
      <c r="FU88" s="300"/>
      <c r="FV88" s="300"/>
      <c r="FW88" s="300"/>
      <c r="FX88" s="300"/>
      <c r="FY88" s="300"/>
      <c r="FZ88" s="300"/>
      <c r="GA88" s="300"/>
      <c r="GB88" s="300"/>
      <c r="GC88" s="300"/>
      <c r="GD88" s="300"/>
      <c r="GE88" s="300"/>
      <c r="GF88" s="300"/>
      <c r="GG88" s="300"/>
      <c r="GH88" s="300"/>
      <c r="GI88" s="300"/>
      <c r="GJ88" s="300"/>
      <c r="GK88" s="300"/>
      <c r="GL88" s="300"/>
      <c r="GM88" s="300"/>
      <c r="GN88" s="300"/>
      <c r="GO88" s="300"/>
      <c r="GP88" s="300"/>
      <c r="GQ88" s="300"/>
      <c r="GR88" s="300"/>
      <c r="GS88" s="300"/>
      <c r="GT88" s="300"/>
      <c r="GU88" s="300"/>
      <c r="GV88" s="300"/>
      <c r="GW88" s="300"/>
      <c r="GX88" s="300"/>
      <c r="GY88" s="300"/>
      <c r="GZ88" s="300"/>
      <c r="HA88" s="300"/>
      <c r="HB88" s="300"/>
      <c r="HC88" s="300"/>
      <c r="HD88" s="300"/>
      <c r="HE88" s="300"/>
      <c r="HF88" s="300"/>
      <c r="HG88" s="300"/>
      <c r="HH88" s="300"/>
      <c r="HI88" s="300"/>
      <c r="HJ88" s="300"/>
      <c r="HK88" s="300"/>
      <c r="HL88" s="300"/>
      <c r="HM88" s="300"/>
      <c r="HN88" s="300"/>
      <c r="HO88" s="300"/>
      <c r="HP88" s="300"/>
      <c r="HQ88" s="300"/>
      <c r="HR88" s="300"/>
      <c r="HS88" s="300"/>
      <c r="HT88" s="300"/>
      <c r="HU88" s="300"/>
      <c r="HV88" s="300"/>
      <c r="HW88" s="300"/>
      <c r="HX88" s="300"/>
      <c r="HY88" s="300"/>
      <c r="HZ88" s="300"/>
      <c r="IA88" s="300"/>
      <c r="IB88" s="300"/>
      <c r="IC88" s="300"/>
      <c r="ID88" s="300"/>
      <c r="IE88" s="300"/>
      <c r="IF88" s="300"/>
      <c r="IG88" s="300"/>
      <c r="IH88" s="300"/>
      <c r="II88" s="300"/>
      <c r="IJ88" s="300"/>
      <c r="IK88" s="300"/>
      <c r="IL88" s="300"/>
      <c r="IM88" s="300"/>
      <c r="IN88" s="300"/>
      <c r="IO88" s="300"/>
      <c r="IP88" s="300"/>
      <c r="IQ88" s="300"/>
      <c r="IR88" s="300"/>
      <c r="IS88" s="300"/>
      <c r="IT88" s="300"/>
      <c r="IU88" s="300"/>
      <c r="IV88" s="300"/>
    </row>
    <row r="89" spans="1:256" s="360" customFormat="1" outlineLevel="1">
      <c r="A89" s="321"/>
      <c r="B89" s="329">
        <v>7</v>
      </c>
      <c r="C89" s="32" t="s">
        <v>7</v>
      </c>
      <c r="D89" s="359"/>
      <c r="E89" s="297"/>
      <c r="F89" s="297">
        <v>0</v>
      </c>
      <c r="G89" s="320"/>
      <c r="H89" s="321"/>
      <c r="I89" s="321"/>
      <c r="J89" s="321"/>
      <c r="K89" s="321"/>
      <c r="L89" s="321"/>
      <c r="M89" s="321"/>
      <c r="N89" s="321"/>
      <c r="O89" s="321"/>
      <c r="P89" s="321"/>
      <c r="Q89" s="321"/>
      <c r="R89" s="321"/>
      <c r="S89" s="321"/>
      <c r="T89" s="320"/>
      <c r="U89" s="321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300"/>
      <c r="BL89" s="300"/>
      <c r="BM89" s="300"/>
      <c r="BN89" s="300"/>
      <c r="BO89" s="300"/>
      <c r="BP89" s="300"/>
      <c r="BQ89" s="300"/>
      <c r="BR89" s="300"/>
      <c r="BS89" s="300"/>
      <c r="BT89" s="300"/>
      <c r="BU89" s="300"/>
      <c r="BV89" s="300"/>
      <c r="BW89" s="300"/>
      <c r="BX89" s="300"/>
      <c r="BY89" s="300"/>
      <c r="BZ89" s="300"/>
      <c r="CA89" s="300"/>
      <c r="CB89" s="300"/>
      <c r="CC89" s="300"/>
      <c r="CD89" s="300"/>
      <c r="CE89" s="300"/>
      <c r="CF89" s="300"/>
      <c r="CG89" s="300"/>
      <c r="CH89" s="300"/>
      <c r="CI89" s="300"/>
      <c r="CJ89" s="300"/>
      <c r="CK89" s="300"/>
      <c r="CL89" s="300"/>
      <c r="CM89" s="300"/>
      <c r="CN89" s="300"/>
      <c r="CO89" s="300"/>
      <c r="CP89" s="300"/>
      <c r="CQ89" s="300"/>
      <c r="CR89" s="300"/>
      <c r="CS89" s="300"/>
      <c r="CT89" s="300"/>
      <c r="CU89" s="300"/>
      <c r="CV89" s="300"/>
      <c r="CW89" s="300"/>
      <c r="CX89" s="300"/>
      <c r="CY89" s="300"/>
      <c r="CZ89" s="300"/>
      <c r="DA89" s="300"/>
      <c r="DB89" s="300"/>
      <c r="DC89" s="300"/>
      <c r="DD89" s="300"/>
      <c r="DE89" s="300"/>
      <c r="DF89" s="300"/>
      <c r="DG89" s="300"/>
      <c r="DH89" s="300"/>
      <c r="DI89" s="300"/>
      <c r="DJ89" s="300"/>
      <c r="DK89" s="300"/>
      <c r="DL89" s="300"/>
      <c r="DM89" s="300"/>
      <c r="DN89" s="300"/>
      <c r="DO89" s="300"/>
      <c r="DP89" s="300"/>
      <c r="DQ89" s="300"/>
      <c r="DR89" s="300"/>
      <c r="DS89" s="300"/>
      <c r="DT89" s="300"/>
      <c r="DU89" s="300"/>
      <c r="DV89" s="300"/>
      <c r="DW89" s="300"/>
      <c r="DX89" s="300"/>
      <c r="DY89" s="300"/>
      <c r="DZ89" s="300"/>
      <c r="EA89" s="300"/>
      <c r="EB89" s="300"/>
      <c r="EC89" s="300"/>
      <c r="ED89" s="300"/>
      <c r="EE89" s="300"/>
      <c r="EF89" s="300"/>
      <c r="EG89" s="300"/>
      <c r="EH89" s="300"/>
      <c r="EI89" s="300"/>
      <c r="EJ89" s="300"/>
      <c r="EK89" s="300"/>
      <c r="EL89" s="300"/>
      <c r="EM89" s="300"/>
      <c r="EN89" s="300"/>
      <c r="EO89" s="300"/>
      <c r="EP89" s="300"/>
      <c r="EQ89" s="300"/>
      <c r="ER89" s="300"/>
      <c r="ES89" s="300"/>
      <c r="ET89" s="300"/>
      <c r="EU89" s="300"/>
      <c r="EV89" s="300"/>
      <c r="EW89" s="300"/>
      <c r="EX89" s="300"/>
      <c r="EY89" s="300"/>
      <c r="EZ89" s="300"/>
      <c r="FA89" s="300"/>
      <c r="FB89" s="300"/>
      <c r="FC89" s="300"/>
      <c r="FD89" s="300"/>
      <c r="FE89" s="300"/>
      <c r="FF89" s="300"/>
      <c r="FG89" s="300"/>
      <c r="FH89" s="300"/>
      <c r="FI89" s="300"/>
      <c r="FJ89" s="300"/>
      <c r="FK89" s="300"/>
      <c r="FL89" s="300"/>
      <c r="FM89" s="300"/>
      <c r="FN89" s="300"/>
      <c r="FO89" s="300"/>
      <c r="FP89" s="300"/>
      <c r="FQ89" s="300"/>
      <c r="FR89" s="300"/>
      <c r="FS89" s="300"/>
      <c r="FT89" s="300"/>
      <c r="FU89" s="300"/>
      <c r="FV89" s="300"/>
      <c r="FW89" s="300"/>
      <c r="FX89" s="300"/>
      <c r="FY89" s="300"/>
      <c r="FZ89" s="300"/>
      <c r="GA89" s="300"/>
      <c r="GB89" s="300"/>
      <c r="GC89" s="300"/>
      <c r="GD89" s="300"/>
      <c r="GE89" s="300"/>
      <c r="GF89" s="300"/>
      <c r="GG89" s="300"/>
      <c r="GH89" s="300"/>
      <c r="GI89" s="300"/>
      <c r="GJ89" s="300"/>
      <c r="GK89" s="300"/>
      <c r="GL89" s="300"/>
      <c r="GM89" s="300"/>
      <c r="GN89" s="300"/>
      <c r="GO89" s="300"/>
      <c r="GP89" s="300"/>
      <c r="GQ89" s="300"/>
      <c r="GR89" s="300"/>
      <c r="GS89" s="300"/>
      <c r="GT89" s="300"/>
      <c r="GU89" s="300"/>
      <c r="GV89" s="300"/>
      <c r="GW89" s="300"/>
      <c r="GX89" s="300"/>
      <c r="GY89" s="300"/>
      <c r="GZ89" s="300"/>
      <c r="HA89" s="300"/>
      <c r="HB89" s="300"/>
      <c r="HC89" s="300"/>
      <c r="HD89" s="300"/>
      <c r="HE89" s="300"/>
      <c r="HF89" s="300"/>
      <c r="HG89" s="300"/>
      <c r="HH89" s="300"/>
      <c r="HI89" s="300"/>
      <c r="HJ89" s="300"/>
      <c r="HK89" s="300"/>
      <c r="HL89" s="300"/>
      <c r="HM89" s="300"/>
      <c r="HN89" s="300"/>
      <c r="HO89" s="300"/>
      <c r="HP89" s="300"/>
      <c r="HQ89" s="300"/>
      <c r="HR89" s="300"/>
      <c r="HS89" s="300"/>
      <c r="HT89" s="300"/>
      <c r="HU89" s="300"/>
      <c r="HV89" s="300"/>
      <c r="HW89" s="300"/>
      <c r="HX89" s="300"/>
      <c r="HY89" s="300"/>
      <c r="HZ89" s="300"/>
      <c r="IA89" s="300"/>
      <c r="IB89" s="300"/>
      <c r="IC89" s="300"/>
      <c r="ID89" s="300"/>
      <c r="IE89" s="300"/>
      <c r="IF89" s="300"/>
      <c r="IG89" s="300"/>
      <c r="IH89" s="300"/>
      <c r="II89" s="300"/>
      <c r="IJ89" s="300"/>
      <c r="IK89" s="300"/>
      <c r="IL89" s="300"/>
      <c r="IM89" s="300"/>
      <c r="IN89" s="300"/>
      <c r="IO89" s="300"/>
      <c r="IP89" s="300"/>
      <c r="IQ89" s="300"/>
      <c r="IR89" s="300"/>
      <c r="IS89" s="300"/>
      <c r="IT89" s="300"/>
      <c r="IU89" s="300"/>
      <c r="IV89" s="300"/>
    </row>
    <row r="90" spans="1:256" s="360" customFormat="1" outlineLevel="1">
      <c r="A90" s="321"/>
      <c r="B90" s="329"/>
      <c r="C90" s="32"/>
      <c r="D90" s="359"/>
      <c r="E90" s="297"/>
      <c r="F90" s="297"/>
      <c r="G90" s="320"/>
      <c r="H90" s="321"/>
      <c r="I90" s="321"/>
      <c r="J90" s="321"/>
      <c r="K90" s="321"/>
      <c r="L90" s="321"/>
      <c r="M90" s="321"/>
      <c r="N90" s="321"/>
      <c r="O90" s="321"/>
      <c r="P90" s="321"/>
      <c r="Q90" s="321"/>
      <c r="R90" s="321"/>
      <c r="S90" s="321"/>
      <c r="T90" s="320"/>
      <c r="U90" s="321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300"/>
      <c r="BK90" s="300"/>
      <c r="BL90" s="300"/>
      <c r="BM90" s="300"/>
      <c r="BN90" s="300"/>
      <c r="BO90" s="300"/>
      <c r="BP90" s="300"/>
      <c r="BQ90" s="300"/>
      <c r="BR90" s="300"/>
      <c r="BS90" s="300"/>
      <c r="BT90" s="300"/>
      <c r="BU90" s="300"/>
      <c r="BV90" s="300"/>
      <c r="BW90" s="300"/>
      <c r="BX90" s="300"/>
      <c r="BY90" s="300"/>
      <c r="BZ90" s="300"/>
      <c r="CA90" s="300"/>
      <c r="CB90" s="300"/>
      <c r="CC90" s="300"/>
      <c r="CD90" s="300"/>
      <c r="CE90" s="300"/>
      <c r="CF90" s="300"/>
      <c r="CG90" s="300"/>
      <c r="CH90" s="300"/>
      <c r="CI90" s="300"/>
      <c r="CJ90" s="300"/>
      <c r="CK90" s="300"/>
      <c r="CL90" s="300"/>
      <c r="CM90" s="300"/>
      <c r="CN90" s="300"/>
      <c r="CO90" s="300"/>
      <c r="CP90" s="300"/>
      <c r="CQ90" s="300"/>
      <c r="CR90" s="300"/>
      <c r="CS90" s="300"/>
      <c r="CT90" s="300"/>
      <c r="CU90" s="300"/>
      <c r="CV90" s="300"/>
      <c r="CW90" s="300"/>
      <c r="CX90" s="300"/>
      <c r="CY90" s="300"/>
      <c r="CZ90" s="300"/>
      <c r="DA90" s="300"/>
      <c r="DB90" s="300"/>
      <c r="DC90" s="300"/>
      <c r="DD90" s="300"/>
      <c r="DE90" s="300"/>
      <c r="DF90" s="300"/>
      <c r="DG90" s="300"/>
      <c r="DH90" s="300"/>
      <c r="DI90" s="300"/>
      <c r="DJ90" s="300"/>
      <c r="DK90" s="300"/>
      <c r="DL90" s="300"/>
      <c r="DM90" s="300"/>
      <c r="DN90" s="300"/>
      <c r="DO90" s="300"/>
      <c r="DP90" s="300"/>
      <c r="DQ90" s="300"/>
      <c r="DR90" s="300"/>
      <c r="DS90" s="300"/>
      <c r="DT90" s="300"/>
      <c r="DU90" s="300"/>
      <c r="DV90" s="300"/>
      <c r="DW90" s="300"/>
      <c r="DX90" s="300"/>
      <c r="DY90" s="300"/>
      <c r="DZ90" s="300"/>
      <c r="EA90" s="300"/>
      <c r="EB90" s="300"/>
      <c r="EC90" s="300"/>
      <c r="ED90" s="300"/>
      <c r="EE90" s="300"/>
      <c r="EF90" s="300"/>
      <c r="EG90" s="300"/>
      <c r="EH90" s="300"/>
      <c r="EI90" s="300"/>
      <c r="EJ90" s="300"/>
      <c r="EK90" s="300"/>
      <c r="EL90" s="300"/>
      <c r="EM90" s="300"/>
      <c r="EN90" s="300"/>
      <c r="EO90" s="300"/>
      <c r="EP90" s="300"/>
      <c r="EQ90" s="300"/>
      <c r="ER90" s="300"/>
      <c r="ES90" s="300"/>
      <c r="ET90" s="300"/>
      <c r="EU90" s="300"/>
      <c r="EV90" s="300"/>
      <c r="EW90" s="300"/>
      <c r="EX90" s="300"/>
      <c r="EY90" s="300"/>
      <c r="EZ90" s="300"/>
      <c r="FA90" s="300"/>
      <c r="FB90" s="300"/>
      <c r="FC90" s="300"/>
      <c r="FD90" s="300"/>
      <c r="FE90" s="300"/>
      <c r="FF90" s="300"/>
      <c r="FG90" s="300"/>
      <c r="FH90" s="300"/>
      <c r="FI90" s="300"/>
      <c r="FJ90" s="300"/>
      <c r="FK90" s="300"/>
      <c r="FL90" s="300"/>
      <c r="FM90" s="300"/>
      <c r="FN90" s="300"/>
      <c r="FO90" s="300"/>
      <c r="FP90" s="300"/>
      <c r="FQ90" s="300"/>
      <c r="FR90" s="300"/>
      <c r="FS90" s="300"/>
      <c r="FT90" s="300"/>
      <c r="FU90" s="300"/>
      <c r="FV90" s="300"/>
      <c r="FW90" s="300"/>
      <c r="FX90" s="300"/>
      <c r="FY90" s="300"/>
      <c r="FZ90" s="300"/>
      <c r="GA90" s="300"/>
      <c r="GB90" s="300"/>
      <c r="GC90" s="300"/>
      <c r="GD90" s="300"/>
      <c r="GE90" s="300"/>
      <c r="GF90" s="300"/>
      <c r="GG90" s="300"/>
      <c r="GH90" s="300"/>
      <c r="GI90" s="300"/>
      <c r="GJ90" s="300"/>
      <c r="GK90" s="300"/>
      <c r="GL90" s="300"/>
      <c r="GM90" s="300"/>
      <c r="GN90" s="300"/>
      <c r="GO90" s="300"/>
      <c r="GP90" s="300"/>
      <c r="GQ90" s="300"/>
      <c r="GR90" s="300"/>
      <c r="GS90" s="300"/>
      <c r="GT90" s="300"/>
      <c r="GU90" s="300"/>
      <c r="GV90" s="300"/>
      <c r="GW90" s="300"/>
      <c r="GX90" s="300"/>
      <c r="GY90" s="300"/>
      <c r="GZ90" s="300"/>
      <c r="HA90" s="300"/>
      <c r="HB90" s="300"/>
      <c r="HC90" s="300"/>
      <c r="HD90" s="300"/>
      <c r="HE90" s="300"/>
      <c r="HF90" s="300"/>
      <c r="HG90" s="300"/>
      <c r="HH90" s="300"/>
      <c r="HI90" s="300"/>
      <c r="HJ90" s="300"/>
      <c r="HK90" s="300"/>
      <c r="HL90" s="300"/>
      <c r="HM90" s="300"/>
      <c r="HN90" s="300"/>
      <c r="HO90" s="300"/>
      <c r="HP90" s="300"/>
      <c r="HQ90" s="300"/>
      <c r="HR90" s="300"/>
      <c r="HS90" s="300"/>
      <c r="HT90" s="300"/>
      <c r="HU90" s="300"/>
      <c r="HV90" s="300"/>
      <c r="HW90" s="300"/>
      <c r="HX90" s="300"/>
      <c r="HY90" s="300"/>
      <c r="HZ90" s="300"/>
      <c r="IA90" s="300"/>
      <c r="IB90" s="300"/>
      <c r="IC90" s="300"/>
      <c r="ID90" s="300"/>
      <c r="IE90" s="300"/>
      <c r="IF90" s="300"/>
      <c r="IG90" s="300"/>
      <c r="IH90" s="300"/>
      <c r="II90" s="300"/>
      <c r="IJ90" s="300"/>
      <c r="IK90" s="300"/>
      <c r="IL90" s="300"/>
      <c r="IM90" s="300"/>
      <c r="IN90" s="300"/>
      <c r="IO90" s="300"/>
      <c r="IP90" s="300"/>
      <c r="IQ90" s="300"/>
      <c r="IR90" s="300"/>
      <c r="IS90" s="300"/>
      <c r="IT90" s="300"/>
      <c r="IU90" s="300"/>
      <c r="IV90" s="300"/>
    </row>
    <row r="91" spans="1:256" s="360" customFormat="1" ht="12.75" outlineLevel="1">
      <c r="A91" s="321"/>
      <c r="B91" s="363"/>
      <c r="C91" s="112" t="s">
        <v>84</v>
      </c>
      <c r="D91" s="228"/>
      <c r="E91" s="113">
        <f>E73+E79+E86+E87+E88+E89</f>
        <v>20326119</v>
      </c>
      <c r="F91" s="113">
        <f>F73+F79+F86+F87+F88+F89</f>
        <v>18057064</v>
      </c>
      <c r="G91" s="320"/>
      <c r="H91" s="514" t="s">
        <v>190</v>
      </c>
      <c r="I91" s="514"/>
      <c r="J91" s="514"/>
      <c r="K91" s="514"/>
      <c r="L91" s="514"/>
      <c r="M91" s="514"/>
      <c r="N91" s="514"/>
      <c r="O91" s="300"/>
      <c r="P91" s="354"/>
      <c r="Q91" s="354"/>
      <c r="R91" s="354"/>
      <c r="S91" s="321"/>
      <c r="T91" s="320"/>
      <c r="U91" s="321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300"/>
      <c r="BK91" s="300"/>
      <c r="BL91" s="300"/>
      <c r="BM91" s="300"/>
      <c r="BN91" s="300"/>
      <c r="BO91" s="300"/>
      <c r="BP91" s="300"/>
      <c r="BQ91" s="300"/>
      <c r="BR91" s="300"/>
      <c r="BS91" s="300"/>
      <c r="BT91" s="300"/>
      <c r="BU91" s="300"/>
      <c r="BV91" s="300"/>
      <c r="BW91" s="300"/>
      <c r="BX91" s="300"/>
      <c r="BY91" s="300"/>
      <c r="BZ91" s="300"/>
      <c r="CA91" s="300"/>
      <c r="CB91" s="300"/>
      <c r="CC91" s="300"/>
      <c r="CD91" s="300"/>
      <c r="CE91" s="300"/>
      <c r="CF91" s="300"/>
      <c r="CG91" s="300"/>
      <c r="CH91" s="300"/>
      <c r="CI91" s="300"/>
      <c r="CJ91" s="300"/>
      <c r="CK91" s="300"/>
      <c r="CL91" s="300"/>
      <c r="CM91" s="300"/>
      <c r="CN91" s="300"/>
      <c r="CO91" s="300"/>
      <c r="CP91" s="300"/>
      <c r="CQ91" s="300"/>
      <c r="CR91" s="300"/>
      <c r="CS91" s="300"/>
      <c r="CT91" s="300"/>
      <c r="CU91" s="300"/>
      <c r="CV91" s="300"/>
      <c r="CW91" s="300"/>
      <c r="CX91" s="300"/>
      <c r="CY91" s="300"/>
      <c r="CZ91" s="300"/>
      <c r="DA91" s="300"/>
      <c r="DB91" s="300"/>
      <c r="DC91" s="300"/>
      <c r="DD91" s="300"/>
      <c r="DE91" s="300"/>
      <c r="DF91" s="300"/>
      <c r="DG91" s="300"/>
      <c r="DH91" s="300"/>
      <c r="DI91" s="300"/>
      <c r="DJ91" s="300"/>
      <c r="DK91" s="300"/>
      <c r="DL91" s="300"/>
      <c r="DM91" s="300"/>
      <c r="DN91" s="300"/>
      <c r="DO91" s="300"/>
      <c r="DP91" s="300"/>
      <c r="DQ91" s="300"/>
      <c r="DR91" s="300"/>
      <c r="DS91" s="300"/>
      <c r="DT91" s="300"/>
      <c r="DU91" s="300"/>
      <c r="DV91" s="300"/>
      <c r="DW91" s="300"/>
      <c r="DX91" s="300"/>
      <c r="DY91" s="300"/>
      <c r="DZ91" s="300"/>
      <c r="EA91" s="300"/>
      <c r="EB91" s="300"/>
      <c r="EC91" s="300"/>
      <c r="ED91" s="300"/>
      <c r="EE91" s="300"/>
      <c r="EF91" s="300"/>
      <c r="EG91" s="300"/>
      <c r="EH91" s="300"/>
      <c r="EI91" s="300"/>
      <c r="EJ91" s="300"/>
      <c r="EK91" s="300"/>
      <c r="EL91" s="300"/>
      <c r="EM91" s="300"/>
      <c r="EN91" s="300"/>
      <c r="EO91" s="300"/>
      <c r="EP91" s="300"/>
      <c r="EQ91" s="300"/>
      <c r="ER91" s="300"/>
      <c r="ES91" s="300"/>
      <c r="ET91" s="300"/>
      <c r="EU91" s="300"/>
      <c r="EV91" s="300"/>
      <c r="EW91" s="300"/>
      <c r="EX91" s="300"/>
      <c r="EY91" s="300"/>
      <c r="EZ91" s="300"/>
      <c r="FA91" s="300"/>
      <c r="FB91" s="300"/>
      <c r="FC91" s="300"/>
      <c r="FD91" s="300"/>
      <c r="FE91" s="300"/>
      <c r="FF91" s="300"/>
      <c r="FG91" s="300"/>
      <c r="FH91" s="300"/>
      <c r="FI91" s="300"/>
      <c r="FJ91" s="300"/>
      <c r="FK91" s="300"/>
      <c r="FL91" s="300"/>
      <c r="FM91" s="300"/>
      <c r="FN91" s="300"/>
      <c r="FO91" s="300"/>
      <c r="FP91" s="300"/>
      <c r="FQ91" s="300"/>
      <c r="FR91" s="300"/>
      <c r="FS91" s="300"/>
      <c r="FT91" s="300"/>
      <c r="FU91" s="300"/>
      <c r="FV91" s="300"/>
      <c r="FW91" s="300"/>
      <c r="FX91" s="300"/>
      <c r="FY91" s="300"/>
      <c r="FZ91" s="300"/>
      <c r="GA91" s="300"/>
      <c r="GB91" s="300"/>
      <c r="GC91" s="300"/>
      <c r="GD91" s="300"/>
      <c r="GE91" s="300"/>
      <c r="GF91" s="300"/>
      <c r="GG91" s="300"/>
      <c r="GH91" s="300"/>
      <c r="GI91" s="300"/>
      <c r="GJ91" s="300"/>
      <c r="GK91" s="300"/>
      <c r="GL91" s="300"/>
      <c r="GM91" s="300"/>
      <c r="GN91" s="300"/>
      <c r="GO91" s="300"/>
      <c r="GP91" s="300"/>
      <c r="GQ91" s="300"/>
      <c r="GR91" s="300"/>
      <c r="GS91" s="300"/>
      <c r="GT91" s="300"/>
      <c r="GU91" s="300"/>
      <c r="GV91" s="300"/>
      <c r="GW91" s="300"/>
      <c r="GX91" s="300"/>
      <c r="GY91" s="300"/>
      <c r="GZ91" s="300"/>
      <c r="HA91" s="300"/>
      <c r="HB91" s="300"/>
      <c r="HC91" s="300"/>
      <c r="HD91" s="300"/>
      <c r="HE91" s="300"/>
      <c r="HF91" s="300"/>
      <c r="HG91" s="300"/>
      <c r="HH91" s="300"/>
      <c r="HI91" s="300"/>
      <c r="HJ91" s="300"/>
      <c r="HK91" s="300"/>
      <c r="HL91" s="300"/>
      <c r="HM91" s="300"/>
      <c r="HN91" s="300"/>
      <c r="HO91" s="300"/>
      <c r="HP91" s="300"/>
      <c r="HQ91" s="300"/>
      <c r="HR91" s="300"/>
      <c r="HS91" s="300"/>
      <c r="HT91" s="300"/>
      <c r="HU91" s="300"/>
      <c r="HV91" s="300"/>
      <c r="HW91" s="300"/>
      <c r="HX91" s="300"/>
      <c r="HY91" s="300"/>
      <c r="HZ91" s="300"/>
      <c r="IA91" s="300"/>
      <c r="IB91" s="300"/>
      <c r="IC91" s="300"/>
      <c r="ID91" s="300"/>
      <c r="IE91" s="300"/>
      <c r="IF91" s="300"/>
      <c r="IG91" s="300"/>
      <c r="IH91" s="300"/>
      <c r="II91" s="300"/>
      <c r="IJ91" s="300"/>
      <c r="IK91" s="300"/>
      <c r="IL91" s="300"/>
      <c r="IM91" s="300"/>
      <c r="IN91" s="300"/>
      <c r="IO91" s="300"/>
      <c r="IP91" s="300"/>
      <c r="IQ91" s="300"/>
      <c r="IR91" s="300"/>
      <c r="IS91" s="300"/>
      <c r="IT91" s="300"/>
      <c r="IU91" s="300"/>
      <c r="IV91" s="300"/>
    </row>
    <row r="92" spans="1:256" s="300" customFormat="1" outlineLevel="1">
      <c r="B92" s="329"/>
      <c r="C92" s="66"/>
      <c r="D92" s="359"/>
      <c r="E92" s="297"/>
      <c r="F92" s="297"/>
      <c r="G92" s="320"/>
      <c r="H92" s="29"/>
      <c r="I92" s="30"/>
      <c r="J92" s="30"/>
      <c r="K92" s="30"/>
      <c r="L92" s="30"/>
      <c r="M92" s="30"/>
      <c r="N92" s="35"/>
      <c r="P92" s="354"/>
      <c r="Q92" s="354"/>
      <c r="R92" s="354"/>
      <c r="T92" s="320"/>
    </row>
    <row r="93" spans="1:256" s="360" customFormat="1" ht="12" outlineLevel="1" thickBot="1">
      <c r="A93" s="321"/>
      <c r="B93" s="32" t="s">
        <v>8</v>
      </c>
      <c r="C93" s="32" t="s">
        <v>85</v>
      </c>
      <c r="D93" s="359"/>
      <c r="E93" s="297"/>
      <c r="F93" s="297"/>
      <c r="G93" s="320"/>
      <c r="H93" s="29"/>
      <c r="I93" s="30"/>
      <c r="J93" s="30"/>
      <c r="K93" s="30"/>
      <c r="L93" s="30"/>
      <c r="M93" s="30"/>
      <c r="N93" s="35"/>
      <c r="O93" s="300"/>
      <c r="P93" s="354"/>
      <c r="Q93" s="354"/>
      <c r="R93" s="354"/>
      <c r="S93" s="321"/>
      <c r="T93" s="320"/>
      <c r="U93" s="321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300"/>
      <c r="AI93" s="300"/>
      <c r="AJ93" s="300"/>
      <c r="AK93" s="300"/>
      <c r="AL93" s="300"/>
      <c r="AM93" s="300"/>
      <c r="AN93" s="300"/>
      <c r="AO93" s="300"/>
      <c r="AP93" s="300"/>
      <c r="AQ93" s="300"/>
      <c r="AR93" s="300"/>
      <c r="AS93" s="300"/>
      <c r="AT93" s="300"/>
      <c r="AU93" s="300"/>
      <c r="AV93" s="300"/>
      <c r="AW93" s="300"/>
      <c r="AX93" s="300"/>
      <c r="AY93" s="300"/>
      <c r="AZ93" s="300"/>
      <c r="BA93" s="300"/>
      <c r="BB93" s="300"/>
      <c r="BC93" s="300"/>
      <c r="BD93" s="300"/>
      <c r="BE93" s="300"/>
      <c r="BF93" s="300"/>
      <c r="BG93" s="300"/>
      <c r="BH93" s="300"/>
      <c r="BI93" s="300"/>
      <c r="BJ93" s="300"/>
      <c r="BK93" s="300"/>
      <c r="BL93" s="300"/>
      <c r="BM93" s="300"/>
      <c r="BN93" s="300"/>
      <c r="BO93" s="300"/>
      <c r="BP93" s="300"/>
      <c r="BQ93" s="300"/>
      <c r="BR93" s="300"/>
      <c r="BS93" s="300"/>
      <c r="BT93" s="300"/>
      <c r="BU93" s="300"/>
      <c r="BV93" s="300"/>
      <c r="BW93" s="300"/>
      <c r="BX93" s="300"/>
      <c r="BY93" s="300"/>
      <c r="BZ93" s="300"/>
      <c r="CA93" s="300"/>
      <c r="CB93" s="300"/>
      <c r="CC93" s="300"/>
      <c r="CD93" s="300"/>
      <c r="CE93" s="300"/>
      <c r="CF93" s="300"/>
      <c r="CG93" s="300"/>
      <c r="CH93" s="300"/>
      <c r="CI93" s="300"/>
      <c r="CJ93" s="300"/>
      <c r="CK93" s="300"/>
      <c r="CL93" s="300"/>
      <c r="CM93" s="300"/>
      <c r="CN93" s="300"/>
      <c r="CO93" s="300"/>
      <c r="CP93" s="300"/>
      <c r="CQ93" s="300"/>
      <c r="CR93" s="300"/>
      <c r="CS93" s="300"/>
      <c r="CT93" s="300"/>
      <c r="CU93" s="300"/>
      <c r="CV93" s="300"/>
      <c r="CW93" s="300"/>
      <c r="CX93" s="300"/>
      <c r="CY93" s="300"/>
      <c r="CZ93" s="300"/>
      <c r="DA93" s="300"/>
      <c r="DB93" s="300"/>
      <c r="DC93" s="300"/>
      <c r="DD93" s="300"/>
      <c r="DE93" s="300"/>
      <c r="DF93" s="300"/>
      <c r="DG93" s="300"/>
      <c r="DH93" s="300"/>
      <c r="DI93" s="300"/>
      <c r="DJ93" s="300"/>
      <c r="DK93" s="300"/>
      <c r="DL93" s="300"/>
      <c r="DM93" s="300"/>
      <c r="DN93" s="300"/>
      <c r="DO93" s="300"/>
      <c r="DP93" s="300"/>
      <c r="DQ93" s="300"/>
      <c r="DR93" s="300"/>
      <c r="DS93" s="300"/>
      <c r="DT93" s="300"/>
      <c r="DU93" s="300"/>
      <c r="DV93" s="300"/>
      <c r="DW93" s="300"/>
      <c r="DX93" s="300"/>
      <c r="DY93" s="300"/>
      <c r="DZ93" s="300"/>
      <c r="EA93" s="300"/>
      <c r="EB93" s="300"/>
      <c r="EC93" s="300"/>
      <c r="ED93" s="300"/>
      <c r="EE93" s="300"/>
      <c r="EF93" s="300"/>
      <c r="EG93" s="300"/>
      <c r="EH93" s="300"/>
      <c r="EI93" s="300"/>
      <c r="EJ93" s="300"/>
      <c r="EK93" s="300"/>
      <c r="EL93" s="300"/>
      <c r="EM93" s="300"/>
      <c r="EN93" s="300"/>
      <c r="EO93" s="300"/>
      <c r="EP93" s="300"/>
      <c r="EQ93" s="300"/>
      <c r="ER93" s="300"/>
      <c r="ES93" s="300"/>
      <c r="ET93" s="300"/>
      <c r="EU93" s="300"/>
      <c r="EV93" s="300"/>
      <c r="EW93" s="300"/>
      <c r="EX93" s="300"/>
      <c r="EY93" s="300"/>
      <c r="EZ93" s="300"/>
      <c r="FA93" s="300"/>
      <c r="FB93" s="300"/>
      <c r="FC93" s="300"/>
      <c r="FD93" s="300"/>
      <c r="FE93" s="300"/>
      <c r="FF93" s="300"/>
      <c r="FG93" s="300"/>
      <c r="FH93" s="300"/>
      <c r="FI93" s="300"/>
      <c r="FJ93" s="300"/>
      <c r="FK93" s="300"/>
      <c r="FL93" s="300"/>
      <c r="FM93" s="300"/>
      <c r="FN93" s="300"/>
      <c r="FO93" s="300"/>
      <c r="FP93" s="300"/>
      <c r="FQ93" s="300"/>
      <c r="FR93" s="300"/>
      <c r="FS93" s="300"/>
      <c r="FT93" s="300"/>
      <c r="FU93" s="300"/>
      <c r="FV93" s="300"/>
      <c r="FW93" s="300"/>
      <c r="FX93" s="300"/>
      <c r="FY93" s="300"/>
      <c r="FZ93" s="300"/>
      <c r="GA93" s="300"/>
      <c r="GB93" s="300"/>
      <c r="GC93" s="300"/>
      <c r="GD93" s="300"/>
      <c r="GE93" s="300"/>
      <c r="GF93" s="300"/>
      <c r="GG93" s="300"/>
      <c r="GH93" s="300"/>
      <c r="GI93" s="300"/>
      <c r="GJ93" s="300"/>
      <c r="GK93" s="300"/>
      <c r="GL93" s="300"/>
      <c r="GM93" s="300"/>
      <c r="GN93" s="300"/>
      <c r="GO93" s="300"/>
      <c r="GP93" s="300"/>
      <c r="GQ93" s="300"/>
      <c r="GR93" s="300"/>
      <c r="GS93" s="300"/>
      <c r="GT93" s="300"/>
      <c r="GU93" s="300"/>
      <c r="GV93" s="300"/>
      <c r="GW93" s="300"/>
      <c r="GX93" s="300"/>
      <c r="GY93" s="300"/>
      <c r="GZ93" s="300"/>
      <c r="HA93" s="300"/>
      <c r="HB93" s="300"/>
      <c r="HC93" s="300"/>
      <c r="HD93" s="300"/>
      <c r="HE93" s="300"/>
      <c r="HF93" s="300"/>
      <c r="HG93" s="300"/>
      <c r="HH93" s="300"/>
      <c r="HI93" s="300"/>
      <c r="HJ93" s="300"/>
      <c r="HK93" s="300"/>
      <c r="HL93" s="300"/>
      <c r="HM93" s="300"/>
      <c r="HN93" s="300"/>
      <c r="HO93" s="300"/>
      <c r="HP93" s="300"/>
      <c r="HQ93" s="300"/>
      <c r="HR93" s="300"/>
      <c r="HS93" s="300"/>
      <c r="HT93" s="300"/>
      <c r="HU93" s="300"/>
      <c r="HV93" s="300"/>
      <c r="HW93" s="300"/>
      <c r="HX93" s="300"/>
      <c r="HY93" s="300"/>
      <c r="HZ93" s="300"/>
      <c r="IA93" s="300"/>
      <c r="IB93" s="300"/>
      <c r="IC93" s="300"/>
      <c r="ID93" s="300"/>
      <c r="IE93" s="300"/>
      <c r="IF93" s="300"/>
      <c r="IG93" s="300"/>
      <c r="IH93" s="300"/>
      <c r="II93" s="300"/>
      <c r="IJ93" s="300"/>
      <c r="IK93" s="300"/>
      <c r="IL93" s="300"/>
      <c r="IM93" s="300"/>
      <c r="IN93" s="300"/>
      <c r="IO93" s="300"/>
      <c r="IP93" s="300"/>
      <c r="IQ93" s="300"/>
      <c r="IR93" s="300"/>
      <c r="IS93" s="300"/>
      <c r="IT93" s="300"/>
      <c r="IU93" s="300"/>
      <c r="IV93" s="300"/>
    </row>
    <row r="94" spans="1:256" s="360" customFormat="1" ht="39" customHeight="1" outlineLevel="1" thickTop="1" thickBot="1">
      <c r="A94" s="321"/>
      <c r="B94" s="329">
        <v>1</v>
      </c>
      <c r="C94" s="32" t="s">
        <v>9</v>
      </c>
      <c r="D94" s="359"/>
      <c r="E94" s="297"/>
      <c r="F94" s="297"/>
      <c r="G94" s="320"/>
      <c r="H94" s="9"/>
      <c r="I94" s="10" t="s">
        <v>173</v>
      </c>
      <c r="J94" s="33" t="s">
        <v>10</v>
      </c>
      <c r="K94" s="33" t="s">
        <v>174</v>
      </c>
      <c r="L94" s="33" t="s">
        <v>352</v>
      </c>
      <c r="M94" s="34" t="s">
        <v>3</v>
      </c>
      <c r="N94" s="300"/>
      <c r="O94" s="364" t="s">
        <v>177</v>
      </c>
      <c r="P94" s="364"/>
      <c r="Q94" s="364"/>
      <c r="S94" s="321"/>
      <c r="T94" s="320"/>
      <c r="U94" s="321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300"/>
      <c r="BK94" s="300"/>
      <c r="BL94" s="300"/>
      <c r="BM94" s="300"/>
      <c r="BN94" s="300"/>
      <c r="BO94" s="300"/>
      <c r="BP94" s="300"/>
      <c r="BQ94" s="300"/>
      <c r="BR94" s="300"/>
      <c r="BS94" s="300"/>
      <c r="BT94" s="300"/>
      <c r="BU94" s="300"/>
      <c r="BV94" s="300"/>
      <c r="BW94" s="300"/>
      <c r="BX94" s="300"/>
      <c r="BY94" s="300"/>
      <c r="BZ94" s="300"/>
      <c r="CA94" s="300"/>
      <c r="CB94" s="300"/>
      <c r="CC94" s="300"/>
      <c r="CD94" s="300"/>
      <c r="CE94" s="300"/>
      <c r="CF94" s="300"/>
      <c r="CG94" s="300"/>
      <c r="CH94" s="300"/>
      <c r="CI94" s="300"/>
      <c r="CJ94" s="300"/>
      <c r="CK94" s="300"/>
      <c r="CL94" s="300"/>
      <c r="CM94" s="300"/>
      <c r="CN94" s="300"/>
      <c r="CO94" s="300"/>
      <c r="CP94" s="300"/>
      <c r="CQ94" s="300"/>
      <c r="CR94" s="300"/>
      <c r="CS94" s="300"/>
      <c r="CT94" s="300"/>
      <c r="CU94" s="300"/>
      <c r="CV94" s="300"/>
      <c r="CW94" s="300"/>
      <c r="CX94" s="300"/>
      <c r="CY94" s="300"/>
      <c r="CZ94" s="300"/>
      <c r="DA94" s="300"/>
      <c r="DB94" s="300"/>
      <c r="DC94" s="300"/>
      <c r="DD94" s="300"/>
      <c r="DE94" s="300"/>
      <c r="DF94" s="300"/>
      <c r="DG94" s="300"/>
      <c r="DH94" s="300"/>
      <c r="DI94" s="300"/>
      <c r="DJ94" s="300"/>
      <c r="DK94" s="300"/>
      <c r="DL94" s="300"/>
      <c r="DM94" s="300"/>
      <c r="DN94" s="300"/>
      <c r="DO94" s="300"/>
      <c r="DP94" s="300"/>
      <c r="DQ94" s="300"/>
      <c r="DR94" s="300"/>
      <c r="DS94" s="300"/>
      <c r="DT94" s="300"/>
      <c r="DU94" s="300"/>
      <c r="DV94" s="300"/>
      <c r="DW94" s="300"/>
      <c r="DX94" s="300"/>
      <c r="DY94" s="300"/>
      <c r="DZ94" s="300"/>
      <c r="EA94" s="300"/>
      <c r="EB94" s="300"/>
      <c r="EC94" s="300"/>
      <c r="ED94" s="300"/>
      <c r="EE94" s="300"/>
      <c r="EF94" s="300"/>
      <c r="EG94" s="300"/>
      <c r="EH94" s="300"/>
      <c r="EI94" s="300"/>
      <c r="EJ94" s="300"/>
      <c r="EK94" s="300"/>
      <c r="EL94" s="300"/>
      <c r="EM94" s="300"/>
      <c r="EN94" s="300"/>
      <c r="EO94" s="300"/>
      <c r="EP94" s="300"/>
      <c r="EQ94" s="300"/>
      <c r="ER94" s="300"/>
      <c r="ES94" s="300"/>
      <c r="ET94" s="300"/>
      <c r="EU94" s="300"/>
      <c r="EV94" s="300"/>
      <c r="EW94" s="300"/>
      <c r="EX94" s="300"/>
      <c r="EY94" s="300"/>
      <c r="EZ94" s="300"/>
      <c r="FA94" s="300"/>
      <c r="FB94" s="300"/>
      <c r="FC94" s="300"/>
      <c r="FD94" s="300"/>
      <c r="FE94" s="300"/>
      <c r="FF94" s="300"/>
      <c r="FG94" s="300"/>
      <c r="FH94" s="300"/>
      <c r="FI94" s="300"/>
      <c r="FJ94" s="300"/>
      <c r="FK94" s="300"/>
      <c r="FL94" s="300"/>
      <c r="FM94" s="300"/>
      <c r="FN94" s="300"/>
      <c r="FO94" s="300"/>
      <c r="FP94" s="300"/>
      <c r="FQ94" s="300"/>
      <c r="FR94" s="300"/>
      <c r="FS94" s="300"/>
      <c r="FT94" s="300"/>
      <c r="FU94" s="300"/>
      <c r="FV94" s="300"/>
      <c r="FW94" s="300"/>
      <c r="FX94" s="300"/>
      <c r="FY94" s="300"/>
      <c r="FZ94" s="300"/>
      <c r="GA94" s="300"/>
      <c r="GB94" s="300"/>
      <c r="GC94" s="300"/>
      <c r="GD94" s="300"/>
      <c r="GE94" s="300"/>
      <c r="GF94" s="300"/>
      <c r="GG94" s="300"/>
      <c r="GH94" s="300"/>
      <c r="GI94" s="300"/>
      <c r="GJ94" s="300"/>
      <c r="GK94" s="300"/>
      <c r="GL94" s="300"/>
      <c r="GM94" s="300"/>
      <c r="GN94" s="300"/>
      <c r="GO94" s="300"/>
      <c r="GP94" s="300"/>
      <c r="GQ94" s="300"/>
      <c r="GR94" s="300"/>
      <c r="GS94" s="300"/>
      <c r="GT94" s="300"/>
      <c r="GU94" s="300"/>
      <c r="GV94" s="300"/>
      <c r="GW94" s="300"/>
      <c r="GX94" s="300"/>
      <c r="GY94" s="300"/>
      <c r="GZ94" s="300"/>
      <c r="HA94" s="300"/>
      <c r="HB94" s="300"/>
      <c r="HC94" s="300"/>
      <c r="HD94" s="300"/>
      <c r="HE94" s="300"/>
      <c r="HF94" s="300"/>
      <c r="HG94" s="300"/>
      <c r="HH94" s="300"/>
      <c r="HI94" s="300"/>
      <c r="HJ94" s="300"/>
      <c r="HK94" s="300"/>
      <c r="HL94" s="300"/>
      <c r="HM94" s="300"/>
      <c r="HN94" s="300"/>
      <c r="HO94" s="300"/>
      <c r="HP94" s="300"/>
      <c r="HQ94" s="300"/>
      <c r="HR94" s="300"/>
      <c r="HS94" s="300"/>
      <c r="HT94" s="300"/>
      <c r="HU94" s="300"/>
      <c r="HV94" s="300"/>
      <c r="HW94" s="300"/>
      <c r="HX94" s="300"/>
      <c r="HY94" s="300"/>
      <c r="HZ94" s="300"/>
      <c r="IA94" s="300"/>
      <c r="IB94" s="300"/>
      <c r="IC94" s="300"/>
      <c r="ID94" s="300"/>
      <c r="IE94" s="300"/>
      <c r="IF94" s="300"/>
      <c r="IG94" s="300"/>
      <c r="IH94" s="300"/>
      <c r="II94" s="300"/>
      <c r="IJ94" s="300"/>
      <c r="IK94" s="300"/>
      <c r="IL94" s="300"/>
      <c r="IM94" s="300"/>
      <c r="IN94" s="300"/>
      <c r="IO94" s="300"/>
      <c r="IP94" s="300"/>
      <c r="IQ94" s="300"/>
      <c r="IR94" s="300"/>
      <c r="IS94" s="300"/>
      <c r="IT94" s="300"/>
      <c r="IU94" s="300"/>
      <c r="IV94" s="300"/>
    </row>
    <row r="95" spans="1:256" s="360" customFormat="1" ht="12" outlineLevel="1" thickTop="1">
      <c r="A95" s="321"/>
      <c r="B95" s="329"/>
      <c r="C95" s="312" t="s">
        <v>193</v>
      </c>
      <c r="D95" s="359"/>
      <c r="E95" s="297"/>
      <c r="F95" s="297">
        <v>0</v>
      </c>
      <c r="G95" s="320"/>
      <c r="H95" s="365"/>
      <c r="I95" s="366"/>
      <c r="J95" s="366"/>
      <c r="K95" s="366"/>
      <c r="L95" s="366"/>
      <c r="M95" s="367"/>
      <c r="N95" s="300"/>
      <c r="O95" s="300"/>
      <c r="P95" s="300"/>
      <c r="Q95" s="300"/>
      <c r="S95" s="321"/>
      <c r="T95" s="320"/>
      <c r="U95" s="321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300"/>
      <c r="BK95" s="300"/>
      <c r="BL95" s="300"/>
      <c r="BM95" s="300"/>
      <c r="BN95" s="300"/>
      <c r="BO95" s="300"/>
      <c r="BP95" s="300"/>
      <c r="BQ95" s="300"/>
      <c r="BR95" s="300"/>
      <c r="BS95" s="300"/>
      <c r="BT95" s="300"/>
      <c r="BU95" s="300"/>
      <c r="BV95" s="300"/>
      <c r="BW95" s="300"/>
      <c r="BX95" s="300"/>
      <c r="BY95" s="300"/>
      <c r="BZ95" s="300"/>
      <c r="CA95" s="300"/>
      <c r="CB95" s="300"/>
      <c r="CC95" s="300"/>
      <c r="CD95" s="300"/>
      <c r="CE95" s="300"/>
      <c r="CF95" s="300"/>
      <c r="CG95" s="300"/>
      <c r="CH95" s="300"/>
      <c r="CI95" s="300"/>
      <c r="CJ95" s="300"/>
      <c r="CK95" s="300"/>
      <c r="CL95" s="300"/>
      <c r="CM95" s="300"/>
      <c r="CN95" s="300"/>
      <c r="CO95" s="300"/>
      <c r="CP95" s="300"/>
      <c r="CQ95" s="300"/>
      <c r="CR95" s="300"/>
      <c r="CS95" s="300"/>
      <c r="CT95" s="300"/>
      <c r="CU95" s="300"/>
      <c r="CV95" s="300"/>
      <c r="CW95" s="300"/>
      <c r="CX95" s="300"/>
      <c r="CY95" s="300"/>
      <c r="CZ95" s="300"/>
      <c r="DA95" s="300"/>
      <c r="DB95" s="300"/>
      <c r="DC95" s="300"/>
      <c r="DD95" s="300"/>
      <c r="DE95" s="300"/>
      <c r="DF95" s="300"/>
      <c r="DG95" s="300"/>
      <c r="DH95" s="300"/>
      <c r="DI95" s="300"/>
      <c r="DJ95" s="300"/>
      <c r="DK95" s="300"/>
      <c r="DL95" s="300"/>
      <c r="DM95" s="300"/>
      <c r="DN95" s="300"/>
      <c r="DO95" s="300"/>
      <c r="DP95" s="300"/>
      <c r="DQ95" s="300"/>
      <c r="DR95" s="300"/>
      <c r="DS95" s="300"/>
      <c r="DT95" s="300"/>
      <c r="DU95" s="300"/>
      <c r="DV95" s="300"/>
      <c r="DW95" s="300"/>
      <c r="DX95" s="300"/>
      <c r="DY95" s="300"/>
      <c r="DZ95" s="300"/>
      <c r="EA95" s="300"/>
      <c r="EB95" s="300"/>
      <c r="EC95" s="300"/>
      <c r="ED95" s="300"/>
      <c r="EE95" s="300"/>
      <c r="EF95" s="300"/>
      <c r="EG95" s="300"/>
      <c r="EH95" s="300"/>
      <c r="EI95" s="300"/>
      <c r="EJ95" s="300"/>
      <c r="EK95" s="300"/>
      <c r="EL95" s="300"/>
      <c r="EM95" s="300"/>
      <c r="EN95" s="300"/>
      <c r="EO95" s="300"/>
      <c r="EP95" s="300"/>
      <c r="EQ95" s="300"/>
      <c r="ER95" s="300"/>
      <c r="ES95" s="300"/>
      <c r="ET95" s="300"/>
      <c r="EU95" s="300"/>
      <c r="EV95" s="300"/>
      <c r="EW95" s="300"/>
      <c r="EX95" s="300"/>
      <c r="EY95" s="300"/>
      <c r="EZ95" s="300"/>
      <c r="FA95" s="300"/>
      <c r="FB95" s="300"/>
      <c r="FC95" s="300"/>
      <c r="FD95" s="300"/>
      <c r="FE95" s="300"/>
      <c r="FF95" s="300"/>
      <c r="FG95" s="300"/>
      <c r="FH95" s="300"/>
      <c r="FI95" s="300"/>
      <c r="FJ95" s="300"/>
      <c r="FK95" s="300"/>
      <c r="FL95" s="300"/>
      <c r="FM95" s="300"/>
      <c r="FN95" s="300"/>
      <c r="FO95" s="300"/>
      <c r="FP95" s="300"/>
      <c r="FQ95" s="300"/>
      <c r="FR95" s="300"/>
      <c r="FS95" s="300"/>
      <c r="FT95" s="300"/>
      <c r="FU95" s="300"/>
      <c r="FV95" s="300"/>
      <c r="FW95" s="300"/>
      <c r="FX95" s="300"/>
      <c r="FY95" s="300"/>
      <c r="FZ95" s="300"/>
      <c r="GA95" s="300"/>
      <c r="GB95" s="300"/>
      <c r="GC95" s="300"/>
      <c r="GD95" s="300"/>
      <c r="GE95" s="300"/>
      <c r="GF95" s="300"/>
      <c r="GG95" s="300"/>
      <c r="GH95" s="300"/>
      <c r="GI95" s="300"/>
      <c r="GJ95" s="300"/>
      <c r="GK95" s="300"/>
      <c r="GL95" s="300"/>
      <c r="GM95" s="300"/>
      <c r="GN95" s="300"/>
      <c r="GO95" s="300"/>
      <c r="GP95" s="300"/>
      <c r="GQ95" s="300"/>
      <c r="GR95" s="300"/>
      <c r="GS95" s="300"/>
      <c r="GT95" s="300"/>
      <c r="GU95" s="300"/>
      <c r="GV95" s="300"/>
      <c r="GW95" s="300"/>
      <c r="GX95" s="300"/>
      <c r="GY95" s="300"/>
      <c r="GZ95" s="300"/>
      <c r="HA95" s="300"/>
      <c r="HB95" s="300"/>
      <c r="HC95" s="300"/>
      <c r="HD95" s="300"/>
      <c r="HE95" s="300"/>
      <c r="HF95" s="300"/>
      <c r="HG95" s="300"/>
      <c r="HH95" s="300"/>
      <c r="HI95" s="300"/>
      <c r="HJ95" s="300"/>
      <c r="HK95" s="300"/>
      <c r="HL95" s="300"/>
      <c r="HM95" s="300"/>
      <c r="HN95" s="300"/>
      <c r="HO95" s="300"/>
      <c r="HP95" s="300"/>
      <c r="HQ95" s="300"/>
      <c r="HR95" s="300"/>
      <c r="HS95" s="300"/>
      <c r="HT95" s="300"/>
      <c r="HU95" s="300"/>
      <c r="HV95" s="300"/>
      <c r="HW95" s="300"/>
      <c r="HX95" s="300"/>
      <c r="HY95" s="300"/>
      <c r="HZ95" s="300"/>
      <c r="IA95" s="300"/>
      <c r="IB95" s="300"/>
      <c r="IC95" s="300"/>
      <c r="ID95" s="300"/>
      <c r="IE95" s="300"/>
      <c r="IF95" s="300"/>
      <c r="IG95" s="300"/>
      <c r="IH95" s="300"/>
      <c r="II95" s="300"/>
      <c r="IJ95" s="300"/>
      <c r="IK95" s="300"/>
      <c r="IL95" s="300"/>
      <c r="IM95" s="300"/>
      <c r="IN95" s="300"/>
      <c r="IO95" s="300"/>
      <c r="IP95" s="300"/>
      <c r="IQ95" s="300"/>
      <c r="IR95" s="300"/>
      <c r="IS95" s="300"/>
      <c r="IT95" s="300"/>
      <c r="IU95" s="300"/>
      <c r="IV95" s="300"/>
    </row>
    <row r="96" spans="1:256" s="360" customFormat="1" outlineLevel="1">
      <c r="A96" s="321"/>
      <c r="B96" s="329"/>
      <c r="C96" s="312" t="s">
        <v>86</v>
      </c>
      <c r="D96" s="359"/>
      <c r="E96" s="297"/>
      <c r="F96" s="297">
        <v>0</v>
      </c>
      <c r="G96" s="320"/>
      <c r="H96" s="11" t="s">
        <v>0</v>
      </c>
      <c r="I96" s="12" t="s">
        <v>361</v>
      </c>
      <c r="J96" s="13">
        <f>E101</f>
        <v>149434959</v>
      </c>
      <c r="K96" s="14">
        <f>E102</f>
        <v>32653340</v>
      </c>
      <c r="L96" s="15">
        <f>2851500+1215695</f>
        <v>4067195</v>
      </c>
      <c r="M96" s="129">
        <f>SUM(J96:L96)</f>
        <v>186155494</v>
      </c>
      <c r="N96" s="300"/>
      <c r="O96" s="364"/>
      <c r="P96" s="364"/>
      <c r="Q96" s="364"/>
      <c r="S96" s="321"/>
      <c r="T96" s="320"/>
      <c r="U96" s="321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300"/>
      <c r="BK96" s="300"/>
      <c r="BL96" s="300"/>
      <c r="BM96" s="300"/>
      <c r="BN96" s="300"/>
      <c r="BO96" s="300"/>
      <c r="BP96" s="300"/>
      <c r="BQ96" s="300"/>
      <c r="BR96" s="300"/>
      <c r="BS96" s="300"/>
      <c r="BT96" s="300"/>
      <c r="BU96" s="300"/>
      <c r="BV96" s="300"/>
      <c r="BW96" s="300"/>
      <c r="BX96" s="300"/>
      <c r="BY96" s="300"/>
      <c r="BZ96" s="300"/>
      <c r="CA96" s="300"/>
      <c r="CB96" s="300"/>
      <c r="CC96" s="300"/>
      <c r="CD96" s="300"/>
      <c r="CE96" s="300"/>
      <c r="CF96" s="300"/>
      <c r="CG96" s="300"/>
      <c r="CH96" s="300"/>
      <c r="CI96" s="300"/>
      <c r="CJ96" s="300"/>
      <c r="CK96" s="300"/>
      <c r="CL96" s="300"/>
      <c r="CM96" s="300"/>
      <c r="CN96" s="300"/>
      <c r="CO96" s="300"/>
      <c r="CP96" s="300"/>
      <c r="CQ96" s="300"/>
      <c r="CR96" s="300"/>
      <c r="CS96" s="300"/>
      <c r="CT96" s="300"/>
      <c r="CU96" s="300"/>
      <c r="CV96" s="300"/>
      <c r="CW96" s="300"/>
      <c r="CX96" s="300"/>
      <c r="CY96" s="300"/>
      <c r="CZ96" s="300"/>
      <c r="DA96" s="300"/>
      <c r="DB96" s="300"/>
      <c r="DC96" s="300"/>
      <c r="DD96" s="300"/>
      <c r="DE96" s="300"/>
      <c r="DF96" s="300"/>
      <c r="DG96" s="300"/>
      <c r="DH96" s="300"/>
      <c r="DI96" s="300"/>
      <c r="DJ96" s="300"/>
      <c r="DK96" s="300"/>
      <c r="DL96" s="300"/>
      <c r="DM96" s="300"/>
      <c r="DN96" s="300"/>
      <c r="DO96" s="300"/>
      <c r="DP96" s="300"/>
      <c r="DQ96" s="300"/>
      <c r="DR96" s="300"/>
      <c r="DS96" s="300"/>
      <c r="DT96" s="300"/>
      <c r="DU96" s="300"/>
      <c r="DV96" s="300"/>
      <c r="DW96" s="300"/>
      <c r="DX96" s="300"/>
      <c r="DY96" s="300"/>
      <c r="DZ96" s="300"/>
      <c r="EA96" s="300"/>
      <c r="EB96" s="300"/>
      <c r="EC96" s="300"/>
      <c r="ED96" s="300"/>
      <c r="EE96" s="300"/>
      <c r="EF96" s="300"/>
      <c r="EG96" s="300"/>
      <c r="EH96" s="300"/>
      <c r="EI96" s="300"/>
      <c r="EJ96" s="300"/>
      <c r="EK96" s="300"/>
      <c r="EL96" s="300"/>
      <c r="EM96" s="300"/>
      <c r="EN96" s="300"/>
      <c r="EO96" s="300"/>
      <c r="EP96" s="300"/>
      <c r="EQ96" s="300"/>
      <c r="ER96" s="300"/>
      <c r="ES96" s="300"/>
      <c r="ET96" s="300"/>
      <c r="EU96" s="300"/>
      <c r="EV96" s="300"/>
      <c r="EW96" s="300"/>
      <c r="EX96" s="300"/>
      <c r="EY96" s="300"/>
      <c r="EZ96" s="300"/>
      <c r="FA96" s="300"/>
      <c r="FB96" s="300"/>
      <c r="FC96" s="300"/>
      <c r="FD96" s="300"/>
      <c r="FE96" s="300"/>
      <c r="FF96" s="300"/>
      <c r="FG96" s="300"/>
      <c r="FH96" s="300"/>
      <c r="FI96" s="300"/>
      <c r="FJ96" s="300"/>
      <c r="FK96" s="300"/>
      <c r="FL96" s="300"/>
      <c r="FM96" s="300"/>
      <c r="FN96" s="300"/>
      <c r="FO96" s="300"/>
      <c r="FP96" s="300"/>
      <c r="FQ96" s="300"/>
      <c r="FR96" s="300"/>
      <c r="FS96" s="300"/>
      <c r="FT96" s="300"/>
      <c r="FU96" s="300"/>
      <c r="FV96" s="300"/>
      <c r="FW96" s="300"/>
      <c r="FX96" s="300"/>
      <c r="FY96" s="300"/>
      <c r="FZ96" s="300"/>
      <c r="GA96" s="300"/>
      <c r="GB96" s="300"/>
      <c r="GC96" s="300"/>
      <c r="GD96" s="300"/>
      <c r="GE96" s="300"/>
      <c r="GF96" s="300"/>
      <c r="GG96" s="300"/>
      <c r="GH96" s="300"/>
      <c r="GI96" s="300"/>
      <c r="GJ96" s="300"/>
      <c r="GK96" s="300"/>
      <c r="GL96" s="300"/>
      <c r="GM96" s="300"/>
      <c r="GN96" s="300"/>
      <c r="GO96" s="300"/>
      <c r="GP96" s="300"/>
      <c r="GQ96" s="300"/>
      <c r="GR96" s="300"/>
      <c r="GS96" s="300"/>
      <c r="GT96" s="300"/>
      <c r="GU96" s="300"/>
      <c r="GV96" s="300"/>
      <c r="GW96" s="300"/>
      <c r="GX96" s="300"/>
      <c r="GY96" s="300"/>
      <c r="GZ96" s="300"/>
      <c r="HA96" s="300"/>
      <c r="HB96" s="300"/>
      <c r="HC96" s="300"/>
      <c r="HD96" s="300"/>
      <c r="HE96" s="300"/>
      <c r="HF96" s="300"/>
      <c r="HG96" s="300"/>
      <c r="HH96" s="300"/>
      <c r="HI96" s="300"/>
      <c r="HJ96" s="300"/>
      <c r="HK96" s="300"/>
      <c r="HL96" s="300"/>
      <c r="HM96" s="300"/>
      <c r="HN96" s="300"/>
      <c r="HO96" s="300"/>
      <c r="HP96" s="300"/>
      <c r="HQ96" s="300"/>
      <c r="HR96" s="300"/>
      <c r="HS96" s="300"/>
      <c r="HT96" s="300"/>
      <c r="HU96" s="300"/>
      <c r="HV96" s="300"/>
      <c r="HW96" s="300"/>
      <c r="HX96" s="300"/>
      <c r="HY96" s="300"/>
      <c r="HZ96" s="300"/>
      <c r="IA96" s="300"/>
      <c r="IB96" s="300"/>
      <c r="IC96" s="300"/>
      <c r="ID96" s="300"/>
      <c r="IE96" s="300"/>
      <c r="IF96" s="300"/>
      <c r="IG96" s="300"/>
      <c r="IH96" s="300"/>
      <c r="II96" s="300"/>
      <c r="IJ96" s="300"/>
      <c r="IK96" s="300"/>
      <c r="IL96" s="300"/>
      <c r="IM96" s="300"/>
      <c r="IN96" s="300"/>
      <c r="IO96" s="300"/>
      <c r="IP96" s="300"/>
      <c r="IQ96" s="300"/>
      <c r="IR96" s="300"/>
      <c r="IS96" s="300"/>
      <c r="IT96" s="300"/>
      <c r="IU96" s="300"/>
      <c r="IV96" s="300"/>
    </row>
    <row r="97" spans="1:256" s="360" customFormat="1" outlineLevel="1">
      <c r="A97" s="321"/>
      <c r="B97" s="329"/>
      <c r="C97" s="312" t="s">
        <v>87</v>
      </c>
      <c r="D97" s="359"/>
      <c r="E97" s="297"/>
      <c r="F97" s="297">
        <v>0</v>
      </c>
      <c r="G97" s="320"/>
      <c r="H97" s="16"/>
      <c r="I97" s="17" t="s">
        <v>186</v>
      </c>
      <c r="J97" s="18">
        <v>0</v>
      </c>
      <c r="K97" s="18">
        <f>0</f>
        <v>0</v>
      </c>
      <c r="L97" s="19">
        <v>0</v>
      </c>
      <c r="M97" s="20">
        <f>SUM(J97:L97)</f>
        <v>0</v>
      </c>
      <c r="N97" s="300"/>
      <c r="O97" s="364"/>
      <c r="P97" s="364"/>
      <c r="Q97" s="364"/>
      <c r="S97" s="321"/>
      <c r="T97" s="320"/>
      <c r="U97" s="321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300"/>
      <c r="BL97" s="300"/>
      <c r="BM97" s="300"/>
      <c r="BN97" s="300"/>
      <c r="BO97" s="300"/>
      <c r="BP97" s="300"/>
      <c r="BQ97" s="300"/>
      <c r="BR97" s="300"/>
      <c r="BS97" s="300"/>
      <c r="BT97" s="300"/>
      <c r="BU97" s="300"/>
      <c r="BV97" s="300"/>
      <c r="BW97" s="300"/>
      <c r="BX97" s="300"/>
      <c r="BY97" s="300"/>
      <c r="BZ97" s="300"/>
      <c r="CA97" s="300"/>
      <c r="CB97" s="300"/>
      <c r="CC97" s="300"/>
      <c r="CD97" s="300"/>
      <c r="CE97" s="300"/>
      <c r="CF97" s="300"/>
      <c r="CG97" s="300"/>
      <c r="CH97" s="300"/>
      <c r="CI97" s="300"/>
      <c r="CJ97" s="300"/>
      <c r="CK97" s="300"/>
      <c r="CL97" s="300"/>
      <c r="CM97" s="300"/>
      <c r="CN97" s="300"/>
      <c r="CO97" s="300"/>
      <c r="CP97" s="300"/>
      <c r="CQ97" s="300"/>
      <c r="CR97" s="300"/>
      <c r="CS97" s="300"/>
      <c r="CT97" s="300"/>
      <c r="CU97" s="300"/>
      <c r="CV97" s="300"/>
      <c r="CW97" s="300"/>
      <c r="CX97" s="300"/>
      <c r="CY97" s="300"/>
      <c r="CZ97" s="300"/>
      <c r="DA97" s="300"/>
      <c r="DB97" s="300"/>
      <c r="DC97" s="300"/>
      <c r="DD97" s="300"/>
      <c r="DE97" s="300"/>
      <c r="DF97" s="300"/>
      <c r="DG97" s="300"/>
      <c r="DH97" s="300"/>
      <c r="DI97" s="300"/>
      <c r="DJ97" s="300"/>
      <c r="DK97" s="300"/>
      <c r="DL97" s="300"/>
      <c r="DM97" s="300"/>
      <c r="DN97" s="300"/>
      <c r="DO97" s="300"/>
      <c r="DP97" s="300"/>
      <c r="DQ97" s="300"/>
      <c r="DR97" s="300"/>
      <c r="DS97" s="300"/>
      <c r="DT97" s="300"/>
      <c r="DU97" s="300"/>
      <c r="DV97" s="300"/>
      <c r="DW97" s="300"/>
      <c r="DX97" s="300"/>
      <c r="DY97" s="300"/>
      <c r="DZ97" s="300"/>
      <c r="EA97" s="300"/>
      <c r="EB97" s="300"/>
      <c r="EC97" s="300"/>
      <c r="ED97" s="300"/>
      <c r="EE97" s="300"/>
      <c r="EF97" s="300"/>
      <c r="EG97" s="300"/>
      <c r="EH97" s="300"/>
      <c r="EI97" s="300"/>
      <c r="EJ97" s="300"/>
      <c r="EK97" s="300"/>
      <c r="EL97" s="300"/>
      <c r="EM97" s="300"/>
      <c r="EN97" s="300"/>
      <c r="EO97" s="300"/>
      <c r="EP97" s="300"/>
      <c r="EQ97" s="300"/>
      <c r="ER97" s="300"/>
      <c r="ES97" s="300"/>
      <c r="ET97" s="300"/>
      <c r="EU97" s="300"/>
      <c r="EV97" s="300"/>
      <c r="EW97" s="300"/>
      <c r="EX97" s="300"/>
      <c r="EY97" s="300"/>
      <c r="EZ97" s="300"/>
      <c r="FA97" s="300"/>
      <c r="FB97" s="300"/>
      <c r="FC97" s="300"/>
      <c r="FD97" s="300"/>
      <c r="FE97" s="300"/>
      <c r="FF97" s="300"/>
      <c r="FG97" s="300"/>
      <c r="FH97" s="300"/>
      <c r="FI97" s="300"/>
      <c r="FJ97" s="300"/>
      <c r="FK97" s="300"/>
      <c r="FL97" s="300"/>
      <c r="FM97" s="300"/>
      <c r="FN97" s="300"/>
      <c r="FO97" s="300"/>
      <c r="FP97" s="300"/>
      <c r="FQ97" s="300"/>
      <c r="FR97" s="300"/>
      <c r="FS97" s="300"/>
      <c r="FT97" s="300"/>
      <c r="FU97" s="300"/>
      <c r="FV97" s="300"/>
      <c r="FW97" s="300"/>
      <c r="FX97" s="300"/>
      <c r="FY97" s="300"/>
      <c r="FZ97" s="300"/>
      <c r="GA97" s="300"/>
      <c r="GB97" s="300"/>
      <c r="GC97" s="300"/>
      <c r="GD97" s="300"/>
      <c r="GE97" s="300"/>
      <c r="GF97" s="300"/>
      <c r="GG97" s="300"/>
      <c r="GH97" s="300"/>
      <c r="GI97" s="300"/>
      <c r="GJ97" s="300"/>
      <c r="GK97" s="300"/>
      <c r="GL97" s="300"/>
      <c r="GM97" s="300"/>
      <c r="GN97" s="300"/>
      <c r="GO97" s="300"/>
      <c r="GP97" s="300"/>
      <c r="GQ97" s="300"/>
      <c r="GR97" s="300"/>
      <c r="GS97" s="300"/>
      <c r="GT97" s="300"/>
      <c r="GU97" s="300"/>
      <c r="GV97" s="300"/>
      <c r="GW97" s="300"/>
      <c r="GX97" s="300"/>
      <c r="GY97" s="300"/>
      <c r="GZ97" s="300"/>
      <c r="HA97" s="300"/>
      <c r="HB97" s="300"/>
      <c r="HC97" s="300"/>
      <c r="HD97" s="300"/>
      <c r="HE97" s="300"/>
      <c r="HF97" s="300"/>
      <c r="HG97" s="300"/>
      <c r="HH97" s="300"/>
      <c r="HI97" s="300"/>
      <c r="HJ97" s="300"/>
      <c r="HK97" s="300"/>
      <c r="HL97" s="300"/>
      <c r="HM97" s="300"/>
      <c r="HN97" s="300"/>
      <c r="HO97" s="300"/>
      <c r="HP97" s="300"/>
      <c r="HQ97" s="300"/>
      <c r="HR97" s="300"/>
      <c r="HS97" s="300"/>
      <c r="HT97" s="300"/>
      <c r="HU97" s="300"/>
      <c r="HV97" s="300"/>
      <c r="HW97" s="300"/>
      <c r="HX97" s="300"/>
      <c r="HY97" s="300"/>
      <c r="HZ97" s="300"/>
      <c r="IA97" s="300"/>
      <c r="IB97" s="300"/>
      <c r="IC97" s="300"/>
      <c r="ID97" s="300"/>
      <c r="IE97" s="300"/>
      <c r="IF97" s="300"/>
      <c r="IG97" s="300"/>
      <c r="IH97" s="300"/>
      <c r="II97" s="300"/>
      <c r="IJ97" s="300"/>
      <c r="IK97" s="300"/>
      <c r="IL97" s="300"/>
      <c r="IM97" s="300"/>
      <c r="IN97" s="300"/>
      <c r="IO97" s="300"/>
      <c r="IP97" s="300"/>
      <c r="IQ97" s="300"/>
      <c r="IR97" s="300"/>
      <c r="IS97" s="300"/>
      <c r="IT97" s="300"/>
      <c r="IU97" s="300"/>
      <c r="IV97" s="300"/>
    </row>
    <row r="98" spans="1:256" s="360" customFormat="1" outlineLevel="1">
      <c r="A98" s="321"/>
      <c r="B98" s="329"/>
      <c r="C98" s="312" t="s">
        <v>88</v>
      </c>
      <c r="D98" s="359"/>
      <c r="E98" s="297"/>
      <c r="F98" s="297">
        <v>0</v>
      </c>
      <c r="G98" s="320"/>
      <c r="H98" s="16"/>
      <c r="I98" s="17" t="s">
        <v>187</v>
      </c>
      <c r="J98" s="18">
        <v>0</v>
      </c>
      <c r="K98" s="18">
        <v>0</v>
      </c>
      <c r="L98" s="19"/>
      <c r="M98" s="20">
        <f>SUM(J98:L98)</f>
        <v>0</v>
      </c>
      <c r="N98" s="300"/>
      <c r="O98" s="364"/>
      <c r="P98" s="364"/>
      <c r="Q98" s="364"/>
      <c r="S98" s="321"/>
      <c r="T98" s="320"/>
      <c r="U98" s="321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300"/>
      <c r="BK98" s="300"/>
      <c r="BL98" s="300"/>
      <c r="BM98" s="300"/>
      <c r="BN98" s="300"/>
      <c r="BO98" s="300"/>
      <c r="BP98" s="300"/>
      <c r="BQ98" s="300"/>
      <c r="BR98" s="300"/>
      <c r="BS98" s="300"/>
      <c r="BT98" s="300"/>
      <c r="BU98" s="300"/>
      <c r="BV98" s="300"/>
      <c r="BW98" s="300"/>
      <c r="BX98" s="300"/>
      <c r="BY98" s="300"/>
      <c r="BZ98" s="300"/>
      <c r="CA98" s="300"/>
      <c r="CB98" s="300"/>
      <c r="CC98" s="300"/>
      <c r="CD98" s="300"/>
      <c r="CE98" s="300"/>
      <c r="CF98" s="300"/>
      <c r="CG98" s="300"/>
      <c r="CH98" s="300"/>
      <c r="CI98" s="300"/>
      <c r="CJ98" s="300"/>
      <c r="CK98" s="300"/>
      <c r="CL98" s="300"/>
      <c r="CM98" s="300"/>
      <c r="CN98" s="300"/>
      <c r="CO98" s="300"/>
      <c r="CP98" s="300"/>
      <c r="CQ98" s="300"/>
      <c r="CR98" s="300"/>
      <c r="CS98" s="300"/>
      <c r="CT98" s="300"/>
      <c r="CU98" s="300"/>
      <c r="CV98" s="300"/>
      <c r="CW98" s="300"/>
      <c r="CX98" s="300"/>
      <c r="CY98" s="300"/>
      <c r="CZ98" s="300"/>
      <c r="DA98" s="300"/>
      <c r="DB98" s="300"/>
      <c r="DC98" s="300"/>
      <c r="DD98" s="300"/>
      <c r="DE98" s="300"/>
      <c r="DF98" s="300"/>
      <c r="DG98" s="300"/>
      <c r="DH98" s="300"/>
      <c r="DI98" s="300"/>
      <c r="DJ98" s="300"/>
      <c r="DK98" s="300"/>
      <c r="DL98" s="300"/>
      <c r="DM98" s="300"/>
      <c r="DN98" s="300"/>
      <c r="DO98" s="300"/>
      <c r="DP98" s="300"/>
      <c r="DQ98" s="300"/>
      <c r="DR98" s="300"/>
      <c r="DS98" s="300"/>
      <c r="DT98" s="300"/>
      <c r="DU98" s="300"/>
      <c r="DV98" s="300"/>
      <c r="DW98" s="300"/>
      <c r="DX98" s="300"/>
      <c r="DY98" s="300"/>
      <c r="DZ98" s="300"/>
      <c r="EA98" s="300"/>
      <c r="EB98" s="300"/>
      <c r="EC98" s="300"/>
      <c r="ED98" s="300"/>
      <c r="EE98" s="300"/>
      <c r="EF98" s="300"/>
      <c r="EG98" s="300"/>
      <c r="EH98" s="300"/>
      <c r="EI98" s="300"/>
      <c r="EJ98" s="300"/>
      <c r="EK98" s="300"/>
      <c r="EL98" s="300"/>
      <c r="EM98" s="300"/>
      <c r="EN98" s="300"/>
      <c r="EO98" s="300"/>
      <c r="EP98" s="300"/>
      <c r="EQ98" s="300"/>
      <c r="ER98" s="300"/>
      <c r="ES98" s="300"/>
      <c r="ET98" s="300"/>
      <c r="EU98" s="300"/>
      <c r="EV98" s="300"/>
      <c r="EW98" s="300"/>
      <c r="EX98" s="300"/>
      <c r="EY98" s="300"/>
      <c r="EZ98" s="300"/>
      <c r="FA98" s="300"/>
      <c r="FB98" s="300"/>
      <c r="FC98" s="300"/>
      <c r="FD98" s="300"/>
      <c r="FE98" s="300"/>
      <c r="FF98" s="300"/>
      <c r="FG98" s="300"/>
      <c r="FH98" s="300"/>
      <c r="FI98" s="300"/>
      <c r="FJ98" s="300"/>
      <c r="FK98" s="300"/>
      <c r="FL98" s="300"/>
      <c r="FM98" s="300"/>
      <c r="FN98" s="300"/>
      <c r="FO98" s="300"/>
      <c r="FP98" s="300"/>
      <c r="FQ98" s="300"/>
      <c r="FR98" s="300"/>
      <c r="FS98" s="300"/>
      <c r="FT98" s="300"/>
      <c r="FU98" s="300"/>
      <c r="FV98" s="300"/>
      <c r="FW98" s="300"/>
      <c r="FX98" s="300"/>
      <c r="FY98" s="300"/>
      <c r="FZ98" s="300"/>
      <c r="GA98" s="300"/>
      <c r="GB98" s="300"/>
      <c r="GC98" s="300"/>
      <c r="GD98" s="300"/>
      <c r="GE98" s="300"/>
      <c r="GF98" s="300"/>
      <c r="GG98" s="300"/>
      <c r="GH98" s="300"/>
      <c r="GI98" s="300"/>
      <c r="GJ98" s="300"/>
      <c r="GK98" s="300"/>
      <c r="GL98" s="300"/>
      <c r="GM98" s="300"/>
      <c r="GN98" s="300"/>
      <c r="GO98" s="300"/>
      <c r="GP98" s="300"/>
      <c r="GQ98" s="300"/>
      <c r="GR98" s="300"/>
      <c r="GS98" s="300"/>
      <c r="GT98" s="300"/>
      <c r="GU98" s="300"/>
      <c r="GV98" s="300"/>
      <c r="GW98" s="300"/>
      <c r="GX98" s="300"/>
      <c r="GY98" s="300"/>
      <c r="GZ98" s="300"/>
      <c r="HA98" s="300"/>
      <c r="HB98" s="300"/>
      <c r="HC98" s="300"/>
      <c r="HD98" s="300"/>
      <c r="HE98" s="300"/>
      <c r="HF98" s="300"/>
      <c r="HG98" s="300"/>
      <c r="HH98" s="300"/>
      <c r="HI98" s="300"/>
      <c r="HJ98" s="300"/>
      <c r="HK98" s="300"/>
      <c r="HL98" s="300"/>
      <c r="HM98" s="300"/>
      <c r="HN98" s="300"/>
      <c r="HO98" s="300"/>
      <c r="HP98" s="300"/>
      <c r="HQ98" s="300"/>
      <c r="HR98" s="300"/>
      <c r="HS98" s="300"/>
      <c r="HT98" s="300"/>
      <c r="HU98" s="300"/>
      <c r="HV98" s="300"/>
      <c r="HW98" s="300"/>
      <c r="HX98" s="300"/>
      <c r="HY98" s="300"/>
      <c r="HZ98" s="300"/>
      <c r="IA98" s="300"/>
      <c r="IB98" s="300"/>
      <c r="IC98" s="300"/>
      <c r="ID98" s="300"/>
      <c r="IE98" s="300"/>
      <c r="IF98" s="300"/>
      <c r="IG98" s="300"/>
      <c r="IH98" s="300"/>
      <c r="II98" s="300"/>
      <c r="IJ98" s="300"/>
      <c r="IK98" s="300"/>
      <c r="IL98" s="300"/>
      <c r="IM98" s="300"/>
      <c r="IN98" s="300"/>
      <c r="IO98" s="300"/>
      <c r="IP98" s="300"/>
      <c r="IQ98" s="300"/>
      <c r="IR98" s="300"/>
      <c r="IS98" s="300"/>
      <c r="IT98" s="300"/>
      <c r="IU98" s="300"/>
      <c r="IV98" s="300"/>
    </row>
    <row r="99" spans="1:256" s="360" customFormat="1" outlineLevel="1">
      <c r="A99" s="321"/>
      <c r="B99" s="103"/>
      <c r="C99" s="104" t="s">
        <v>56</v>
      </c>
      <c r="D99" s="227"/>
      <c r="E99" s="105"/>
      <c r="F99" s="105">
        <v>0</v>
      </c>
      <c r="G99" s="320"/>
      <c r="H99" s="116"/>
      <c r="I99" s="302" t="s">
        <v>362</v>
      </c>
      <c r="J99" s="117">
        <f>J96+J97-J98</f>
        <v>149434959</v>
      </c>
      <c r="K99" s="117">
        <f>SUM(K96:K98)</f>
        <v>32653340</v>
      </c>
      <c r="L99" s="117">
        <f>SUM(L96:L98)</f>
        <v>4067195</v>
      </c>
      <c r="M99" s="117">
        <f>SUM(M96:M98)</f>
        <v>186155494</v>
      </c>
      <c r="N99" s="4"/>
      <c r="O99" s="364"/>
      <c r="P99" s="364"/>
      <c r="Q99" s="364"/>
      <c r="S99" s="321"/>
      <c r="T99" s="320"/>
      <c r="U99" s="321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300"/>
      <c r="BK99" s="300"/>
      <c r="BL99" s="300"/>
      <c r="BM99" s="300"/>
      <c r="BN99" s="300"/>
      <c r="BO99" s="300"/>
      <c r="BP99" s="300"/>
      <c r="BQ99" s="300"/>
      <c r="BR99" s="300"/>
      <c r="BS99" s="300"/>
      <c r="BT99" s="300"/>
      <c r="BU99" s="300"/>
      <c r="BV99" s="300"/>
      <c r="BW99" s="300"/>
      <c r="BX99" s="300"/>
      <c r="BY99" s="300"/>
      <c r="BZ99" s="300"/>
      <c r="CA99" s="300"/>
      <c r="CB99" s="300"/>
      <c r="CC99" s="300"/>
      <c r="CD99" s="300"/>
      <c r="CE99" s="300"/>
      <c r="CF99" s="300"/>
      <c r="CG99" s="300"/>
      <c r="CH99" s="300"/>
      <c r="CI99" s="300"/>
      <c r="CJ99" s="300"/>
      <c r="CK99" s="300"/>
      <c r="CL99" s="300"/>
      <c r="CM99" s="300"/>
      <c r="CN99" s="300"/>
      <c r="CO99" s="300"/>
      <c r="CP99" s="300"/>
      <c r="CQ99" s="300"/>
      <c r="CR99" s="300"/>
      <c r="CS99" s="300"/>
      <c r="CT99" s="300"/>
      <c r="CU99" s="300"/>
      <c r="CV99" s="300"/>
      <c r="CW99" s="300"/>
      <c r="CX99" s="300"/>
      <c r="CY99" s="300"/>
      <c r="CZ99" s="300"/>
      <c r="DA99" s="300"/>
      <c r="DB99" s="300"/>
      <c r="DC99" s="300"/>
      <c r="DD99" s="300"/>
      <c r="DE99" s="300"/>
      <c r="DF99" s="300"/>
      <c r="DG99" s="300"/>
      <c r="DH99" s="300"/>
      <c r="DI99" s="300"/>
      <c r="DJ99" s="300"/>
      <c r="DK99" s="300"/>
      <c r="DL99" s="300"/>
      <c r="DM99" s="300"/>
      <c r="DN99" s="300"/>
      <c r="DO99" s="300"/>
      <c r="DP99" s="300"/>
      <c r="DQ99" s="300"/>
      <c r="DR99" s="300"/>
      <c r="DS99" s="300"/>
      <c r="DT99" s="300"/>
      <c r="DU99" s="300"/>
      <c r="DV99" s="300"/>
      <c r="DW99" s="300"/>
      <c r="DX99" s="300"/>
      <c r="DY99" s="300"/>
      <c r="DZ99" s="300"/>
      <c r="EA99" s="300"/>
      <c r="EB99" s="300"/>
      <c r="EC99" s="300"/>
      <c r="ED99" s="300"/>
      <c r="EE99" s="300"/>
      <c r="EF99" s="300"/>
      <c r="EG99" s="300"/>
      <c r="EH99" s="300"/>
      <c r="EI99" s="300"/>
      <c r="EJ99" s="300"/>
      <c r="EK99" s="300"/>
      <c r="EL99" s="300"/>
      <c r="EM99" s="300"/>
      <c r="EN99" s="300"/>
      <c r="EO99" s="300"/>
      <c r="EP99" s="300"/>
      <c r="EQ99" s="300"/>
      <c r="ER99" s="300"/>
      <c r="ES99" s="300"/>
      <c r="ET99" s="300"/>
      <c r="EU99" s="300"/>
      <c r="EV99" s="300"/>
      <c r="EW99" s="300"/>
      <c r="EX99" s="300"/>
      <c r="EY99" s="300"/>
      <c r="EZ99" s="300"/>
      <c r="FA99" s="300"/>
      <c r="FB99" s="300"/>
      <c r="FC99" s="300"/>
      <c r="FD99" s="300"/>
      <c r="FE99" s="300"/>
      <c r="FF99" s="300"/>
      <c r="FG99" s="300"/>
      <c r="FH99" s="300"/>
      <c r="FI99" s="300"/>
      <c r="FJ99" s="300"/>
      <c r="FK99" s="300"/>
      <c r="FL99" s="300"/>
      <c r="FM99" s="300"/>
      <c r="FN99" s="300"/>
      <c r="FO99" s="300"/>
      <c r="FP99" s="300"/>
      <c r="FQ99" s="300"/>
      <c r="FR99" s="300"/>
      <c r="FS99" s="300"/>
      <c r="FT99" s="300"/>
      <c r="FU99" s="300"/>
      <c r="FV99" s="300"/>
      <c r="FW99" s="300"/>
      <c r="FX99" s="300"/>
      <c r="FY99" s="300"/>
      <c r="FZ99" s="300"/>
      <c r="GA99" s="300"/>
      <c r="GB99" s="300"/>
      <c r="GC99" s="300"/>
      <c r="GD99" s="300"/>
      <c r="GE99" s="300"/>
      <c r="GF99" s="300"/>
      <c r="GG99" s="300"/>
      <c r="GH99" s="300"/>
      <c r="GI99" s="300"/>
      <c r="GJ99" s="300"/>
      <c r="GK99" s="300"/>
      <c r="GL99" s="300"/>
      <c r="GM99" s="300"/>
      <c r="GN99" s="300"/>
      <c r="GO99" s="300"/>
      <c r="GP99" s="300"/>
      <c r="GQ99" s="300"/>
      <c r="GR99" s="300"/>
      <c r="GS99" s="300"/>
      <c r="GT99" s="300"/>
      <c r="GU99" s="300"/>
      <c r="GV99" s="300"/>
      <c r="GW99" s="300"/>
      <c r="GX99" s="300"/>
      <c r="GY99" s="300"/>
      <c r="GZ99" s="300"/>
      <c r="HA99" s="300"/>
      <c r="HB99" s="300"/>
      <c r="HC99" s="300"/>
      <c r="HD99" s="300"/>
      <c r="HE99" s="300"/>
      <c r="HF99" s="300"/>
      <c r="HG99" s="300"/>
      <c r="HH99" s="300"/>
      <c r="HI99" s="300"/>
      <c r="HJ99" s="300"/>
      <c r="HK99" s="300"/>
      <c r="HL99" s="300"/>
      <c r="HM99" s="300"/>
      <c r="HN99" s="300"/>
      <c r="HO99" s="300"/>
      <c r="HP99" s="300"/>
      <c r="HQ99" s="300"/>
      <c r="HR99" s="300"/>
      <c r="HS99" s="300"/>
      <c r="HT99" s="300"/>
      <c r="HU99" s="300"/>
      <c r="HV99" s="300"/>
      <c r="HW99" s="300"/>
      <c r="HX99" s="300"/>
      <c r="HY99" s="300"/>
      <c r="HZ99" s="300"/>
      <c r="IA99" s="300"/>
      <c r="IB99" s="300"/>
      <c r="IC99" s="300"/>
      <c r="ID99" s="300"/>
      <c r="IE99" s="300"/>
      <c r="IF99" s="300"/>
      <c r="IG99" s="300"/>
      <c r="IH99" s="300"/>
      <c r="II99" s="300"/>
      <c r="IJ99" s="300"/>
      <c r="IK99" s="300"/>
      <c r="IL99" s="300"/>
      <c r="IM99" s="300"/>
      <c r="IN99" s="300"/>
      <c r="IO99" s="300"/>
      <c r="IP99" s="300"/>
      <c r="IQ99" s="300"/>
      <c r="IR99" s="300"/>
      <c r="IS99" s="300"/>
      <c r="IT99" s="300"/>
      <c r="IU99" s="300"/>
      <c r="IV99" s="300"/>
    </row>
    <row r="100" spans="1:256" s="360" customFormat="1" outlineLevel="1">
      <c r="A100" s="321"/>
      <c r="B100" s="329">
        <v>2</v>
      </c>
      <c r="C100" s="32" t="s">
        <v>57</v>
      </c>
      <c r="D100" s="359"/>
      <c r="E100" s="297"/>
      <c r="F100" s="297"/>
      <c r="G100" s="320"/>
      <c r="H100" s="368"/>
      <c r="I100" s="369"/>
      <c r="J100" s="369"/>
      <c r="K100" s="369"/>
      <c r="L100" s="369"/>
      <c r="M100" s="370"/>
      <c r="N100" s="4"/>
      <c r="O100" s="364"/>
      <c r="P100" s="364"/>
      <c r="Q100" s="364"/>
      <c r="S100" s="321"/>
      <c r="T100" s="320"/>
      <c r="U100" s="321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300"/>
      <c r="BK100" s="300"/>
      <c r="BL100" s="300"/>
      <c r="BM100" s="300"/>
      <c r="BN100" s="300"/>
      <c r="BO100" s="300"/>
      <c r="BP100" s="300"/>
      <c r="BQ100" s="300"/>
      <c r="BR100" s="300"/>
      <c r="BS100" s="300"/>
      <c r="BT100" s="300"/>
      <c r="BU100" s="300"/>
      <c r="BV100" s="300"/>
      <c r="BW100" s="300"/>
      <c r="BX100" s="300"/>
      <c r="BY100" s="300"/>
      <c r="BZ100" s="300"/>
      <c r="CA100" s="300"/>
      <c r="CB100" s="300"/>
      <c r="CC100" s="300"/>
      <c r="CD100" s="300"/>
      <c r="CE100" s="300"/>
      <c r="CF100" s="300"/>
      <c r="CG100" s="300"/>
      <c r="CH100" s="300"/>
      <c r="CI100" s="300"/>
      <c r="CJ100" s="300"/>
      <c r="CK100" s="300"/>
      <c r="CL100" s="300"/>
      <c r="CM100" s="300"/>
      <c r="CN100" s="300"/>
      <c r="CO100" s="300"/>
      <c r="CP100" s="300"/>
      <c r="CQ100" s="300"/>
      <c r="CR100" s="300"/>
      <c r="CS100" s="300"/>
      <c r="CT100" s="300"/>
      <c r="CU100" s="300"/>
      <c r="CV100" s="300"/>
      <c r="CW100" s="300"/>
      <c r="CX100" s="300"/>
      <c r="CY100" s="300"/>
      <c r="CZ100" s="300"/>
      <c r="DA100" s="300"/>
      <c r="DB100" s="300"/>
      <c r="DC100" s="300"/>
      <c r="DD100" s="300"/>
      <c r="DE100" s="300"/>
      <c r="DF100" s="300"/>
      <c r="DG100" s="300"/>
      <c r="DH100" s="300"/>
      <c r="DI100" s="300"/>
      <c r="DJ100" s="300"/>
      <c r="DK100" s="300"/>
      <c r="DL100" s="300"/>
      <c r="DM100" s="300"/>
      <c r="DN100" s="300"/>
      <c r="DO100" s="300"/>
      <c r="DP100" s="300"/>
      <c r="DQ100" s="300"/>
      <c r="DR100" s="300"/>
      <c r="DS100" s="300"/>
      <c r="DT100" s="300"/>
      <c r="DU100" s="300"/>
      <c r="DV100" s="300"/>
      <c r="DW100" s="300"/>
      <c r="DX100" s="300"/>
      <c r="DY100" s="300"/>
      <c r="DZ100" s="300"/>
      <c r="EA100" s="300"/>
      <c r="EB100" s="300"/>
      <c r="EC100" s="300"/>
      <c r="ED100" s="300"/>
      <c r="EE100" s="300"/>
      <c r="EF100" s="300"/>
      <c r="EG100" s="300"/>
      <c r="EH100" s="300"/>
      <c r="EI100" s="300"/>
      <c r="EJ100" s="300"/>
      <c r="EK100" s="300"/>
      <c r="EL100" s="300"/>
      <c r="EM100" s="300"/>
      <c r="EN100" s="300"/>
      <c r="EO100" s="300"/>
      <c r="EP100" s="300"/>
      <c r="EQ100" s="300"/>
      <c r="ER100" s="300"/>
      <c r="ES100" s="300"/>
      <c r="ET100" s="300"/>
      <c r="EU100" s="300"/>
      <c r="EV100" s="300"/>
      <c r="EW100" s="300"/>
      <c r="EX100" s="300"/>
      <c r="EY100" s="300"/>
      <c r="EZ100" s="300"/>
      <c r="FA100" s="300"/>
      <c r="FB100" s="300"/>
      <c r="FC100" s="300"/>
      <c r="FD100" s="300"/>
      <c r="FE100" s="300"/>
      <c r="FF100" s="300"/>
      <c r="FG100" s="300"/>
      <c r="FH100" s="300"/>
      <c r="FI100" s="300"/>
      <c r="FJ100" s="300"/>
      <c r="FK100" s="300"/>
      <c r="FL100" s="300"/>
      <c r="FM100" s="300"/>
      <c r="FN100" s="300"/>
      <c r="FO100" s="300"/>
      <c r="FP100" s="300"/>
      <c r="FQ100" s="300"/>
      <c r="FR100" s="300"/>
      <c r="FS100" s="300"/>
      <c r="FT100" s="300"/>
      <c r="FU100" s="300"/>
      <c r="FV100" s="300"/>
      <c r="FW100" s="300"/>
      <c r="FX100" s="300"/>
      <c r="FY100" s="300"/>
      <c r="FZ100" s="300"/>
      <c r="GA100" s="300"/>
      <c r="GB100" s="300"/>
      <c r="GC100" s="300"/>
      <c r="GD100" s="300"/>
      <c r="GE100" s="300"/>
      <c r="GF100" s="300"/>
      <c r="GG100" s="300"/>
      <c r="GH100" s="300"/>
      <c r="GI100" s="300"/>
      <c r="GJ100" s="300"/>
      <c r="GK100" s="300"/>
      <c r="GL100" s="300"/>
      <c r="GM100" s="300"/>
      <c r="GN100" s="300"/>
      <c r="GO100" s="300"/>
      <c r="GP100" s="300"/>
      <c r="GQ100" s="300"/>
      <c r="GR100" s="300"/>
      <c r="GS100" s="300"/>
      <c r="GT100" s="300"/>
      <c r="GU100" s="300"/>
      <c r="GV100" s="300"/>
      <c r="GW100" s="300"/>
      <c r="GX100" s="300"/>
      <c r="GY100" s="300"/>
      <c r="GZ100" s="300"/>
      <c r="HA100" s="300"/>
      <c r="HB100" s="300"/>
      <c r="HC100" s="300"/>
      <c r="HD100" s="300"/>
      <c r="HE100" s="300"/>
      <c r="HF100" s="300"/>
      <c r="HG100" s="300"/>
      <c r="HH100" s="300"/>
      <c r="HI100" s="300"/>
      <c r="HJ100" s="300"/>
      <c r="HK100" s="300"/>
      <c r="HL100" s="300"/>
      <c r="HM100" s="300"/>
      <c r="HN100" s="300"/>
      <c r="HO100" s="300"/>
      <c r="HP100" s="300"/>
      <c r="HQ100" s="300"/>
      <c r="HR100" s="300"/>
      <c r="HS100" s="300"/>
      <c r="HT100" s="300"/>
      <c r="HU100" s="300"/>
      <c r="HV100" s="300"/>
      <c r="HW100" s="300"/>
      <c r="HX100" s="300"/>
      <c r="HY100" s="300"/>
      <c r="HZ100" s="300"/>
      <c r="IA100" s="300"/>
      <c r="IB100" s="300"/>
      <c r="IC100" s="300"/>
      <c r="ID100" s="300"/>
      <c r="IE100" s="300"/>
      <c r="IF100" s="300"/>
      <c r="IG100" s="300"/>
      <c r="IH100" s="300"/>
      <c r="II100" s="300"/>
      <c r="IJ100" s="300"/>
      <c r="IK100" s="300"/>
      <c r="IL100" s="300"/>
      <c r="IM100" s="300"/>
      <c r="IN100" s="300"/>
      <c r="IO100" s="300"/>
      <c r="IP100" s="300"/>
      <c r="IQ100" s="300"/>
      <c r="IR100" s="300"/>
      <c r="IS100" s="300"/>
      <c r="IT100" s="300"/>
      <c r="IU100" s="300"/>
      <c r="IV100" s="300"/>
    </row>
    <row r="101" spans="1:256" s="360" customFormat="1" ht="12" outlineLevel="1" thickBot="1">
      <c r="A101" s="321"/>
      <c r="B101" s="329"/>
      <c r="C101" s="312" t="s">
        <v>89</v>
      </c>
      <c r="D101" s="359"/>
      <c r="E101" s="297">
        <v>149434959</v>
      </c>
      <c r="F101" s="297">
        <v>149434959</v>
      </c>
      <c r="G101" s="320"/>
      <c r="H101" s="16" t="s">
        <v>12</v>
      </c>
      <c r="I101" s="17" t="s">
        <v>363</v>
      </c>
      <c r="J101" s="18">
        <v>0</v>
      </c>
      <c r="K101" s="18">
        <v>0</v>
      </c>
      <c r="L101" s="19"/>
      <c r="M101" s="20">
        <f>SUM(J101:L101)</f>
        <v>0</v>
      </c>
      <c r="N101" s="300"/>
      <c r="O101" s="364"/>
      <c r="P101" s="364"/>
      <c r="Q101" s="364"/>
      <c r="S101" s="321"/>
      <c r="T101" s="320"/>
      <c r="U101" s="321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300"/>
      <c r="BK101" s="300"/>
      <c r="BL101" s="300"/>
      <c r="BM101" s="300"/>
      <c r="BN101" s="300"/>
      <c r="BO101" s="300"/>
      <c r="BP101" s="300"/>
      <c r="BQ101" s="300"/>
      <c r="BR101" s="300"/>
      <c r="BS101" s="300"/>
      <c r="BT101" s="300"/>
      <c r="BU101" s="300"/>
      <c r="BV101" s="300"/>
      <c r="BW101" s="300"/>
      <c r="BX101" s="300"/>
      <c r="BY101" s="300"/>
      <c r="BZ101" s="300"/>
      <c r="CA101" s="300"/>
      <c r="CB101" s="300"/>
      <c r="CC101" s="300"/>
      <c r="CD101" s="300"/>
      <c r="CE101" s="300"/>
      <c r="CF101" s="300"/>
      <c r="CG101" s="300"/>
      <c r="CH101" s="300"/>
      <c r="CI101" s="300"/>
      <c r="CJ101" s="300"/>
      <c r="CK101" s="300"/>
      <c r="CL101" s="300"/>
      <c r="CM101" s="300"/>
      <c r="CN101" s="300"/>
      <c r="CO101" s="300"/>
      <c r="CP101" s="300"/>
      <c r="CQ101" s="300"/>
      <c r="CR101" s="300"/>
      <c r="CS101" s="300"/>
      <c r="CT101" s="300"/>
      <c r="CU101" s="300"/>
      <c r="CV101" s="300"/>
      <c r="CW101" s="300"/>
      <c r="CX101" s="300"/>
      <c r="CY101" s="300"/>
      <c r="CZ101" s="300"/>
      <c r="DA101" s="300"/>
      <c r="DB101" s="300"/>
      <c r="DC101" s="300"/>
      <c r="DD101" s="300"/>
      <c r="DE101" s="300"/>
      <c r="DF101" s="300"/>
      <c r="DG101" s="300"/>
      <c r="DH101" s="300"/>
      <c r="DI101" s="300"/>
      <c r="DJ101" s="300"/>
      <c r="DK101" s="300"/>
      <c r="DL101" s="300"/>
      <c r="DM101" s="300"/>
      <c r="DN101" s="300"/>
      <c r="DO101" s="300"/>
      <c r="DP101" s="300"/>
      <c r="DQ101" s="300"/>
      <c r="DR101" s="300"/>
      <c r="DS101" s="300"/>
      <c r="DT101" s="300"/>
      <c r="DU101" s="300"/>
      <c r="DV101" s="300"/>
      <c r="DW101" s="300"/>
      <c r="DX101" s="300"/>
      <c r="DY101" s="300"/>
      <c r="DZ101" s="300"/>
      <c r="EA101" s="300"/>
      <c r="EB101" s="300"/>
      <c r="EC101" s="300"/>
      <c r="ED101" s="300"/>
      <c r="EE101" s="300"/>
      <c r="EF101" s="300"/>
      <c r="EG101" s="300"/>
      <c r="EH101" s="300"/>
      <c r="EI101" s="300"/>
      <c r="EJ101" s="300"/>
      <c r="EK101" s="300"/>
      <c r="EL101" s="300"/>
      <c r="EM101" s="300"/>
      <c r="EN101" s="300"/>
      <c r="EO101" s="300"/>
      <c r="EP101" s="300"/>
      <c r="EQ101" s="300"/>
      <c r="ER101" s="300"/>
      <c r="ES101" s="300"/>
      <c r="ET101" s="300"/>
      <c r="EU101" s="300"/>
      <c r="EV101" s="300"/>
      <c r="EW101" s="300"/>
      <c r="EX101" s="300"/>
      <c r="EY101" s="300"/>
      <c r="EZ101" s="300"/>
      <c r="FA101" s="300"/>
      <c r="FB101" s="300"/>
      <c r="FC101" s="300"/>
      <c r="FD101" s="300"/>
      <c r="FE101" s="300"/>
      <c r="FF101" s="300"/>
      <c r="FG101" s="300"/>
      <c r="FH101" s="300"/>
      <c r="FI101" s="300"/>
      <c r="FJ101" s="300"/>
      <c r="FK101" s="300"/>
      <c r="FL101" s="300"/>
      <c r="FM101" s="300"/>
      <c r="FN101" s="300"/>
      <c r="FO101" s="300"/>
      <c r="FP101" s="300"/>
      <c r="FQ101" s="300"/>
      <c r="FR101" s="300"/>
      <c r="FS101" s="300"/>
      <c r="FT101" s="300"/>
      <c r="FU101" s="300"/>
      <c r="FV101" s="300"/>
      <c r="FW101" s="300"/>
      <c r="FX101" s="300"/>
      <c r="FY101" s="300"/>
      <c r="FZ101" s="300"/>
      <c r="GA101" s="300"/>
      <c r="GB101" s="300"/>
      <c r="GC101" s="300"/>
      <c r="GD101" s="300"/>
      <c r="GE101" s="300"/>
      <c r="GF101" s="300"/>
      <c r="GG101" s="300"/>
      <c r="GH101" s="300"/>
      <c r="GI101" s="300"/>
      <c r="GJ101" s="300"/>
      <c r="GK101" s="300"/>
      <c r="GL101" s="300"/>
      <c r="GM101" s="300"/>
      <c r="GN101" s="300"/>
      <c r="GO101" s="300"/>
      <c r="GP101" s="300"/>
      <c r="GQ101" s="300"/>
      <c r="GR101" s="300"/>
      <c r="GS101" s="300"/>
      <c r="GT101" s="300"/>
      <c r="GU101" s="300"/>
      <c r="GV101" s="300"/>
      <c r="GW101" s="300"/>
      <c r="GX101" s="300"/>
      <c r="GY101" s="300"/>
      <c r="GZ101" s="300"/>
      <c r="HA101" s="300"/>
      <c r="HB101" s="300"/>
      <c r="HC101" s="300"/>
      <c r="HD101" s="300"/>
      <c r="HE101" s="300"/>
      <c r="HF101" s="300"/>
      <c r="HG101" s="300"/>
      <c r="HH101" s="300"/>
      <c r="HI101" s="300"/>
      <c r="HJ101" s="300"/>
      <c r="HK101" s="300"/>
      <c r="HL101" s="300"/>
      <c r="HM101" s="300"/>
      <c r="HN101" s="300"/>
      <c r="HO101" s="300"/>
      <c r="HP101" s="300"/>
      <c r="HQ101" s="300"/>
      <c r="HR101" s="300"/>
      <c r="HS101" s="300"/>
      <c r="HT101" s="300"/>
      <c r="HU101" s="300"/>
      <c r="HV101" s="300"/>
      <c r="HW101" s="300"/>
      <c r="HX101" s="300"/>
      <c r="HY101" s="300"/>
      <c r="HZ101" s="300"/>
      <c r="IA101" s="300"/>
      <c r="IB101" s="300"/>
      <c r="IC101" s="300"/>
      <c r="ID101" s="300"/>
      <c r="IE101" s="300"/>
      <c r="IF101" s="300"/>
      <c r="IG101" s="300"/>
      <c r="IH101" s="300"/>
      <c r="II101" s="300"/>
      <c r="IJ101" s="300"/>
      <c r="IK101" s="300"/>
      <c r="IL101" s="300"/>
      <c r="IM101" s="300"/>
      <c r="IN101" s="300"/>
      <c r="IO101" s="300"/>
      <c r="IP101" s="300"/>
      <c r="IQ101" s="300"/>
      <c r="IR101" s="300"/>
      <c r="IS101" s="300"/>
      <c r="IT101" s="300"/>
      <c r="IU101" s="300"/>
      <c r="IV101" s="300"/>
    </row>
    <row r="102" spans="1:256" s="360" customFormat="1" ht="16.5" outlineLevel="1" thickTop="1" thickBot="1">
      <c r="A102" s="321"/>
      <c r="B102" s="329"/>
      <c r="C102" s="312" t="s">
        <v>90</v>
      </c>
      <c r="D102" s="359"/>
      <c r="E102" s="297">
        <v>32653340</v>
      </c>
      <c r="F102" s="297">
        <v>32653340</v>
      </c>
      <c r="G102" s="320"/>
      <c r="H102" s="368"/>
      <c r="I102" s="371" t="s">
        <v>225</v>
      </c>
      <c r="J102" s="371">
        <v>0</v>
      </c>
      <c r="K102" s="371">
        <v>0</v>
      </c>
      <c r="L102" s="372">
        <v>0</v>
      </c>
      <c r="M102" s="20">
        <f>SUM(J102:L102)</f>
        <v>0</v>
      </c>
      <c r="N102" s="300"/>
      <c r="O102" s="93" t="str">
        <f>IF(M102=-E186,"OK","Nuk Kuadron!")</f>
        <v>OK</v>
      </c>
      <c r="P102" s="287">
        <f>M102+E186</f>
        <v>0</v>
      </c>
      <c r="Q102" s="93"/>
      <c r="S102" s="321"/>
      <c r="T102" s="320"/>
      <c r="U102" s="321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300"/>
      <c r="BK102" s="300"/>
      <c r="BL102" s="300"/>
      <c r="BM102" s="300"/>
      <c r="BN102" s="300"/>
      <c r="BO102" s="300"/>
      <c r="BP102" s="300"/>
      <c r="BQ102" s="300"/>
      <c r="BR102" s="300"/>
      <c r="BS102" s="300"/>
      <c r="BT102" s="300"/>
      <c r="BU102" s="300"/>
      <c r="BV102" s="300"/>
      <c r="BW102" s="300"/>
      <c r="BX102" s="300"/>
      <c r="BY102" s="300"/>
      <c r="BZ102" s="300"/>
      <c r="CA102" s="300"/>
      <c r="CB102" s="300"/>
      <c r="CC102" s="300"/>
      <c r="CD102" s="300"/>
      <c r="CE102" s="300"/>
      <c r="CF102" s="300"/>
      <c r="CG102" s="300"/>
      <c r="CH102" s="300"/>
      <c r="CI102" s="300"/>
      <c r="CJ102" s="300"/>
      <c r="CK102" s="300"/>
      <c r="CL102" s="300"/>
      <c r="CM102" s="300"/>
      <c r="CN102" s="300"/>
      <c r="CO102" s="300"/>
      <c r="CP102" s="300"/>
      <c r="CQ102" s="300"/>
      <c r="CR102" s="300"/>
      <c r="CS102" s="300"/>
      <c r="CT102" s="300"/>
      <c r="CU102" s="300"/>
      <c r="CV102" s="300"/>
      <c r="CW102" s="300"/>
      <c r="CX102" s="300"/>
      <c r="CY102" s="300"/>
      <c r="CZ102" s="300"/>
      <c r="DA102" s="300"/>
      <c r="DB102" s="300"/>
      <c r="DC102" s="300"/>
      <c r="DD102" s="300"/>
      <c r="DE102" s="300"/>
      <c r="DF102" s="300"/>
      <c r="DG102" s="300"/>
      <c r="DH102" s="300"/>
      <c r="DI102" s="300"/>
      <c r="DJ102" s="300"/>
      <c r="DK102" s="300"/>
      <c r="DL102" s="300"/>
      <c r="DM102" s="300"/>
      <c r="DN102" s="300"/>
      <c r="DO102" s="300"/>
      <c r="DP102" s="300"/>
      <c r="DQ102" s="300"/>
      <c r="DR102" s="300"/>
      <c r="DS102" s="300"/>
      <c r="DT102" s="300"/>
      <c r="DU102" s="300"/>
      <c r="DV102" s="300"/>
      <c r="DW102" s="300"/>
      <c r="DX102" s="300"/>
      <c r="DY102" s="300"/>
      <c r="DZ102" s="300"/>
      <c r="EA102" s="300"/>
      <c r="EB102" s="300"/>
      <c r="EC102" s="300"/>
      <c r="ED102" s="300"/>
      <c r="EE102" s="300"/>
      <c r="EF102" s="300"/>
      <c r="EG102" s="300"/>
      <c r="EH102" s="300"/>
      <c r="EI102" s="300"/>
      <c r="EJ102" s="300"/>
      <c r="EK102" s="300"/>
      <c r="EL102" s="300"/>
      <c r="EM102" s="300"/>
      <c r="EN102" s="300"/>
      <c r="EO102" s="300"/>
      <c r="EP102" s="300"/>
      <c r="EQ102" s="300"/>
      <c r="ER102" s="300"/>
      <c r="ES102" s="300"/>
      <c r="ET102" s="300"/>
      <c r="EU102" s="300"/>
      <c r="EV102" s="300"/>
      <c r="EW102" s="300"/>
      <c r="EX102" s="300"/>
      <c r="EY102" s="300"/>
      <c r="EZ102" s="300"/>
      <c r="FA102" s="300"/>
      <c r="FB102" s="300"/>
      <c r="FC102" s="300"/>
      <c r="FD102" s="300"/>
      <c r="FE102" s="300"/>
      <c r="FF102" s="300"/>
      <c r="FG102" s="300"/>
      <c r="FH102" s="300"/>
      <c r="FI102" s="300"/>
      <c r="FJ102" s="300"/>
      <c r="FK102" s="300"/>
      <c r="FL102" s="300"/>
      <c r="FM102" s="300"/>
      <c r="FN102" s="300"/>
      <c r="FO102" s="300"/>
      <c r="FP102" s="300"/>
      <c r="FQ102" s="300"/>
      <c r="FR102" s="300"/>
      <c r="FS102" s="300"/>
      <c r="FT102" s="300"/>
      <c r="FU102" s="300"/>
      <c r="FV102" s="300"/>
      <c r="FW102" s="300"/>
      <c r="FX102" s="300"/>
      <c r="FY102" s="300"/>
      <c r="FZ102" s="300"/>
      <c r="GA102" s="300"/>
      <c r="GB102" s="300"/>
      <c r="GC102" s="300"/>
      <c r="GD102" s="300"/>
      <c r="GE102" s="300"/>
      <c r="GF102" s="300"/>
      <c r="GG102" s="300"/>
      <c r="GH102" s="300"/>
      <c r="GI102" s="300"/>
      <c r="GJ102" s="300"/>
      <c r="GK102" s="300"/>
      <c r="GL102" s="300"/>
      <c r="GM102" s="300"/>
      <c r="GN102" s="300"/>
      <c r="GO102" s="300"/>
      <c r="GP102" s="300"/>
      <c r="GQ102" s="300"/>
      <c r="GR102" s="300"/>
      <c r="GS102" s="300"/>
      <c r="GT102" s="300"/>
      <c r="GU102" s="300"/>
      <c r="GV102" s="300"/>
      <c r="GW102" s="300"/>
      <c r="GX102" s="300"/>
      <c r="GY102" s="300"/>
      <c r="GZ102" s="300"/>
      <c r="HA102" s="300"/>
      <c r="HB102" s="300"/>
      <c r="HC102" s="300"/>
      <c r="HD102" s="300"/>
      <c r="HE102" s="300"/>
      <c r="HF102" s="300"/>
      <c r="HG102" s="300"/>
      <c r="HH102" s="300"/>
      <c r="HI102" s="300"/>
      <c r="HJ102" s="300"/>
      <c r="HK102" s="300"/>
      <c r="HL102" s="300"/>
      <c r="HM102" s="300"/>
      <c r="HN102" s="300"/>
      <c r="HO102" s="300"/>
      <c r="HP102" s="300"/>
      <c r="HQ102" s="300"/>
      <c r="HR102" s="300"/>
      <c r="HS102" s="300"/>
      <c r="HT102" s="300"/>
      <c r="HU102" s="300"/>
      <c r="HV102" s="300"/>
      <c r="HW102" s="300"/>
      <c r="HX102" s="300"/>
      <c r="HY102" s="300"/>
      <c r="HZ102" s="300"/>
      <c r="IA102" s="300"/>
      <c r="IB102" s="300"/>
      <c r="IC102" s="300"/>
      <c r="ID102" s="300"/>
      <c r="IE102" s="300"/>
      <c r="IF102" s="300"/>
      <c r="IG102" s="300"/>
      <c r="IH102" s="300"/>
      <c r="II102" s="300"/>
      <c r="IJ102" s="300"/>
      <c r="IK102" s="300"/>
      <c r="IL102" s="300"/>
      <c r="IM102" s="300"/>
      <c r="IN102" s="300"/>
      <c r="IO102" s="300"/>
      <c r="IP102" s="300"/>
      <c r="IQ102" s="300"/>
      <c r="IR102" s="300"/>
      <c r="IS102" s="300"/>
      <c r="IT102" s="300"/>
      <c r="IU102" s="300"/>
      <c r="IV102" s="300"/>
    </row>
    <row r="103" spans="1:256" s="360" customFormat="1" ht="12" outlineLevel="1" thickTop="1">
      <c r="A103" s="321"/>
      <c r="B103" s="329"/>
      <c r="C103" s="312" t="s">
        <v>91</v>
      </c>
      <c r="D103" s="359"/>
      <c r="E103" s="297">
        <f>1465500</f>
        <v>1465500</v>
      </c>
      <c r="F103" s="297">
        <v>2851500</v>
      </c>
      <c r="G103" s="320"/>
      <c r="H103" s="16"/>
      <c r="I103" s="17" t="s">
        <v>189</v>
      </c>
      <c r="J103" s="18">
        <v>0</v>
      </c>
      <c r="K103" s="18">
        <v>0</v>
      </c>
      <c r="L103" s="372"/>
      <c r="M103" s="20">
        <f>SUM(J103:L103)</f>
        <v>0</v>
      </c>
      <c r="N103" s="300"/>
      <c r="O103" s="364"/>
      <c r="P103" s="364"/>
      <c r="Q103" s="364"/>
      <c r="S103" s="321"/>
      <c r="T103" s="320"/>
      <c r="U103" s="321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300"/>
      <c r="BK103" s="300"/>
      <c r="BL103" s="300"/>
      <c r="BM103" s="300"/>
      <c r="BN103" s="300"/>
      <c r="BO103" s="300"/>
      <c r="BP103" s="300"/>
      <c r="BQ103" s="300"/>
      <c r="BR103" s="300"/>
      <c r="BS103" s="300"/>
      <c r="BT103" s="300"/>
      <c r="BU103" s="300"/>
      <c r="BV103" s="300"/>
      <c r="BW103" s="300"/>
      <c r="BX103" s="300"/>
      <c r="BY103" s="300"/>
      <c r="BZ103" s="300"/>
      <c r="CA103" s="300"/>
      <c r="CB103" s="300"/>
      <c r="CC103" s="300"/>
      <c r="CD103" s="300"/>
      <c r="CE103" s="300"/>
      <c r="CF103" s="300"/>
      <c r="CG103" s="300"/>
      <c r="CH103" s="300"/>
      <c r="CI103" s="300"/>
      <c r="CJ103" s="300"/>
      <c r="CK103" s="300"/>
      <c r="CL103" s="300"/>
      <c r="CM103" s="300"/>
      <c r="CN103" s="300"/>
      <c r="CO103" s="300"/>
      <c r="CP103" s="300"/>
      <c r="CQ103" s="300"/>
      <c r="CR103" s="300"/>
      <c r="CS103" s="300"/>
      <c r="CT103" s="300"/>
      <c r="CU103" s="300"/>
      <c r="CV103" s="300"/>
      <c r="CW103" s="300"/>
      <c r="CX103" s="300"/>
      <c r="CY103" s="300"/>
      <c r="CZ103" s="300"/>
      <c r="DA103" s="300"/>
      <c r="DB103" s="300"/>
      <c r="DC103" s="300"/>
      <c r="DD103" s="300"/>
      <c r="DE103" s="300"/>
      <c r="DF103" s="300"/>
      <c r="DG103" s="300"/>
      <c r="DH103" s="300"/>
      <c r="DI103" s="300"/>
      <c r="DJ103" s="300"/>
      <c r="DK103" s="300"/>
      <c r="DL103" s="300"/>
      <c r="DM103" s="300"/>
      <c r="DN103" s="300"/>
      <c r="DO103" s="300"/>
      <c r="DP103" s="300"/>
      <c r="DQ103" s="300"/>
      <c r="DR103" s="300"/>
      <c r="DS103" s="300"/>
      <c r="DT103" s="300"/>
      <c r="DU103" s="300"/>
      <c r="DV103" s="300"/>
      <c r="DW103" s="300"/>
      <c r="DX103" s="300"/>
      <c r="DY103" s="300"/>
      <c r="DZ103" s="300"/>
      <c r="EA103" s="300"/>
      <c r="EB103" s="300"/>
      <c r="EC103" s="300"/>
      <c r="ED103" s="300"/>
      <c r="EE103" s="300"/>
      <c r="EF103" s="300"/>
      <c r="EG103" s="300"/>
      <c r="EH103" s="300"/>
      <c r="EI103" s="300"/>
      <c r="EJ103" s="300"/>
      <c r="EK103" s="300"/>
      <c r="EL103" s="300"/>
      <c r="EM103" s="300"/>
      <c r="EN103" s="300"/>
      <c r="EO103" s="300"/>
      <c r="EP103" s="300"/>
      <c r="EQ103" s="300"/>
      <c r="ER103" s="300"/>
      <c r="ES103" s="300"/>
      <c r="ET103" s="300"/>
      <c r="EU103" s="300"/>
      <c r="EV103" s="300"/>
      <c r="EW103" s="300"/>
      <c r="EX103" s="300"/>
      <c r="EY103" s="300"/>
      <c r="EZ103" s="300"/>
      <c r="FA103" s="300"/>
      <c r="FB103" s="300"/>
      <c r="FC103" s="300"/>
      <c r="FD103" s="300"/>
      <c r="FE103" s="300"/>
      <c r="FF103" s="300"/>
      <c r="FG103" s="300"/>
      <c r="FH103" s="300"/>
      <c r="FI103" s="300"/>
      <c r="FJ103" s="300"/>
      <c r="FK103" s="300"/>
      <c r="FL103" s="300"/>
      <c r="FM103" s="300"/>
      <c r="FN103" s="300"/>
      <c r="FO103" s="300"/>
      <c r="FP103" s="300"/>
      <c r="FQ103" s="300"/>
      <c r="FR103" s="300"/>
      <c r="FS103" s="300"/>
      <c r="FT103" s="300"/>
      <c r="FU103" s="300"/>
      <c r="FV103" s="300"/>
      <c r="FW103" s="300"/>
      <c r="FX103" s="300"/>
      <c r="FY103" s="300"/>
      <c r="FZ103" s="300"/>
      <c r="GA103" s="300"/>
      <c r="GB103" s="300"/>
      <c r="GC103" s="300"/>
      <c r="GD103" s="300"/>
      <c r="GE103" s="300"/>
      <c r="GF103" s="300"/>
      <c r="GG103" s="300"/>
      <c r="GH103" s="300"/>
      <c r="GI103" s="300"/>
      <c r="GJ103" s="300"/>
      <c r="GK103" s="300"/>
      <c r="GL103" s="300"/>
      <c r="GM103" s="300"/>
      <c r="GN103" s="300"/>
      <c r="GO103" s="300"/>
      <c r="GP103" s="300"/>
      <c r="GQ103" s="300"/>
      <c r="GR103" s="300"/>
      <c r="GS103" s="300"/>
      <c r="GT103" s="300"/>
      <c r="GU103" s="300"/>
      <c r="GV103" s="300"/>
      <c r="GW103" s="300"/>
      <c r="GX103" s="300"/>
      <c r="GY103" s="300"/>
      <c r="GZ103" s="300"/>
      <c r="HA103" s="300"/>
      <c r="HB103" s="300"/>
      <c r="HC103" s="300"/>
      <c r="HD103" s="300"/>
      <c r="HE103" s="300"/>
      <c r="HF103" s="300"/>
      <c r="HG103" s="300"/>
      <c r="HH103" s="300"/>
      <c r="HI103" s="300"/>
      <c r="HJ103" s="300"/>
      <c r="HK103" s="300"/>
      <c r="HL103" s="300"/>
      <c r="HM103" s="300"/>
      <c r="HN103" s="300"/>
      <c r="HO103" s="300"/>
      <c r="HP103" s="300"/>
      <c r="HQ103" s="300"/>
      <c r="HR103" s="300"/>
      <c r="HS103" s="300"/>
      <c r="HT103" s="300"/>
      <c r="HU103" s="300"/>
      <c r="HV103" s="300"/>
      <c r="HW103" s="300"/>
      <c r="HX103" s="300"/>
      <c r="HY103" s="300"/>
      <c r="HZ103" s="300"/>
      <c r="IA103" s="300"/>
      <c r="IB103" s="300"/>
      <c r="IC103" s="300"/>
      <c r="ID103" s="300"/>
      <c r="IE103" s="300"/>
      <c r="IF103" s="300"/>
      <c r="IG103" s="300"/>
      <c r="IH103" s="300"/>
      <c r="II103" s="300"/>
      <c r="IJ103" s="300"/>
      <c r="IK103" s="300"/>
      <c r="IL103" s="300"/>
      <c r="IM103" s="300"/>
      <c r="IN103" s="300"/>
      <c r="IO103" s="300"/>
      <c r="IP103" s="300"/>
      <c r="IQ103" s="300"/>
      <c r="IR103" s="300"/>
      <c r="IS103" s="300"/>
      <c r="IT103" s="300"/>
      <c r="IU103" s="300"/>
      <c r="IV103" s="300"/>
    </row>
    <row r="104" spans="1:256" s="360" customFormat="1" outlineLevel="1">
      <c r="A104" s="321"/>
      <c r="B104" s="329"/>
      <c r="C104" s="312" t="s">
        <v>348</v>
      </c>
      <c r="D104" s="359"/>
      <c r="E104" s="297">
        <f>562058+653637</f>
        <v>1215695</v>
      </c>
      <c r="F104" s="297">
        <v>1215695</v>
      </c>
      <c r="G104" s="320"/>
      <c r="H104" s="116"/>
      <c r="I104" s="118" t="s">
        <v>372</v>
      </c>
      <c r="J104" s="117">
        <f>SUM(J101:J103)</f>
        <v>0</v>
      </c>
      <c r="K104" s="117">
        <f>SUM(K101:K103)</f>
        <v>0</v>
      </c>
      <c r="L104" s="117">
        <f>SUM(L101:L103)</f>
        <v>0</v>
      </c>
      <c r="M104" s="117">
        <f>SUM(M101:M103)</f>
        <v>0</v>
      </c>
      <c r="N104" s="300"/>
      <c r="O104" s="364"/>
      <c r="P104" s="364"/>
      <c r="Q104" s="364"/>
      <c r="S104" s="321"/>
      <c r="T104" s="320"/>
      <c r="U104" s="321"/>
      <c r="V104" s="300"/>
      <c r="W104" s="300"/>
      <c r="X104" s="300"/>
      <c r="Y104" s="300"/>
      <c r="Z104" s="300"/>
      <c r="AA104" s="300"/>
      <c r="AB104" s="300"/>
      <c r="AC104" s="300"/>
      <c r="AD104" s="300"/>
      <c r="AE104" s="300"/>
      <c r="AF104" s="300"/>
      <c r="AG104" s="300"/>
      <c r="AH104" s="300"/>
      <c r="AI104" s="300"/>
      <c r="AJ104" s="300"/>
      <c r="AK104" s="300"/>
      <c r="AL104" s="300"/>
      <c r="AM104" s="300"/>
      <c r="AN104" s="300"/>
      <c r="AO104" s="300"/>
      <c r="AP104" s="300"/>
      <c r="AQ104" s="300"/>
      <c r="AR104" s="300"/>
      <c r="AS104" s="300"/>
      <c r="AT104" s="300"/>
      <c r="AU104" s="300"/>
      <c r="AV104" s="300"/>
      <c r="AW104" s="300"/>
      <c r="AX104" s="300"/>
      <c r="AY104" s="300"/>
      <c r="AZ104" s="300"/>
      <c r="BA104" s="300"/>
      <c r="BB104" s="300"/>
      <c r="BC104" s="300"/>
      <c r="BD104" s="300"/>
      <c r="BE104" s="300"/>
      <c r="BF104" s="300"/>
      <c r="BG104" s="300"/>
      <c r="BH104" s="300"/>
      <c r="BI104" s="300"/>
      <c r="BJ104" s="300"/>
      <c r="BK104" s="300"/>
      <c r="BL104" s="300"/>
      <c r="BM104" s="300"/>
      <c r="BN104" s="300"/>
      <c r="BO104" s="300"/>
      <c r="BP104" s="300"/>
      <c r="BQ104" s="300"/>
      <c r="BR104" s="300"/>
      <c r="BS104" s="300"/>
      <c r="BT104" s="300"/>
      <c r="BU104" s="300"/>
      <c r="BV104" s="300"/>
      <c r="BW104" s="300"/>
      <c r="BX104" s="300"/>
      <c r="BY104" s="300"/>
      <c r="BZ104" s="300"/>
      <c r="CA104" s="300"/>
      <c r="CB104" s="300"/>
      <c r="CC104" s="300"/>
      <c r="CD104" s="300"/>
      <c r="CE104" s="300"/>
      <c r="CF104" s="300"/>
      <c r="CG104" s="300"/>
      <c r="CH104" s="300"/>
      <c r="CI104" s="300"/>
      <c r="CJ104" s="300"/>
      <c r="CK104" s="300"/>
      <c r="CL104" s="300"/>
      <c r="CM104" s="300"/>
      <c r="CN104" s="300"/>
      <c r="CO104" s="300"/>
      <c r="CP104" s="300"/>
      <c r="CQ104" s="300"/>
      <c r="CR104" s="300"/>
      <c r="CS104" s="300"/>
      <c r="CT104" s="300"/>
      <c r="CU104" s="300"/>
      <c r="CV104" s="300"/>
      <c r="CW104" s="300"/>
      <c r="CX104" s="300"/>
      <c r="CY104" s="300"/>
      <c r="CZ104" s="300"/>
      <c r="DA104" s="300"/>
      <c r="DB104" s="300"/>
      <c r="DC104" s="300"/>
      <c r="DD104" s="300"/>
      <c r="DE104" s="300"/>
      <c r="DF104" s="300"/>
      <c r="DG104" s="300"/>
      <c r="DH104" s="300"/>
      <c r="DI104" s="300"/>
      <c r="DJ104" s="300"/>
      <c r="DK104" s="300"/>
      <c r="DL104" s="300"/>
      <c r="DM104" s="300"/>
      <c r="DN104" s="300"/>
      <c r="DO104" s="300"/>
      <c r="DP104" s="300"/>
      <c r="DQ104" s="300"/>
      <c r="DR104" s="300"/>
      <c r="DS104" s="300"/>
      <c r="DT104" s="300"/>
      <c r="DU104" s="300"/>
      <c r="DV104" s="300"/>
      <c r="DW104" s="300"/>
      <c r="DX104" s="300"/>
      <c r="DY104" s="300"/>
      <c r="DZ104" s="300"/>
      <c r="EA104" s="300"/>
      <c r="EB104" s="300"/>
      <c r="EC104" s="300"/>
      <c r="ED104" s="300"/>
      <c r="EE104" s="300"/>
      <c r="EF104" s="300"/>
      <c r="EG104" s="300"/>
      <c r="EH104" s="300"/>
      <c r="EI104" s="300"/>
      <c r="EJ104" s="300"/>
      <c r="EK104" s="300"/>
      <c r="EL104" s="300"/>
      <c r="EM104" s="300"/>
      <c r="EN104" s="300"/>
      <c r="EO104" s="300"/>
      <c r="EP104" s="300"/>
      <c r="EQ104" s="300"/>
      <c r="ER104" s="300"/>
      <c r="ES104" s="300"/>
      <c r="ET104" s="300"/>
      <c r="EU104" s="300"/>
      <c r="EV104" s="300"/>
      <c r="EW104" s="300"/>
      <c r="EX104" s="300"/>
      <c r="EY104" s="300"/>
      <c r="EZ104" s="300"/>
      <c r="FA104" s="300"/>
      <c r="FB104" s="300"/>
      <c r="FC104" s="300"/>
      <c r="FD104" s="300"/>
      <c r="FE104" s="300"/>
      <c r="FF104" s="300"/>
      <c r="FG104" s="300"/>
      <c r="FH104" s="300"/>
      <c r="FI104" s="300"/>
      <c r="FJ104" s="300"/>
      <c r="FK104" s="300"/>
      <c r="FL104" s="300"/>
      <c r="FM104" s="300"/>
      <c r="FN104" s="300"/>
      <c r="FO104" s="300"/>
      <c r="FP104" s="300"/>
      <c r="FQ104" s="300"/>
      <c r="FR104" s="300"/>
      <c r="FS104" s="300"/>
      <c r="FT104" s="300"/>
      <c r="FU104" s="300"/>
      <c r="FV104" s="300"/>
      <c r="FW104" s="300"/>
      <c r="FX104" s="300"/>
      <c r="FY104" s="300"/>
      <c r="FZ104" s="300"/>
      <c r="GA104" s="300"/>
      <c r="GB104" s="300"/>
      <c r="GC104" s="300"/>
      <c r="GD104" s="300"/>
      <c r="GE104" s="300"/>
      <c r="GF104" s="300"/>
      <c r="GG104" s="300"/>
      <c r="GH104" s="300"/>
      <c r="GI104" s="300"/>
      <c r="GJ104" s="300"/>
      <c r="GK104" s="300"/>
      <c r="GL104" s="300"/>
      <c r="GM104" s="300"/>
      <c r="GN104" s="300"/>
      <c r="GO104" s="300"/>
      <c r="GP104" s="300"/>
      <c r="GQ104" s="300"/>
      <c r="GR104" s="300"/>
      <c r="GS104" s="300"/>
      <c r="GT104" s="300"/>
      <c r="GU104" s="300"/>
      <c r="GV104" s="300"/>
      <c r="GW104" s="300"/>
      <c r="GX104" s="300"/>
      <c r="GY104" s="300"/>
      <c r="GZ104" s="300"/>
      <c r="HA104" s="300"/>
      <c r="HB104" s="300"/>
      <c r="HC104" s="300"/>
      <c r="HD104" s="300"/>
      <c r="HE104" s="300"/>
      <c r="HF104" s="300"/>
      <c r="HG104" s="300"/>
      <c r="HH104" s="300"/>
      <c r="HI104" s="300"/>
      <c r="HJ104" s="300"/>
      <c r="HK104" s="300"/>
      <c r="HL104" s="300"/>
      <c r="HM104" s="300"/>
      <c r="HN104" s="300"/>
      <c r="HO104" s="300"/>
      <c r="HP104" s="300"/>
      <c r="HQ104" s="300"/>
      <c r="HR104" s="300"/>
      <c r="HS104" s="300"/>
      <c r="HT104" s="300"/>
      <c r="HU104" s="300"/>
      <c r="HV104" s="300"/>
      <c r="HW104" s="300"/>
      <c r="HX104" s="300"/>
      <c r="HY104" s="300"/>
      <c r="HZ104" s="300"/>
      <c r="IA104" s="300"/>
      <c r="IB104" s="300"/>
      <c r="IC104" s="300"/>
      <c r="ID104" s="300"/>
      <c r="IE104" s="300"/>
      <c r="IF104" s="300"/>
      <c r="IG104" s="300"/>
      <c r="IH104" s="300"/>
      <c r="II104" s="300"/>
      <c r="IJ104" s="300"/>
      <c r="IK104" s="300"/>
      <c r="IL104" s="300"/>
      <c r="IM104" s="300"/>
      <c r="IN104" s="300"/>
      <c r="IO104" s="300"/>
      <c r="IP104" s="300"/>
      <c r="IQ104" s="300"/>
      <c r="IR104" s="300"/>
      <c r="IS104" s="300"/>
      <c r="IT104" s="300"/>
      <c r="IU104" s="300"/>
      <c r="IV104" s="300"/>
    </row>
    <row r="105" spans="1:256" s="360" customFormat="1" outlineLevel="1">
      <c r="A105" s="321"/>
      <c r="B105" s="103"/>
      <c r="C105" s="104" t="s">
        <v>52</v>
      </c>
      <c r="D105" s="227"/>
      <c r="E105" s="105">
        <f>SUM(E101:E104)</f>
        <v>184769494</v>
      </c>
      <c r="F105" s="105">
        <f>SUM(F101:F104)</f>
        <v>186155494</v>
      </c>
      <c r="G105" s="320"/>
      <c r="H105" s="16"/>
      <c r="I105" s="371"/>
      <c r="J105" s="18"/>
      <c r="K105" s="18"/>
      <c r="L105" s="19"/>
      <c r="M105" s="20">
        <f>SUM(J105:L105)</f>
        <v>0</v>
      </c>
      <c r="N105" s="300"/>
      <c r="O105" s="364"/>
      <c r="P105" s="364"/>
      <c r="Q105" s="364"/>
      <c r="S105" s="321"/>
      <c r="T105" s="320"/>
      <c r="U105" s="321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300"/>
      <c r="AI105" s="300"/>
      <c r="AJ105" s="300"/>
      <c r="AK105" s="300"/>
      <c r="AL105" s="300"/>
      <c r="AM105" s="300"/>
      <c r="AN105" s="300"/>
      <c r="AO105" s="300"/>
      <c r="AP105" s="300"/>
      <c r="AQ105" s="300"/>
      <c r="AR105" s="300"/>
      <c r="AS105" s="300"/>
      <c r="AT105" s="300"/>
      <c r="AU105" s="300"/>
      <c r="AV105" s="300"/>
      <c r="AW105" s="300"/>
      <c r="AX105" s="300"/>
      <c r="AY105" s="300"/>
      <c r="AZ105" s="300"/>
      <c r="BA105" s="300"/>
      <c r="BB105" s="300"/>
      <c r="BC105" s="300"/>
      <c r="BD105" s="300"/>
      <c r="BE105" s="300"/>
      <c r="BF105" s="300"/>
      <c r="BG105" s="300"/>
      <c r="BH105" s="300"/>
      <c r="BI105" s="300"/>
      <c r="BJ105" s="300"/>
      <c r="BK105" s="300"/>
      <c r="BL105" s="300"/>
      <c r="BM105" s="300"/>
      <c r="BN105" s="300"/>
      <c r="BO105" s="300"/>
      <c r="BP105" s="300"/>
      <c r="BQ105" s="300"/>
      <c r="BR105" s="300"/>
      <c r="BS105" s="300"/>
      <c r="BT105" s="300"/>
      <c r="BU105" s="300"/>
      <c r="BV105" s="300"/>
      <c r="BW105" s="300"/>
      <c r="BX105" s="300"/>
      <c r="BY105" s="300"/>
      <c r="BZ105" s="300"/>
      <c r="CA105" s="300"/>
      <c r="CB105" s="300"/>
      <c r="CC105" s="300"/>
      <c r="CD105" s="300"/>
      <c r="CE105" s="300"/>
      <c r="CF105" s="300"/>
      <c r="CG105" s="300"/>
      <c r="CH105" s="300"/>
      <c r="CI105" s="300"/>
      <c r="CJ105" s="300"/>
      <c r="CK105" s="300"/>
      <c r="CL105" s="300"/>
      <c r="CM105" s="300"/>
      <c r="CN105" s="300"/>
      <c r="CO105" s="300"/>
      <c r="CP105" s="300"/>
      <c r="CQ105" s="300"/>
      <c r="CR105" s="300"/>
      <c r="CS105" s="300"/>
      <c r="CT105" s="300"/>
      <c r="CU105" s="300"/>
      <c r="CV105" s="300"/>
      <c r="CW105" s="300"/>
      <c r="CX105" s="300"/>
      <c r="CY105" s="300"/>
      <c r="CZ105" s="300"/>
      <c r="DA105" s="300"/>
      <c r="DB105" s="300"/>
      <c r="DC105" s="300"/>
      <c r="DD105" s="300"/>
      <c r="DE105" s="300"/>
      <c r="DF105" s="300"/>
      <c r="DG105" s="300"/>
      <c r="DH105" s="300"/>
      <c r="DI105" s="300"/>
      <c r="DJ105" s="300"/>
      <c r="DK105" s="300"/>
      <c r="DL105" s="300"/>
      <c r="DM105" s="300"/>
      <c r="DN105" s="300"/>
      <c r="DO105" s="300"/>
      <c r="DP105" s="300"/>
      <c r="DQ105" s="300"/>
      <c r="DR105" s="300"/>
      <c r="DS105" s="300"/>
      <c r="DT105" s="300"/>
      <c r="DU105" s="300"/>
      <c r="DV105" s="300"/>
      <c r="DW105" s="300"/>
      <c r="DX105" s="300"/>
      <c r="DY105" s="300"/>
      <c r="DZ105" s="300"/>
      <c r="EA105" s="300"/>
      <c r="EB105" s="300"/>
      <c r="EC105" s="300"/>
      <c r="ED105" s="300"/>
      <c r="EE105" s="300"/>
      <c r="EF105" s="300"/>
      <c r="EG105" s="300"/>
      <c r="EH105" s="300"/>
      <c r="EI105" s="300"/>
      <c r="EJ105" s="300"/>
      <c r="EK105" s="300"/>
      <c r="EL105" s="300"/>
      <c r="EM105" s="300"/>
      <c r="EN105" s="300"/>
      <c r="EO105" s="300"/>
      <c r="EP105" s="300"/>
      <c r="EQ105" s="300"/>
      <c r="ER105" s="300"/>
      <c r="ES105" s="300"/>
      <c r="ET105" s="300"/>
      <c r="EU105" s="300"/>
      <c r="EV105" s="300"/>
      <c r="EW105" s="300"/>
      <c r="EX105" s="300"/>
      <c r="EY105" s="300"/>
      <c r="EZ105" s="300"/>
      <c r="FA105" s="300"/>
      <c r="FB105" s="300"/>
      <c r="FC105" s="300"/>
      <c r="FD105" s="300"/>
      <c r="FE105" s="300"/>
      <c r="FF105" s="300"/>
      <c r="FG105" s="300"/>
      <c r="FH105" s="300"/>
      <c r="FI105" s="300"/>
      <c r="FJ105" s="300"/>
      <c r="FK105" s="300"/>
      <c r="FL105" s="300"/>
      <c r="FM105" s="300"/>
      <c r="FN105" s="300"/>
      <c r="FO105" s="300"/>
      <c r="FP105" s="300"/>
      <c r="FQ105" s="300"/>
      <c r="FR105" s="300"/>
      <c r="FS105" s="300"/>
      <c r="FT105" s="300"/>
      <c r="FU105" s="300"/>
      <c r="FV105" s="300"/>
      <c r="FW105" s="300"/>
      <c r="FX105" s="300"/>
      <c r="FY105" s="300"/>
      <c r="FZ105" s="300"/>
      <c r="GA105" s="300"/>
      <c r="GB105" s="300"/>
      <c r="GC105" s="300"/>
      <c r="GD105" s="300"/>
      <c r="GE105" s="300"/>
      <c r="GF105" s="300"/>
      <c r="GG105" s="300"/>
      <c r="GH105" s="300"/>
      <c r="GI105" s="300"/>
      <c r="GJ105" s="300"/>
      <c r="GK105" s="300"/>
      <c r="GL105" s="300"/>
      <c r="GM105" s="300"/>
      <c r="GN105" s="300"/>
      <c r="GO105" s="300"/>
      <c r="GP105" s="300"/>
      <c r="GQ105" s="300"/>
      <c r="GR105" s="300"/>
      <c r="GS105" s="300"/>
      <c r="GT105" s="300"/>
      <c r="GU105" s="300"/>
      <c r="GV105" s="300"/>
      <c r="GW105" s="300"/>
      <c r="GX105" s="300"/>
      <c r="GY105" s="300"/>
      <c r="GZ105" s="300"/>
      <c r="HA105" s="300"/>
      <c r="HB105" s="300"/>
      <c r="HC105" s="300"/>
      <c r="HD105" s="300"/>
      <c r="HE105" s="300"/>
      <c r="HF105" s="300"/>
      <c r="HG105" s="300"/>
      <c r="HH105" s="300"/>
      <c r="HI105" s="300"/>
      <c r="HJ105" s="300"/>
      <c r="HK105" s="300"/>
      <c r="HL105" s="300"/>
      <c r="HM105" s="300"/>
      <c r="HN105" s="300"/>
      <c r="HO105" s="300"/>
      <c r="HP105" s="300"/>
      <c r="HQ105" s="300"/>
      <c r="HR105" s="300"/>
      <c r="HS105" s="300"/>
      <c r="HT105" s="300"/>
      <c r="HU105" s="300"/>
      <c r="HV105" s="300"/>
      <c r="HW105" s="300"/>
      <c r="HX105" s="300"/>
      <c r="HY105" s="300"/>
      <c r="HZ105" s="300"/>
      <c r="IA105" s="300"/>
      <c r="IB105" s="300"/>
      <c r="IC105" s="300"/>
      <c r="ID105" s="300"/>
      <c r="IE105" s="300"/>
      <c r="IF105" s="300"/>
      <c r="IG105" s="300"/>
      <c r="IH105" s="300"/>
      <c r="II105" s="300"/>
      <c r="IJ105" s="300"/>
      <c r="IK105" s="300"/>
      <c r="IL105" s="300"/>
      <c r="IM105" s="300"/>
      <c r="IN105" s="300"/>
      <c r="IO105" s="300"/>
      <c r="IP105" s="300"/>
      <c r="IQ105" s="300"/>
      <c r="IR105" s="300"/>
      <c r="IS105" s="300"/>
      <c r="IT105" s="300"/>
      <c r="IU105" s="300"/>
      <c r="IV105" s="300"/>
    </row>
    <row r="106" spans="1:256" s="360" customFormat="1" outlineLevel="1">
      <c r="A106" s="321"/>
      <c r="B106" s="329">
        <v>3</v>
      </c>
      <c r="C106" s="32" t="s">
        <v>58</v>
      </c>
      <c r="D106" s="359"/>
      <c r="E106" s="297"/>
      <c r="F106" s="297">
        <v>0</v>
      </c>
      <c r="G106" s="320"/>
      <c r="H106" s="16" t="s">
        <v>175</v>
      </c>
      <c r="I106" s="17" t="s">
        <v>364</v>
      </c>
      <c r="J106" s="18">
        <v>0</v>
      </c>
      <c r="K106" s="18">
        <v>0</v>
      </c>
      <c r="L106" s="19">
        <v>0</v>
      </c>
      <c r="M106" s="20">
        <f>SUM(J106:L106)</f>
        <v>0</v>
      </c>
      <c r="N106" s="300"/>
      <c r="O106" s="364"/>
      <c r="P106" s="364"/>
      <c r="Q106" s="364"/>
      <c r="S106" s="321"/>
      <c r="T106" s="320"/>
      <c r="U106" s="321"/>
      <c r="V106" s="300"/>
      <c r="W106" s="300"/>
      <c r="X106" s="300"/>
      <c r="Y106" s="300"/>
      <c r="Z106" s="300"/>
      <c r="AA106" s="300"/>
      <c r="AB106" s="300"/>
      <c r="AC106" s="300"/>
      <c r="AD106" s="300"/>
      <c r="AE106" s="300"/>
      <c r="AF106" s="300"/>
      <c r="AG106" s="300"/>
      <c r="AH106" s="300"/>
      <c r="AI106" s="300"/>
      <c r="AJ106" s="300"/>
      <c r="AK106" s="300"/>
      <c r="AL106" s="300"/>
      <c r="AM106" s="300"/>
      <c r="AN106" s="300"/>
      <c r="AO106" s="300"/>
      <c r="AP106" s="300"/>
      <c r="AQ106" s="300"/>
      <c r="AR106" s="300"/>
      <c r="AS106" s="300"/>
      <c r="AT106" s="300"/>
      <c r="AU106" s="300"/>
      <c r="AV106" s="300"/>
      <c r="AW106" s="300"/>
      <c r="AX106" s="300"/>
      <c r="AY106" s="300"/>
      <c r="AZ106" s="300"/>
      <c r="BA106" s="300"/>
      <c r="BB106" s="300"/>
      <c r="BC106" s="300"/>
      <c r="BD106" s="300"/>
      <c r="BE106" s="300"/>
      <c r="BF106" s="300"/>
      <c r="BG106" s="300"/>
      <c r="BH106" s="300"/>
      <c r="BI106" s="300"/>
      <c r="BJ106" s="300"/>
      <c r="BK106" s="300"/>
      <c r="BL106" s="300"/>
      <c r="BM106" s="300"/>
      <c r="BN106" s="300"/>
      <c r="BO106" s="300"/>
      <c r="BP106" s="300"/>
      <c r="BQ106" s="300"/>
      <c r="BR106" s="300"/>
      <c r="BS106" s="300"/>
      <c r="BT106" s="300"/>
      <c r="BU106" s="300"/>
      <c r="BV106" s="300"/>
      <c r="BW106" s="300"/>
      <c r="BX106" s="300"/>
      <c r="BY106" s="300"/>
      <c r="BZ106" s="300"/>
      <c r="CA106" s="300"/>
      <c r="CB106" s="300"/>
      <c r="CC106" s="300"/>
      <c r="CD106" s="300"/>
      <c r="CE106" s="300"/>
      <c r="CF106" s="300"/>
      <c r="CG106" s="300"/>
      <c r="CH106" s="300"/>
      <c r="CI106" s="300"/>
      <c r="CJ106" s="300"/>
      <c r="CK106" s="300"/>
      <c r="CL106" s="300"/>
      <c r="CM106" s="300"/>
      <c r="CN106" s="300"/>
      <c r="CO106" s="300"/>
      <c r="CP106" s="300"/>
      <c r="CQ106" s="300"/>
      <c r="CR106" s="300"/>
      <c r="CS106" s="300"/>
      <c r="CT106" s="300"/>
      <c r="CU106" s="300"/>
      <c r="CV106" s="300"/>
      <c r="CW106" s="300"/>
      <c r="CX106" s="300"/>
      <c r="CY106" s="300"/>
      <c r="CZ106" s="300"/>
      <c r="DA106" s="300"/>
      <c r="DB106" s="300"/>
      <c r="DC106" s="300"/>
      <c r="DD106" s="300"/>
      <c r="DE106" s="300"/>
      <c r="DF106" s="300"/>
      <c r="DG106" s="300"/>
      <c r="DH106" s="300"/>
      <c r="DI106" s="300"/>
      <c r="DJ106" s="300"/>
      <c r="DK106" s="300"/>
      <c r="DL106" s="300"/>
      <c r="DM106" s="300"/>
      <c r="DN106" s="300"/>
      <c r="DO106" s="300"/>
      <c r="DP106" s="300"/>
      <c r="DQ106" s="300"/>
      <c r="DR106" s="300"/>
      <c r="DS106" s="300"/>
      <c r="DT106" s="300"/>
      <c r="DU106" s="300"/>
      <c r="DV106" s="300"/>
      <c r="DW106" s="300"/>
      <c r="DX106" s="300"/>
      <c r="DY106" s="300"/>
      <c r="DZ106" s="300"/>
      <c r="EA106" s="300"/>
      <c r="EB106" s="300"/>
      <c r="EC106" s="300"/>
      <c r="ED106" s="300"/>
      <c r="EE106" s="300"/>
      <c r="EF106" s="300"/>
      <c r="EG106" s="300"/>
      <c r="EH106" s="300"/>
      <c r="EI106" s="300"/>
      <c r="EJ106" s="300"/>
      <c r="EK106" s="300"/>
      <c r="EL106" s="300"/>
      <c r="EM106" s="300"/>
      <c r="EN106" s="300"/>
      <c r="EO106" s="300"/>
      <c r="EP106" s="300"/>
      <c r="EQ106" s="300"/>
      <c r="ER106" s="300"/>
      <c r="ES106" s="300"/>
      <c r="ET106" s="300"/>
      <c r="EU106" s="300"/>
      <c r="EV106" s="300"/>
      <c r="EW106" s="300"/>
      <c r="EX106" s="300"/>
      <c r="EY106" s="300"/>
      <c r="EZ106" s="300"/>
      <c r="FA106" s="300"/>
      <c r="FB106" s="300"/>
      <c r="FC106" s="300"/>
      <c r="FD106" s="300"/>
      <c r="FE106" s="300"/>
      <c r="FF106" s="300"/>
      <c r="FG106" s="300"/>
      <c r="FH106" s="300"/>
      <c r="FI106" s="300"/>
      <c r="FJ106" s="300"/>
      <c r="FK106" s="300"/>
      <c r="FL106" s="300"/>
      <c r="FM106" s="300"/>
      <c r="FN106" s="300"/>
      <c r="FO106" s="300"/>
      <c r="FP106" s="300"/>
      <c r="FQ106" s="300"/>
      <c r="FR106" s="300"/>
      <c r="FS106" s="300"/>
      <c r="FT106" s="300"/>
      <c r="FU106" s="300"/>
      <c r="FV106" s="300"/>
      <c r="FW106" s="300"/>
      <c r="FX106" s="300"/>
      <c r="FY106" s="300"/>
      <c r="FZ106" s="300"/>
      <c r="GA106" s="300"/>
      <c r="GB106" s="300"/>
      <c r="GC106" s="300"/>
      <c r="GD106" s="300"/>
      <c r="GE106" s="300"/>
      <c r="GF106" s="300"/>
      <c r="GG106" s="300"/>
      <c r="GH106" s="300"/>
      <c r="GI106" s="300"/>
      <c r="GJ106" s="300"/>
      <c r="GK106" s="300"/>
      <c r="GL106" s="300"/>
      <c r="GM106" s="300"/>
      <c r="GN106" s="300"/>
      <c r="GO106" s="300"/>
      <c r="GP106" s="300"/>
      <c r="GQ106" s="300"/>
      <c r="GR106" s="300"/>
      <c r="GS106" s="300"/>
      <c r="GT106" s="300"/>
      <c r="GU106" s="300"/>
      <c r="GV106" s="300"/>
      <c r="GW106" s="300"/>
      <c r="GX106" s="300"/>
      <c r="GY106" s="300"/>
      <c r="GZ106" s="300"/>
      <c r="HA106" s="300"/>
      <c r="HB106" s="300"/>
      <c r="HC106" s="300"/>
      <c r="HD106" s="300"/>
      <c r="HE106" s="300"/>
      <c r="HF106" s="300"/>
      <c r="HG106" s="300"/>
      <c r="HH106" s="300"/>
      <c r="HI106" s="300"/>
      <c r="HJ106" s="300"/>
      <c r="HK106" s="300"/>
      <c r="HL106" s="300"/>
      <c r="HM106" s="300"/>
      <c r="HN106" s="300"/>
      <c r="HO106" s="300"/>
      <c r="HP106" s="300"/>
      <c r="HQ106" s="300"/>
      <c r="HR106" s="300"/>
      <c r="HS106" s="300"/>
      <c r="HT106" s="300"/>
      <c r="HU106" s="300"/>
      <c r="HV106" s="300"/>
      <c r="HW106" s="300"/>
      <c r="HX106" s="300"/>
      <c r="HY106" s="300"/>
      <c r="HZ106" s="300"/>
      <c r="IA106" s="300"/>
      <c r="IB106" s="300"/>
      <c r="IC106" s="300"/>
      <c r="ID106" s="300"/>
      <c r="IE106" s="300"/>
      <c r="IF106" s="300"/>
      <c r="IG106" s="300"/>
      <c r="IH106" s="300"/>
      <c r="II106" s="300"/>
      <c r="IJ106" s="300"/>
      <c r="IK106" s="300"/>
      <c r="IL106" s="300"/>
      <c r="IM106" s="300"/>
      <c r="IN106" s="300"/>
      <c r="IO106" s="300"/>
      <c r="IP106" s="300"/>
      <c r="IQ106" s="300"/>
      <c r="IR106" s="300"/>
      <c r="IS106" s="300"/>
      <c r="IT106" s="300"/>
      <c r="IU106" s="300"/>
      <c r="IV106" s="300"/>
    </row>
    <row r="107" spans="1:256" s="360" customFormat="1" ht="12.75" outlineLevel="1">
      <c r="A107" s="321"/>
      <c r="B107" s="329">
        <v>4</v>
      </c>
      <c r="C107" s="32" t="s">
        <v>11</v>
      </c>
      <c r="D107" s="359"/>
      <c r="E107" s="297"/>
      <c r="F107" s="297"/>
      <c r="G107" s="320"/>
      <c r="H107" s="16"/>
      <c r="I107" s="17" t="s">
        <v>186</v>
      </c>
      <c r="J107" s="18">
        <v>0</v>
      </c>
      <c r="K107" s="18">
        <v>0</v>
      </c>
      <c r="L107" s="311"/>
      <c r="M107" s="20">
        <f>SUM(J107:L107)</f>
        <v>0</v>
      </c>
      <c r="N107" s="300"/>
      <c r="O107" s="364"/>
      <c r="P107" s="364"/>
      <c r="Q107" s="364"/>
      <c r="S107" s="321"/>
      <c r="T107" s="320"/>
      <c r="U107" s="321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300"/>
      <c r="AI107" s="300"/>
      <c r="AJ107" s="300"/>
      <c r="AK107" s="300"/>
      <c r="AL107" s="300"/>
      <c r="AM107" s="300"/>
      <c r="AN107" s="300"/>
      <c r="AO107" s="300"/>
      <c r="AP107" s="300"/>
      <c r="AQ107" s="300"/>
      <c r="AR107" s="300"/>
      <c r="AS107" s="300"/>
      <c r="AT107" s="300"/>
      <c r="AU107" s="300"/>
      <c r="AV107" s="300"/>
      <c r="AW107" s="300"/>
      <c r="AX107" s="300"/>
      <c r="AY107" s="300"/>
      <c r="AZ107" s="300"/>
      <c r="BA107" s="300"/>
      <c r="BB107" s="300"/>
      <c r="BC107" s="300"/>
      <c r="BD107" s="300"/>
      <c r="BE107" s="300"/>
      <c r="BF107" s="300"/>
      <c r="BG107" s="300"/>
      <c r="BH107" s="300"/>
      <c r="BI107" s="300"/>
      <c r="BJ107" s="300"/>
      <c r="BK107" s="300"/>
      <c r="BL107" s="300"/>
      <c r="BM107" s="300"/>
      <c r="BN107" s="300"/>
      <c r="BO107" s="300"/>
      <c r="BP107" s="300"/>
      <c r="BQ107" s="300"/>
      <c r="BR107" s="300"/>
      <c r="BS107" s="300"/>
      <c r="BT107" s="300"/>
      <c r="BU107" s="300"/>
      <c r="BV107" s="300"/>
      <c r="BW107" s="300"/>
      <c r="BX107" s="300"/>
      <c r="BY107" s="300"/>
      <c r="BZ107" s="300"/>
      <c r="CA107" s="300"/>
      <c r="CB107" s="300"/>
      <c r="CC107" s="300"/>
      <c r="CD107" s="300"/>
      <c r="CE107" s="300"/>
      <c r="CF107" s="300"/>
      <c r="CG107" s="300"/>
      <c r="CH107" s="300"/>
      <c r="CI107" s="300"/>
      <c r="CJ107" s="300"/>
      <c r="CK107" s="300"/>
      <c r="CL107" s="300"/>
      <c r="CM107" s="300"/>
      <c r="CN107" s="300"/>
      <c r="CO107" s="300"/>
      <c r="CP107" s="300"/>
      <c r="CQ107" s="300"/>
      <c r="CR107" s="300"/>
      <c r="CS107" s="300"/>
      <c r="CT107" s="300"/>
      <c r="CU107" s="300"/>
      <c r="CV107" s="300"/>
      <c r="CW107" s="300"/>
      <c r="CX107" s="300"/>
      <c r="CY107" s="300"/>
      <c r="CZ107" s="300"/>
      <c r="DA107" s="300"/>
      <c r="DB107" s="300"/>
      <c r="DC107" s="300"/>
      <c r="DD107" s="300"/>
      <c r="DE107" s="300"/>
      <c r="DF107" s="300"/>
      <c r="DG107" s="300"/>
      <c r="DH107" s="300"/>
      <c r="DI107" s="300"/>
      <c r="DJ107" s="300"/>
      <c r="DK107" s="300"/>
      <c r="DL107" s="300"/>
      <c r="DM107" s="300"/>
      <c r="DN107" s="300"/>
      <c r="DO107" s="300"/>
      <c r="DP107" s="300"/>
      <c r="DQ107" s="300"/>
      <c r="DR107" s="300"/>
      <c r="DS107" s="300"/>
      <c r="DT107" s="300"/>
      <c r="DU107" s="300"/>
      <c r="DV107" s="300"/>
      <c r="DW107" s="300"/>
      <c r="DX107" s="300"/>
      <c r="DY107" s="300"/>
      <c r="DZ107" s="300"/>
      <c r="EA107" s="300"/>
      <c r="EB107" s="300"/>
      <c r="EC107" s="300"/>
      <c r="ED107" s="300"/>
      <c r="EE107" s="300"/>
      <c r="EF107" s="300"/>
      <c r="EG107" s="300"/>
      <c r="EH107" s="300"/>
      <c r="EI107" s="300"/>
      <c r="EJ107" s="300"/>
      <c r="EK107" s="300"/>
      <c r="EL107" s="300"/>
      <c r="EM107" s="300"/>
      <c r="EN107" s="300"/>
      <c r="EO107" s="300"/>
      <c r="EP107" s="300"/>
      <c r="EQ107" s="300"/>
      <c r="ER107" s="300"/>
      <c r="ES107" s="300"/>
      <c r="ET107" s="300"/>
      <c r="EU107" s="300"/>
      <c r="EV107" s="300"/>
      <c r="EW107" s="300"/>
      <c r="EX107" s="300"/>
      <c r="EY107" s="300"/>
      <c r="EZ107" s="300"/>
      <c r="FA107" s="300"/>
      <c r="FB107" s="300"/>
      <c r="FC107" s="300"/>
      <c r="FD107" s="300"/>
      <c r="FE107" s="300"/>
      <c r="FF107" s="300"/>
      <c r="FG107" s="300"/>
      <c r="FH107" s="300"/>
      <c r="FI107" s="300"/>
      <c r="FJ107" s="300"/>
      <c r="FK107" s="300"/>
      <c r="FL107" s="300"/>
      <c r="FM107" s="300"/>
      <c r="FN107" s="300"/>
      <c r="FO107" s="300"/>
      <c r="FP107" s="300"/>
      <c r="FQ107" s="300"/>
      <c r="FR107" s="300"/>
      <c r="FS107" s="300"/>
      <c r="FT107" s="300"/>
      <c r="FU107" s="300"/>
      <c r="FV107" s="300"/>
      <c r="FW107" s="300"/>
      <c r="FX107" s="300"/>
      <c r="FY107" s="300"/>
      <c r="FZ107" s="300"/>
      <c r="GA107" s="300"/>
      <c r="GB107" s="300"/>
      <c r="GC107" s="300"/>
      <c r="GD107" s="300"/>
      <c r="GE107" s="300"/>
      <c r="GF107" s="300"/>
      <c r="GG107" s="300"/>
      <c r="GH107" s="300"/>
      <c r="GI107" s="300"/>
      <c r="GJ107" s="300"/>
      <c r="GK107" s="300"/>
      <c r="GL107" s="300"/>
      <c r="GM107" s="300"/>
      <c r="GN107" s="300"/>
      <c r="GO107" s="300"/>
      <c r="GP107" s="300"/>
      <c r="GQ107" s="300"/>
      <c r="GR107" s="300"/>
      <c r="GS107" s="300"/>
      <c r="GT107" s="300"/>
      <c r="GU107" s="300"/>
      <c r="GV107" s="300"/>
      <c r="GW107" s="300"/>
      <c r="GX107" s="300"/>
      <c r="GY107" s="300"/>
      <c r="GZ107" s="300"/>
      <c r="HA107" s="300"/>
      <c r="HB107" s="300"/>
      <c r="HC107" s="300"/>
      <c r="HD107" s="300"/>
      <c r="HE107" s="300"/>
      <c r="HF107" s="300"/>
      <c r="HG107" s="300"/>
      <c r="HH107" s="300"/>
      <c r="HI107" s="300"/>
      <c r="HJ107" s="300"/>
      <c r="HK107" s="300"/>
      <c r="HL107" s="300"/>
      <c r="HM107" s="300"/>
      <c r="HN107" s="300"/>
      <c r="HO107" s="300"/>
      <c r="HP107" s="300"/>
      <c r="HQ107" s="300"/>
      <c r="HR107" s="300"/>
      <c r="HS107" s="300"/>
      <c r="HT107" s="300"/>
      <c r="HU107" s="300"/>
      <c r="HV107" s="300"/>
      <c r="HW107" s="300"/>
      <c r="HX107" s="300"/>
      <c r="HY107" s="300"/>
      <c r="HZ107" s="300"/>
      <c r="IA107" s="300"/>
      <c r="IB107" s="300"/>
      <c r="IC107" s="300"/>
      <c r="ID107" s="300"/>
      <c r="IE107" s="300"/>
      <c r="IF107" s="300"/>
      <c r="IG107" s="300"/>
      <c r="IH107" s="300"/>
      <c r="II107" s="300"/>
      <c r="IJ107" s="300"/>
      <c r="IK107" s="300"/>
      <c r="IL107" s="300"/>
      <c r="IM107" s="300"/>
      <c r="IN107" s="300"/>
      <c r="IO107" s="300"/>
      <c r="IP107" s="300"/>
      <c r="IQ107" s="300"/>
      <c r="IR107" s="300"/>
      <c r="IS107" s="300"/>
      <c r="IT107" s="300"/>
      <c r="IU107" s="300"/>
      <c r="IV107" s="300"/>
    </row>
    <row r="108" spans="1:256" s="360" customFormat="1" outlineLevel="1">
      <c r="A108" s="321"/>
      <c r="B108" s="329"/>
      <c r="C108" s="312" t="s">
        <v>92</v>
      </c>
      <c r="D108" s="359"/>
      <c r="E108" s="297"/>
      <c r="F108" s="297">
        <v>0</v>
      </c>
      <c r="G108" s="320"/>
      <c r="H108" s="16"/>
      <c r="I108" s="17" t="s">
        <v>187</v>
      </c>
      <c r="J108" s="18">
        <v>0</v>
      </c>
      <c r="K108" s="18">
        <v>0</v>
      </c>
      <c r="L108" s="19">
        <f>F103-E103</f>
        <v>1386000</v>
      </c>
      <c r="M108" s="20">
        <f>SUM(J108:L108)</f>
        <v>1386000</v>
      </c>
      <c r="N108" s="300"/>
      <c r="O108" s="364"/>
      <c r="P108" s="364"/>
      <c r="Q108" s="364"/>
      <c r="S108" s="321"/>
      <c r="T108" s="320"/>
      <c r="U108" s="321"/>
      <c r="V108" s="300"/>
      <c r="W108" s="300"/>
      <c r="X108" s="300"/>
      <c r="Y108" s="300"/>
      <c r="Z108" s="300"/>
      <c r="AA108" s="300"/>
      <c r="AB108" s="300"/>
      <c r="AC108" s="300"/>
      <c r="AD108" s="300"/>
      <c r="AE108" s="300"/>
      <c r="AF108" s="300"/>
      <c r="AG108" s="300"/>
      <c r="AH108" s="300"/>
      <c r="AI108" s="300"/>
      <c r="AJ108" s="300"/>
      <c r="AK108" s="300"/>
      <c r="AL108" s="300"/>
      <c r="AM108" s="300"/>
      <c r="AN108" s="300"/>
      <c r="AO108" s="300"/>
      <c r="AP108" s="300"/>
      <c r="AQ108" s="300"/>
      <c r="AR108" s="300"/>
      <c r="AS108" s="300"/>
      <c r="AT108" s="300"/>
      <c r="AU108" s="300"/>
      <c r="AV108" s="300"/>
      <c r="AW108" s="300"/>
      <c r="AX108" s="300"/>
      <c r="AY108" s="300"/>
      <c r="AZ108" s="300"/>
      <c r="BA108" s="300"/>
      <c r="BB108" s="300"/>
      <c r="BC108" s="300"/>
      <c r="BD108" s="300"/>
      <c r="BE108" s="300"/>
      <c r="BF108" s="300"/>
      <c r="BG108" s="300"/>
      <c r="BH108" s="300"/>
      <c r="BI108" s="300"/>
      <c r="BJ108" s="300"/>
      <c r="BK108" s="300"/>
      <c r="BL108" s="300"/>
      <c r="BM108" s="300"/>
      <c r="BN108" s="300"/>
      <c r="BO108" s="300"/>
      <c r="BP108" s="300"/>
      <c r="BQ108" s="300"/>
      <c r="BR108" s="300"/>
      <c r="BS108" s="300"/>
      <c r="BT108" s="300"/>
      <c r="BU108" s="300"/>
      <c r="BV108" s="300"/>
      <c r="BW108" s="300"/>
      <c r="BX108" s="300"/>
      <c r="BY108" s="300"/>
      <c r="BZ108" s="300"/>
      <c r="CA108" s="300"/>
      <c r="CB108" s="300"/>
      <c r="CC108" s="300"/>
      <c r="CD108" s="300"/>
      <c r="CE108" s="300"/>
      <c r="CF108" s="300"/>
      <c r="CG108" s="300"/>
      <c r="CH108" s="300"/>
      <c r="CI108" s="300"/>
      <c r="CJ108" s="300"/>
      <c r="CK108" s="300"/>
      <c r="CL108" s="300"/>
      <c r="CM108" s="300"/>
      <c r="CN108" s="300"/>
      <c r="CO108" s="300"/>
      <c r="CP108" s="300"/>
      <c r="CQ108" s="300"/>
      <c r="CR108" s="300"/>
      <c r="CS108" s="300"/>
      <c r="CT108" s="300"/>
      <c r="CU108" s="300"/>
      <c r="CV108" s="300"/>
      <c r="CW108" s="300"/>
      <c r="CX108" s="300"/>
      <c r="CY108" s="300"/>
      <c r="CZ108" s="300"/>
      <c r="DA108" s="300"/>
      <c r="DB108" s="300"/>
      <c r="DC108" s="300"/>
      <c r="DD108" s="300"/>
      <c r="DE108" s="300"/>
      <c r="DF108" s="300"/>
      <c r="DG108" s="300"/>
      <c r="DH108" s="300"/>
      <c r="DI108" s="300"/>
      <c r="DJ108" s="300"/>
      <c r="DK108" s="300"/>
      <c r="DL108" s="300"/>
      <c r="DM108" s="300"/>
      <c r="DN108" s="300"/>
      <c r="DO108" s="300"/>
      <c r="DP108" s="300"/>
      <c r="DQ108" s="300"/>
      <c r="DR108" s="300"/>
      <c r="DS108" s="300"/>
      <c r="DT108" s="300"/>
      <c r="DU108" s="300"/>
      <c r="DV108" s="300"/>
      <c r="DW108" s="300"/>
      <c r="DX108" s="300"/>
      <c r="DY108" s="300"/>
      <c r="DZ108" s="300"/>
      <c r="EA108" s="300"/>
      <c r="EB108" s="300"/>
      <c r="EC108" s="300"/>
      <c r="ED108" s="300"/>
      <c r="EE108" s="300"/>
      <c r="EF108" s="300"/>
      <c r="EG108" s="300"/>
      <c r="EH108" s="300"/>
      <c r="EI108" s="300"/>
      <c r="EJ108" s="300"/>
      <c r="EK108" s="300"/>
      <c r="EL108" s="300"/>
      <c r="EM108" s="300"/>
      <c r="EN108" s="300"/>
      <c r="EO108" s="300"/>
      <c r="EP108" s="300"/>
      <c r="EQ108" s="300"/>
      <c r="ER108" s="300"/>
      <c r="ES108" s="300"/>
      <c r="ET108" s="300"/>
      <c r="EU108" s="300"/>
      <c r="EV108" s="300"/>
      <c r="EW108" s="300"/>
      <c r="EX108" s="300"/>
      <c r="EY108" s="300"/>
      <c r="EZ108" s="300"/>
      <c r="FA108" s="300"/>
      <c r="FB108" s="300"/>
      <c r="FC108" s="300"/>
      <c r="FD108" s="300"/>
      <c r="FE108" s="300"/>
      <c r="FF108" s="300"/>
      <c r="FG108" s="300"/>
      <c r="FH108" s="300"/>
      <c r="FI108" s="300"/>
      <c r="FJ108" s="300"/>
      <c r="FK108" s="300"/>
      <c r="FL108" s="300"/>
      <c r="FM108" s="300"/>
      <c r="FN108" s="300"/>
      <c r="FO108" s="300"/>
      <c r="FP108" s="300"/>
      <c r="FQ108" s="300"/>
      <c r="FR108" s="300"/>
      <c r="FS108" s="300"/>
      <c r="FT108" s="300"/>
      <c r="FU108" s="300"/>
      <c r="FV108" s="300"/>
      <c r="FW108" s="300"/>
      <c r="FX108" s="300"/>
      <c r="FY108" s="300"/>
      <c r="FZ108" s="300"/>
      <c r="GA108" s="300"/>
      <c r="GB108" s="300"/>
      <c r="GC108" s="300"/>
      <c r="GD108" s="300"/>
      <c r="GE108" s="300"/>
      <c r="GF108" s="300"/>
      <c r="GG108" s="300"/>
      <c r="GH108" s="300"/>
      <c r="GI108" s="300"/>
      <c r="GJ108" s="300"/>
      <c r="GK108" s="300"/>
      <c r="GL108" s="300"/>
      <c r="GM108" s="300"/>
      <c r="GN108" s="300"/>
      <c r="GO108" s="300"/>
      <c r="GP108" s="300"/>
      <c r="GQ108" s="300"/>
      <c r="GR108" s="300"/>
      <c r="GS108" s="300"/>
      <c r="GT108" s="300"/>
      <c r="GU108" s="300"/>
      <c r="GV108" s="300"/>
      <c r="GW108" s="300"/>
      <c r="GX108" s="300"/>
      <c r="GY108" s="300"/>
      <c r="GZ108" s="300"/>
      <c r="HA108" s="300"/>
      <c r="HB108" s="300"/>
      <c r="HC108" s="300"/>
      <c r="HD108" s="300"/>
      <c r="HE108" s="300"/>
      <c r="HF108" s="300"/>
      <c r="HG108" s="300"/>
      <c r="HH108" s="300"/>
      <c r="HI108" s="300"/>
      <c r="HJ108" s="300"/>
      <c r="HK108" s="300"/>
      <c r="HL108" s="300"/>
      <c r="HM108" s="300"/>
      <c r="HN108" s="300"/>
      <c r="HO108" s="300"/>
      <c r="HP108" s="300"/>
      <c r="HQ108" s="300"/>
      <c r="HR108" s="300"/>
      <c r="HS108" s="300"/>
      <c r="HT108" s="300"/>
      <c r="HU108" s="300"/>
      <c r="HV108" s="300"/>
      <c r="HW108" s="300"/>
      <c r="HX108" s="300"/>
      <c r="HY108" s="300"/>
      <c r="HZ108" s="300"/>
      <c r="IA108" s="300"/>
      <c r="IB108" s="300"/>
      <c r="IC108" s="300"/>
      <c r="ID108" s="300"/>
      <c r="IE108" s="300"/>
      <c r="IF108" s="300"/>
      <c r="IG108" s="300"/>
      <c r="IH108" s="300"/>
      <c r="II108" s="300"/>
      <c r="IJ108" s="300"/>
      <c r="IK108" s="300"/>
      <c r="IL108" s="300"/>
      <c r="IM108" s="300"/>
      <c r="IN108" s="300"/>
      <c r="IO108" s="300"/>
      <c r="IP108" s="300"/>
      <c r="IQ108" s="300"/>
      <c r="IR108" s="300"/>
      <c r="IS108" s="300"/>
      <c r="IT108" s="300"/>
      <c r="IU108" s="300"/>
      <c r="IV108" s="300"/>
    </row>
    <row r="109" spans="1:256" s="360" customFormat="1" outlineLevel="1">
      <c r="A109" s="321"/>
      <c r="B109" s="329"/>
      <c r="C109" s="312" t="s">
        <v>93</v>
      </c>
      <c r="D109" s="359"/>
      <c r="E109" s="297"/>
      <c r="F109" s="297">
        <v>0</v>
      </c>
      <c r="G109" s="320"/>
      <c r="H109" s="116"/>
      <c r="I109" s="118" t="s">
        <v>365</v>
      </c>
      <c r="J109" s="117">
        <f>J106+J107-J108</f>
        <v>0</v>
      </c>
      <c r="K109" s="117">
        <f>K106+K107-K108</f>
        <v>0</v>
      </c>
      <c r="L109" s="117">
        <f>L106+L107+L108</f>
        <v>1386000</v>
      </c>
      <c r="M109" s="124">
        <f>M106+M107+M108</f>
        <v>1386000</v>
      </c>
      <c r="N109" s="300"/>
      <c r="O109" s="364"/>
      <c r="P109" s="364"/>
      <c r="Q109" s="364"/>
      <c r="S109" s="321"/>
      <c r="T109" s="320"/>
      <c r="U109" s="321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300"/>
      <c r="AI109" s="300"/>
      <c r="AJ109" s="300"/>
      <c r="AK109" s="300"/>
      <c r="AL109" s="300"/>
      <c r="AM109" s="300"/>
      <c r="AN109" s="300"/>
      <c r="AO109" s="300"/>
      <c r="AP109" s="300"/>
      <c r="AQ109" s="300"/>
      <c r="AR109" s="300"/>
      <c r="AS109" s="300"/>
      <c r="AT109" s="300"/>
      <c r="AU109" s="300"/>
      <c r="AV109" s="300"/>
      <c r="AW109" s="300"/>
      <c r="AX109" s="300"/>
      <c r="AY109" s="300"/>
      <c r="AZ109" s="300"/>
      <c r="BA109" s="300"/>
      <c r="BB109" s="300"/>
      <c r="BC109" s="300"/>
      <c r="BD109" s="300"/>
      <c r="BE109" s="300"/>
      <c r="BF109" s="300"/>
      <c r="BG109" s="300"/>
      <c r="BH109" s="300"/>
      <c r="BI109" s="300"/>
      <c r="BJ109" s="300"/>
      <c r="BK109" s="300"/>
      <c r="BL109" s="300"/>
      <c r="BM109" s="300"/>
      <c r="BN109" s="300"/>
      <c r="BO109" s="300"/>
      <c r="BP109" s="300"/>
      <c r="BQ109" s="300"/>
      <c r="BR109" s="300"/>
      <c r="BS109" s="300"/>
      <c r="BT109" s="300"/>
      <c r="BU109" s="300"/>
      <c r="BV109" s="300"/>
      <c r="BW109" s="300"/>
      <c r="BX109" s="300"/>
      <c r="BY109" s="300"/>
      <c r="BZ109" s="300"/>
      <c r="CA109" s="300"/>
      <c r="CB109" s="300"/>
      <c r="CC109" s="300"/>
      <c r="CD109" s="300"/>
      <c r="CE109" s="300"/>
      <c r="CF109" s="300"/>
      <c r="CG109" s="300"/>
      <c r="CH109" s="300"/>
      <c r="CI109" s="300"/>
      <c r="CJ109" s="300"/>
      <c r="CK109" s="300"/>
      <c r="CL109" s="300"/>
      <c r="CM109" s="300"/>
      <c r="CN109" s="300"/>
      <c r="CO109" s="300"/>
      <c r="CP109" s="300"/>
      <c r="CQ109" s="300"/>
      <c r="CR109" s="300"/>
      <c r="CS109" s="300"/>
      <c r="CT109" s="300"/>
      <c r="CU109" s="300"/>
      <c r="CV109" s="300"/>
      <c r="CW109" s="300"/>
      <c r="CX109" s="300"/>
      <c r="CY109" s="300"/>
      <c r="CZ109" s="300"/>
      <c r="DA109" s="300"/>
      <c r="DB109" s="300"/>
      <c r="DC109" s="300"/>
      <c r="DD109" s="300"/>
      <c r="DE109" s="300"/>
      <c r="DF109" s="300"/>
      <c r="DG109" s="300"/>
      <c r="DH109" s="300"/>
      <c r="DI109" s="300"/>
      <c r="DJ109" s="300"/>
      <c r="DK109" s="300"/>
      <c r="DL109" s="300"/>
      <c r="DM109" s="300"/>
      <c r="DN109" s="300"/>
      <c r="DO109" s="300"/>
      <c r="DP109" s="300"/>
      <c r="DQ109" s="300"/>
      <c r="DR109" s="300"/>
      <c r="DS109" s="300"/>
      <c r="DT109" s="300"/>
      <c r="DU109" s="300"/>
      <c r="DV109" s="300"/>
      <c r="DW109" s="300"/>
      <c r="DX109" s="300"/>
      <c r="DY109" s="300"/>
      <c r="DZ109" s="300"/>
      <c r="EA109" s="300"/>
      <c r="EB109" s="300"/>
      <c r="EC109" s="300"/>
      <c r="ED109" s="300"/>
      <c r="EE109" s="300"/>
      <c r="EF109" s="300"/>
      <c r="EG109" s="300"/>
      <c r="EH109" s="300"/>
      <c r="EI109" s="300"/>
      <c r="EJ109" s="300"/>
      <c r="EK109" s="300"/>
      <c r="EL109" s="300"/>
      <c r="EM109" s="300"/>
      <c r="EN109" s="300"/>
      <c r="EO109" s="300"/>
      <c r="EP109" s="300"/>
      <c r="EQ109" s="300"/>
      <c r="ER109" s="300"/>
      <c r="ES109" s="300"/>
      <c r="ET109" s="300"/>
      <c r="EU109" s="300"/>
      <c r="EV109" s="300"/>
      <c r="EW109" s="300"/>
      <c r="EX109" s="300"/>
      <c r="EY109" s="300"/>
      <c r="EZ109" s="300"/>
      <c r="FA109" s="300"/>
      <c r="FB109" s="300"/>
      <c r="FC109" s="300"/>
      <c r="FD109" s="300"/>
      <c r="FE109" s="300"/>
      <c r="FF109" s="300"/>
      <c r="FG109" s="300"/>
      <c r="FH109" s="300"/>
      <c r="FI109" s="300"/>
      <c r="FJ109" s="300"/>
      <c r="FK109" s="300"/>
      <c r="FL109" s="300"/>
      <c r="FM109" s="300"/>
      <c r="FN109" s="300"/>
      <c r="FO109" s="300"/>
      <c r="FP109" s="300"/>
      <c r="FQ109" s="300"/>
      <c r="FR109" s="300"/>
      <c r="FS109" s="300"/>
      <c r="FT109" s="300"/>
      <c r="FU109" s="300"/>
      <c r="FV109" s="300"/>
      <c r="FW109" s="300"/>
      <c r="FX109" s="300"/>
      <c r="FY109" s="300"/>
      <c r="FZ109" s="300"/>
      <c r="GA109" s="300"/>
      <c r="GB109" s="300"/>
      <c r="GC109" s="300"/>
      <c r="GD109" s="300"/>
      <c r="GE109" s="300"/>
      <c r="GF109" s="300"/>
      <c r="GG109" s="300"/>
      <c r="GH109" s="300"/>
      <c r="GI109" s="300"/>
      <c r="GJ109" s="300"/>
      <c r="GK109" s="300"/>
      <c r="GL109" s="300"/>
      <c r="GM109" s="300"/>
      <c r="GN109" s="300"/>
      <c r="GO109" s="300"/>
      <c r="GP109" s="300"/>
      <c r="GQ109" s="300"/>
      <c r="GR109" s="300"/>
      <c r="GS109" s="300"/>
      <c r="GT109" s="300"/>
      <c r="GU109" s="300"/>
      <c r="GV109" s="300"/>
      <c r="GW109" s="300"/>
      <c r="GX109" s="300"/>
      <c r="GY109" s="300"/>
      <c r="GZ109" s="300"/>
      <c r="HA109" s="300"/>
      <c r="HB109" s="300"/>
      <c r="HC109" s="300"/>
      <c r="HD109" s="300"/>
      <c r="HE109" s="300"/>
      <c r="HF109" s="300"/>
      <c r="HG109" s="300"/>
      <c r="HH109" s="300"/>
      <c r="HI109" s="300"/>
      <c r="HJ109" s="300"/>
      <c r="HK109" s="300"/>
      <c r="HL109" s="300"/>
      <c r="HM109" s="300"/>
      <c r="HN109" s="300"/>
      <c r="HO109" s="300"/>
      <c r="HP109" s="300"/>
      <c r="HQ109" s="300"/>
      <c r="HR109" s="300"/>
      <c r="HS109" s="300"/>
      <c r="HT109" s="300"/>
      <c r="HU109" s="300"/>
      <c r="HV109" s="300"/>
      <c r="HW109" s="300"/>
      <c r="HX109" s="300"/>
      <c r="HY109" s="300"/>
      <c r="HZ109" s="300"/>
      <c r="IA109" s="300"/>
      <c r="IB109" s="300"/>
      <c r="IC109" s="300"/>
      <c r="ID109" s="300"/>
      <c r="IE109" s="300"/>
      <c r="IF109" s="300"/>
      <c r="IG109" s="300"/>
      <c r="IH109" s="300"/>
      <c r="II109" s="300"/>
      <c r="IJ109" s="300"/>
      <c r="IK109" s="300"/>
      <c r="IL109" s="300"/>
      <c r="IM109" s="300"/>
      <c r="IN109" s="300"/>
      <c r="IO109" s="300"/>
      <c r="IP109" s="300"/>
      <c r="IQ109" s="300"/>
      <c r="IR109" s="300"/>
      <c r="IS109" s="300"/>
      <c r="IT109" s="300"/>
      <c r="IU109" s="300"/>
      <c r="IV109" s="300"/>
    </row>
    <row r="110" spans="1:256" s="360" customFormat="1" ht="12" outlineLevel="1" thickBot="1">
      <c r="A110" s="321"/>
      <c r="B110" s="329"/>
      <c r="C110" s="312" t="s">
        <v>94</v>
      </c>
      <c r="D110" s="359"/>
      <c r="E110" s="297"/>
      <c r="F110" s="297">
        <v>0</v>
      </c>
      <c r="G110" s="320"/>
      <c r="H110" s="368"/>
      <c r="I110" s="371"/>
      <c r="J110" s="371"/>
      <c r="K110" s="371"/>
      <c r="L110" s="371"/>
      <c r="M110" s="370"/>
      <c r="N110" s="300"/>
      <c r="O110" s="364"/>
      <c r="P110" s="364"/>
      <c r="Q110" s="364"/>
      <c r="S110" s="321"/>
      <c r="T110" s="320"/>
      <c r="U110" s="321"/>
      <c r="V110" s="300"/>
      <c r="W110" s="300"/>
      <c r="X110" s="300"/>
      <c r="Y110" s="300"/>
      <c r="Z110" s="300"/>
      <c r="AA110" s="300"/>
      <c r="AB110" s="300"/>
      <c r="AC110" s="300"/>
      <c r="AD110" s="300"/>
      <c r="AE110" s="300"/>
      <c r="AF110" s="300"/>
      <c r="AG110" s="300"/>
      <c r="AH110" s="300"/>
      <c r="AI110" s="300"/>
      <c r="AJ110" s="300"/>
      <c r="AK110" s="300"/>
      <c r="AL110" s="300"/>
      <c r="AM110" s="300"/>
      <c r="AN110" s="300"/>
      <c r="AO110" s="300"/>
      <c r="AP110" s="300"/>
      <c r="AQ110" s="300"/>
      <c r="AR110" s="300"/>
      <c r="AS110" s="300"/>
      <c r="AT110" s="300"/>
      <c r="AU110" s="300"/>
      <c r="AV110" s="300"/>
      <c r="AW110" s="300"/>
      <c r="AX110" s="300"/>
      <c r="AY110" s="300"/>
      <c r="AZ110" s="300"/>
      <c r="BA110" s="300"/>
      <c r="BB110" s="300"/>
      <c r="BC110" s="300"/>
      <c r="BD110" s="300"/>
      <c r="BE110" s="300"/>
      <c r="BF110" s="300"/>
      <c r="BG110" s="300"/>
      <c r="BH110" s="300"/>
      <c r="BI110" s="300"/>
      <c r="BJ110" s="300"/>
      <c r="BK110" s="300"/>
      <c r="BL110" s="300"/>
      <c r="BM110" s="300"/>
      <c r="BN110" s="300"/>
      <c r="BO110" s="300"/>
      <c r="BP110" s="300"/>
      <c r="BQ110" s="300"/>
      <c r="BR110" s="300"/>
      <c r="BS110" s="300"/>
      <c r="BT110" s="300"/>
      <c r="BU110" s="300"/>
      <c r="BV110" s="300"/>
      <c r="BW110" s="300"/>
      <c r="BX110" s="300"/>
      <c r="BY110" s="300"/>
      <c r="BZ110" s="300"/>
      <c r="CA110" s="300"/>
      <c r="CB110" s="300"/>
      <c r="CC110" s="300"/>
      <c r="CD110" s="300"/>
      <c r="CE110" s="300"/>
      <c r="CF110" s="300"/>
      <c r="CG110" s="300"/>
      <c r="CH110" s="300"/>
      <c r="CI110" s="300"/>
      <c r="CJ110" s="300"/>
      <c r="CK110" s="300"/>
      <c r="CL110" s="300"/>
      <c r="CM110" s="300"/>
      <c r="CN110" s="300"/>
      <c r="CO110" s="300"/>
      <c r="CP110" s="300"/>
      <c r="CQ110" s="300"/>
      <c r="CR110" s="300"/>
      <c r="CS110" s="300"/>
      <c r="CT110" s="300"/>
      <c r="CU110" s="300"/>
      <c r="CV110" s="300"/>
      <c r="CW110" s="300"/>
      <c r="CX110" s="300"/>
      <c r="CY110" s="300"/>
      <c r="CZ110" s="300"/>
      <c r="DA110" s="300"/>
      <c r="DB110" s="300"/>
      <c r="DC110" s="300"/>
      <c r="DD110" s="300"/>
      <c r="DE110" s="300"/>
      <c r="DF110" s="300"/>
      <c r="DG110" s="300"/>
      <c r="DH110" s="300"/>
      <c r="DI110" s="300"/>
      <c r="DJ110" s="300"/>
      <c r="DK110" s="300"/>
      <c r="DL110" s="300"/>
      <c r="DM110" s="300"/>
      <c r="DN110" s="300"/>
      <c r="DO110" s="300"/>
      <c r="DP110" s="300"/>
      <c r="DQ110" s="300"/>
      <c r="DR110" s="300"/>
      <c r="DS110" s="300"/>
      <c r="DT110" s="300"/>
      <c r="DU110" s="300"/>
      <c r="DV110" s="300"/>
      <c r="DW110" s="300"/>
      <c r="DX110" s="300"/>
      <c r="DY110" s="300"/>
      <c r="DZ110" s="300"/>
      <c r="EA110" s="300"/>
      <c r="EB110" s="300"/>
      <c r="EC110" s="300"/>
      <c r="ED110" s="300"/>
      <c r="EE110" s="300"/>
      <c r="EF110" s="300"/>
      <c r="EG110" s="300"/>
      <c r="EH110" s="300"/>
      <c r="EI110" s="300"/>
      <c r="EJ110" s="300"/>
      <c r="EK110" s="300"/>
      <c r="EL110" s="300"/>
      <c r="EM110" s="300"/>
      <c r="EN110" s="300"/>
      <c r="EO110" s="300"/>
      <c r="EP110" s="300"/>
      <c r="EQ110" s="300"/>
      <c r="ER110" s="300"/>
      <c r="ES110" s="300"/>
      <c r="ET110" s="300"/>
      <c r="EU110" s="300"/>
      <c r="EV110" s="300"/>
      <c r="EW110" s="300"/>
      <c r="EX110" s="300"/>
      <c r="EY110" s="300"/>
      <c r="EZ110" s="300"/>
      <c r="FA110" s="300"/>
      <c r="FB110" s="300"/>
      <c r="FC110" s="300"/>
      <c r="FD110" s="300"/>
      <c r="FE110" s="300"/>
      <c r="FF110" s="300"/>
      <c r="FG110" s="300"/>
      <c r="FH110" s="300"/>
      <c r="FI110" s="300"/>
      <c r="FJ110" s="300"/>
      <c r="FK110" s="300"/>
      <c r="FL110" s="300"/>
      <c r="FM110" s="300"/>
      <c r="FN110" s="300"/>
      <c r="FO110" s="300"/>
      <c r="FP110" s="300"/>
      <c r="FQ110" s="300"/>
      <c r="FR110" s="300"/>
      <c r="FS110" s="300"/>
      <c r="FT110" s="300"/>
      <c r="FU110" s="300"/>
      <c r="FV110" s="300"/>
      <c r="FW110" s="300"/>
      <c r="FX110" s="300"/>
      <c r="FY110" s="300"/>
      <c r="FZ110" s="300"/>
      <c r="GA110" s="300"/>
      <c r="GB110" s="300"/>
      <c r="GC110" s="300"/>
      <c r="GD110" s="300"/>
      <c r="GE110" s="300"/>
      <c r="GF110" s="300"/>
      <c r="GG110" s="300"/>
      <c r="GH110" s="300"/>
      <c r="GI110" s="300"/>
      <c r="GJ110" s="300"/>
      <c r="GK110" s="300"/>
      <c r="GL110" s="300"/>
      <c r="GM110" s="300"/>
      <c r="GN110" s="300"/>
      <c r="GO110" s="300"/>
      <c r="GP110" s="300"/>
      <c r="GQ110" s="300"/>
      <c r="GR110" s="300"/>
      <c r="GS110" s="300"/>
      <c r="GT110" s="300"/>
      <c r="GU110" s="300"/>
      <c r="GV110" s="300"/>
      <c r="GW110" s="300"/>
      <c r="GX110" s="300"/>
      <c r="GY110" s="300"/>
      <c r="GZ110" s="300"/>
      <c r="HA110" s="300"/>
      <c r="HB110" s="300"/>
      <c r="HC110" s="300"/>
      <c r="HD110" s="300"/>
      <c r="HE110" s="300"/>
      <c r="HF110" s="300"/>
      <c r="HG110" s="300"/>
      <c r="HH110" s="300"/>
      <c r="HI110" s="300"/>
      <c r="HJ110" s="300"/>
      <c r="HK110" s="300"/>
      <c r="HL110" s="300"/>
      <c r="HM110" s="300"/>
      <c r="HN110" s="300"/>
      <c r="HO110" s="300"/>
      <c r="HP110" s="300"/>
      <c r="HQ110" s="300"/>
      <c r="HR110" s="300"/>
      <c r="HS110" s="300"/>
      <c r="HT110" s="300"/>
      <c r="HU110" s="300"/>
      <c r="HV110" s="300"/>
      <c r="HW110" s="300"/>
      <c r="HX110" s="300"/>
      <c r="HY110" s="300"/>
      <c r="HZ110" s="300"/>
      <c r="IA110" s="300"/>
      <c r="IB110" s="300"/>
      <c r="IC110" s="300"/>
      <c r="ID110" s="300"/>
      <c r="IE110" s="300"/>
      <c r="IF110" s="300"/>
      <c r="IG110" s="300"/>
      <c r="IH110" s="300"/>
      <c r="II110" s="300"/>
      <c r="IJ110" s="300"/>
      <c r="IK110" s="300"/>
      <c r="IL110" s="300"/>
      <c r="IM110" s="300"/>
      <c r="IN110" s="300"/>
      <c r="IO110" s="300"/>
      <c r="IP110" s="300"/>
      <c r="IQ110" s="300"/>
      <c r="IR110" s="300"/>
      <c r="IS110" s="300"/>
      <c r="IT110" s="300"/>
      <c r="IU110" s="300"/>
      <c r="IV110" s="300"/>
    </row>
    <row r="111" spans="1:256" s="360" customFormat="1" ht="16.5" outlineLevel="1" thickTop="1" thickBot="1">
      <c r="A111" s="321"/>
      <c r="B111" s="103"/>
      <c r="C111" s="104" t="s">
        <v>55</v>
      </c>
      <c r="D111" s="227"/>
      <c r="E111" s="105"/>
      <c r="F111" s="105">
        <v>0</v>
      </c>
      <c r="G111" s="320"/>
      <c r="H111" s="116" t="s">
        <v>188</v>
      </c>
      <c r="I111" s="118" t="s">
        <v>366</v>
      </c>
      <c r="J111" s="119">
        <f>J96-J101-J106</f>
        <v>149434959</v>
      </c>
      <c r="K111" s="119">
        <f>K96-K101-K106</f>
        <v>32653340</v>
      </c>
      <c r="L111" s="119">
        <f>L96-L101-L106</f>
        <v>4067195</v>
      </c>
      <c r="M111" s="120">
        <f>M96-M101-M106</f>
        <v>186155494</v>
      </c>
      <c r="N111" s="300"/>
      <c r="O111" s="93" t="str">
        <f>IF(M111=F105,"OK","Nuk Kuadron!")</f>
        <v>OK</v>
      </c>
      <c r="P111" s="93"/>
      <c r="Q111" s="287">
        <f>M111-F105</f>
        <v>0</v>
      </c>
      <c r="S111" s="321"/>
      <c r="T111" s="320"/>
      <c r="U111" s="321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300"/>
      <c r="AI111" s="300"/>
      <c r="AJ111" s="300"/>
      <c r="AK111" s="300"/>
      <c r="AL111" s="300"/>
      <c r="AM111" s="300"/>
      <c r="AN111" s="300"/>
      <c r="AO111" s="300"/>
      <c r="AP111" s="300"/>
      <c r="AQ111" s="300"/>
      <c r="AR111" s="300"/>
      <c r="AS111" s="300"/>
      <c r="AT111" s="300"/>
      <c r="AU111" s="300"/>
      <c r="AV111" s="300"/>
      <c r="AW111" s="300"/>
      <c r="AX111" s="300"/>
      <c r="AY111" s="300"/>
      <c r="AZ111" s="300"/>
      <c r="BA111" s="300"/>
      <c r="BB111" s="300"/>
      <c r="BC111" s="300"/>
      <c r="BD111" s="300"/>
      <c r="BE111" s="300"/>
      <c r="BF111" s="300"/>
      <c r="BG111" s="300"/>
      <c r="BH111" s="300"/>
      <c r="BI111" s="300"/>
      <c r="BJ111" s="300"/>
      <c r="BK111" s="300"/>
      <c r="BL111" s="300"/>
      <c r="BM111" s="300"/>
      <c r="BN111" s="300"/>
      <c r="BO111" s="300"/>
      <c r="BP111" s="300"/>
      <c r="BQ111" s="300"/>
      <c r="BR111" s="300"/>
      <c r="BS111" s="300"/>
      <c r="BT111" s="300"/>
      <c r="BU111" s="300"/>
      <c r="BV111" s="300"/>
      <c r="BW111" s="300"/>
      <c r="BX111" s="300"/>
      <c r="BY111" s="300"/>
      <c r="BZ111" s="300"/>
      <c r="CA111" s="300"/>
      <c r="CB111" s="300"/>
      <c r="CC111" s="300"/>
      <c r="CD111" s="300"/>
      <c r="CE111" s="300"/>
      <c r="CF111" s="300"/>
      <c r="CG111" s="300"/>
      <c r="CH111" s="300"/>
      <c r="CI111" s="300"/>
      <c r="CJ111" s="300"/>
      <c r="CK111" s="300"/>
      <c r="CL111" s="300"/>
      <c r="CM111" s="300"/>
      <c r="CN111" s="300"/>
      <c r="CO111" s="300"/>
      <c r="CP111" s="300"/>
      <c r="CQ111" s="300"/>
      <c r="CR111" s="300"/>
      <c r="CS111" s="300"/>
      <c r="CT111" s="300"/>
      <c r="CU111" s="300"/>
      <c r="CV111" s="300"/>
      <c r="CW111" s="300"/>
      <c r="CX111" s="300"/>
      <c r="CY111" s="300"/>
      <c r="CZ111" s="300"/>
      <c r="DA111" s="300"/>
      <c r="DB111" s="300"/>
      <c r="DC111" s="300"/>
      <c r="DD111" s="300"/>
      <c r="DE111" s="300"/>
      <c r="DF111" s="300"/>
      <c r="DG111" s="300"/>
      <c r="DH111" s="300"/>
      <c r="DI111" s="300"/>
      <c r="DJ111" s="300"/>
      <c r="DK111" s="300"/>
      <c r="DL111" s="300"/>
      <c r="DM111" s="300"/>
      <c r="DN111" s="300"/>
      <c r="DO111" s="300"/>
      <c r="DP111" s="300"/>
      <c r="DQ111" s="300"/>
      <c r="DR111" s="300"/>
      <c r="DS111" s="300"/>
      <c r="DT111" s="300"/>
      <c r="DU111" s="300"/>
      <c r="DV111" s="300"/>
      <c r="DW111" s="300"/>
      <c r="DX111" s="300"/>
      <c r="DY111" s="300"/>
      <c r="DZ111" s="300"/>
      <c r="EA111" s="300"/>
      <c r="EB111" s="300"/>
      <c r="EC111" s="300"/>
      <c r="ED111" s="300"/>
      <c r="EE111" s="300"/>
      <c r="EF111" s="300"/>
      <c r="EG111" s="300"/>
      <c r="EH111" s="300"/>
      <c r="EI111" s="300"/>
      <c r="EJ111" s="300"/>
      <c r="EK111" s="300"/>
      <c r="EL111" s="300"/>
      <c r="EM111" s="300"/>
      <c r="EN111" s="300"/>
      <c r="EO111" s="300"/>
      <c r="EP111" s="300"/>
      <c r="EQ111" s="300"/>
      <c r="ER111" s="300"/>
      <c r="ES111" s="300"/>
      <c r="ET111" s="300"/>
      <c r="EU111" s="300"/>
      <c r="EV111" s="300"/>
      <c r="EW111" s="300"/>
      <c r="EX111" s="300"/>
      <c r="EY111" s="300"/>
      <c r="EZ111" s="300"/>
      <c r="FA111" s="300"/>
      <c r="FB111" s="300"/>
      <c r="FC111" s="300"/>
      <c r="FD111" s="300"/>
      <c r="FE111" s="300"/>
      <c r="FF111" s="300"/>
      <c r="FG111" s="300"/>
      <c r="FH111" s="300"/>
      <c r="FI111" s="300"/>
      <c r="FJ111" s="300"/>
      <c r="FK111" s="300"/>
      <c r="FL111" s="300"/>
      <c r="FM111" s="300"/>
      <c r="FN111" s="300"/>
      <c r="FO111" s="300"/>
      <c r="FP111" s="300"/>
      <c r="FQ111" s="300"/>
      <c r="FR111" s="300"/>
      <c r="FS111" s="300"/>
      <c r="FT111" s="300"/>
      <c r="FU111" s="300"/>
      <c r="FV111" s="300"/>
      <c r="FW111" s="300"/>
      <c r="FX111" s="300"/>
      <c r="FY111" s="300"/>
      <c r="FZ111" s="300"/>
      <c r="GA111" s="300"/>
      <c r="GB111" s="300"/>
      <c r="GC111" s="300"/>
      <c r="GD111" s="300"/>
      <c r="GE111" s="300"/>
      <c r="GF111" s="300"/>
      <c r="GG111" s="300"/>
      <c r="GH111" s="300"/>
      <c r="GI111" s="300"/>
      <c r="GJ111" s="300"/>
      <c r="GK111" s="300"/>
      <c r="GL111" s="300"/>
      <c r="GM111" s="300"/>
      <c r="GN111" s="300"/>
      <c r="GO111" s="300"/>
      <c r="GP111" s="300"/>
      <c r="GQ111" s="300"/>
      <c r="GR111" s="300"/>
      <c r="GS111" s="300"/>
      <c r="GT111" s="300"/>
      <c r="GU111" s="300"/>
      <c r="GV111" s="300"/>
      <c r="GW111" s="300"/>
      <c r="GX111" s="300"/>
      <c r="GY111" s="300"/>
      <c r="GZ111" s="300"/>
      <c r="HA111" s="300"/>
      <c r="HB111" s="300"/>
      <c r="HC111" s="300"/>
      <c r="HD111" s="300"/>
      <c r="HE111" s="300"/>
      <c r="HF111" s="300"/>
      <c r="HG111" s="300"/>
      <c r="HH111" s="300"/>
      <c r="HI111" s="300"/>
      <c r="HJ111" s="300"/>
      <c r="HK111" s="300"/>
      <c r="HL111" s="300"/>
      <c r="HM111" s="300"/>
      <c r="HN111" s="300"/>
      <c r="HO111" s="300"/>
      <c r="HP111" s="300"/>
      <c r="HQ111" s="300"/>
      <c r="HR111" s="300"/>
      <c r="HS111" s="300"/>
      <c r="HT111" s="300"/>
      <c r="HU111" s="300"/>
      <c r="HV111" s="300"/>
      <c r="HW111" s="300"/>
      <c r="HX111" s="300"/>
      <c r="HY111" s="300"/>
      <c r="HZ111" s="300"/>
      <c r="IA111" s="300"/>
      <c r="IB111" s="300"/>
      <c r="IC111" s="300"/>
      <c r="ID111" s="300"/>
      <c r="IE111" s="300"/>
      <c r="IF111" s="300"/>
      <c r="IG111" s="300"/>
      <c r="IH111" s="300"/>
      <c r="II111" s="300"/>
      <c r="IJ111" s="300"/>
      <c r="IK111" s="300"/>
      <c r="IL111" s="300"/>
      <c r="IM111" s="300"/>
      <c r="IN111" s="300"/>
      <c r="IO111" s="300"/>
      <c r="IP111" s="300"/>
      <c r="IQ111" s="300"/>
      <c r="IR111" s="300"/>
      <c r="IS111" s="300"/>
      <c r="IT111" s="300"/>
      <c r="IU111" s="300"/>
      <c r="IV111" s="300"/>
    </row>
    <row r="112" spans="1:256" s="360" customFormat="1" ht="12.75" outlineLevel="1" thickTop="1" thickBot="1">
      <c r="A112" s="321"/>
      <c r="B112" s="329">
        <v>5</v>
      </c>
      <c r="C112" s="329" t="s">
        <v>59</v>
      </c>
      <c r="D112" s="359"/>
      <c r="E112" s="297"/>
      <c r="F112" s="297">
        <v>0</v>
      </c>
      <c r="G112" s="320"/>
      <c r="H112" s="16"/>
      <c r="I112" s="371"/>
      <c r="J112" s="18"/>
      <c r="K112" s="18"/>
      <c r="L112" s="19"/>
      <c r="M112" s="20">
        <f>SUM(J112:L112)</f>
        <v>0</v>
      </c>
      <c r="N112" s="300"/>
      <c r="O112" s="364"/>
      <c r="P112" s="364"/>
      <c r="Q112" s="364"/>
      <c r="S112" s="321"/>
      <c r="T112" s="320"/>
      <c r="U112" s="321"/>
      <c r="V112" s="300"/>
      <c r="W112" s="300"/>
      <c r="X112" s="300"/>
      <c r="Y112" s="300"/>
      <c r="Z112" s="300"/>
      <c r="AA112" s="300"/>
      <c r="AB112" s="300"/>
      <c r="AC112" s="300"/>
      <c r="AD112" s="300"/>
      <c r="AE112" s="300"/>
      <c r="AF112" s="300"/>
      <c r="AG112" s="300"/>
      <c r="AH112" s="300"/>
      <c r="AI112" s="300"/>
      <c r="AJ112" s="300"/>
      <c r="AK112" s="300"/>
      <c r="AL112" s="300"/>
      <c r="AM112" s="300"/>
      <c r="AN112" s="300"/>
      <c r="AO112" s="300"/>
      <c r="AP112" s="300"/>
      <c r="AQ112" s="300"/>
      <c r="AR112" s="300"/>
      <c r="AS112" s="300"/>
      <c r="AT112" s="300"/>
      <c r="AU112" s="300"/>
      <c r="AV112" s="300"/>
      <c r="AW112" s="300"/>
      <c r="AX112" s="300"/>
      <c r="AY112" s="300"/>
      <c r="AZ112" s="300"/>
      <c r="BA112" s="300"/>
      <c r="BB112" s="300"/>
      <c r="BC112" s="300"/>
      <c r="BD112" s="300"/>
      <c r="BE112" s="300"/>
      <c r="BF112" s="300"/>
      <c r="BG112" s="300"/>
      <c r="BH112" s="300"/>
      <c r="BI112" s="300"/>
      <c r="BJ112" s="300"/>
      <c r="BK112" s="300"/>
      <c r="BL112" s="300"/>
      <c r="BM112" s="300"/>
      <c r="BN112" s="300"/>
      <c r="BO112" s="300"/>
      <c r="BP112" s="300"/>
      <c r="BQ112" s="300"/>
      <c r="BR112" s="300"/>
      <c r="BS112" s="300"/>
      <c r="BT112" s="300"/>
      <c r="BU112" s="300"/>
      <c r="BV112" s="300"/>
      <c r="BW112" s="300"/>
      <c r="BX112" s="300"/>
      <c r="BY112" s="300"/>
      <c r="BZ112" s="300"/>
      <c r="CA112" s="300"/>
      <c r="CB112" s="300"/>
      <c r="CC112" s="300"/>
      <c r="CD112" s="300"/>
      <c r="CE112" s="300"/>
      <c r="CF112" s="300"/>
      <c r="CG112" s="300"/>
      <c r="CH112" s="300"/>
      <c r="CI112" s="300"/>
      <c r="CJ112" s="300"/>
      <c r="CK112" s="300"/>
      <c r="CL112" s="300"/>
      <c r="CM112" s="300"/>
      <c r="CN112" s="300"/>
      <c r="CO112" s="300"/>
      <c r="CP112" s="300"/>
      <c r="CQ112" s="300"/>
      <c r="CR112" s="300"/>
      <c r="CS112" s="300"/>
      <c r="CT112" s="300"/>
      <c r="CU112" s="300"/>
      <c r="CV112" s="300"/>
      <c r="CW112" s="300"/>
      <c r="CX112" s="300"/>
      <c r="CY112" s="300"/>
      <c r="CZ112" s="300"/>
      <c r="DA112" s="300"/>
      <c r="DB112" s="300"/>
      <c r="DC112" s="300"/>
      <c r="DD112" s="300"/>
      <c r="DE112" s="300"/>
      <c r="DF112" s="300"/>
      <c r="DG112" s="300"/>
      <c r="DH112" s="300"/>
      <c r="DI112" s="300"/>
      <c r="DJ112" s="300"/>
      <c r="DK112" s="300"/>
      <c r="DL112" s="300"/>
      <c r="DM112" s="300"/>
      <c r="DN112" s="300"/>
      <c r="DO112" s="300"/>
      <c r="DP112" s="300"/>
      <c r="DQ112" s="300"/>
      <c r="DR112" s="300"/>
      <c r="DS112" s="300"/>
      <c r="DT112" s="300"/>
      <c r="DU112" s="300"/>
      <c r="DV112" s="300"/>
      <c r="DW112" s="300"/>
      <c r="DX112" s="300"/>
      <c r="DY112" s="300"/>
      <c r="DZ112" s="300"/>
      <c r="EA112" s="300"/>
      <c r="EB112" s="300"/>
      <c r="EC112" s="300"/>
      <c r="ED112" s="300"/>
      <c r="EE112" s="300"/>
      <c r="EF112" s="300"/>
      <c r="EG112" s="300"/>
      <c r="EH112" s="300"/>
      <c r="EI112" s="300"/>
      <c r="EJ112" s="300"/>
      <c r="EK112" s="300"/>
      <c r="EL112" s="300"/>
      <c r="EM112" s="300"/>
      <c r="EN112" s="300"/>
      <c r="EO112" s="300"/>
      <c r="EP112" s="300"/>
      <c r="EQ112" s="300"/>
      <c r="ER112" s="300"/>
      <c r="ES112" s="300"/>
      <c r="ET112" s="300"/>
      <c r="EU112" s="300"/>
      <c r="EV112" s="300"/>
      <c r="EW112" s="300"/>
      <c r="EX112" s="300"/>
      <c r="EY112" s="300"/>
      <c r="EZ112" s="300"/>
      <c r="FA112" s="300"/>
      <c r="FB112" s="300"/>
      <c r="FC112" s="300"/>
      <c r="FD112" s="300"/>
      <c r="FE112" s="300"/>
      <c r="FF112" s="300"/>
      <c r="FG112" s="300"/>
      <c r="FH112" s="300"/>
      <c r="FI112" s="300"/>
      <c r="FJ112" s="300"/>
      <c r="FK112" s="300"/>
      <c r="FL112" s="300"/>
      <c r="FM112" s="300"/>
      <c r="FN112" s="300"/>
      <c r="FO112" s="300"/>
      <c r="FP112" s="300"/>
      <c r="FQ112" s="300"/>
      <c r="FR112" s="300"/>
      <c r="FS112" s="300"/>
      <c r="FT112" s="300"/>
      <c r="FU112" s="300"/>
      <c r="FV112" s="300"/>
      <c r="FW112" s="300"/>
      <c r="FX112" s="300"/>
      <c r="FY112" s="300"/>
      <c r="FZ112" s="300"/>
      <c r="GA112" s="300"/>
      <c r="GB112" s="300"/>
      <c r="GC112" s="300"/>
      <c r="GD112" s="300"/>
      <c r="GE112" s="300"/>
      <c r="GF112" s="300"/>
      <c r="GG112" s="300"/>
      <c r="GH112" s="300"/>
      <c r="GI112" s="300"/>
      <c r="GJ112" s="300"/>
      <c r="GK112" s="300"/>
      <c r="GL112" s="300"/>
      <c r="GM112" s="300"/>
      <c r="GN112" s="300"/>
      <c r="GO112" s="300"/>
      <c r="GP112" s="300"/>
      <c r="GQ112" s="300"/>
      <c r="GR112" s="300"/>
      <c r="GS112" s="300"/>
      <c r="GT112" s="300"/>
      <c r="GU112" s="300"/>
      <c r="GV112" s="300"/>
      <c r="GW112" s="300"/>
      <c r="GX112" s="300"/>
      <c r="GY112" s="300"/>
      <c r="GZ112" s="300"/>
      <c r="HA112" s="300"/>
      <c r="HB112" s="300"/>
      <c r="HC112" s="300"/>
      <c r="HD112" s="300"/>
      <c r="HE112" s="300"/>
      <c r="HF112" s="300"/>
      <c r="HG112" s="300"/>
      <c r="HH112" s="300"/>
      <c r="HI112" s="300"/>
      <c r="HJ112" s="300"/>
      <c r="HK112" s="300"/>
      <c r="HL112" s="300"/>
      <c r="HM112" s="300"/>
      <c r="HN112" s="300"/>
      <c r="HO112" s="300"/>
      <c r="HP112" s="300"/>
      <c r="HQ112" s="300"/>
      <c r="HR112" s="300"/>
      <c r="HS112" s="300"/>
      <c r="HT112" s="300"/>
      <c r="HU112" s="300"/>
      <c r="HV112" s="300"/>
      <c r="HW112" s="300"/>
      <c r="HX112" s="300"/>
      <c r="HY112" s="300"/>
      <c r="HZ112" s="300"/>
      <c r="IA112" s="300"/>
      <c r="IB112" s="300"/>
      <c r="IC112" s="300"/>
      <c r="ID112" s="300"/>
      <c r="IE112" s="300"/>
      <c r="IF112" s="300"/>
      <c r="IG112" s="300"/>
      <c r="IH112" s="300"/>
      <c r="II112" s="300"/>
      <c r="IJ112" s="300"/>
      <c r="IK112" s="300"/>
      <c r="IL112" s="300"/>
      <c r="IM112" s="300"/>
      <c r="IN112" s="300"/>
      <c r="IO112" s="300"/>
      <c r="IP112" s="300"/>
      <c r="IQ112" s="300"/>
      <c r="IR112" s="300"/>
      <c r="IS112" s="300"/>
      <c r="IT112" s="300"/>
      <c r="IU112" s="300"/>
      <c r="IV112" s="300"/>
    </row>
    <row r="113" spans="1:256" s="360" customFormat="1" ht="16.5" outlineLevel="1" thickTop="1" thickBot="1">
      <c r="A113" s="321"/>
      <c r="B113" s="329">
        <v>6</v>
      </c>
      <c r="C113" s="329" t="s">
        <v>60</v>
      </c>
      <c r="D113" s="359"/>
      <c r="E113" s="297"/>
      <c r="F113" s="297">
        <v>0</v>
      </c>
      <c r="G113" s="320"/>
      <c r="H113" s="121" t="s">
        <v>329</v>
      </c>
      <c r="I113" s="122" t="s">
        <v>367</v>
      </c>
      <c r="J113" s="123">
        <f>J99-J104-J109</f>
        <v>149434959</v>
      </c>
      <c r="K113" s="123">
        <f>K99-K104-K109</f>
        <v>32653340</v>
      </c>
      <c r="L113" s="123">
        <f>L99-L104-L109</f>
        <v>2681195</v>
      </c>
      <c r="M113" s="123">
        <f>M99-M104-M109</f>
        <v>184769494</v>
      </c>
      <c r="N113" s="300"/>
      <c r="O113" s="93" t="str">
        <f>IF(M113=E105,"OK","Nuk Kuadron!")</f>
        <v>OK</v>
      </c>
      <c r="P113" s="287">
        <f>M113-E105</f>
        <v>0</v>
      </c>
      <c r="Q113" s="287">
        <f>M113-E105</f>
        <v>0</v>
      </c>
      <c r="S113" s="321"/>
      <c r="T113" s="320"/>
      <c r="U113" s="321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300"/>
      <c r="AI113" s="300"/>
      <c r="AJ113" s="300"/>
      <c r="AK113" s="300"/>
      <c r="AL113" s="300"/>
      <c r="AM113" s="300"/>
      <c r="AN113" s="300"/>
      <c r="AO113" s="300"/>
      <c r="AP113" s="300"/>
      <c r="AQ113" s="300"/>
      <c r="AR113" s="300"/>
      <c r="AS113" s="300"/>
      <c r="AT113" s="300"/>
      <c r="AU113" s="300"/>
      <c r="AV113" s="300"/>
      <c r="AW113" s="300"/>
      <c r="AX113" s="300"/>
      <c r="AY113" s="300"/>
      <c r="AZ113" s="300"/>
      <c r="BA113" s="300"/>
      <c r="BB113" s="300"/>
      <c r="BC113" s="300"/>
      <c r="BD113" s="300"/>
      <c r="BE113" s="300"/>
      <c r="BF113" s="300"/>
      <c r="BG113" s="300"/>
      <c r="BH113" s="300"/>
      <c r="BI113" s="300"/>
      <c r="BJ113" s="300"/>
      <c r="BK113" s="300"/>
      <c r="BL113" s="300"/>
      <c r="BM113" s="300"/>
      <c r="BN113" s="300"/>
      <c r="BO113" s="300"/>
      <c r="BP113" s="300"/>
      <c r="BQ113" s="300"/>
      <c r="BR113" s="300"/>
      <c r="BS113" s="300"/>
      <c r="BT113" s="300"/>
      <c r="BU113" s="300"/>
      <c r="BV113" s="300"/>
      <c r="BW113" s="300"/>
      <c r="BX113" s="300"/>
      <c r="BY113" s="300"/>
      <c r="BZ113" s="300"/>
      <c r="CA113" s="300"/>
      <c r="CB113" s="300"/>
      <c r="CC113" s="300"/>
      <c r="CD113" s="300"/>
      <c r="CE113" s="300"/>
      <c r="CF113" s="300"/>
      <c r="CG113" s="300"/>
      <c r="CH113" s="300"/>
      <c r="CI113" s="300"/>
      <c r="CJ113" s="300"/>
      <c r="CK113" s="300"/>
      <c r="CL113" s="300"/>
      <c r="CM113" s="300"/>
      <c r="CN113" s="300"/>
      <c r="CO113" s="300"/>
      <c r="CP113" s="300"/>
      <c r="CQ113" s="300"/>
      <c r="CR113" s="300"/>
      <c r="CS113" s="300"/>
      <c r="CT113" s="300"/>
      <c r="CU113" s="300"/>
      <c r="CV113" s="300"/>
      <c r="CW113" s="300"/>
      <c r="CX113" s="300"/>
      <c r="CY113" s="300"/>
      <c r="CZ113" s="300"/>
      <c r="DA113" s="300"/>
      <c r="DB113" s="300"/>
      <c r="DC113" s="300"/>
      <c r="DD113" s="300"/>
      <c r="DE113" s="300"/>
      <c r="DF113" s="300"/>
      <c r="DG113" s="300"/>
      <c r="DH113" s="300"/>
      <c r="DI113" s="300"/>
      <c r="DJ113" s="300"/>
      <c r="DK113" s="300"/>
      <c r="DL113" s="300"/>
      <c r="DM113" s="300"/>
      <c r="DN113" s="300"/>
      <c r="DO113" s="300"/>
      <c r="DP113" s="300"/>
      <c r="DQ113" s="300"/>
      <c r="DR113" s="300"/>
      <c r="DS113" s="300"/>
      <c r="DT113" s="300"/>
      <c r="DU113" s="300"/>
      <c r="DV113" s="300"/>
      <c r="DW113" s="300"/>
      <c r="DX113" s="300"/>
      <c r="DY113" s="300"/>
      <c r="DZ113" s="300"/>
      <c r="EA113" s="300"/>
      <c r="EB113" s="300"/>
      <c r="EC113" s="300"/>
      <c r="ED113" s="300"/>
      <c r="EE113" s="300"/>
      <c r="EF113" s="300"/>
      <c r="EG113" s="300"/>
      <c r="EH113" s="300"/>
      <c r="EI113" s="300"/>
      <c r="EJ113" s="300"/>
      <c r="EK113" s="300"/>
      <c r="EL113" s="300"/>
      <c r="EM113" s="300"/>
      <c r="EN113" s="300"/>
      <c r="EO113" s="300"/>
      <c r="EP113" s="300"/>
      <c r="EQ113" s="300"/>
      <c r="ER113" s="300"/>
      <c r="ES113" s="300"/>
      <c r="ET113" s="300"/>
      <c r="EU113" s="300"/>
      <c r="EV113" s="300"/>
      <c r="EW113" s="300"/>
      <c r="EX113" s="300"/>
      <c r="EY113" s="300"/>
      <c r="EZ113" s="300"/>
      <c r="FA113" s="300"/>
      <c r="FB113" s="300"/>
      <c r="FC113" s="300"/>
      <c r="FD113" s="300"/>
      <c r="FE113" s="300"/>
      <c r="FF113" s="300"/>
      <c r="FG113" s="300"/>
      <c r="FH113" s="300"/>
      <c r="FI113" s="300"/>
      <c r="FJ113" s="300"/>
      <c r="FK113" s="300"/>
      <c r="FL113" s="300"/>
      <c r="FM113" s="300"/>
      <c r="FN113" s="300"/>
      <c r="FO113" s="300"/>
      <c r="FP113" s="300"/>
      <c r="FQ113" s="300"/>
      <c r="FR113" s="300"/>
      <c r="FS113" s="300"/>
      <c r="FT113" s="300"/>
      <c r="FU113" s="300"/>
      <c r="FV113" s="300"/>
      <c r="FW113" s="300"/>
      <c r="FX113" s="300"/>
      <c r="FY113" s="300"/>
      <c r="FZ113" s="300"/>
      <c r="GA113" s="300"/>
      <c r="GB113" s="300"/>
      <c r="GC113" s="300"/>
      <c r="GD113" s="300"/>
      <c r="GE113" s="300"/>
      <c r="GF113" s="300"/>
      <c r="GG113" s="300"/>
      <c r="GH113" s="300"/>
      <c r="GI113" s="300"/>
      <c r="GJ113" s="300"/>
      <c r="GK113" s="300"/>
      <c r="GL113" s="300"/>
      <c r="GM113" s="300"/>
      <c r="GN113" s="300"/>
      <c r="GO113" s="300"/>
      <c r="GP113" s="300"/>
      <c r="GQ113" s="300"/>
      <c r="GR113" s="300"/>
      <c r="GS113" s="300"/>
      <c r="GT113" s="300"/>
      <c r="GU113" s="300"/>
      <c r="GV113" s="300"/>
      <c r="GW113" s="300"/>
      <c r="GX113" s="300"/>
      <c r="GY113" s="300"/>
      <c r="GZ113" s="300"/>
      <c r="HA113" s="300"/>
      <c r="HB113" s="300"/>
      <c r="HC113" s="300"/>
      <c r="HD113" s="300"/>
      <c r="HE113" s="300"/>
      <c r="HF113" s="300"/>
      <c r="HG113" s="300"/>
      <c r="HH113" s="300"/>
      <c r="HI113" s="300"/>
      <c r="HJ113" s="300"/>
      <c r="HK113" s="300"/>
      <c r="HL113" s="300"/>
      <c r="HM113" s="300"/>
      <c r="HN113" s="300"/>
      <c r="HO113" s="300"/>
      <c r="HP113" s="300"/>
      <c r="HQ113" s="300"/>
      <c r="HR113" s="300"/>
      <c r="HS113" s="300"/>
      <c r="HT113" s="300"/>
      <c r="HU113" s="300"/>
      <c r="HV113" s="300"/>
      <c r="HW113" s="300"/>
      <c r="HX113" s="300"/>
      <c r="HY113" s="300"/>
      <c r="HZ113" s="300"/>
      <c r="IA113" s="300"/>
      <c r="IB113" s="300"/>
      <c r="IC113" s="300"/>
      <c r="ID113" s="300"/>
      <c r="IE113" s="300"/>
      <c r="IF113" s="300"/>
      <c r="IG113" s="300"/>
      <c r="IH113" s="300"/>
      <c r="II113" s="300"/>
      <c r="IJ113" s="300"/>
      <c r="IK113" s="300"/>
      <c r="IL113" s="300"/>
      <c r="IM113" s="300"/>
      <c r="IN113" s="300"/>
      <c r="IO113" s="300"/>
      <c r="IP113" s="300"/>
      <c r="IQ113" s="300"/>
      <c r="IR113" s="300"/>
      <c r="IS113" s="300"/>
      <c r="IT113" s="300"/>
      <c r="IU113" s="300"/>
      <c r="IV113" s="300"/>
    </row>
    <row r="114" spans="1:256" s="360" customFormat="1" ht="12" outlineLevel="1" thickTop="1">
      <c r="A114" s="321"/>
      <c r="B114" s="373"/>
      <c r="C114" s="68" t="s">
        <v>61</v>
      </c>
      <c r="D114" s="374"/>
      <c r="E114" s="375">
        <f>E99+E105+E111+E112+E113</f>
        <v>184769494</v>
      </c>
      <c r="F114" s="375">
        <f>F99+F105+F111+F112+F113</f>
        <v>186155494</v>
      </c>
      <c r="G114" s="320"/>
      <c r="H114" s="321"/>
      <c r="I114" s="321"/>
      <c r="J114" s="321"/>
      <c r="K114" s="321"/>
      <c r="L114" s="321"/>
      <c r="M114" s="321"/>
      <c r="N114" s="321"/>
      <c r="O114" s="321"/>
      <c r="P114" s="321"/>
      <c r="Q114" s="321"/>
      <c r="R114" s="321"/>
      <c r="S114" s="321"/>
      <c r="T114" s="320"/>
      <c r="U114" s="321"/>
      <c r="V114" s="300"/>
      <c r="W114" s="300"/>
      <c r="X114" s="300"/>
      <c r="Y114" s="300"/>
      <c r="Z114" s="300"/>
      <c r="AA114" s="300"/>
      <c r="AB114" s="300"/>
      <c r="AC114" s="300"/>
      <c r="AD114" s="300"/>
      <c r="AE114" s="300"/>
      <c r="AF114" s="300"/>
      <c r="AG114" s="300"/>
      <c r="AH114" s="300"/>
      <c r="AI114" s="300"/>
      <c r="AJ114" s="300"/>
      <c r="AK114" s="300"/>
      <c r="AL114" s="300"/>
      <c r="AM114" s="300"/>
      <c r="AN114" s="300"/>
      <c r="AO114" s="300"/>
      <c r="AP114" s="300"/>
      <c r="AQ114" s="300"/>
      <c r="AR114" s="300"/>
      <c r="AS114" s="300"/>
      <c r="AT114" s="300"/>
      <c r="AU114" s="300"/>
      <c r="AV114" s="300"/>
      <c r="AW114" s="300"/>
      <c r="AX114" s="300"/>
      <c r="AY114" s="300"/>
      <c r="AZ114" s="300"/>
      <c r="BA114" s="300"/>
      <c r="BB114" s="300"/>
      <c r="BC114" s="300"/>
      <c r="BD114" s="300"/>
      <c r="BE114" s="300"/>
      <c r="BF114" s="300"/>
      <c r="BG114" s="300"/>
      <c r="BH114" s="300"/>
      <c r="BI114" s="300"/>
      <c r="BJ114" s="300"/>
      <c r="BK114" s="300"/>
      <c r="BL114" s="300"/>
      <c r="BM114" s="300"/>
      <c r="BN114" s="300"/>
      <c r="BO114" s="300"/>
      <c r="BP114" s="300"/>
      <c r="BQ114" s="300"/>
      <c r="BR114" s="300"/>
      <c r="BS114" s="300"/>
      <c r="BT114" s="300"/>
      <c r="BU114" s="300"/>
      <c r="BV114" s="300"/>
      <c r="BW114" s="300"/>
      <c r="BX114" s="300"/>
      <c r="BY114" s="300"/>
      <c r="BZ114" s="300"/>
      <c r="CA114" s="300"/>
      <c r="CB114" s="300"/>
      <c r="CC114" s="300"/>
      <c r="CD114" s="300"/>
      <c r="CE114" s="300"/>
      <c r="CF114" s="300"/>
      <c r="CG114" s="300"/>
      <c r="CH114" s="300"/>
      <c r="CI114" s="300"/>
      <c r="CJ114" s="300"/>
      <c r="CK114" s="300"/>
      <c r="CL114" s="300"/>
      <c r="CM114" s="300"/>
      <c r="CN114" s="300"/>
      <c r="CO114" s="300"/>
      <c r="CP114" s="300"/>
      <c r="CQ114" s="300"/>
      <c r="CR114" s="300"/>
      <c r="CS114" s="300"/>
      <c r="CT114" s="300"/>
      <c r="CU114" s="300"/>
      <c r="CV114" s="300"/>
      <c r="CW114" s="300"/>
      <c r="CX114" s="300"/>
      <c r="CY114" s="300"/>
      <c r="CZ114" s="300"/>
      <c r="DA114" s="300"/>
      <c r="DB114" s="300"/>
      <c r="DC114" s="300"/>
      <c r="DD114" s="300"/>
      <c r="DE114" s="300"/>
      <c r="DF114" s="300"/>
      <c r="DG114" s="300"/>
      <c r="DH114" s="300"/>
      <c r="DI114" s="300"/>
      <c r="DJ114" s="300"/>
      <c r="DK114" s="300"/>
      <c r="DL114" s="300"/>
      <c r="DM114" s="300"/>
      <c r="DN114" s="300"/>
      <c r="DO114" s="300"/>
      <c r="DP114" s="300"/>
      <c r="DQ114" s="300"/>
      <c r="DR114" s="300"/>
      <c r="DS114" s="300"/>
      <c r="DT114" s="300"/>
      <c r="DU114" s="300"/>
      <c r="DV114" s="300"/>
      <c r="DW114" s="300"/>
      <c r="DX114" s="300"/>
      <c r="DY114" s="300"/>
      <c r="DZ114" s="300"/>
      <c r="EA114" s="300"/>
      <c r="EB114" s="300"/>
      <c r="EC114" s="300"/>
      <c r="ED114" s="300"/>
      <c r="EE114" s="300"/>
      <c r="EF114" s="300"/>
      <c r="EG114" s="300"/>
      <c r="EH114" s="300"/>
      <c r="EI114" s="300"/>
      <c r="EJ114" s="300"/>
      <c r="EK114" s="300"/>
      <c r="EL114" s="300"/>
      <c r="EM114" s="300"/>
      <c r="EN114" s="300"/>
      <c r="EO114" s="300"/>
      <c r="EP114" s="300"/>
      <c r="EQ114" s="300"/>
      <c r="ER114" s="300"/>
      <c r="ES114" s="300"/>
      <c r="ET114" s="300"/>
      <c r="EU114" s="300"/>
      <c r="EV114" s="300"/>
      <c r="EW114" s="300"/>
      <c r="EX114" s="300"/>
      <c r="EY114" s="300"/>
      <c r="EZ114" s="300"/>
      <c r="FA114" s="300"/>
      <c r="FB114" s="300"/>
      <c r="FC114" s="300"/>
      <c r="FD114" s="300"/>
      <c r="FE114" s="300"/>
      <c r="FF114" s="300"/>
      <c r="FG114" s="300"/>
      <c r="FH114" s="300"/>
      <c r="FI114" s="300"/>
      <c r="FJ114" s="300"/>
      <c r="FK114" s="300"/>
      <c r="FL114" s="300"/>
      <c r="FM114" s="300"/>
      <c r="FN114" s="300"/>
      <c r="FO114" s="300"/>
      <c r="FP114" s="300"/>
      <c r="FQ114" s="300"/>
      <c r="FR114" s="300"/>
      <c r="FS114" s="300"/>
      <c r="FT114" s="300"/>
      <c r="FU114" s="300"/>
      <c r="FV114" s="300"/>
      <c r="FW114" s="300"/>
      <c r="FX114" s="300"/>
      <c r="FY114" s="300"/>
      <c r="FZ114" s="300"/>
      <c r="GA114" s="300"/>
      <c r="GB114" s="300"/>
      <c r="GC114" s="300"/>
      <c r="GD114" s="300"/>
      <c r="GE114" s="300"/>
      <c r="GF114" s="300"/>
      <c r="GG114" s="300"/>
      <c r="GH114" s="300"/>
      <c r="GI114" s="300"/>
      <c r="GJ114" s="300"/>
      <c r="GK114" s="300"/>
      <c r="GL114" s="300"/>
      <c r="GM114" s="300"/>
      <c r="GN114" s="300"/>
      <c r="GO114" s="300"/>
      <c r="GP114" s="300"/>
      <c r="GQ114" s="300"/>
      <c r="GR114" s="300"/>
      <c r="GS114" s="300"/>
      <c r="GT114" s="300"/>
      <c r="GU114" s="300"/>
      <c r="GV114" s="300"/>
      <c r="GW114" s="300"/>
      <c r="GX114" s="300"/>
      <c r="GY114" s="300"/>
      <c r="GZ114" s="300"/>
      <c r="HA114" s="300"/>
      <c r="HB114" s="300"/>
      <c r="HC114" s="300"/>
      <c r="HD114" s="300"/>
      <c r="HE114" s="300"/>
      <c r="HF114" s="300"/>
      <c r="HG114" s="300"/>
      <c r="HH114" s="300"/>
      <c r="HI114" s="300"/>
      <c r="HJ114" s="300"/>
      <c r="HK114" s="300"/>
      <c r="HL114" s="300"/>
      <c r="HM114" s="300"/>
      <c r="HN114" s="300"/>
      <c r="HO114" s="300"/>
      <c r="HP114" s="300"/>
      <c r="HQ114" s="300"/>
      <c r="HR114" s="300"/>
      <c r="HS114" s="300"/>
      <c r="HT114" s="300"/>
      <c r="HU114" s="300"/>
      <c r="HV114" s="300"/>
      <c r="HW114" s="300"/>
      <c r="HX114" s="300"/>
      <c r="HY114" s="300"/>
      <c r="HZ114" s="300"/>
      <c r="IA114" s="300"/>
      <c r="IB114" s="300"/>
      <c r="IC114" s="300"/>
      <c r="ID114" s="300"/>
      <c r="IE114" s="300"/>
      <c r="IF114" s="300"/>
      <c r="IG114" s="300"/>
      <c r="IH114" s="300"/>
      <c r="II114" s="300"/>
      <c r="IJ114" s="300"/>
      <c r="IK114" s="300"/>
      <c r="IL114" s="300"/>
      <c r="IM114" s="300"/>
      <c r="IN114" s="300"/>
      <c r="IO114" s="300"/>
      <c r="IP114" s="300"/>
      <c r="IQ114" s="300"/>
      <c r="IR114" s="300"/>
      <c r="IS114" s="300"/>
      <c r="IT114" s="300"/>
      <c r="IU114" s="300"/>
      <c r="IV114" s="300"/>
    </row>
    <row r="115" spans="1:256" s="360" customFormat="1" outlineLevel="1">
      <c r="A115" s="321"/>
      <c r="B115" s="329"/>
      <c r="C115" s="66"/>
      <c r="D115" s="359"/>
      <c r="E115" s="297"/>
      <c r="F115" s="297"/>
      <c r="G115" s="320"/>
      <c r="H115" s="294"/>
      <c r="I115" s="289"/>
      <c r="J115" s="289"/>
      <c r="K115" s="289"/>
      <c r="L115" s="289"/>
      <c r="M115" s="289"/>
      <c r="N115" s="289"/>
      <c r="O115" s="321"/>
      <c r="P115" s="321"/>
      <c r="Q115" s="321"/>
      <c r="R115" s="321"/>
      <c r="S115" s="321"/>
      <c r="T115" s="320"/>
      <c r="U115" s="321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300"/>
      <c r="AI115" s="300"/>
      <c r="AJ115" s="300"/>
      <c r="AK115" s="300"/>
      <c r="AL115" s="300"/>
      <c r="AM115" s="300"/>
      <c r="AN115" s="300"/>
      <c r="AO115" s="300"/>
      <c r="AP115" s="300"/>
      <c r="AQ115" s="300"/>
      <c r="AR115" s="300"/>
      <c r="AS115" s="300"/>
      <c r="AT115" s="300"/>
      <c r="AU115" s="300"/>
      <c r="AV115" s="300"/>
      <c r="AW115" s="300"/>
      <c r="AX115" s="300"/>
      <c r="AY115" s="300"/>
      <c r="AZ115" s="300"/>
      <c r="BA115" s="300"/>
      <c r="BB115" s="300"/>
      <c r="BC115" s="300"/>
      <c r="BD115" s="300"/>
      <c r="BE115" s="300"/>
      <c r="BF115" s="300"/>
      <c r="BG115" s="300"/>
      <c r="BH115" s="300"/>
      <c r="BI115" s="300"/>
      <c r="BJ115" s="300"/>
      <c r="BK115" s="300"/>
      <c r="BL115" s="300"/>
      <c r="BM115" s="300"/>
      <c r="BN115" s="300"/>
      <c r="BO115" s="300"/>
      <c r="BP115" s="300"/>
      <c r="BQ115" s="300"/>
      <c r="BR115" s="300"/>
      <c r="BS115" s="300"/>
      <c r="BT115" s="300"/>
      <c r="BU115" s="300"/>
      <c r="BV115" s="300"/>
      <c r="BW115" s="300"/>
      <c r="BX115" s="300"/>
      <c r="BY115" s="300"/>
      <c r="BZ115" s="300"/>
      <c r="CA115" s="300"/>
      <c r="CB115" s="300"/>
      <c r="CC115" s="300"/>
      <c r="CD115" s="300"/>
      <c r="CE115" s="300"/>
      <c r="CF115" s="300"/>
      <c r="CG115" s="300"/>
      <c r="CH115" s="300"/>
      <c r="CI115" s="300"/>
      <c r="CJ115" s="300"/>
      <c r="CK115" s="300"/>
      <c r="CL115" s="300"/>
      <c r="CM115" s="300"/>
      <c r="CN115" s="300"/>
      <c r="CO115" s="300"/>
      <c r="CP115" s="300"/>
      <c r="CQ115" s="300"/>
      <c r="CR115" s="300"/>
      <c r="CS115" s="300"/>
      <c r="CT115" s="300"/>
      <c r="CU115" s="300"/>
      <c r="CV115" s="300"/>
      <c r="CW115" s="300"/>
      <c r="CX115" s="300"/>
      <c r="CY115" s="300"/>
      <c r="CZ115" s="300"/>
      <c r="DA115" s="300"/>
      <c r="DB115" s="300"/>
      <c r="DC115" s="300"/>
      <c r="DD115" s="300"/>
      <c r="DE115" s="300"/>
      <c r="DF115" s="300"/>
      <c r="DG115" s="300"/>
      <c r="DH115" s="300"/>
      <c r="DI115" s="300"/>
      <c r="DJ115" s="300"/>
      <c r="DK115" s="300"/>
      <c r="DL115" s="300"/>
      <c r="DM115" s="300"/>
      <c r="DN115" s="300"/>
      <c r="DO115" s="300"/>
      <c r="DP115" s="300"/>
      <c r="DQ115" s="300"/>
      <c r="DR115" s="300"/>
      <c r="DS115" s="300"/>
      <c r="DT115" s="300"/>
      <c r="DU115" s="300"/>
      <c r="DV115" s="300"/>
      <c r="DW115" s="300"/>
      <c r="DX115" s="300"/>
      <c r="DY115" s="300"/>
      <c r="DZ115" s="300"/>
      <c r="EA115" s="300"/>
      <c r="EB115" s="300"/>
      <c r="EC115" s="300"/>
      <c r="ED115" s="300"/>
      <c r="EE115" s="300"/>
      <c r="EF115" s="300"/>
      <c r="EG115" s="300"/>
      <c r="EH115" s="300"/>
      <c r="EI115" s="300"/>
      <c r="EJ115" s="300"/>
      <c r="EK115" s="300"/>
      <c r="EL115" s="300"/>
      <c r="EM115" s="300"/>
      <c r="EN115" s="300"/>
      <c r="EO115" s="300"/>
      <c r="EP115" s="300"/>
      <c r="EQ115" s="300"/>
      <c r="ER115" s="300"/>
      <c r="ES115" s="300"/>
      <c r="ET115" s="300"/>
      <c r="EU115" s="300"/>
      <c r="EV115" s="300"/>
      <c r="EW115" s="300"/>
      <c r="EX115" s="300"/>
      <c r="EY115" s="300"/>
      <c r="EZ115" s="300"/>
      <c r="FA115" s="300"/>
      <c r="FB115" s="300"/>
      <c r="FC115" s="300"/>
      <c r="FD115" s="300"/>
      <c r="FE115" s="300"/>
      <c r="FF115" s="300"/>
      <c r="FG115" s="300"/>
      <c r="FH115" s="300"/>
      <c r="FI115" s="300"/>
      <c r="FJ115" s="300"/>
      <c r="FK115" s="300"/>
      <c r="FL115" s="300"/>
      <c r="FM115" s="300"/>
      <c r="FN115" s="300"/>
      <c r="FO115" s="300"/>
      <c r="FP115" s="300"/>
      <c r="FQ115" s="300"/>
      <c r="FR115" s="300"/>
      <c r="FS115" s="300"/>
      <c r="FT115" s="300"/>
      <c r="FU115" s="300"/>
      <c r="FV115" s="300"/>
      <c r="FW115" s="300"/>
      <c r="FX115" s="300"/>
      <c r="FY115" s="300"/>
      <c r="FZ115" s="300"/>
      <c r="GA115" s="300"/>
      <c r="GB115" s="300"/>
      <c r="GC115" s="300"/>
      <c r="GD115" s="300"/>
      <c r="GE115" s="300"/>
      <c r="GF115" s="300"/>
      <c r="GG115" s="300"/>
      <c r="GH115" s="300"/>
      <c r="GI115" s="300"/>
      <c r="GJ115" s="300"/>
      <c r="GK115" s="300"/>
      <c r="GL115" s="300"/>
      <c r="GM115" s="300"/>
      <c r="GN115" s="300"/>
      <c r="GO115" s="300"/>
      <c r="GP115" s="300"/>
      <c r="GQ115" s="300"/>
      <c r="GR115" s="300"/>
      <c r="GS115" s="300"/>
      <c r="GT115" s="300"/>
      <c r="GU115" s="300"/>
      <c r="GV115" s="300"/>
      <c r="GW115" s="300"/>
      <c r="GX115" s="300"/>
      <c r="GY115" s="300"/>
      <c r="GZ115" s="300"/>
      <c r="HA115" s="300"/>
      <c r="HB115" s="300"/>
      <c r="HC115" s="300"/>
      <c r="HD115" s="300"/>
      <c r="HE115" s="300"/>
      <c r="HF115" s="300"/>
      <c r="HG115" s="300"/>
      <c r="HH115" s="300"/>
      <c r="HI115" s="300"/>
      <c r="HJ115" s="300"/>
      <c r="HK115" s="300"/>
      <c r="HL115" s="300"/>
      <c r="HM115" s="300"/>
      <c r="HN115" s="300"/>
      <c r="HO115" s="300"/>
      <c r="HP115" s="300"/>
      <c r="HQ115" s="300"/>
      <c r="HR115" s="300"/>
      <c r="HS115" s="300"/>
      <c r="HT115" s="300"/>
      <c r="HU115" s="300"/>
      <c r="HV115" s="300"/>
      <c r="HW115" s="300"/>
      <c r="HX115" s="300"/>
      <c r="HY115" s="300"/>
      <c r="HZ115" s="300"/>
      <c r="IA115" s="300"/>
      <c r="IB115" s="300"/>
      <c r="IC115" s="300"/>
      <c r="ID115" s="300"/>
      <c r="IE115" s="300"/>
      <c r="IF115" s="300"/>
      <c r="IG115" s="300"/>
      <c r="IH115" s="300"/>
      <c r="II115" s="300"/>
      <c r="IJ115" s="300"/>
      <c r="IK115" s="300"/>
      <c r="IL115" s="300"/>
      <c r="IM115" s="300"/>
      <c r="IN115" s="300"/>
      <c r="IO115" s="300"/>
      <c r="IP115" s="300"/>
      <c r="IQ115" s="300"/>
      <c r="IR115" s="300"/>
      <c r="IS115" s="300"/>
      <c r="IT115" s="300"/>
      <c r="IU115" s="300"/>
      <c r="IV115" s="300"/>
    </row>
    <row r="116" spans="1:256" s="360" customFormat="1" ht="12.75" outlineLevel="1" thickBot="1">
      <c r="A116" s="321"/>
      <c r="B116" s="114"/>
      <c r="C116" s="114" t="s">
        <v>62</v>
      </c>
      <c r="D116" s="229"/>
      <c r="E116" s="115">
        <f>E91+E114</f>
        <v>205095613</v>
      </c>
      <c r="F116" s="115">
        <f>F91+F114</f>
        <v>204212558</v>
      </c>
      <c r="G116" s="320"/>
      <c r="H116" s="345"/>
      <c r="I116" s="298"/>
      <c r="J116" s="298"/>
      <c r="K116" s="299"/>
      <c r="L116" s="299"/>
      <c r="M116" s="299"/>
      <c r="N116" s="293"/>
      <c r="O116" s="321"/>
      <c r="P116" s="321"/>
      <c r="Q116" s="321"/>
      <c r="R116" s="321"/>
      <c r="S116" s="321"/>
      <c r="T116" s="320"/>
      <c r="U116" s="321"/>
      <c r="V116" s="300"/>
      <c r="W116" s="300"/>
      <c r="X116" s="300"/>
      <c r="Y116" s="300"/>
      <c r="Z116" s="300"/>
      <c r="AA116" s="300"/>
      <c r="AB116" s="300"/>
      <c r="AC116" s="300"/>
      <c r="AD116" s="300"/>
      <c r="AE116" s="300"/>
      <c r="AF116" s="300"/>
      <c r="AG116" s="300"/>
      <c r="AH116" s="300"/>
      <c r="AI116" s="300"/>
      <c r="AJ116" s="300"/>
      <c r="AK116" s="300"/>
      <c r="AL116" s="300"/>
      <c r="AM116" s="300"/>
      <c r="AN116" s="300"/>
      <c r="AO116" s="300"/>
      <c r="AP116" s="300"/>
      <c r="AQ116" s="300"/>
      <c r="AR116" s="300"/>
      <c r="AS116" s="300"/>
      <c r="AT116" s="300"/>
      <c r="AU116" s="300"/>
      <c r="AV116" s="300"/>
      <c r="AW116" s="300"/>
      <c r="AX116" s="300"/>
      <c r="AY116" s="300"/>
      <c r="AZ116" s="300"/>
      <c r="BA116" s="300"/>
      <c r="BB116" s="300"/>
      <c r="BC116" s="300"/>
      <c r="BD116" s="300"/>
      <c r="BE116" s="300"/>
      <c r="BF116" s="300"/>
      <c r="BG116" s="300"/>
      <c r="BH116" s="300"/>
      <c r="BI116" s="300"/>
      <c r="BJ116" s="300"/>
      <c r="BK116" s="300"/>
      <c r="BL116" s="300"/>
      <c r="BM116" s="300"/>
      <c r="BN116" s="300"/>
      <c r="BO116" s="300"/>
      <c r="BP116" s="300"/>
      <c r="BQ116" s="300"/>
      <c r="BR116" s="300"/>
      <c r="BS116" s="300"/>
      <c r="BT116" s="300"/>
      <c r="BU116" s="300"/>
      <c r="BV116" s="300"/>
      <c r="BW116" s="300"/>
      <c r="BX116" s="300"/>
      <c r="BY116" s="300"/>
      <c r="BZ116" s="300"/>
      <c r="CA116" s="300"/>
      <c r="CB116" s="300"/>
      <c r="CC116" s="300"/>
      <c r="CD116" s="300"/>
      <c r="CE116" s="300"/>
      <c r="CF116" s="300"/>
      <c r="CG116" s="300"/>
      <c r="CH116" s="300"/>
      <c r="CI116" s="300"/>
      <c r="CJ116" s="300"/>
      <c r="CK116" s="300"/>
      <c r="CL116" s="300"/>
      <c r="CM116" s="300"/>
      <c r="CN116" s="300"/>
      <c r="CO116" s="300"/>
      <c r="CP116" s="300"/>
      <c r="CQ116" s="300"/>
      <c r="CR116" s="300"/>
      <c r="CS116" s="300"/>
      <c r="CT116" s="300"/>
      <c r="CU116" s="300"/>
      <c r="CV116" s="300"/>
      <c r="CW116" s="300"/>
      <c r="CX116" s="300"/>
      <c r="CY116" s="300"/>
      <c r="CZ116" s="300"/>
      <c r="DA116" s="300"/>
      <c r="DB116" s="300"/>
      <c r="DC116" s="300"/>
      <c r="DD116" s="300"/>
      <c r="DE116" s="300"/>
      <c r="DF116" s="300"/>
      <c r="DG116" s="300"/>
      <c r="DH116" s="300"/>
      <c r="DI116" s="300"/>
      <c r="DJ116" s="300"/>
      <c r="DK116" s="300"/>
      <c r="DL116" s="300"/>
      <c r="DM116" s="300"/>
      <c r="DN116" s="300"/>
      <c r="DO116" s="300"/>
      <c r="DP116" s="300"/>
      <c r="DQ116" s="300"/>
      <c r="DR116" s="300"/>
      <c r="DS116" s="300"/>
      <c r="DT116" s="300"/>
      <c r="DU116" s="300"/>
      <c r="DV116" s="300"/>
      <c r="DW116" s="300"/>
      <c r="DX116" s="300"/>
      <c r="DY116" s="300"/>
      <c r="DZ116" s="300"/>
      <c r="EA116" s="300"/>
      <c r="EB116" s="300"/>
      <c r="EC116" s="300"/>
      <c r="ED116" s="300"/>
      <c r="EE116" s="300"/>
      <c r="EF116" s="300"/>
      <c r="EG116" s="300"/>
      <c r="EH116" s="300"/>
      <c r="EI116" s="300"/>
      <c r="EJ116" s="300"/>
      <c r="EK116" s="300"/>
      <c r="EL116" s="300"/>
      <c r="EM116" s="300"/>
      <c r="EN116" s="300"/>
      <c r="EO116" s="300"/>
      <c r="EP116" s="300"/>
      <c r="EQ116" s="300"/>
      <c r="ER116" s="300"/>
      <c r="ES116" s="300"/>
      <c r="ET116" s="300"/>
      <c r="EU116" s="300"/>
      <c r="EV116" s="300"/>
      <c r="EW116" s="300"/>
      <c r="EX116" s="300"/>
      <c r="EY116" s="300"/>
      <c r="EZ116" s="300"/>
      <c r="FA116" s="300"/>
      <c r="FB116" s="300"/>
      <c r="FC116" s="300"/>
      <c r="FD116" s="300"/>
      <c r="FE116" s="300"/>
      <c r="FF116" s="300"/>
      <c r="FG116" s="300"/>
      <c r="FH116" s="300"/>
      <c r="FI116" s="300"/>
      <c r="FJ116" s="300"/>
      <c r="FK116" s="300"/>
      <c r="FL116" s="300"/>
      <c r="FM116" s="300"/>
      <c r="FN116" s="300"/>
      <c r="FO116" s="300"/>
      <c r="FP116" s="300"/>
      <c r="FQ116" s="300"/>
      <c r="FR116" s="300"/>
      <c r="FS116" s="300"/>
      <c r="FT116" s="300"/>
      <c r="FU116" s="300"/>
      <c r="FV116" s="300"/>
      <c r="FW116" s="300"/>
      <c r="FX116" s="300"/>
      <c r="FY116" s="300"/>
      <c r="FZ116" s="300"/>
      <c r="GA116" s="300"/>
      <c r="GB116" s="300"/>
      <c r="GC116" s="300"/>
      <c r="GD116" s="300"/>
      <c r="GE116" s="300"/>
      <c r="GF116" s="300"/>
      <c r="GG116" s="300"/>
      <c r="GH116" s="300"/>
      <c r="GI116" s="300"/>
      <c r="GJ116" s="300"/>
      <c r="GK116" s="300"/>
      <c r="GL116" s="300"/>
      <c r="GM116" s="300"/>
      <c r="GN116" s="300"/>
      <c r="GO116" s="300"/>
      <c r="GP116" s="300"/>
      <c r="GQ116" s="300"/>
      <c r="GR116" s="300"/>
      <c r="GS116" s="300"/>
      <c r="GT116" s="300"/>
      <c r="GU116" s="300"/>
      <c r="GV116" s="300"/>
      <c r="GW116" s="300"/>
      <c r="GX116" s="300"/>
      <c r="GY116" s="300"/>
      <c r="GZ116" s="300"/>
      <c r="HA116" s="300"/>
      <c r="HB116" s="300"/>
      <c r="HC116" s="300"/>
      <c r="HD116" s="300"/>
      <c r="HE116" s="300"/>
      <c r="HF116" s="300"/>
      <c r="HG116" s="300"/>
      <c r="HH116" s="300"/>
      <c r="HI116" s="300"/>
      <c r="HJ116" s="300"/>
      <c r="HK116" s="300"/>
      <c r="HL116" s="300"/>
      <c r="HM116" s="300"/>
      <c r="HN116" s="300"/>
      <c r="HO116" s="300"/>
      <c r="HP116" s="300"/>
      <c r="HQ116" s="300"/>
      <c r="HR116" s="300"/>
      <c r="HS116" s="300"/>
      <c r="HT116" s="300"/>
      <c r="HU116" s="300"/>
      <c r="HV116" s="300"/>
      <c r="HW116" s="300"/>
      <c r="HX116" s="300"/>
      <c r="HY116" s="300"/>
      <c r="HZ116" s="300"/>
      <c r="IA116" s="300"/>
      <c r="IB116" s="300"/>
      <c r="IC116" s="300"/>
      <c r="ID116" s="300"/>
      <c r="IE116" s="300"/>
      <c r="IF116" s="300"/>
      <c r="IG116" s="300"/>
      <c r="IH116" s="300"/>
      <c r="II116" s="300"/>
      <c r="IJ116" s="300"/>
      <c r="IK116" s="300"/>
      <c r="IL116" s="300"/>
      <c r="IM116" s="300"/>
      <c r="IN116" s="300"/>
      <c r="IO116" s="300"/>
      <c r="IP116" s="300"/>
      <c r="IQ116" s="300"/>
      <c r="IR116" s="300"/>
      <c r="IS116" s="300"/>
      <c r="IT116" s="300"/>
      <c r="IU116" s="300"/>
      <c r="IV116" s="300"/>
    </row>
    <row r="117" spans="1:256" s="300" customFormat="1" ht="12" outlineLevel="1" thickTop="1">
      <c r="B117" s="354"/>
      <c r="C117" s="36"/>
      <c r="D117" s="355"/>
      <c r="E117" s="376"/>
      <c r="F117" s="376"/>
      <c r="G117" s="320"/>
      <c r="H117" s="345"/>
      <c r="I117" s="298"/>
      <c r="J117" s="298"/>
      <c r="K117" s="299"/>
      <c r="L117" s="299"/>
      <c r="M117" s="299"/>
      <c r="N117" s="293"/>
      <c r="T117" s="320"/>
    </row>
    <row r="118" spans="1:256" s="360" customFormat="1" ht="12" outlineLevel="1" thickBot="1">
      <c r="A118" s="321"/>
      <c r="B118" s="354"/>
      <c r="C118" s="36"/>
      <c r="D118" s="355"/>
      <c r="E118" s="376"/>
      <c r="F118" s="376"/>
      <c r="G118" s="320"/>
      <c r="H118" s="354"/>
      <c r="I118" s="298"/>
      <c r="J118" s="298"/>
      <c r="K118" s="299"/>
      <c r="L118" s="299"/>
      <c r="M118" s="299"/>
      <c r="N118" s="293"/>
      <c r="O118" s="321"/>
      <c r="P118" s="321"/>
      <c r="Q118" s="321"/>
      <c r="R118" s="321"/>
      <c r="S118" s="321"/>
      <c r="T118" s="320"/>
      <c r="U118" s="321"/>
      <c r="V118" s="300"/>
      <c r="W118" s="300"/>
      <c r="X118" s="300"/>
      <c r="Y118" s="300"/>
      <c r="Z118" s="300"/>
      <c r="AA118" s="300"/>
      <c r="AB118" s="300"/>
      <c r="AC118" s="300"/>
      <c r="AD118" s="300"/>
      <c r="AE118" s="300"/>
      <c r="AF118" s="300"/>
      <c r="AG118" s="300"/>
      <c r="AH118" s="300"/>
      <c r="AI118" s="300"/>
      <c r="AJ118" s="300"/>
      <c r="AK118" s="300"/>
      <c r="AL118" s="300"/>
      <c r="AM118" s="300"/>
      <c r="AN118" s="300"/>
      <c r="AO118" s="300"/>
      <c r="AP118" s="300"/>
      <c r="AQ118" s="300"/>
      <c r="AR118" s="300"/>
      <c r="AS118" s="300"/>
      <c r="AT118" s="300"/>
      <c r="AU118" s="300"/>
      <c r="AV118" s="300"/>
      <c r="AW118" s="300"/>
      <c r="AX118" s="300"/>
      <c r="AY118" s="300"/>
      <c r="AZ118" s="300"/>
      <c r="BA118" s="300"/>
      <c r="BB118" s="300"/>
      <c r="BC118" s="300"/>
      <c r="BD118" s="300"/>
      <c r="BE118" s="300"/>
      <c r="BF118" s="300"/>
      <c r="BG118" s="300"/>
      <c r="BH118" s="300"/>
      <c r="BI118" s="300"/>
      <c r="BJ118" s="300"/>
      <c r="BK118" s="300"/>
      <c r="BL118" s="300"/>
      <c r="BM118" s="300"/>
      <c r="BN118" s="300"/>
      <c r="BO118" s="300"/>
      <c r="BP118" s="300"/>
      <c r="BQ118" s="300"/>
      <c r="BR118" s="300"/>
      <c r="BS118" s="300"/>
      <c r="BT118" s="300"/>
      <c r="BU118" s="300"/>
      <c r="BV118" s="300"/>
      <c r="BW118" s="300"/>
      <c r="BX118" s="300"/>
      <c r="BY118" s="300"/>
      <c r="BZ118" s="300"/>
      <c r="CA118" s="300"/>
      <c r="CB118" s="300"/>
      <c r="CC118" s="300"/>
      <c r="CD118" s="300"/>
      <c r="CE118" s="300"/>
      <c r="CF118" s="300"/>
      <c r="CG118" s="300"/>
      <c r="CH118" s="300"/>
      <c r="CI118" s="300"/>
      <c r="CJ118" s="300"/>
      <c r="CK118" s="300"/>
      <c r="CL118" s="300"/>
      <c r="CM118" s="300"/>
      <c r="CN118" s="300"/>
      <c r="CO118" s="300"/>
      <c r="CP118" s="300"/>
      <c r="CQ118" s="300"/>
      <c r="CR118" s="300"/>
      <c r="CS118" s="300"/>
      <c r="CT118" s="300"/>
      <c r="CU118" s="300"/>
      <c r="CV118" s="300"/>
      <c r="CW118" s="300"/>
      <c r="CX118" s="300"/>
      <c r="CY118" s="300"/>
      <c r="CZ118" s="300"/>
      <c r="DA118" s="300"/>
      <c r="DB118" s="300"/>
      <c r="DC118" s="300"/>
      <c r="DD118" s="300"/>
      <c r="DE118" s="300"/>
      <c r="DF118" s="300"/>
      <c r="DG118" s="300"/>
      <c r="DH118" s="300"/>
      <c r="DI118" s="300"/>
      <c r="DJ118" s="300"/>
      <c r="DK118" s="300"/>
      <c r="DL118" s="300"/>
      <c r="DM118" s="300"/>
      <c r="DN118" s="300"/>
      <c r="DO118" s="300"/>
      <c r="DP118" s="300"/>
      <c r="DQ118" s="300"/>
      <c r="DR118" s="300"/>
      <c r="DS118" s="300"/>
      <c r="DT118" s="300"/>
      <c r="DU118" s="300"/>
      <c r="DV118" s="300"/>
      <c r="DW118" s="300"/>
      <c r="DX118" s="300"/>
      <c r="DY118" s="300"/>
      <c r="DZ118" s="300"/>
      <c r="EA118" s="300"/>
      <c r="EB118" s="300"/>
      <c r="EC118" s="300"/>
      <c r="ED118" s="300"/>
      <c r="EE118" s="300"/>
      <c r="EF118" s="300"/>
      <c r="EG118" s="300"/>
      <c r="EH118" s="300"/>
      <c r="EI118" s="300"/>
      <c r="EJ118" s="300"/>
      <c r="EK118" s="300"/>
      <c r="EL118" s="300"/>
      <c r="EM118" s="300"/>
      <c r="EN118" s="300"/>
      <c r="EO118" s="300"/>
      <c r="EP118" s="300"/>
      <c r="EQ118" s="300"/>
      <c r="ER118" s="300"/>
      <c r="ES118" s="300"/>
      <c r="ET118" s="300"/>
      <c r="EU118" s="300"/>
      <c r="EV118" s="300"/>
      <c r="EW118" s="300"/>
      <c r="EX118" s="300"/>
      <c r="EY118" s="300"/>
      <c r="EZ118" s="300"/>
      <c r="FA118" s="300"/>
      <c r="FB118" s="300"/>
      <c r="FC118" s="300"/>
      <c r="FD118" s="300"/>
      <c r="FE118" s="300"/>
      <c r="FF118" s="300"/>
      <c r="FG118" s="300"/>
      <c r="FH118" s="300"/>
      <c r="FI118" s="300"/>
      <c r="FJ118" s="300"/>
      <c r="FK118" s="300"/>
      <c r="FL118" s="300"/>
      <c r="FM118" s="300"/>
      <c r="FN118" s="300"/>
      <c r="FO118" s="300"/>
      <c r="FP118" s="300"/>
      <c r="FQ118" s="300"/>
      <c r="FR118" s="300"/>
      <c r="FS118" s="300"/>
      <c r="FT118" s="300"/>
      <c r="FU118" s="300"/>
      <c r="FV118" s="300"/>
      <c r="FW118" s="300"/>
      <c r="FX118" s="300"/>
      <c r="FY118" s="300"/>
      <c r="FZ118" s="300"/>
      <c r="GA118" s="300"/>
      <c r="GB118" s="300"/>
      <c r="GC118" s="300"/>
      <c r="GD118" s="300"/>
      <c r="GE118" s="300"/>
      <c r="GF118" s="300"/>
      <c r="GG118" s="300"/>
      <c r="GH118" s="300"/>
      <c r="GI118" s="300"/>
      <c r="GJ118" s="300"/>
      <c r="GK118" s="300"/>
      <c r="GL118" s="300"/>
      <c r="GM118" s="300"/>
      <c r="GN118" s="300"/>
      <c r="GO118" s="300"/>
      <c r="GP118" s="300"/>
      <c r="GQ118" s="300"/>
      <c r="GR118" s="300"/>
      <c r="GS118" s="300"/>
      <c r="GT118" s="300"/>
      <c r="GU118" s="300"/>
      <c r="GV118" s="300"/>
      <c r="GW118" s="300"/>
      <c r="GX118" s="300"/>
      <c r="GY118" s="300"/>
      <c r="GZ118" s="300"/>
      <c r="HA118" s="300"/>
      <c r="HB118" s="300"/>
      <c r="HC118" s="300"/>
      <c r="HD118" s="300"/>
      <c r="HE118" s="300"/>
      <c r="HF118" s="300"/>
      <c r="HG118" s="300"/>
      <c r="HH118" s="300"/>
      <c r="HI118" s="300"/>
      <c r="HJ118" s="300"/>
      <c r="HK118" s="300"/>
      <c r="HL118" s="300"/>
      <c r="HM118" s="300"/>
      <c r="HN118" s="300"/>
      <c r="HO118" s="300"/>
      <c r="HP118" s="300"/>
      <c r="HQ118" s="300"/>
      <c r="HR118" s="300"/>
      <c r="HS118" s="300"/>
      <c r="HT118" s="300"/>
      <c r="HU118" s="300"/>
      <c r="HV118" s="300"/>
      <c r="HW118" s="300"/>
      <c r="HX118" s="300"/>
      <c r="HY118" s="300"/>
      <c r="HZ118" s="300"/>
      <c r="IA118" s="300"/>
      <c r="IB118" s="300"/>
      <c r="IC118" s="300"/>
      <c r="ID118" s="300"/>
      <c r="IE118" s="300"/>
      <c r="IF118" s="300"/>
      <c r="IG118" s="300"/>
      <c r="IH118" s="300"/>
      <c r="II118" s="300"/>
      <c r="IJ118" s="300"/>
      <c r="IK118" s="300"/>
      <c r="IL118" s="300"/>
      <c r="IM118" s="300"/>
      <c r="IN118" s="300"/>
      <c r="IO118" s="300"/>
      <c r="IP118" s="300"/>
      <c r="IQ118" s="300"/>
      <c r="IR118" s="300"/>
      <c r="IS118" s="300"/>
      <c r="IT118" s="300"/>
      <c r="IU118" s="300"/>
      <c r="IV118" s="300"/>
    </row>
    <row r="119" spans="1:256" s="360" customFormat="1" ht="27" customHeight="1" outlineLevel="1" thickTop="1" thickBot="1">
      <c r="A119" s="321"/>
      <c r="B119" s="208" t="s">
        <v>12</v>
      </c>
      <c r="C119" s="210" t="s">
        <v>219</v>
      </c>
      <c r="D119" s="208" t="s">
        <v>200</v>
      </c>
      <c r="E119" s="175" t="s">
        <v>354</v>
      </c>
      <c r="F119" s="176" t="s">
        <v>353</v>
      </c>
      <c r="G119" s="320"/>
      <c r="H119" s="345"/>
      <c r="I119" s="293"/>
      <c r="J119" s="293"/>
      <c r="K119" s="293"/>
      <c r="L119" s="299"/>
      <c r="M119" s="299"/>
      <c r="N119" s="293"/>
      <c r="O119" s="321"/>
      <c r="P119" s="321"/>
      <c r="Q119" s="321"/>
      <c r="R119" s="321"/>
      <c r="S119" s="321"/>
      <c r="T119" s="320"/>
      <c r="U119" s="321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300"/>
      <c r="AI119" s="300"/>
      <c r="AJ119" s="300"/>
      <c r="AK119" s="300"/>
      <c r="AL119" s="300"/>
      <c r="AM119" s="300"/>
      <c r="AN119" s="300"/>
      <c r="AO119" s="300"/>
      <c r="AP119" s="300"/>
      <c r="AQ119" s="300"/>
      <c r="AR119" s="300"/>
      <c r="AS119" s="300"/>
      <c r="AT119" s="300"/>
      <c r="AU119" s="300"/>
      <c r="AV119" s="300"/>
      <c r="AW119" s="300"/>
      <c r="AX119" s="300"/>
      <c r="AY119" s="300"/>
      <c r="AZ119" s="300"/>
      <c r="BA119" s="300"/>
      <c r="BB119" s="300"/>
      <c r="BC119" s="300"/>
      <c r="BD119" s="300"/>
      <c r="BE119" s="300"/>
      <c r="BF119" s="300"/>
      <c r="BG119" s="300"/>
      <c r="BH119" s="300"/>
      <c r="BI119" s="300"/>
      <c r="BJ119" s="300"/>
      <c r="BK119" s="300"/>
      <c r="BL119" s="300"/>
      <c r="BM119" s="300"/>
      <c r="BN119" s="300"/>
      <c r="BO119" s="300"/>
      <c r="BP119" s="300"/>
      <c r="BQ119" s="300"/>
      <c r="BR119" s="300"/>
      <c r="BS119" s="300"/>
      <c r="BT119" s="300"/>
      <c r="BU119" s="300"/>
      <c r="BV119" s="300"/>
      <c r="BW119" s="300"/>
      <c r="BX119" s="300"/>
      <c r="BY119" s="300"/>
      <c r="BZ119" s="300"/>
      <c r="CA119" s="300"/>
      <c r="CB119" s="300"/>
      <c r="CC119" s="300"/>
      <c r="CD119" s="300"/>
      <c r="CE119" s="300"/>
      <c r="CF119" s="300"/>
      <c r="CG119" s="300"/>
      <c r="CH119" s="300"/>
      <c r="CI119" s="300"/>
      <c r="CJ119" s="300"/>
      <c r="CK119" s="300"/>
      <c r="CL119" s="300"/>
      <c r="CM119" s="300"/>
      <c r="CN119" s="300"/>
      <c r="CO119" s="300"/>
      <c r="CP119" s="300"/>
      <c r="CQ119" s="300"/>
      <c r="CR119" s="300"/>
      <c r="CS119" s="300"/>
      <c r="CT119" s="300"/>
      <c r="CU119" s="300"/>
      <c r="CV119" s="300"/>
      <c r="CW119" s="300"/>
      <c r="CX119" s="300"/>
      <c r="CY119" s="300"/>
      <c r="CZ119" s="300"/>
      <c r="DA119" s="300"/>
      <c r="DB119" s="300"/>
      <c r="DC119" s="300"/>
      <c r="DD119" s="300"/>
      <c r="DE119" s="300"/>
      <c r="DF119" s="300"/>
      <c r="DG119" s="300"/>
      <c r="DH119" s="300"/>
      <c r="DI119" s="300"/>
      <c r="DJ119" s="300"/>
      <c r="DK119" s="300"/>
      <c r="DL119" s="300"/>
      <c r="DM119" s="300"/>
      <c r="DN119" s="300"/>
      <c r="DO119" s="300"/>
      <c r="DP119" s="300"/>
      <c r="DQ119" s="300"/>
      <c r="DR119" s="300"/>
      <c r="DS119" s="300"/>
      <c r="DT119" s="300"/>
      <c r="DU119" s="300"/>
      <c r="DV119" s="300"/>
      <c r="DW119" s="300"/>
      <c r="DX119" s="300"/>
      <c r="DY119" s="300"/>
      <c r="DZ119" s="300"/>
      <c r="EA119" s="300"/>
      <c r="EB119" s="300"/>
      <c r="EC119" s="300"/>
      <c r="ED119" s="300"/>
      <c r="EE119" s="300"/>
      <c r="EF119" s="300"/>
      <c r="EG119" s="300"/>
      <c r="EH119" s="300"/>
      <c r="EI119" s="300"/>
      <c r="EJ119" s="300"/>
      <c r="EK119" s="300"/>
      <c r="EL119" s="300"/>
      <c r="EM119" s="300"/>
      <c r="EN119" s="300"/>
      <c r="EO119" s="300"/>
      <c r="EP119" s="300"/>
      <c r="EQ119" s="300"/>
      <c r="ER119" s="300"/>
      <c r="ES119" s="300"/>
      <c r="ET119" s="300"/>
      <c r="EU119" s="300"/>
      <c r="EV119" s="300"/>
      <c r="EW119" s="300"/>
      <c r="EX119" s="300"/>
      <c r="EY119" s="300"/>
      <c r="EZ119" s="300"/>
      <c r="FA119" s="300"/>
      <c r="FB119" s="300"/>
      <c r="FC119" s="300"/>
      <c r="FD119" s="300"/>
      <c r="FE119" s="300"/>
      <c r="FF119" s="300"/>
      <c r="FG119" s="300"/>
      <c r="FH119" s="300"/>
      <c r="FI119" s="300"/>
      <c r="FJ119" s="300"/>
      <c r="FK119" s="300"/>
      <c r="FL119" s="300"/>
      <c r="FM119" s="300"/>
      <c r="FN119" s="300"/>
      <c r="FO119" s="300"/>
      <c r="FP119" s="300"/>
      <c r="FQ119" s="300"/>
      <c r="FR119" s="300"/>
      <c r="FS119" s="300"/>
      <c r="FT119" s="300"/>
      <c r="FU119" s="300"/>
      <c r="FV119" s="300"/>
      <c r="FW119" s="300"/>
      <c r="FX119" s="300"/>
      <c r="FY119" s="300"/>
      <c r="FZ119" s="300"/>
      <c r="GA119" s="300"/>
      <c r="GB119" s="300"/>
      <c r="GC119" s="300"/>
      <c r="GD119" s="300"/>
      <c r="GE119" s="300"/>
      <c r="GF119" s="300"/>
      <c r="GG119" s="300"/>
      <c r="GH119" s="300"/>
      <c r="GI119" s="300"/>
      <c r="GJ119" s="300"/>
      <c r="GK119" s="300"/>
      <c r="GL119" s="300"/>
      <c r="GM119" s="300"/>
      <c r="GN119" s="300"/>
      <c r="GO119" s="300"/>
      <c r="GP119" s="300"/>
      <c r="GQ119" s="300"/>
      <c r="GR119" s="300"/>
      <c r="GS119" s="300"/>
      <c r="GT119" s="300"/>
      <c r="GU119" s="300"/>
      <c r="GV119" s="300"/>
      <c r="GW119" s="300"/>
      <c r="GX119" s="300"/>
      <c r="GY119" s="300"/>
      <c r="GZ119" s="300"/>
      <c r="HA119" s="300"/>
      <c r="HB119" s="300"/>
      <c r="HC119" s="300"/>
      <c r="HD119" s="300"/>
      <c r="HE119" s="300"/>
      <c r="HF119" s="300"/>
      <c r="HG119" s="300"/>
      <c r="HH119" s="300"/>
      <c r="HI119" s="300"/>
      <c r="HJ119" s="300"/>
      <c r="HK119" s="300"/>
      <c r="HL119" s="300"/>
      <c r="HM119" s="300"/>
      <c r="HN119" s="300"/>
      <c r="HO119" s="300"/>
      <c r="HP119" s="300"/>
      <c r="HQ119" s="300"/>
      <c r="HR119" s="300"/>
      <c r="HS119" s="300"/>
      <c r="HT119" s="300"/>
      <c r="HU119" s="300"/>
      <c r="HV119" s="300"/>
      <c r="HW119" s="300"/>
      <c r="HX119" s="300"/>
      <c r="HY119" s="300"/>
      <c r="HZ119" s="300"/>
      <c r="IA119" s="300"/>
      <c r="IB119" s="300"/>
      <c r="IC119" s="300"/>
      <c r="ID119" s="300"/>
      <c r="IE119" s="300"/>
      <c r="IF119" s="300"/>
      <c r="IG119" s="300"/>
      <c r="IH119" s="300"/>
      <c r="II119" s="300"/>
      <c r="IJ119" s="300"/>
      <c r="IK119" s="300"/>
      <c r="IL119" s="300"/>
      <c r="IM119" s="300"/>
      <c r="IN119" s="300"/>
      <c r="IO119" s="300"/>
      <c r="IP119" s="300"/>
      <c r="IQ119" s="300"/>
      <c r="IR119" s="300"/>
      <c r="IS119" s="300"/>
      <c r="IT119" s="300"/>
      <c r="IU119" s="300"/>
      <c r="IV119" s="300"/>
    </row>
    <row r="120" spans="1:256" s="360" customFormat="1" ht="12" outlineLevel="1" thickTop="1">
      <c r="A120" s="321"/>
      <c r="B120" s="358"/>
      <c r="C120" s="31"/>
      <c r="D120" s="357"/>
      <c r="E120" s="377"/>
      <c r="F120" s="377"/>
      <c r="G120" s="320"/>
      <c r="H120" s="321"/>
      <c r="I120" s="321"/>
      <c r="J120" s="321"/>
      <c r="K120" s="321"/>
      <c r="L120" s="321"/>
      <c r="M120" s="321"/>
      <c r="N120" s="321"/>
      <c r="O120" s="321"/>
      <c r="P120" s="321"/>
      <c r="Q120" s="321"/>
      <c r="R120" s="321"/>
      <c r="S120" s="321"/>
      <c r="T120" s="320"/>
      <c r="U120" s="321"/>
      <c r="V120" s="300"/>
      <c r="W120" s="300"/>
      <c r="X120" s="300"/>
      <c r="Y120" s="300"/>
      <c r="Z120" s="300"/>
      <c r="AA120" s="300"/>
      <c r="AB120" s="300"/>
      <c r="AC120" s="300"/>
      <c r="AD120" s="300"/>
      <c r="AE120" s="300"/>
      <c r="AF120" s="300"/>
      <c r="AG120" s="300"/>
      <c r="AH120" s="300"/>
      <c r="AI120" s="300"/>
      <c r="AJ120" s="300"/>
      <c r="AK120" s="300"/>
      <c r="AL120" s="300"/>
      <c r="AM120" s="300"/>
      <c r="AN120" s="300"/>
      <c r="AO120" s="300"/>
      <c r="AP120" s="300"/>
      <c r="AQ120" s="300"/>
      <c r="AR120" s="300"/>
      <c r="AS120" s="300"/>
      <c r="AT120" s="300"/>
      <c r="AU120" s="300"/>
      <c r="AV120" s="300"/>
      <c r="AW120" s="300"/>
      <c r="AX120" s="300"/>
      <c r="AY120" s="300"/>
      <c r="AZ120" s="300"/>
      <c r="BA120" s="300"/>
      <c r="BB120" s="300"/>
      <c r="BC120" s="300"/>
      <c r="BD120" s="300"/>
      <c r="BE120" s="300"/>
      <c r="BF120" s="300"/>
      <c r="BG120" s="300"/>
      <c r="BH120" s="300"/>
      <c r="BI120" s="300"/>
      <c r="BJ120" s="300"/>
      <c r="BK120" s="300"/>
      <c r="BL120" s="300"/>
      <c r="BM120" s="300"/>
      <c r="BN120" s="300"/>
      <c r="BO120" s="300"/>
      <c r="BP120" s="300"/>
      <c r="BQ120" s="300"/>
      <c r="BR120" s="300"/>
      <c r="BS120" s="300"/>
      <c r="BT120" s="300"/>
      <c r="BU120" s="300"/>
      <c r="BV120" s="300"/>
      <c r="BW120" s="300"/>
      <c r="BX120" s="300"/>
      <c r="BY120" s="300"/>
      <c r="BZ120" s="300"/>
      <c r="CA120" s="300"/>
      <c r="CB120" s="300"/>
      <c r="CC120" s="300"/>
      <c r="CD120" s="300"/>
      <c r="CE120" s="300"/>
      <c r="CF120" s="300"/>
      <c r="CG120" s="300"/>
      <c r="CH120" s="300"/>
      <c r="CI120" s="300"/>
      <c r="CJ120" s="300"/>
      <c r="CK120" s="300"/>
      <c r="CL120" s="300"/>
      <c r="CM120" s="300"/>
      <c r="CN120" s="300"/>
      <c r="CO120" s="300"/>
      <c r="CP120" s="300"/>
      <c r="CQ120" s="300"/>
      <c r="CR120" s="300"/>
      <c r="CS120" s="300"/>
      <c r="CT120" s="300"/>
      <c r="CU120" s="300"/>
      <c r="CV120" s="300"/>
      <c r="CW120" s="300"/>
      <c r="CX120" s="300"/>
      <c r="CY120" s="300"/>
      <c r="CZ120" s="300"/>
      <c r="DA120" s="300"/>
      <c r="DB120" s="300"/>
      <c r="DC120" s="300"/>
      <c r="DD120" s="300"/>
      <c r="DE120" s="300"/>
      <c r="DF120" s="300"/>
      <c r="DG120" s="300"/>
      <c r="DH120" s="300"/>
      <c r="DI120" s="300"/>
      <c r="DJ120" s="300"/>
      <c r="DK120" s="300"/>
      <c r="DL120" s="300"/>
      <c r="DM120" s="300"/>
      <c r="DN120" s="300"/>
      <c r="DO120" s="300"/>
      <c r="DP120" s="300"/>
      <c r="DQ120" s="300"/>
      <c r="DR120" s="300"/>
      <c r="DS120" s="300"/>
      <c r="DT120" s="300"/>
      <c r="DU120" s="300"/>
      <c r="DV120" s="300"/>
      <c r="DW120" s="300"/>
      <c r="DX120" s="300"/>
      <c r="DY120" s="300"/>
      <c r="DZ120" s="300"/>
      <c r="EA120" s="300"/>
      <c r="EB120" s="300"/>
      <c r="EC120" s="300"/>
      <c r="ED120" s="300"/>
      <c r="EE120" s="300"/>
      <c r="EF120" s="300"/>
      <c r="EG120" s="300"/>
      <c r="EH120" s="300"/>
      <c r="EI120" s="300"/>
      <c r="EJ120" s="300"/>
      <c r="EK120" s="300"/>
      <c r="EL120" s="300"/>
      <c r="EM120" s="300"/>
      <c r="EN120" s="300"/>
      <c r="EO120" s="300"/>
      <c r="EP120" s="300"/>
      <c r="EQ120" s="300"/>
      <c r="ER120" s="300"/>
      <c r="ES120" s="300"/>
      <c r="ET120" s="300"/>
      <c r="EU120" s="300"/>
      <c r="EV120" s="300"/>
      <c r="EW120" s="300"/>
      <c r="EX120" s="300"/>
      <c r="EY120" s="300"/>
      <c r="EZ120" s="300"/>
      <c r="FA120" s="300"/>
      <c r="FB120" s="300"/>
      <c r="FC120" s="300"/>
      <c r="FD120" s="300"/>
      <c r="FE120" s="300"/>
      <c r="FF120" s="300"/>
      <c r="FG120" s="300"/>
      <c r="FH120" s="300"/>
      <c r="FI120" s="300"/>
      <c r="FJ120" s="300"/>
      <c r="FK120" s="300"/>
      <c r="FL120" s="300"/>
      <c r="FM120" s="300"/>
      <c r="FN120" s="300"/>
      <c r="FO120" s="300"/>
      <c r="FP120" s="300"/>
      <c r="FQ120" s="300"/>
      <c r="FR120" s="300"/>
      <c r="FS120" s="300"/>
      <c r="FT120" s="300"/>
      <c r="FU120" s="300"/>
      <c r="FV120" s="300"/>
      <c r="FW120" s="300"/>
      <c r="FX120" s="300"/>
      <c r="FY120" s="300"/>
      <c r="FZ120" s="300"/>
      <c r="GA120" s="300"/>
      <c r="GB120" s="300"/>
      <c r="GC120" s="300"/>
      <c r="GD120" s="300"/>
      <c r="GE120" s="300"/>
      <c r="GF120" s="300"/>
      <c r="GG120" s="300"/>
      <c r="GH120" s="300"/>
      <c r="GI120" s="300"/>
      <c r="GJ120" s="300"/>
      <c r="GK120" s="300"/>
      <c r="GL120" s="300"/>
      <c r="GM120" s="300"/>
      <c r="GN120" s="300"/>
      <c r="GO120" s="300"/>
      <c r="GP120" s="300"/>
      <c r="GQ120" s="300"/>
      <c r="GR120" s="300"/>
      <c r="GS120" s="300"/>
      <c r="GT120" s="300"/>
      <c r="GU120" s="300"/>
      <c r="GV120" s="300"/>
      <c r="GW120" s="300"/>
      <c r="GX120" s="300"/>
      <c r="GY120" s="300"/>
      <c r="GZ120" s="300"/>
      <c r="HA120" s="300"/>
      <c r="HB120" s="300"/>
      <c r="HC120" s="300"/>
      <c r="HD120" s="300"/>
      <c r="HE120" s="300"/>
      <c r="HF120" s="300"/>
      <c r="HG120" s="300"/>
      <c r="HH120" s="300"/>
      <c r="HI120" s="300"/>
      <c r="HJ120" s="300"/>
      <c r="HK120" s="300"/>
      <c r="HL120" s="300"/>
      <c r="HM120" s="300"/>
      <c r="HN120" s="300"/>
      <c r="HO120" s="300"/>
      <c r="HP120" s="300"/>
      <c r="HQ120" s="300"/>
      <c r="HR120" s="300"/>
      <c r="HS120" s="300"/>
      <c r="HT120" s="300"/>
      <c r="HU120" s="300"/>
      <c r="HV120" s="300"/>
      <c r="HW120" s="300"/>
      <c r="HX120" s="300"/>
      <c r="HY120" s="300"/>
      <c r="HZ120" s="300"/>
      <c r="IA120" s="300"/>
      <c r="IB120" s="300"/>
      <c r="IC120" s="300"/>
      <c r="ID120" s="300"/>
      <c r="IE120" s="300"/>
      <c r="IF120" s="300"/>
      <c r="IG120" s="300"/>
      <c r="IH120" s="300"/>
      <c r="II120" s="300"/>
      <c r="IJ120" s="300"/>
      <c r="IK120" s="300"/>
      <c r="IL120" s="300"/>
      <c r="IM120" s="300"/>
      <c r="IN120" s="300"/>
      <c r="IO120" s="300"/>
      <c r="IP120" s="300"/>
      <c r="IQ120" s="300"/>
      <c r="IR120" s="300"/>
      <c r="IS120" s="300"/>
      <c r="IT120" s="300"/>
      <c r="IU120" s="300"/>
      <c r="IV120" s="300"/>
    </row>
    <row r="121" spans="1:256" s="360" customFormat="1" outlineLevel="1">
      <c r="A121" s="321"/>
      <c r="B121" s="38"/>
      <c r="C121" s="39" t="s">
        <v>63</v>
      </c>
      <c r="D121" s="359"/>
      <c r="E121" s="297"/>
      <c r="F121" s="297"/>
      <c r="G121" s="320"/>
      <c r="H121" s="321"/>
      <c r="I121" s="321"/>
      <c r="J121" s="321"/>
      <c r="K121" s="321"/>
      <c r="L121" s="321"/>
      <c r="M121" s="321"/>
      <c r="N121" s="321"/>
      <c r="O121" s="321"/>
      <c r="P121" s="321"/>
      <c r="Q121" s="321"/>
      <c r="R121" s="321"/>
      <c r="S121" s="321"/>
      <c r="T121" s="320"/>
      <c r="U121" s="321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300"/>
      <c r="AI121" s="300"/>
      <c r="AJ121" s="300"/>
      <c r="AK121" s="300"/>
      <c r="AL121" s="300"/>
      <c r="AM121" s="300"/>
      <c r="AN121" s="300"/>
      <c r="AO121" s="300"/>
      <c r="AP121" s="300"/>
      <c r="AQ121" s="300"/>
      <c r="AR121" s="300"/>
      <c r="AS121" s="300"/>
      <c r="AT121" s="300"/>
      <c r="AU121" s="300"/>
      <c r="AV121" s="300"/>
      <c r="AW121" s="300"/>
      <c r="AX121" s="300"/>
      <c r="AY121" s="300"/>
      <c r="AZ121" s="300"/>
      <c r="BA121" s="300"/>
      <c r="BB121" s="300"/>
      <c r="BC121" s="300"/>
      <c r="BD121" s="300"/>
      <c r="BE121" s="300"/>
      <c r="BF121" s="300"/>
      <c r="BG121" s="300"/>
      <c r="BH121" s="300"/>
      <c r="BI121" s="300"/>
      <c r="BJ121" s="300"/>
      <c r="BK121" s="300"/>
      <c r="BL121" s="300"/>
      <c r="BM121" s="300"/>
      <c r="BN121" s="300"/>
      <c r="BO121" s="300"/>
      <c r="BP121" s="300"/>
      <c r="BQ121" s="300"/>
      <c r="BR121" s="300"/>
      <c r="BS121" s="300"/>
      <c r="BT121" s="300"/>
      <c r="BU121" s="300"/>
      <c r="BV121" s="300"/>
      <c r="BW121" s="300"/>
      <c r="BX121" s="300"/>
      <c r="BY121" s="300"/>
      <c r="BZ121" s="300"/>
      <c r="CA121" s="300"/>
      <c r="CB121" s="300"/>
      <c r="CC121" s="300"/>
      <c r="CD121" s="300"/>
      <c r="CE121" s="300"/>
      <c r="CF121" s="300"/>
      <c r="CG121" s="300"/>
      <c r="CH121" s="300"/>
      <c r="CI121" s="300"/>
      <c r="CJ121" s="300"/>
      <c r="CK121" s="300"/>
      <c r="CL121" s="300"/>
      <c r="CM121" s="300"/>
      <c r="CN121" s="300"/>
      <c r="CO121" s="300"/>
      <c r="CP121" s="300"/>
      <c r="CQ121" s="300"/>
      <c r="CR121" s="300"/>
      <c r="CS121" s="300"/>
      <c r="CT121" s="300"/>
      <c r="CU121" s="300"/>
      <c r="CV121" s="300"/>
      <c r="CW121" s="300"/>
      <c r="CX121" s="300"/>
      <c r="CY121" s="300"/>
      <c r="CZ121" s="300"/>
      <c r="DA121" s="300"/>
      <c r="DB121" s="300"/>
      <c r="DC121" s="300"/>
      <c r="DD121" s="300"/>
      <c r="DE121" s="300"/>
      <c r="DF121" s="300"/>
      <c r="DG121" s="300"/>
      <c r="DH121" s="300"/>
      <c r="DI121" s="300"/>
      <c r="DJ121" s="300"/>
      <c r="DK121" s="300"/>
      <c r="DL121" s="300"/>
      <c r="DM121" s="300"/>
      <c r="DN121" s="300"/>
      <c r="DO121" s="300"/>
      <c r="DP121" s="300"/>
      <c r="DQ121" s="300"/>
      <c r="DR121" s="300"/>
      <c r="DS121" s="300"/>
      <c r="DT121" s="300"/>
      <c r="DU121" s="300"/>
      <c r="DV121" s="300"/>
      <c r="DW121" s="300"/>
      <c r="DX121" s="300"/>
      <c r="DY121" s="300"/>
      <c r="DZ121" s="300"/>
      <c r="EA121" s="300"/>
      <c r="EB121" s="300"/>
      <c r="EC121" s="300"/>
      <c r="ED121" s="300"/>
      <c r="EE121" s="300"/>
      <c r="EF121" s="300"/>
      <c r="EG121" s="300"/>
      <c r="EH121" s="300"/>
      <c r="EI121" s="300"/>
      <c r="EJ121" s="300"/>
      <c r="EK121" s="300"/>
      <c r="EL121" s="300"/>
      <c r="EM121" s="300"/>
      <c r="EN121" s="300"/>
      <c r="EO121" s="300"/>
      <c r="EP121" s="300"/>
      <c r="EQ121" s="300"/>
      <c r="ER121" s="300"/>
      <c r="ES121" s="300"/>
      <c r="ET121" s="300"/>
      <c r="EU121" s="300"/>
      <c r="EV121" s="300"/>
      <c r="EW121" s="300"/>
      <c r="EX121" s="300"/>
      <c r="EY121" s="300"/>
      <c r="EZ121" s="300"/>
      <c r="FA121" s="300"/>
      <c r="FB121" s="300"/>
      <c r="FC121" s="300"/>
      <c r="FD121" s="300"/>
      <c r="FE121" s="300"/>
      <c r="FF121" s="300"/>
      <c r="FG121" s="300"/>
      <c r="FH121" s="300"/>
      <c r="FI121" s="300"/>
      <c r="FJ121" s="300"/>
      <c r="FK121" s="300"/>
      <c r="FL121" s="300"/>
      <c r="FM121" s="300"/>
      <c r="FN121" s="300"/>
      <c r="FO121" s="300"/>
      <c r="FP121" s="300"/>
      <c r="FQ121" s="300"/>
      <c r="FR121" s="300"/>
      <c r="FS121" s="300"/>
      <c r="FT121" s="300"/>
      <c r="FU121" s="300"/>
      <c r="FV121" s="300"/>
      <c r="FW121" s="300"/>
      <c r="FX121" s="300"/>
      <c r="FY121" s="300"/>
      <c r="FZ121" s="300"/>
      <c r="GA121" s="300"/>
      <c r="GB121" s="300"/>
      <c r="GC121" s="300"/>
      <c r="GD121" s="300"/>
      <c r="GE121" s="300"/>
      <c r="GF121" s="300"/>
      <c r="GG121" s="300"/>
      <c r="GH121" s="300"/>
      <c r="GI121" s="300"/>
      <c r="GJ121" s="300"/>
      <c r="GK121" s="300"/>
      <c r="GL121" s="300"/>
      <c r="GM121" s="300"/>
      <c r="GN121" s="300"/>
      <c r="GO121" s="300"/>
      <c r="GP121" s="300"/>
      <c r="GQ121" s="300"/>
      <c r="GR121" s="300"/>
      <c r="GS121" s="300"/>
      <c r="GT121" s="300"/>
      <c r="GU121" s="300"/>
      <c r="GV121" s="300"/>
      <c r="GW121" s="300"/>
      <c r="GX121" s="300"/>
      <c r="GY121" s="300"/>
      <c r="GZ121" s="300"/>
      <c r="HA121" s="300"/>
      <c r="HB121" s="300"/>
      <c r="HC121" s="300"/>
      <c r="HD121" s="300"/>
      <c r="HE121" s="300"/>
      <c r="HF121" s="300"/>
      <c r="HG121" s="300"/>
      <c r="HH121" s="300"/>
      <c r="HI121" s="300"/>
      <c r="HJ121" s="300"/>
      <c r="HK121" s="300"/>
      <c r="HL121" s="300"/>
      <c r="HM121" s="300"/>
      <c r="HN121" s="300"/>
      <c r="HO121" s="300"/>
      <c r="HP121" s="300"/>
      <c r="HQ121" s="300"/>
      <c r="HR121" s="300"/>
      <c r="HS121" s="300"/>
      <c r="HT121" s="300"/>
      <c r="HU121" s="300"/>
      <c r="HV121" s="300"/>
      <c r="HW121" s="300"/>
      <c r="HX121" s="300"/>
      <c r="HY121" s="300"/>
      <c r="HZ121" s="300"/>
      <c r="IA121" s="300"/>
      <c r="IB121" s="300"/>
      <c r="IC121" s="300"/>
      <c r="ID121" s="300"/>
      <c r="IE121" s="300"/>
      <c r="IF121" s="300"/>
      <c r="IG121" s="300"/>
      <c r="IH121" s="300"/>
      <c r="II121" s="300"/>
      <c r="IJ121" s="300"/>
      <c r="IK121" s="300"/>
      <c r="IL121" s="300"/>
      <c r="IM121" s="300"/>
      <c r="IN121" s="300"/>
      <c r="IO121" s="300"/>
      <c r="IP121" s="300"/>
      <c r="IQ121" s="300"/>
      <c r="IR121" s="300"/>
      <c r="IS121" s="300"/>
      <c r="IT121" s="300"/>
      <c r="IU121" s="300"/>
      <c r="IV121" s="300"/>
    </row>
    <row r="122" spans="1:256" s="360" customFormat="1" outlineLevel="1">
      <c r="A122" s="321"/>
      <c r="B122" s="32" t="s">
        <v>2</v>
      </c>
      <c r="C122" s="32" t="s">
        <v>64</v>
      </c>
      <c r="D122" s="359"/>
      <c r="E122" s="297"/>
      <c r="F122" s="297"/>
      <c r="G122" s="320"/>
      <c r="H122" s="321"/>
      <c r="I122" s="321"/>
      <c r="J122" s="321"/>
      <c r="K122" s="321"/>
      <c r="L122" s="321"/>
      <c r="M122" s="321"/>
      <c r="N122" s="321"/>
      <c r="O122" s="321"/>
      <c r="P122" s="321"/>
      <c r="Q122" s="321"/>
      <c r="R122" s="321"/>
      <c r="S122" s="321"/>
      <c r="T122" s="320"/>
      <c r="U122" s="321"/>
      <c r="V122" s="300"/>
      <c r="W122" s="300"/>
      <c r="X122" s="300"/>
      <c r="Y122" s="300"/>
      <c r="Z122" s="300"/>
      <c r="AA122" s="300"/>
      <c r="AB122" s="300"/>
      <c r="AC122" s="300"/>
      <c r="AD122" s="300"/>
      <c r="AE122" s="300"/>
      <c r="AF122" s="300"/>
      <c r="AG122" s="300"/>
      <c r="AH122" s="300"/>
      <c r="AI122" s="300"/>
      <c r="AJ122" s="300"/>
      <c r="AK122" s="300"/>
      <c r="AL122" s="300"/>
      <c r="AM122" s="300"/>
      <c r="AN122" s="300"/>
      <c r="AO122" s="300"/>
      <c r="AP122" s="300"/>
      <c r="AQ122" s="300"/>
      <c r="AR122" s="300"/>
      <c r="AS122" s="300"/>
      <c r="AT122" s="300"/>
      <c r="AU122" s="300"/>
      <c r="AV122" s="300"/>
      <c r="AW122" s="300"/>
      <c r="AX122" s="300"/>
      <c r="AY122" s="300"/>
      <c r="AZ122" s="300"/>
      <c r="BA122" s="300"/>
      <c r="BB122" s="300"/>
      <c r="BC122" s="300"/>
      <c r="BD122" s="300"/>
      <c r="BE122" s="300"/>
      <c r="BF122" s="300"/>
      <c r="BG122" s="300"/>
      <c r="BH122" s="300"/>
      <c r="BI122" s="300"/>
      <c r="BJ122" s="300"/>
      <c r="BK122" s="300"/>
      <c r="BL122" s="300"/>
      <c r="BM122" s="300"/>
      <c r="BN122" s="300"/>
      <c r="BO122" s="300"/>
      <c r="BP122" s="300"/>
      <c r="BQ122" s="300"/>
      <c r="BR122" s="300"/>
      <c r="BS122" s="300"/>
      <c r="BT122" s="300"/>
      <c r="BU122" s="300"/>
      <c r="BV122" s="300"/>
      <c r="BW122" s="300"/>
      <c r="BX122" s="300"/>
      <c r="BY122" s="300"/>
      <c r="BZ122" s="300"/>
      <c r="CA122" s="300"/>
      <c r="CB122" s="300"/>
      <c r="CC122" s="300"/>
      <c r="CD122" s="300"/>
      <c r="CE122" s="300"/>
      <c r="CF122" s="300"/>
      <c r="CG122" s="300"/>
      <c r="CH122" s="300"/>
      <c r="CI122" s="300"/>
      <c r="CJ122" s="300"/>
      <c r="CK122" s="300"/>
      <c r="CL122" s="300"/>
      <c r="CM122" s="300"/>
      <c r="CN122" s="300"/>
      <c r="CO122" s="300"/>
      <c r="CP122" s="300"/>
      <c r="CQ122" s="300"/>
      <c r="CR122" s="300"/>
      <c r="CS122" s="300"/>
      <c r="CT122" s="300"/>
      <c r="CU122" s="300"/>
      <c r="CV122" s="300"/>
      <c r="CW122" s="300"/>
      <c r="CX122" s="300"/>
      <c r="CY122" s="300"/>
      <c r="CZ122" s="300"/>
      <c r="DA122" s="300"/>
      <c r="DB122" s="300"/>
      <c r="DC122" s="300"/>
      <c r="DD122" s="300"/>
      <c r="DE122" s="300"/>
      <c r="DF122" s="300"/>
      <c r="DG122" s="300"/>
      <c r="DH122" s="300"/>
      <c r="DI122" s="300"/>
      <c r="DJ122" s="300"/>
      <c r="DK122" s="300"/>
      <c r="DL122" s="300"/>
      <c r="DM122" s="300"/>
      <c r="DN122" s="300"/>
      <c r="DO122" s="300"/>
      <c r="DP122" s="300"/>
      <c r="DQ122" s="300"/>
      <c r="DR122" s="300"/>
      <c r="DS122" s="300"/>
      <c r="DT122" s="300"/>
      <c r="DU122" s="300"/>
      <c r="DV122" s="300"/>
      <c r="DW122" s="300"/>
      <c r="DX122" s="300"/>
      <c r="DY122" s="300"/>
      <c r="DZ122" s="300"/>
      <c r="EA122" s="300"/>
      <c r="EB122" s="300"/>
      <c r="EC122" s="300"/>
      <c r="ED122" s="300"/>
      <c r="EE122" s="300"/>
      <c r="EF122" s="300"/>
      <c r="EG122" s="300"/>
      <c r="EH122" s="300"/>
      <c r="EI122" s="300"/>
      <c r="EJ122" s="300"/>
      <c r="EK122" s="300"/>
      <c r="EL122" s="300"/>
      <c r="EM122" s="300"/>
      <c r="EN122" s="300"/>
      <c r="EO122" s="300"/>
      <c r="EP122" s="300"/>
      <c r="EQ122" s="300"/>
      <c r="ER122" s="300"/>
      <c r="ES122" s="300"/>
      <c r="ET122" s="300"/>
      <c r="EU122" s="300"/>
      <c r="EV122" s="300"/>
      <c r="EW122" s="300"/>
      <c r="EX122" s="300"/>
      <c r="EY122" s="300"/>
      <c r="EZ122" s="300"/>
      <c r="FA122" s="300"/>
      <c r="FB122" s="300"/>
      <c r="FC122" s="300"/>
      <c r="FD122" s="300"/>
      <c r="FE122" s="300"/>
      <c r="FF122" s="300"/>
      <c r="FG122" s="300"/>
      <c r="FH122" s="300"/>
      <c r="FI122" s="300"/>
      <c r="FJ122" s="300"/>
      <c r="FK122" s="300"/>
      <c r="FL122" s="300"/>
      <c r="FM122" s="300"/>
      <c r="FN122" s="300"/>
      <c r="FO122" s="300"/>
      <c r="FP122" s="300"/>
      <c r="FQ122" s="300"/>
      <c r="FR122" s="300"/>
      <c r="FS122" s="300"/>
      <c r="FT122" s="300"/>
      <c r="FU122" s="300"/>
      <c r="FV122" s="300"/>
      <c r="FW122" s="300"/>
      <c r="FX122" s="300"/>
      <c r="FY122" s="300"/>
      <c r="FZ122" s="300"/>
      <c r="GA122" s="300"/>
      <c r="GB122" s="300"/>
      <c r="GC122" s="300"/>
      <c r="GD122" s="300"/>
      <c r="GE122" s="300"/>
      <c r="GF122" s="300"/>
      <c r="GG122" s="300"/>
      <c r="GH122" s="300"/>
      <c r="GI122" s="300"/>
      <c r="GJ122" s="300"/>
      <c r="GK122" s="300"/>
      <c r="GL122" s="300"/>
      <c r="GM122" s="300"/>
      <c r="GN122" s="300"/>
      <c r="GO122" s="300"/>
      <c r="GP122" s="300"/>
      <c r="GQ122" s="300"/>
      <c r="GR122" s="300"/>
      <c r="GS122" s="300"/>
      <c r="GT122" s="300"/>
      <c r="GU122" s="300"/>
      <c r="GV122" s="300"/>
      <c r="GW122" s="300"/>
      <c r="GX122" s="300"/>
      <c r="GY122" s="300"/>
      <c r="GZ122" s="300"/>
      <c r="HA122" s="300"/>
      <c r="HB122" s="300"/>
      <c r="HC122" s="300"/>
      <c r="HD122" s="300"/>
      <c r="HE122" s="300"/>
      <c r="HF122" s="300"/>
      <c r="HG122" s="300"/>
      <c r="HH122" s="300"/>
      <c r="HI122" s="300"/>
      <c r="HJ122" s="300"/>
      <c r="HK122" s="300"/>
      <c r="HL122" s="300"/>
      <c r="HM122" s="300"/>
      <c r="HN122" s="300"/>
      <c r="HO122" s="300"/>
      <c r="HP122" s="300"/>
      <c r="HQ122" s="300"/>
      <c r="HR122" s="300"/>
      <c r="HS122" s="300"/>
      <c r="HT122" s="300"/>
      <c r="HU122" s="300"/>
      <c r="HV122" s="300"/>
      <c r="HW122" s="300"/>
      <c r="HX122" s="300"/>
      <c r="HY122" s="300"/>
      <c r="HZ122" s="300"/>
      <c r="IA122" s="300"/>
      <c r="IB122" s="300"/>
      <c r="IC122" s="300"/>
      <c r="ID122" s="300"/>
      <c r="IE122" s="300"/>
      <c r="IF122" s="300"/>
      <c r="IG122" s="300"/>
      <c r="IH122" s="300"/>
      <c r="II122" s="300"/>
      <c r="IJ122" s="300"/>
      <c r="IK122" s="300"/>
      <c r="IL122" s="300"/>
      <c r="IM122" s="300"/>
      <c r="IN122" s="300"/>
      <c r="IO122" s="300"/>
      <c r="IP122" s="300"/>
      <c r="IQ122" s="300"/>
      <c r="IR122" s="300"/>
      <c r="IS122" s="300"/>
      <c r="IT122" s="300"/>
      <c r="IU122" s="300"/>
      <c r="IV122" s="300"/>
    </row>
    <row r="123" spans="1:256" s="360" customFormat="1" ht="12" outlineLevel="1" thickBot="1">
      <c r="A123" s="321"/>
      <c r="B123" s="329">
        <v>1</v>
      </c>
      <c r="C123" s="32" t="s">
        <v>13</v>
      </c>
      <c r="D123" s="359"/>
      <c r="E123" s="297"/>
      <c r="F123" s="297">
        <v>0</v>
      </c>
      <c r="G123" s="320"/>
      <c r="H123" s="321"/>
      <c r="I123" s="321"/>
      <c r="J123" s="321"/>
      <c r="K123" s="378"/>
      <c r="L123" s="378"/>
      <c r="M123" s="517"/>
      <c r="N123" s="517"/>
      <c r="O123" s="321"/>
      <c r="P123" s="354"/>
      <c r="Q123" s="354"/>
      <c r="R123" s="321"/>
      <c r="S123" s="321"/>
      <c r="T123" s="320"/>
      <c r="U123" s="321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300"/>
      <c r="AI123" s="300"/>
      <c r="AJ123" s="300"/>
      <c r="AK123" s="300"/>
      <c r="AL123" s="300"/>
      <c r="AM123" s="300"/>
      <c r="AN123" s="300"/>
      <c r="AO123" s="300"/>
      <c r="AP123" s="300"/>
      <c r="AQ123" s="300"/>
      <c r="AR123" s="300"/>
      <c r="AS123" s="300"/>
      <c r="AT123" s="300"/>
      <c r="AU123" s="300"/>
      <c r="AV123" s="300"/>
      <c r="AW123" s="300"/>
      <c r="AX123" s="300"/>
      <c r="AY123" s="300"/>
      <c r="AZ123" s="300"/>
      <c r="BA123" s="300"/>
      <c r="BB123" s="300"/>
      <c r="BC123" s="300"/>
      <c r="BD123" s="300"/>
      <c r="BE123" s="300"/>
      <c r="BF123" s="300"/>
      <c r="BG123" s="300"/>
      <c r="BH123" s="300"/>
      <c r="BI123" s="300"/>
      <c r="BJ123" s="300"/>
      <c r="BK123" s="300"/>
      <c r="BL123" s="300"/>
      <c r="BM123" s="300"/>
      <c r="BN123" s="300"/>
      <c r="BO123" s="300"/>
      <c r="BP123" s="300"/>
      <c r="BQ123" s="300"/>
      <c r="BR123" s="300"/>
      <c r="BS123" s="300"/>
      <c r="BT123" s="300"/>
      <c r="BU123" s="300"/>
      <c r="BV123" s="300"/>
      <c r="BW123" s="300"/>
      <c r="BX123" s="300"/>
      <c r="BY123" s="300"/>
      <c r="BZ123" s="300"/>
      <c r="CA123" s="300"/>
      <c r="CB123" s="300"/>
      <c r="CC123" s="300"/>
      <c r="CD123" s="300"/>
      <c r="CE123" s="300"/>
      <c r="CF123" s="300"/>
      <c r="CG123" s="300"/>
      <c r="CH123" s="300"/>
      <c r="CI123" s="300"/>
      <c r="CJ123" s="300"/>
      <c r="CK123" s="300"/>
      <c r="CL123" s="300"/>
      <c r="CM123" s="300"/>
      <c r="CN123" s="300"/>
      <c r="CO123" s="300"/>
      <c r="CP123" s="300"/>
      <c r="CQ123" s="300"/>
      <c r="CR123" s="300"/>
      <c r="CS123" s="300"/>
      <c r="CT123" s="300"/>
      <c r="CU123" s="300"/>
      <c r="CV123" s="300"/>
      <c r="CW123" s="300"/>
      <c r="CX123" s="300"/>
      <c r="CY123" s="300"/>
      <c r="CZ123" s="300"/>
      <c r="DA123" s="300"/>
      <c r="DB123" s="300"/>
      <c r="DC123" s="300"/>
      <c r="DD123" s="300"/>
      <c r="DE123" s="300"/>
      <c r="DF123" s="300"/>
      <c r="DG123" s="300"/>
      <c r="DH123" s="300"/>
      <c r="DI123" s="300"/>
      <c r="DJ123" s="300"/>
      <c r="DK123" s="300"/>
      <c r="DL123" s="300"/>
      <c r="DM123" s="300"/>
      <c r="DN123" s="300"/>
      <c r="DO123" s="300"/>
      <c r="DP123" s="300"/>
      <c r="DQ123" s="300"/>
      <c r="DR123" s="300"/>
      <c r="DS123" s="300"/>
      <c r="DT123" s="300"/>
      <c r="DU123" s="300"/>
      <c r="DV123" s="300"/>
      <c r="DW123" s="300"/>
      <c r="DX123" s="300"/>
      <c r="DY123" s="300"/>
      <c r="DZ123" s="300"/>
      <c r="EA123" s="300"/>
      <c r="EB123" s="300"/>
      <c r="EC123" s="300"/>
      <c r="ED123" s="300"/>
      <c r="EE123" s="300"/>
      <c r="EF123" s="300"/>
      <c r="EG123" s="300"/>
      <c r="EH123" s="300"/>
      <c r="EI123" s="300"/>
      <c r="EJ123" s="300"/>
      <c r="EK123" s="300"/>
      <c r="EL123" s="300"/>
      <c r="EM123" s="300"/>
      <c r="EN123" s="300"/>
      <c r="EO123" s="300"/>
      <c r="EP123" s="300"/>
      <c r="EQ123" s="300"/>
      <c r="ER123" s="300"/>
      <c r="ES123" s="300"/>
      <c r="ET123" s="300"/>
      <c r="EU123" s="300"/>
      <c r="EV123" s="300"/>
      <c r="EW123" s="300"/>
      <c r="EX123" s="300"/>
      <c r="EY123" s="300"/>
      <c r="EZ123" s="300"/>
      <c r="FA123" s="300"/>
      <c r="FB123" s="300"/>
      <c r="FC123" s="300"/>
      <c r="FD123" s="300"/>
      <c r="FE123" s="300"/>
      <c r="FF123" s="300"/>
      <c r="FG123" s="300"/>
      <c r="FH123" s="300"/>
      <c r="FI123" s="300"/>
      <c r="FJ123" s="300"/>
      <c r="FK123" s="300"/>
      <c r="FL123" s="300"/>
      <c r="FM123" s="300"/>
      <c r="FN123" s="300"/>
      <c r="FO123" s="300"/>
      <c r="FP123" s="300"/>
      <c r="FQ123" s="300"/>
      <c r="FR123" s="300"/>
      <c r="FS123" s="300"/>
      <c r="FT123" s="300"/>
      <c r="FU123" s="300"/>
      <c r="FV123" s="300"/>
      <c r="FW123" s="300"/>
      <c r="FX123" s="300"/>
      <c r="FY123" s="300"/>
      <c r="FZ123" s="300"/>
      <c r="GA123" s="300"/>
      <c r="GB123" s="300"/>
      <c r="GC123" s="300"/>
      <c r="GD123" s="300"/>
      <c r="GE123" s="300"/>
      <c r="GF123" s="300"/>
      <c r="GG123" s="300"/>
      <c r="GH123" s="300"/>
      <c r="GI123" s="300"/>
      <c r="GJ123" s="300"/>
      <c r="GK123" s="300"/>
      <c r="GL123" s="300"/>
      <c r="GM123" s="300"/>
      <c r="GN123" s="300"/>
      <c r="GO123" s="300"/>
      <c r="GP123" s="300"/>
      <c r="GQ123" s="300"/>
      <c r="GR123" s="300"/>
      <c r="GS123" s="300"/>
      <c r="GT123" s="300"/>
      <c r="GU123" s="300"/>
      <c r="GV123" s="300"/>
      <c r="GW123" s="300"/>
      <c r="GX123" s="300"/>
      <c r="GY123" s="300"/>
      <c r="GZ123" s="300"/>
      <c r="HA123" s="300"/>
      <c r="HB123" s="300"/>
      <c r="HC123" s="300"/>
      <c r="HD123" s="300"/>
      <c r="HE123" s="300"/>
      <c r="HF123" s="300"/>
      <c r="HG123" s="300"/>
      <c r="HH123" s="300"/>
      <c r="HI123" s="300"/>
      <c r="HJ123" s="300"/>
      <c r="HK123" s="300"/>
      <c r="HL123" s="300"/>
      <c r="HM123" s="300"/>
      <c r="HN123" s="300"/>
      <c r="HO123" s="300"/>
      <c r="HP123" s="300"/>
      <c r="HQ123" s="300"/>
      <c r="HR123" s="300"/>
      <c r="HS123" s="300"/>
      <c r="HT123" s="300"/>
      <c r="HU123" s="300"/>
      <c r="HV123" s="300"/>
      <c r="HW123" s="300"/>
      <c r="HX123" s="300"/>
      <c r="HY123" s="300"/>
      <c r="HZ123" s="300"/>
      <c r="IA123" s="300"/>
      <c r="IB123" s="300"/>
      <c r="IC123" s="300"/>
      <c r="ID123" s="300"/>
      <c r="IE123" s="300"/>
      <c r="IF123" s="300"/>
      <c r="IG123" s="300"/>
      <c r="IH123" s="300"/>
      <c r="II123" s="300"/>
      <c r="IJ123" s="300"/>
      <c r="IK123" s="300"/>
      <c r="IL123" s="300"/>
      <c r="IM123" s="300"/>
      <c r="IN123" s="300"/>
      <c r="IO123" s="300"/>
      <c r="IP123" s="300"/>
      <c r="IQ123" s="300"/>
      <c r="IR123" s="300"/>
      <c r="IS123" s="300"/>
      <c r="IT123" s="300"/>
      <c r="IU123" s="300"/>
      <c r="IV123" s="300"/>
    </row>
    <row r="124" spans="1:256" s="360" customFormat="1" ht="15" customHeight="1" outlineLevel="1" thickBot="1">
      <c r="A124" s="321"/>
      <c r="B124" s="329">
        <v>2</v>
      </c>
      <c r="C124" s="32" t="s">
        <v>14</v>
      </c>
      <c r="D124" s="359"/>
      <c r="E124" s="297"/>
      <c r="F124" s="297"/>
      <c r="G124" s="320"/>
      <c r="H124" s="515" t="s">
        <v>342</v>
      </c>
      <c r="I124" s="516"/>
      <c r="J124" s="487">
        <v>0</v>
      </c>
      <c r="K124" s="488"/>
      <c r="L124" s="282"/>
      <c r="M124" s="487">
        <v>0</v>
      </c>
      <c r="N124" s="488"/>
      <c r="O124" s="489">
        <v>0</v>
      </c>
      <c r="P124" s="490"/>
      <c r="Q124" s="487">
        <v>0</v>
      </c>
      <c r="R124" s="488"/>
      <c r="S124" s="281" t="s">
        <v>176</v>
      </c>
      <c r="T124" s="320"/>
      <c r="U124" s="321"/>
      <c r="V124" s="300"/>
      <c r="W124" s="300"/>
      <c r="X124" s="300"/>
      <c r="Y124" s="300"/>
      <c r="Z124" s="300"/>
      <c r="AA124" s="300"/>
      <c r="AB124" s="300"/>
      <c r="AC124" s="300"/>
      <c r="AD124" s="300"/>
      <c r="AE124" s="300"/>
      <c r="AF124" s="300"/>
      <c r="AG124" s="300"/>
      <c r="AH124" s="300"/>
      <c r="AI124" s="300"/>
      <c r="AJ124" s="300"/>
      <c r="AK124" s="300"/>
      <c r="AL124" s="300"/>
      <c r="AM124" s="300"/>
      <c r="AN124" s="300"/>
      <c r="AO124" s="300"/>
      <c r="AP124" s="300"/>
      <c r="AQ124" s="300"/>
      <c r="AR124" s="300"/>
      <c r="AS124" s="300"/>
      <c r="AT124" s="300"/>
      <c r="AU124" s="300"/>
      <c r="AV124" s="300"/>
      <c r="AW124" s="300"/>
      <c r="AX124" s="300"/>
      <c r="AY124" s="300"/>
      <c r="AZ124" s="300"/>
      <c r="BA124" s="300"/>
      <c r="BB124" s="300"/>
      <c r="BC124" s="300"/>
      <c r="BD124" s="300"/>
      <c r="BE124" s="300"/>
      <c r="BF124" s="300"/>
      <c r="BG124" s="300"/>
      <c r="BH124" s="300"/>
      <c r="BI124" s="300"/>
      <c r="BJ124" s="300"/>
      <c r="BK124" s="300"/>
      <c r="BL124" s="300"/>
      <c r="BM124" s="300"/>
      <c r="BN124" s="300"/>
      <c r="BO124" s="300"/>
      <c r="BP124" s="300"/>
      <c r="BQ124" s="300"/>
      <c r="BR124" s="300"/>
      <c r="BS124" s="300"/>
      <c r="BT124" s="300"/>
      <c r="BU124" s="300"/>
      <c r="BV124" s="300"/>
      <c r="BW124" s="300"/>
      <c r="BX124" s="300"/>
      <c r="BY124" s="300"/>
      <c r="BZ124" s="300"/>
      <c r="CA124" s="300"/>
      <c r="CB124" s="300"/>
      <c r="CC124" s="300"/>
      <c r="CD124" s="300"/>
      <c r="CE124" s="300"/>
      <c r="CF124" s="300"/>
      <c r="CG124" s="300"/>
      <c r="CH124" s="300"/>
      <c r="CI124" s="300"/>
      <c r="CJ124" s="300"/>
      <c r="CK124" s="300"/>
      <c r="CL124" s="300"/>
      <c r="CM124" s="300"/>
      <c r="CN124" s="300"/>
      <c r="CO124" s="300"/>
      <c r="CP124" s="300"/>
      <c r="CQ124" s="300"/>
      <c r="CR124" s="300"/>
      <c r="CS124" s="300"/>
      <c r="CT124" s="300"/>
      <c r="CU124" s="300"/>
      <c r="CV124" s="300"/>
      <c r="CW124" s="300"/>
      <c r="CX124" s="300"/>
      <c r="CY124" s="300"/>
      <c r="CZ124" s="300"/>
      <c r="DA124" s="300"/>
      <c r="DB124" s="300"/>
      <c r="DC124" s="300"/>
      <c r="DD124" s="300"/>
      <c r="DE124" s="300"/>
      <c r="DF124" s="300"/>
      <c r="DG124" s="300"/>
      <c r="DH124" s="300"/>
      <c r="DI124" s="300"/>
      <c r="DJ124" s="300"/>
      <c r="DK124" s="300"/>
      <c r="DL124" s="300"/>
      <c r="DM124" s="300"/>
      <c r="DN124" s="300"/>
      <c r="DO124" s="300"/>
      <c r="DP124" s="300"/>
      <c r="DQ124" s="300"/>
      <c r="DR124" s="300"/>
      <c r="DS124" s="300"/>
      <c r="DT124" s="300"/>
      <c r="DU124" s="300"/>
      <c r="DV124" s="300"/>
      <c r="DW124" s="300"/>
      <c r="DX124" s="300"/>
      <c r="DY124" s="300"/>
      <c r="DZ124" s="300"/>
      <c r="EA124" s="300"/>
      <c r="EB124" s="300"/>
      <c r="EC124" s="300"/>
      <c r="ED124" s="300"/>
      <c r="EE124" s="300"/>
      <c r="EF124" s="300"/>
      <c r="EG124" s="300"/>
      <c r="EH124" s="300"/>
      <c r="EI124" s="300"/>
      <c r="EJ124" s="300"/>
      <c r="EK124" s="300"/>
      <c r="EL124" s="300"/>
      <c r="EM124" s="300"/>
      <c r="EN124" s="300"/>
      <c r="EO124" s="300"/>
      <c r="EP124" s="300"/>
      <c r="EQ124" s="300"/>
      <c r="ER124" s="300"/>
      <c r="ES124" s="300"/>
      <c r="ET124" s="300"/>
      <c r="EU124" s="300"/>
      <c r="EV124" s="300"/>
      <c r="EW124" s="300"/>
      <c r="EX124" s="300"/>
      <c r="EY124" s="300"/>
      <c r="EZ124" s="300"/>
      <c r="FA124" s="300"/>
      <c r="FB124" s="300"/>
      <c r="FC124" s="300"/>
      <c r="FD124" s="300"/>
      <c r="FE124" s="300"/>
      <c r="FF124" s="300"/>
      <c r="FG124" s="300"/>
      <c r="FH124" s="300"/>
      <c r="FI124" s="300"/>
      <c r="FJ124" s="300"/>
      <c r="FK124" s="300"/>
      <c r="FL124" s="300"/>
      <c r="FM124" s="300"/>
      <c r="FN124" s="300"/>
      <c r="FO124" s="300"/>
      <c r="FP124" s="300"/>
      <c r="FQ124" s="300"/>
      <c r="FR124" s="300"/>
      <c r="FS124" s="300"/>
      <c r="FT124" s="300"/>
      <c r="FU124" s="300"/>
      <c r="FV124" s="300"/>
      <c r="FW124" s="300"/>
      <c r="FX124" s="300"/>
      <c r="FY124" s="300"/>
      <c r="FZ124" s="300"/>
      <c r="GA124" s="300"/>
      <c r="GB124" s="300"/>
      <c r="GC124" s="300"/>
      <c r="GD124" s="300"/>
      <c r="GE124" s="300"/>
      <c r="GF124" s="300"/>
      <c r="GG124" s="300"/>
      <c r="GH124" s="300"/>
      <c r="GI124" s="300"/>
      <c r="GJ124" s="300"/>
      <c r="GK124" s="300"/>
      <c r="GL124" s="300"/>
      <c r="GM124" s="300"/>
      <c r="GN124" s="300"/>
      <c r="GO124" s="300"/>
      <c r="GP124" s="300"/>
      <c r="GQ124" s="300"/>
      <c r="GR124" s="300"/>
      <c r="GS124" s="300"/>
      <c r="GT124" s="300"/>
      <c r="GU124" s="300"/>
      <c r="GV124" s="300"/>
      <c r="GW124" s="300"/>
      <c r="GX124" s="300"/>
      <c r="GY124" s="300"/>
      <c r="GZ124" s="300"/>
      <c r="HA124" s="300"/>
      <c r="HB124" s="300"/>
      <c r="HC124" s="300"/>
      <c r="HD124" s="300"/>
      <c r="HE124" s="300"/>
      <c r="HF124" s="300"/>
      <c r="HG124" s="300"/>
      <c r="HH124" s="300"/>
      <c r="HI124" s="300"/>
      <c r="HJ124" s="300"/>
      <c r="HK124" s="300"/>
      <c r="HL124" s="300"/>
      <c r="HM124" s="300"/>
      <c r="HN124" s="300"/>
      <c r="HO124" s="300"/>
      <c r="HP124" s="300"/>
      <c r="HQ124" s="300"/>
      <c r="HR124" s="300"/>
      <c r="HS124" s="300"/>
      <c r="HT124" s="300"/>
      <c r="HU124" s="300"/>
      <c r="HV124" s="300"/>
      <c r="HW124" s="300"/>
      <c r="HX124" s="300"/>
      <c r="HY124" s="300"/>
      <c r="HZ124" s="300"/>
      <c r="IA124" s="300"/>
      <c r="IB124" s="300"/>
      <c r="IC124" s="300"/>
      <c r="ID124" s="300"/>
      <c r="IE124" s="300"/>
      <c r="IF124" s="300"/>
      <c r="IG124" s="300"/>
      <c r="IH124" s="300"/>
      <c r="II124" s="300"/>
      <c r="IJ124" s="300"/>
      <c r="IK124" s="300"/>
      <c r="IL124" s="300"/>
      <c r="IM124" s="300"/>
      <c r="IN124" s="300"/>
      <c r="IO124" s="300"/>
      <c r="IP124" s="300"/>
      <c r="IQ124" s="300"/>
      <c r="IR124" s="300"/>
      <c r="IS124" s="300"/>
      <c r="IT124" s="300"/>
      <c r="IU124" s="300"/>
      <c r="IV124" s="300"/>
    </row>
    <row r="125" spans="1:256" s="360" customFormat="1" ht="12" outlineLevel="1" thickBot="1">
      <c r="A125" s="321"/>
      <c r="B125" s="329"/>
      <c r="C125" s="312" t="s">
        <v>95</v>
      </c>
      <c r="D125" s="359"/>
      <c r="E125" s="297"/>
      <c r="F125" s="297">
        <v>0</v>
      </c>
      <c r="G125" s="320"/>
      <c r="H125" s="321"/>
      <c r="I125" s="379"/>
      <c r="J125" s="379" t="s">
        <v>332</v>
      </c>
      <c r="K125" s="379" t="s">
        <v>322</v>
      </c>
      <c r="L125" s="379"/>
      <c r="M125" s="276" t="s">
        <v>332</v>
      </c>
      <c r="N125" s="277" t="s">
        <v>322</v>
      </c>
      <c r="O125" s="276" t="s">
        <v>332</v>
      </c>
      <c r="P125" s="277" t="s">
        <v>322</v>
      </c>
      <c r="Q125" s="277" t="s">
        <v>332</v>
      </c>
      <c r="R125" s="277" t="s">
        <v>333</v>
      </c>
      <c r="S125" s="380"/>
      <c r="T125" s="320"/>
      <c r="U125" s="321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300"/>
      <c r="AI125" s="300"/>
      <c r="AJ125" s="300"/>
      <c r="AK125" s="300"/>
      <c r="AL125" s="300"/>
      <c r="AM125" s="300"/>
      <c r="AN125" s="300"/>
      <c r="AO125" s="300"/>
      <c r="AP125" s="300"/>
      <c r="AQ125" s="300"/>
      <c r="AR125" s="300"/>
      <c r="AS125" s="300"/>
      <c r="AT125" s="300"/>
      <c r="AU125" s="300"/>
      <c r="AV125" s="300"/>
      <c r="AW125" s="300"/>
      <c r="AX125" s="300"/>
      <c r="AY125" s="300"/>
      <c r="AZ125" s="300"/>
      <c r="BA125" s="300"/>
      <c r="BB125" s="300"/>
      <c r="BC125" s="300"/>
      <c r="BD125" s="300"/>
      <c r="BE125" s="300"/>
      <c r="BF125" s="300"/>
      <c r="BG125" s="300"/>
      <c r="BH125" s="300"/>
      <c r="BI125" s="300"/>
      <c r="BJ125" s="300"/>
      <c r="BK125" s="300"/>
      <c r="BL125" s="300"/>
      <c r="BM125" s="300"/>
      <c r="BN125" s="300"/>
      <c r="BO125" s="300"/>
      <c r="BP125" s="300"/>
      <c r="BQ125" s="300"/>
      <c r="BR125" s="300"/>
      <c r="BS125" s="300"/>
      <c r="BT125" s="300"/>
      <c r="BU125" s="300"/>
      <c r="BV125" s="300"/>
      <c r="BW125" s="300"/>
      <c r="BX125" s="300"/>
      <c r="BY125" s="300"/>
      <c r="BZ125" s="300"/>
      <c r="CA125" s="300"/>
      <c r="CB125" s="300"/>
      <c r="CC125" s="300"/>
      <c r="CD125" s="300"/>
      <c r="CE125" s="300"/>
      <c r="CF125" s="300"/>
      <c r="CG125" s="300"/>
      <c r="CH125" s="300"/>
      <c r="CI125" s="300"/>
      <c r="CJ125" s="300"/>
      <c r="CK125" s="300"/>
      <c r="CL125" s="300"/>
      <c r="CM125" s="300"/>
      <c r="CN125" s="300"/>
      <c r="CO125" s="300"/>
      <c r="CP125" s="300"/>
      <c r="CQ125" s="300"/>
      <c r="CR125" s="300"/>
      <c r="CS125" s="300"/>
      <c r="CT125" s="300"/>
      <c r="CU125" s="300"/>
      <c r="CV125" s="300"/>
      <c r="CW125" s="300"/>
      <c r="CX125" s="300"/>
      <c r="CY125" s="300"/>
      <c r="CZ125" s="300"/>
      <c r="DA125" s="300"/>
      <c r="DB125" s="300"/>
      <c r="DC125" s="300"/>
      <c r="DD125" s="300"/>
      <c r="DE125" s="300"/>
      <c r="DF125" s="300"/>
      <c r="DG125" s="300"/>
      <c r="DH125" s="300"/>
      <c r="DI125" s="300"/>
      <c r="DJ125" s="300"/>
      <c r="DK125" s="300"/>
      <c r="DL125" s="300"/>
      <c r="DM125" s="300"/>
      <c r="DN125" s="300"/>
      <c r="DO125" s="300"/>
      <c r="DP125" s="300"/>
      <c r="DQ125" s="300"/>
      <c r="DR125" s="300"/>
      <c r="DS125" s="300"/>
      <c r="DT125" s="300"/>
      <c r="DU125" s="300"/>
      <c r="DV125" s="300"/>
      <c r="DW125" s="300"/>
      <c r="DX125" s="300"/>
      <c r="DY125" s="300"/>
      <c r="DZ125" s="300"/>
      <c r="EA125" s="300"/>
      <c r="EB125" s="300"/>
      <c r="EC125" s="300"/>
      <c r="ED125" s="300"/>
      <c r="EE125" s="300"/>
      <c r="EF125" s="300"/>
      <c r="EG125" s="300"/>
      <c r="EH125" s="300"/>
      <c r="EI125" s="300"/>
      <c r="EJ125" s="300"/>
      <c r="EK125" s="300"/>
      <c r="EL125" s="300"/>
      <c r="EM125" s="300"/>
      <c r="EN125" s="300"/>
      <c r="EO125" s="300"/>
      <c r="EP125" s="300"/>
      <c r="EQ125" s="300"/>
      <c r="ER125" s="300"/>
      <c r="ES125" s="300"/>
      <c r="ET125" s="300"/>
      <c r="EU125" s="300"/>
      <c r="EV125" s="300"/>
      <c r="EW125" s="300"/>
      <c r="EX125" s="300"/>
      <c r="EY125" s="300"/>
      <c r="EZ125" s="300"/>
      <c r="FA125" s="300"/>
      <c r="FB125" s="300"/>
      <c r="FC125" s="300"/>
      <c r="FD125" s="300"/>
      <c r="FE125" s="300"/>
      <c r="FF125" s="300"/>
      <c r="FG125" s="300"/>
      <c r="FH125" s="300"/>
      <c r="FI125" s="300"/>
      <c r="FJ125" s="300"/>
      <c r="FK125" s="300"/>
      <c r="FL125" s="300"/>
      <c r="FM125" s="300"/>
      <c r="FN125" s="300"/>
      <c r="FO125" s="300"/>
      <c r="FP125" s="300"/>
      <c r="FQ125" s="300"/>
      <c r="FR125" s="300"/>
      <c r="FS125" s="300"/>
      <c r="FT125" s="300"/>
      <c r="FU125" s="300"/>
      <c r="FV125" s="300"/>
      <c r="FW125" s="300"/>
      <c r="FX125" s="300"/>
      <c r="FY125" s="300"/>
      <c r="FZ125" s="300"/>
      <c r="GA125" s="300"/>
      <c r="GB125" s="300"/>
      <c r="GC125" s="300"/>
      <c r="GD125" s="300"/>
      <c r="GE125" s="300"/>
      <c r="GF125" s="300"/>
      <c r="GG125" s="300"/>
      <c r="GH125" s="300"/>
      <c r="GI125" s="300"/>
      <c r="GJ125" s="300"/>
      <c r="GK125" s="300"/>
      <c r="GL125" s="300"/>
      <c r="GM125" s="300"/>
      <c r="GN125" s="300"/>
      <c r="GO125" s="300"/>
      <c r="GP125" s="300"/>
      <c r="GQ125" s="300"/>
      <c r="GR125" s="300"/>
      <c r="GS125" s="300"/>
      <c r="GT125" s="300"/>
      <c r="GU125" s="300"/>
      <c r="GV125" s="300"/>
      <c r="GW125" s="300"/>
      <c r="GX125" s="300"/>
      <c r="GY125" s="300"/>
      <c r="GZ125" s="300"/>
      <c r="HA125" s="300"/>
      <c r="HB125" s="300"/>
      <c r="HC125" s="300"/>
      <c r="HD125" s="300"/>
      <c r="HE125" s="300"/>
      <c r="HF125" s="300"/>
      <c r="HG125" s="300"/>
      <c r="HH125" s="300"/>
      <c r="HI125" s="300"/>
      <c r="HJ125" s="300"/>
      <c r="HK125" s="300"/>
      <c r="HL125" s="300"/>
      <c r="HM125" s="300"/>
      <c r="HN125" s="300"/>
      <c r="HO125" s="300"/>
      <c r="HP125" s="300"/>
      <c r="HQ125" s="300"/>
      <c r="HR125" s="300"/>
      <c r="HS125" s="300"/>
      <c r="HT125" s="300"/>
      <c r="HU125" s="300"/>
      <c r="HV125" s="300"/>
      <c r="HW125" s="300"/>
      <c r="HX125" s="300"/>
      <c r="HY125" s="300"/>
      <c r="HZ125" s="300"/>
      <c r="IA125" s="300"/>
      <c r="IB125" s="300"/>
      <c r="IC125" s="300"/>
      <c r="ID125" s="300"/>
      <c r="IE125" s="300"/>
      <c r="IF125" s="300"/>
      <c r="IG125" s="300"/>
      <c r="IH125" s="300"/>
      <c r="II125" s="300"/>
      <c r="IJ125" s="300"/>
      <c r="IK125" s="300"/>
      <c r="IL125" s="300"/>
      <c r="IM125" s="300"/>
      <c r="IN125" s="300"/>
      <c r="IO125" s="300"/>
      <c r="IP125" s="300"/>
      <c r="IQ125" s="300"/>
      <c r="IR125" s="300"/>
      <c r="IS125" s="300"/>
      <c r="IT125" s="300"/>
      <c r="IU125" s="300"/>
      <c r="IV125" s="300"/>
    </row>
    <row r="126" spans="1:256" s="360" customFormat="1" outlineLevel="1">
      <c r="A126" s="321"/>
      <c r="B126" s="329"/>
      <c r="C126" s="312" t="s">
        <v>96</v>
      </c>
      <c r="D126" s="359"/>
      <c r="E126" s="297"/>
      <c r="F126" s="297">
        <v>0</v>
      </c>
      <c r="G126" s="320"/>
      <c r="H126" s="321"/>
      <c r="I126" s="381" t="s">
        <v>323</v>
      </c>
      <c r="J126" s="382">
        <v>0</v>
      </c>
      <c r="K126" s="382">
        <v>0</v>
      </c>
      <c r="L126" s="382">
        <v>0</v>
      </c>
      <c r="M126" s="382">
        <v>0</v>
      </c>
      <c r="N126" s="382">
        <v>0</v>
      </c>
      <c r="O126" s="382">
        <v>0</v>
      </c>
      <c r="P126" s="382">
        <v>0</v>
      </c>
      <c r="Q126" s="383">
        <v>0</v>
      </c>
      <c r="R126" s="278">
        <v>0</v>
      </c>
      <c r="S126" s="279">
        <f>K126+N126+P126+R126</f>
        <v>0</v>
      </c>
      <c r="T126" s="384">
        <f>E144-S126</f>
        <v>0</v>
      </c>
      <c r="U126" s="321"/>
      <c r="V126" s="300"/>
      <c r="W126" s="300"/>
      <c r="X126" s="300"/>
      <c r="Y126" s="300"/>
      <c r="Z126" s="300"/>
      <c r="AA126" s="300"/>
      <c r="AB126" s="300"/>
      <c r="AC126" s="300"/>
      <c r="AD126" s="300"/>
      <c r="AE126" s="300"/>
      <c r="AF126" s="300"/>
      <c r="AG126" s="300"/>
      <c r="AH126" s="300"/>
      <c r="AI126" s="300"/>
      <c r="AJ126" s="300"/>
      <c r="AK126" s="300"/>
      <c r="AL126" s="300"/>
      <c r="AM126" s="300"/>
      <c r="AN126" s="300"/>
      <c r="AO126" s="300"/>
      <c r="AP126" s="300"/>
      <c r="AQ126" s="300"/>
      <c r="AR126" s="300"/>
      <c r="AS126" s="300"/>
      <c r="AT126" s="300"/>
      <c r="AU126" s="300"/>
      <c r="AV126" s="300"/>
      <c r="AW126" s="300"/>
      <c r="AX126" s="300"/>
      <c r="AY126" s="300"/>
      <c r="AZ126" s="300"/>
      <c r="BA126" s="300"/>
      <c r="BB126" s="300"/>
      <c r="BC126" s="300"/>
      <c r="BD126" s="300"/>
      <c r="BE126" s="300"/>
      <c r="BF126" s="300"/>
      <c r="BG126" s="300"/>
      <c r="BH126" s="300"/>
      <c r="BI126" s="300"/>
      <c r="BJ126" s="300"/>
      <c r="BK126" s="300"/>
      <c r="BL126" s="300"/>
      <c r="BM126" s="300"/>
      <c r="BN126" s="300"/>
      <c r="BO126" s="300"/>
      <c r="BP126" s="300"/>
      <c r="BQ126" s="300"/>
      <c r="BR126" s="300"/>
      <c r="BS126" s="300"/>
      <c r="BT126" s="300"/>
      <c r="BU126" s="300"/>
      <c r="BV126" s="300"/>
      <c r="BW126" s="300"/>
      <c r="BX126" s="300"/>
      <c r="BY126" s="300"/>
      <c r="BZ126" s="300"/>
      <c r="CA126" s="300"/>
      <c r="CB126" s="300"/>
      <c r="CC126" s="300"/>
      <c r="CD126" s="300"/>
      <c r="CE126" s="300"/>
      <c r="CF126" s="300"/>
      <c r="CG126" s="300"/>
      <c r="CH126" s="300"/>
      <c r="CI126" s="300"/>
      <c r="CJ126" s="300"/>
      <c r="CK126" s="300"/>
      <c r="CL126" s="300"/>
      <c r="CM126" s="300"/>
      <c r="CN126" s="300"/>
      <c r="CO126" s="300"/>
      <c r="CP126" s="300"/>
      <c r="CQ126" s="300"/>
      <c r="CR126" s="300"/>
      <c r="CS126" s="300"/>
      <c r="CT126" s="300"/>
      <c r="CU126" s="300"/>
      <c r="CV126" s="300"/>
      <c r="CW126" s="300"/>
      <c r="CX126" s="300"/>
      <c r="CY126" s="300"/>
      <c r="CZ126" s="300"/>
      <c r="DA126" s="300"/>
      <c r="DB126" s="300"/>
      <c r="DC126" s="300"/>
      <c r="DD126" s="300"/>
      <c r="DE126" s="300"/>
      <c r="DF126" s="300"/>
      <c r="DG126" s="300"/>
      <c r="DH126" s="300"/>
      <c r="DI126" s="300"/>
      <c r="DJ126" s="300"/>
      <c r="DK126" s="300"/>
      <c r="DL126" s="300"/>
      <c r="DM126" s="300"/>
      <c r="DN126" s="300"/>
      <c r="DO126" s="300"/>
      <c r="DP126" s="300"/>
      <c r="DQ126" s="300"/>
      <c r="DR126" s="300"/>
      <c r="DS126" s="300"/>
      <c r="DT126" s="300"/>
      <c r="DU126" s="300"/>
      <c r="DV126" s="300"/>
      <c r="DW126" s="300"/>
      <c r="DX126" s="300"/>
      <c r="DY126" s="300"/>
      <c r="DZ126" s="300"/>
      <c r="EA126" s="300"/>
      <c r="EB126" s="300"/>
      <c r="EC126" s="300"/>
      <c r="ED126" s="300"/>
      <c r="EE126" s="300"/>
      <c r="EF126" s="300"/>
      <c r="EG126" s="300"/>
      <c r="EH126" s="300"/>
      <c r="EI126" s="300"/>
      <c r="EJ126" s="300"/>
      <c r="EK126" s="300"/>
      <c r="EL126" s="300"/>
      <c r="EM126" s="300"/>
      <c r="EN126" s="300"/>
      <c r="EO126" s="300"/>
      <c r="EP126" s="300"/>
      <c r="EQ126" s="300"/>
      <c r="ER126" s="300"/>
      <c r="ES126" s="300"/>
      <c r="ET126" s="300"/>
      <c r="EU126" s="300"/>
      <c r="EV126" s="300"/>
      <c r="EW126" s="300"/>
      <c r="EX126" s="300"/>
      <c r="EY126" s="300"/>
      <c r="EZ126" s="300"/>
      <c r="FA126" s="300"/>
      <c r="FB126" s="300"/>
      <c r="FC126" s="300"/>
      <c r="FD126" s="300"/>
      <c r="FE126" s="300"/>
      <c r="FF126" s="300"/>
      <c r="FG126" s="300"/>
      <c r="FH126" s="300"/>
      <c r="FI126" s="300"/>
      <c r="FJ126" s="300"/>
      <c r="FK126" s="300"/>
      <c r="FL126" s="300"/>
      <c r="FM126" s="300"/>
      <c r="FN126" s="300"/>
      <c r="FO126" s="300"/>
      <c r="FP126" s="300"/>
      <c r="FQ126" s="300"/>
      <c r="FR126" s="300"/>
      <c r="FS126" s="300"/>
      <c r="FT126" s="300"/>
      <c r="FU126" s="300"/>
      <c r="FV126" s="300"/>
      <c r="FW126" s="300"/>
      <c r="FX126" s="300"/>
      <c r="FY126" s="300"/>
      <c r="FZ126" s="300"/>
      <c r="GA126" s="300"/>
      <c r="GB126" s="300"/>
      <c r="GC126" s="300"/>
      <c r="GD126" s="300"/>
      <c r="GE126" s="300"/>
      <c r="GF126" s="300"/>
      <c r="GG126" s="300"/>
      <c r="GH126" s="300"/>
      <c r="GI126" s="300"/>
      <c r="GJ126" s="300"/>
      <c r="GK126" s="300"/>
      <c r="GL126" s="300"/>
      <c r="GM126" s="300"/>
      <c r="GN126" s="300"/>
      <c r="GO126" s="300"/>
      <c r="GP126" s="300"/>
      <c r="GQ126" s="300"/>
      <c r="GR126" s="300"/>
      <c r="GS126" s="300"/>
      <c r="GT126" s="300"/>
      <c r="GU126" s="300"/>
      <c r="GV126" s="300"/>
      <c r="GW126" s="300"/>
      <c r="GX126" s="300"/>
      <c r="GY126" s="300"/>
      <c r="GZ126" s="300"/>
      <c r="HA126" s="300"/>
      <c r="HB126" s="300"/>
      <c r="HC126" s="300"/>
      <c r="HD126" s="300"/>
      <c r="HE126" s="300"/>
      <c r="HF126" s="300"/>
      <c r="HG126" s="300"/>
      <c r="HH126" s="300"/>
      <c r="HI126" s="300"/>
      <c r="HJ126" s="300"/>
      <c r="HK126" s="300"/>
      <c r="HL126" s="300"/>
      <c r="HM126" s="300"/>
      <c r="HN126" s="300"/>
      <c r="HO126" s="300"/>
      <c r="HP126" s="300"/>
      <c r="HQ126" s="300"/>
      <c r="HR126" s="300"/>
      <c r="HS126" s="300"/>
      <c r="HT126" s="300"/>
      <c r="HU126" s="300"/>
      <c r="HV126" s="300"/>
      <c r="HW126" s="300"/>
      <c r="HX126" s="300"/>
      <c r="HY126" s="300"/>
      <c r="HZ126" s="300"/>
      <c r="IA126" s="300"/>
      <c r="IB126" s="300"/>
      <c r="IC126" s="300"/>
      <c r="ID126" s="300"/>
      <c r="IE126" s="300"/>
      <c r="IF126" s="300"/>
      <c r="IG126" s="300"/>
      <c r="IH126" s="300"/>
      <c r="II126" s="300"/>
      <c r="IJ126" s="300"/>
      <c r="IK126" s="300"/>
      <c r="IL126" s="300"/>
      <c r="IM126" s="300"/>
      <c r="IN126" s="300"/>
      <c r="IO126" s="300"/>
      <c r="IP126" s="300"/>
      <c r="IQ126" s="300"/>
      <c r="IR126" s="300"/>
      <c r="IS126" s="300"/>
      <c r="IT126" s="300"/>
      <c r="IU126" s="300"/>
      <c r="IV126" s="300"/>
    </row>
    <row r="127" spans="1:256" s="360" customFormat="1" outlineLevel="1">
      <c r="A127" s="321"/>
      <c r="B127" s="329"/>
      <c r="C127" s="312" t="s">
        <v>97</v>
      </c>
      <c r="D127" s="359"/>
      <c r="E127" s="297"/>
      <c r="F127" s="297">
        <v>0</v>
      </c>
      <c r="G127" s="320"/>
      <c r="H127" s="321"/>
      <c r="I127" s="385" t="s">
        <v>243</v>
      </c>
      <c r="J127" s="386"/>
      <c r="K127" s="385"/>
      <c r="L127" s="385"/>
      <c r="M127" s="385"/>
      <c r="N127" s="385"/>
      <c r="O127" s="385"/>
      <c r="P127" s="385"/>
      <c r="Q127" s="387"/>
      <c r="R127" s="388">
        <f>J127+K127+L127+M127</f>
        <v>0</v>
      </c>
      <c r="S127" s="389"/>
      <c r="T127" s="320"/>
      <c r="U127" s="321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300"/>
      <c r="AI127" s="300"/>
      <c r="AJ127" s="300"/>
      <c r="AK127" s="300"/>
      <c r="AL127" s="300"/>
      <c r="AM127" s="300"/>
      <c r="AN127" s="300"/>
      <c r="AO127" s="300"/>
      <c r="AP127" s="300"/>
      <c r="AQ127" s="300"/>
      <c r="AR127" s="300"/>
      <c r="AS127" s="300"/>
      <c r="AT127" s="300"/>
      <c r="AU127" s="300"/>
      <c r="AV127" s="300"/>
      <c r="AW127" s="300"/>
      <c r="AX127" s="300"/>
      <c r="AY127" s="300"/>
      <c r="AZ127" s="300"/>
      <c r="BA127" s="300"/>
      <c r="BB127" s="300"/>
      <c r="BC127" s="300"/>
      <c r="BD127" s="300"/>
      <c r="BE127" s="300"/>
      <c r="BF127" s="300"/>
      <c r="BG127" s="300"/>
      <c r="BH127" s="300"/>
      <c r="BI127" s="300"/>
      <c r="BJ127" s="300"/>
      <c r="BK127" s="300"/>
      <c r="BL127" s="300"/>
      <c r="BM127" s="300"/>
      <c r="BN127" s="300"/>
      <c r="BO127" s="300"/>
      <c r="BP127" s="300"/>
      <c r="BQ127" s="300"/>
      <c r="BR127" s="300"/>
      <c r="BS127" s="300"/>
      <c r="BT127" s="300"/>
      <c r="BU127" s="300"/>
      <c r="BV127" s="300"/>
      <c r="BW127" s="300"/>
      <c r="BX127" s="300"/>
      <c r="BY127" s="300"/>
      <c r="BZ127" s="300"/>
      <c r="CA127" s="300"/>
      <c r="CB127" s="300"/>
      <c r="CC127" s="300"/>
      <c r="CD127" s="300"/>
      <c r="CE127" s="300"/>
      <c r="CF127" s="300"/>
      <c r="CG127" s="300"/>
      <c r="CH127" s="300"/>
      <c r="CI127" s="300"/>
      <c r="CJ127" s="300"/>
      <c r="CK127" s="300"/>
      <c r="CL127" s="300"/>
      <c r="CM127" s="300"/>
      <c r="CN127" s="300"/>
      <c r="CO127" s="300"/>
      <c r="CP127" s="300"/>
      <c r="CQ127" s="300"/>
      <c r="CR127" s="300"/>
      <c r="CS127" s="300"/>
      <c r="CT127" s="300"/>
      <c r="CU127" s="300"/>
      <c r="CV127" s="300"/>
      <c r="CW127" s="300"/>
      <c r="CX127" s="300"/>
      <c r="CY127" s="300"/>
      <c r="CZ127" s="300"/>
      <c r="DA127" s="300"/>
      <c r="DB127" s="300"/>
      <c r="DC127" s="300"/>
      <c r="DD127" s="300"/>
      <c r="DE127" s="300"/>
      <c r="DF127" s="300"/>
      <c r="DG127" s="300"/>
      <c r="DH127" s="300"/>
      <c r="DI127" s="300"/>
      <c r="DJ127" s="300"/>
      <c r="DK127" s="300"/>
      <c r="DL127" s="300"/>
      <c r="DM127" s="300"/>
      <c r="DN127" s="300"/>
      <c r="DO127" s="300"/>
      <c r="DP127" s="300"/>
      <c r="DQ127" s="300"/>
      <c r="DR127" s="300"/>
      <c r="DS127" s="300"/>
      <c r="DT127" s="300"/>
      <c r="DU127" s="300"/>
      <c r="DV127" s="300"/>
      <c r="DW127" s="300"/>
      <c r="DX127" s="300"/>
      <c r="DY127" s="300"/>
      <c r="DZ127" s="300"/>
      <c r="EA127" s="300"/>
      <c r="EB127" s="300"/>
      <c r="EC127" s="300"/>
      <c r="ED127" s="300"/>
      <c r="EE127" s="300"/>
      <c r="EF127" s="300"/>
      <c r="EG127" s="300"/>
      <c r="EH127" s="300"/>
      <c r="EI127" s="300"/>
      <c r="EJ127" s="300"/>
      <c r="EK127" s="300"/>
      <c r="EL127" s="300"/>
      <c r="EM127" s="300"/>
      <c r="EN127" s="300"/>
      <c r="EO127" s="300"/>
      <c r="EP127" s="300"/>
      <c r="EQ127" s="300"/>
      <c r="ER127" s="300"/>
      <c r="ES127" s="300"/>
      <c r="ET127" s="300"/>
      <c r="EU127" s="300"/>
      <c r="EV127" s="300"/>
      <c r="EW127" s="300"/>
      <c r="EX127" s="300"/>
      <c r="EY127" s="300"/>
      <c r="EZ127" s="300"/>
      <c r="FA127" s="300"/>
      <c r="FB127" s="300"/>
      <c r="FC127" s="300"/>
      <c r="FD127" s="300"/>
      <c r="FE127" s="300"/>
      <c r="FF127" s="300"/>
      <c r="FG127" s="300"/>
      <c r="FH127" s="300"/>
      <c r="FI127" s="300"/>
      <c r="FJ127" s="300"/>
      <c r="FK127" s="300"/>
      <c r="FL127" s="300"/>
      <c r="FM127" s="300"/>
      <c r="FN127" s="300"/>
      <c r="FO127" s="300"/>
      <c r="FP127" s="300"/>
      <c r="FQ127" s="300"/>
      <c r="FR127" s="300"/>
      <c r="FS127" s="300"/>
      <c r="FT127" s="300"/>
      <c r="FU127" s="300"/>
      <c r="FV127" s="300"/>
      <c r="FW127" s="300"/>
      <c r="FX127" s="300"/>
      <c r="FY127" s="300"/>
      <c r="FZ127" s="300"/>
      <c r="GA127" s="300"/>
      <c r="GB127" s="300"/>
      <c r="GC127" s="300"/>
      <c r="GD127" s="300"/>
      <c r="GE127" s="300"/>
      <c r="GF127" s="300"/>
      <c r="GG127" s="300"/>
      <c r="GH127" s="300"/>
      <c r="GI127" s="300"/>
      <c r="GJ127" s="300"/>
      <c r="GK127" s="300"/>
      <c r="GL127" s="300"/>
      <c r="GM127" s="300"/>
      <c r="GN127" s="300"/>
      <c r="GO127" s="300"/>
      <c r="GP127" s="300"/>
      <c r="GQ127" s="300"/>
      <c r="GR127" s="300"/>
      <c r="GS127" s="300"/>
      <c r="GT127" s="300"/>
      <c r="GU127" s="300"/>
      <c r="GV127" s="300"/>
      <c r="GW127" s="300"/>
      <c r="GX127" s="300"/>
      <c r="GY127" s="300"/>
      <c r="GZ127" s="300"/>
      <c r="HA127" s="300"/>
      <c r="HB127" s="300"/>
      <c r="HC127" s="300"/>
      <c r="HD127" s="300"/>
      <c r="HE127" s="300"/>
      <c r="HF127" s="300"/>
      <c r="HG127" s="300"/>
      <c r="HH127" s="300"/>
      <c r="HI127" s="300"/>
      <c r="HJ127" s="300"/>
      <c r="HK127" s="300"/>
      <c r="HL127" s="300"/>
      <c r="HM127" s="300"/>
      <c r="HN127" s="300"/>
      <c r="HO127" s="300"/>
      <c r="HP127" s="300"/>
      <c r="HQ127" s="300"/>
      <c r="HR127" s="300"/>
      <c r="HS127" s="300"/>
      <c r="HT127" s="300"/>
      <c r="HU127" s="300"/>
      <c r="HV127" s="300"/>
      <c r="HW127" s="300"/>
      <c r="HX127" s="300"/>
      <c r="HY127" s="300"/>
      <c r="HZ127" s="300"/>
      <c r="IA127" s="300"/>
      <c r="IB127" s="300"/>
      <c r="IC127" s="300"/>
      <c r="ID127" s="300"/>
      <c r="IE127" s="300"/>
      <c r="IF127" s="300"/>
      <c r="IG127" s="300"/>
      <c r="IH127" s="300"/>
      <c r="II127" s="300"/>
      <c r="IJ127" s="300"/>
      <c r="IK127" s="300"/>
      <c r="IL127" s="300"/>
      <c r="IM127" s="300"/>
      <c r="IN127" s="300"/>
      <c r="IO127" s="300"/>
      <c r="IP127" s="300"/>
      <c r="IQ127" s="300"/>
      <c r="IR127" s="300"/>
      <c r="IS127" s="300"/>
      <c r="IT127" s="300"/>
      <c r="IU127" s="300"/>
      <c r="IV127" s="300"/>
    </row>
    <row r="128" spans="1:256" s="360" customFormat="1" outlineLevel="1">
      <c r="A128" s="321"/>
      <c r="B128" s="103"/>
      <c r="C128" s="104" t="s">
        <v>52</v>
      </c>
      <c r="D128" s="227"/>
      <c r="E128" s="105">
        <f>SUM(E122:E127)</f>
        <v>0</v>
      </c>
      <c r="F128" s="105">
        <v>0</v>
      </c>
      <c r="G128" s="320"/>
      <c r="H128" s="321"/>
      <c r="I128" s="385" t="s">
        <v>324</v>
      </c>
      <c r="J128" s="386">
        <v>0</v>
      </c>
      <c r="K128" s="385">
        <v>0</v>
      </c>
      <c r="L128" s="386">
        <v>0</v>
      </c>
      <c r="M128" s="386"/>
      <c r="N128" s="386"/>
      <c r="O128" s="386">
        <v>0</v>
      </c>
      <c r="P128" s="386">
        <v>0</v>
      </c>
      <c r="Q128" s="383"/>
      <c r="R128" s="278">
        <f>J128+K128+L128+M128</f>
        <v>0</v>
      </c>
      <c r="S128" s="279">
        <f>K128+L128+M128+N128</f>
        <v>0</v>
      </c>
      <c r="T128" s="320"/>
      <c r="U128" s="321"/>
      <c r="V128" s="300"/>
      <c r="W128" s="300"/>
      <c r="X128" s="300"/>
      <c r="Y128" s="300"/>
      <c r="Z128" s="300"/>
      <c r="AA128" s="300"/>
      <c r="AB128" s="300"/>
      <c r="AC128" s="300"/>
      <c r="AD128" s="300"/>
      <c r="AE128" s="300"/>
      <c r="AF128" s="300"/>
      <c r="AG128" s="300"/>
      <c r="AH128" s="300"/>
      <c r="AI128" s="300"/>
      <c r="AJ128" s="300"/>
      <c r="AK128" s="300"/>
      <c r="AL128" s="300"/>
      <c r="AM128" s="300"/>
      <c r="AN128" s="300"/>
      <c r="AO128" s="300"/>
      <c r="AP128" s="300"/>
      <c r="AQ128" s="300"/>
      <c r="AR128" s="300"/>
      <c r="AS128" s="300"/>
      <c r="AT128" s="300"/>
      <c r="AU128" s="300"/>
      <c r="AV128" s="300"/>
      <c r="AW128" s="300"/>
      <c r="AX128" s="300"/>
      <c r="AY128" s="300"/>
      <c r="AZ128" s="300"/>
      <c r="BA128" s="300"/>
      <c r="BB128" s="300"/>
      <c r="BC128" s="300"/>
      <c r="BD128" s="300"/>
      <c r="BE128" s="300"/>
      <c r="BF128" s="300"/>
      <c r="BG128" s="300"/>
      <c r="BH128" s="300"/>
      <c r="BI128" s="300"/>
      <c r="BJ128" s="300"/>
      <c r="BK128" s="300"/>
      <c r="BL128" s="300"/>
      <c r="BM128" s="300"/>
      <c r="BN128" s="300"/>
      <c r="BO128" s="300"/>
      <c r="BP128" s="300"/>
      <c r="BQ128" s="300"/>
      <c r="BR128" s="300"/>
      <c r="BS128" s="300"/>
      <c r="BT128" s="300"/>
      <c r="BU128" s="300"/>
      <c r="BV128" s="300"/>
      <c r="BW128" s="300"/>
      <c r="BX128" s="300"/>
      <c r="BY128" s="300"/>
      <c r="BZ128" s="300"/>
      <c r="CA128" s="300"/>
      <c r="CB128" s="300"/>
      <c r="CC128" s="300"/>
      <c r="CD128" s="300"/>
      <c r="CE128" s="300"/>
      <c r="CF128" s="300"/>
      <c r="CG128" s="300"/>
      <c r="CH128" s="300"/>
      <c r="CI128" s="300"/>
      <c r="CJ128" s="300"/>
      <c r="CK128" s="300"/>
      <c r="CL128" s="300"/>
      <c r="CM128" s="300"/>
      <c r="CN128" s="300"/>
      <c r="CO128" s="300"/>
      <c r="CP128" s="300"/>
      <c r="CQ128" s="300"/>
      <c r="CR128" s="300"/>
      <c r="CS128" s="300"/>
      <c r="CT128" s="300"/>
      <c r="CU128" s="300"/>
      <c r="CV128" s="300"/>
      <c r="CW128" s="300"/>
      <c r="CX128" s="300"/>
      <c r="CY128" s="300"/>
      <c r="CZ128" s="300"/>
      <c r="DA128" s="300"/>
      <c r="DB128" s="300"/>
      <c r="DC128" s="300"/>
      <c r="DD128" s="300"/>
      <c r="DE128" s="300"/>
      <c r="DF128" s="300"/>
      <c r="DG128" s="300"/>
      <c r="DH128" s="300"/>
      <c r="DI128" s="300"/>
      <c r="DJ128" s="300"/>
      <c r="DK128" s="300"/>
      <c r="DL128" s="300"/>
      <c r="DM128" s="300"/>
      <c r="DN128" s="300"/>
      <c r="DO128" s="300"/>
      <c r="DP128" s="300"/>
      <c r="DQ128" s="300"/>
      <c r="DR128" s="300"/>
      <c r="DS128" s="300"/>
      <c r="DT128" s="300"/>
      <c r="DU128" s="300"/>
      <c r="DV128" s="300"/>
      <c r="DW128" s="300"/>
      <c r="DX128" s="300"/>
      <c r="DY128" s="300"/>
      <c r="DZ128" s="300"/>
      <c r="EA128" s="300"/>
      <c r="EB128" s="300"/>
      <c r="EC128" s="300"/>
      <c r="ED128" s="300"/>
      <c r="EE128" s="300"/>
      <c r="EF128" s="300"/>
      <c r="EG128" s="300"/>
      <c r="EH128" s="300"/>
      <c r="EI128" s="300"/>
      <c r="EJ128" s="300"/>
      <c r="EK128" s="300"/>
      <c r="EL128" s="300"/>
      <c r="EM128" s="300"/>
      <c r="EN128" s="300"/>
      <c r="EO128" s="300"/>
      <c r="EP128" s="300"/>
      <c r="EQ128" s="300"/>
      <c r="ER128" s="300"/>
      <c r="ES128" s="300"/>
      <c r="ET128" s="300"/>
      <c r="EU128" s="300"/>
      <c r="EV128" s="300"/>
      <c r="EW128" s="300"/>
      <c r="EX128" s="300"/>
      <c r="EY128" s="300"/>
      <c r="EZ128" s="300"/>
      <c r="FA128" s="300"/>
      <c r="FB128" s="300"/>
      <c r="FC128" s="300"/>
      <c r="FD128" s="300"/>
      <c r="FE128" s="300"/>
      <c r="FF128" s="300"/>
      <c r="FG128" s="300"/>
      <c r="FH128" s="300"/>
      <c r="FI128" s="300"/>
      <c r="FJ128" s="300"/>
      <c r="FK128" s="300"/>
      <c r="FL128" s="300"/>
      <c r="FM128" s="300"/>
      <c r="FN128" s="300"/>
      <c r="FO128" s="300"/>
      <c r="FP128" s="300"/>
      <c r="FQ128" s="300"/>
      <c r="FR128" s="300"/>
      <c r="FS128" s="300"/>
      <c r="FT128" s="300"/>
      <c r="FU128" s="300"/>
      <c r="FV128" s="300"/>
      <c r="FW128" s="300"/>
      <c r="FX128" s="300"/>
      <c r="FY128" s="300"/>
      <c r="FZ128" s="300"/>
      <c r="GA128" s="300"/>
      <c r="GB128" s="300"/>
      <c r="GC128" s="300"/>
      <c r="GD128" s="300"/>
      <c r="GE128" s="300"/>
      <c r="GF128" s="300"/>
      <c r="GG128" s="300"/>
      <c r="GH128" s="300"/>
      <c r="GI128" s="300"/>
      <c r="GJ128" s="300"/>
      <c r="GK128" s="300"/>
      <c r="GL128" s="300"/>
      <c r="GM128" s="300"/>
      <c r="GN128" s="300"/>
      <c r="GO128" s="300"/>
      <c r="GP128" s="300"/>
      <c r="GQ128" s="300"/>
      <c r="GR128" s="300"/>
      <c r="GS128" s="300"/>
      <c r="GT128" s="300"/>
      <c r="GU128" s="300"/>
      <c r="GV128" s="300"/>
      <c r="GW128" s="300"/>
      <c r="GX128" s="300"/>
      <c r="GY128" s="300"/>
      <c r="GZ128" s="300"/>
      <c r="HA128" s="300"/>
      <c r="HB128" s="300"/>
      <c r="HC128" s="300"/>
      <c r="HD128" s="300"/>
      <c r="HE128" s="300"/>
      <c r="HF128" s="300"/>
      <c r="HG128" s="300"/>
      <c r="HH128" s="300"/>
      <c r="HI128" s="300"/>
      <c r="HJ128" s="300"/>
      <c r="HK128" s="300"/>
      <c r="HL128" s="300"/>
      <c r="HM128" s="300"/>
      <c r="HN128" s="300"/>
      <c r="HO128" s="300"/>
      <c r="HP128" s="300"/>
      <c r="HQ128" s="300"/>
      <c r="HR128" s="300"/>
      <c r="HS128" s="300"/>
      <c r="HT128" s="300"/>
      <c r="HU128" s="300"/>
      <c r="HV128" s="300"/>
      <c r="HW128" s="300"/>
      <c r="HX128" s="300"/>
      <c r="HY128" s="300"/>
      <c r="HZ128" s="300"/>
      <c r="IA128" s="300"/>
      <c r="IB128" s="300"/>
      <c r="IC128" s="300"/>
      <c r="ID128" s="300"/>
      <c r="IE128" s="300"/>
      <c r="IF128" s="300"/>
      <c r="IG128" s="300"/>
      <c r="IH128" s="300"/>
      <c r="II128" s="300"/>
      <c r="IJ128" s="300"/>
      <c r="IK128" s="300"/>
      <c r="IL128" s="300"/>
      <c r="IM128" s="300"/>
      <c r="IN128" s="300"/>
      <c r="IO128" s="300"/>
      <c r="IP128" s="300"/>
      <c r="IQ128" s="300"/>
      <c r="IR128" s="300"/>
      <c r="IS128" s="300"/>
      <c r="IT128" s="300"/>
      <c r="IU128" s="300"/>
      <c r="IV128" s="300"/>
    </row>
    <row r="129" spans="1:256" s="360" customFormat="1" outlineLevel="1">
      <c r="A129" s="321"/>
      <c r="B129" s="329">
        <v>3</v>
      </c>
      <c r="C129" s="32" t="s">
        <v>65</v>
      </c>
      <c r="D129" s="359"/>
      <c r="E129" s="297"/>
      <c r="F129" s="297"/>
      <c r="G129" s="320"/>
      <c r="H129" s="321"/>
      <c r="I129" s="385" t="s">
        <v>325</v>
      </c>
      <c r="J129" s="386">
        <f t="shared" ref="J129:S129" si="0">J126-J128</f>
        <v>0</v>
      </c>
      <c r="K129" s="386">
        <f t="shared" si="0"/>
        <v>0</v>
      </c>
      <c r="L129" s="386">
        <f t="shared" si="0"/>
        <v>0</v>
      </c>
      <c r="M129" s="386">
        <f t="shared" si="0"/>
        <v>0</v>
      </c>
      <c r="N129" s="386">
        <f t="shared" si="0"/>
        <v>0</v>
      </c>
      <c r="O129" s="386">
        <f t="shared" si="0"/>
        <v>0</v>
      </c>
      <c r="P129" s="386">
        <f t="shared" si="0"/>
        <v>0</v>
      </c>
      <c r="Q129" s="386">
        <f t="shared" si="0"/>
        <v>0</v>
      </c>
      <c r="R129" s="386">
        <f t="shared" si="0"/>
        <v>0</v>
      </c>
      <c r="S129" s="386">
        <f t="shared" si="0"/>
        <v>0</v>
      </c>
      <c r="T129" s="320"/>
      <c r="U129" s="321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300"/>
      <c r="AI129" s="300"/>
      <c r="AJ129" s="300"/>
      <c r="AK129" s="300"/>
      <c r="AL129" s="300"/>
      <c r="AM129" s="300"/>
      <c r="AN129" s="300"/>
      <c r="AO129" s="300"/>
      <c r="AP129" s="300"/>
      <c r="AQ129" s="300"/>
      <c r="AR129" s="300"/>
      <c r="AS129" s="300"/>
      <c r="AT129" s="300"/>
      <c r="AU129" s="300"/>
      <c r="AV129" s="300"/>
      <c r="AW129" s="300"/>
      <c r="AX129" s="300"/>
      <c r="AY129" s="300"/>
      <c r="AZ129" s="300"/>
      <c r="BA129" s="300"/>
      <c r="BB129" s="300"/>
      <c r="BC129" s="300"/>
      <c r="BD129" s="300"/>
      <c r="BE129" s="300"/>
      <c r="BF129" s="300"/>
      <c r="BG129" s="300"/>
      <c r="BH129" s="300"/>
      <c r="BI129" s="300"/>
      <c r="BJ129" s="300"/>
      <c r="BK129" s="300"/>
      <c r="BL129" s="300"/>
      <c r="BM129" s="300"/>
      <c r="BN129" s="300"/>
      <c r="BO129" s="300"/>
      <c r="BP129" s="300"/>
      <c r="BQ129" s="300"/>
      <c r="BR129" s="300"/>
      <c r="BS129" s="300"/>
      <c r="BT129" s="300"/>
      <c r="BU129" s="300"/>
      <c r="BV129" s="300"/>
      <c r="BW129" s="300"/>
      <c r="BX129" s="300"/>
      <c r="BY129" s="300"/>
      <c r="BZ129" s="300"/>
      <c r="CA129" s="300"/>
      <c r="CB129" s="300"/>
      <c r="CC129" s="300"/>
      <c r="CD129" s="300"/>
      <c r="CE129" s="300"/>
      <c r="CF129" s="300"/>
      <c r="CG129" s="300"/>
      <c r="CH129" s="300"/>
      <c r="CI129" s="300"/>
      <c r="CJ129" s="300"/>
      <c r="CK129" s="300"/>
      <c r="CL129" s="300"/>
      <c r="CM129" s="300"/>
      <c r="CN129" s="300"/>
      <c r="CO129" s="300"/>
      <c r="CP129" s="300"/>
      <c r="CQ129" s="300"/>
      <c r="CR129" s="300"/>
      <c r="CS129" s="300"/>
      <c r="CT129" s="300"/>
      <c r="CU129" s="300"/>
      <c r="CV129" s="300"/>
      <c r="CW129" s="300"/>
      <c r="CX129" s="300"/>
      <c r="CY129" s="300"/>
      <c r="CZ129" s="300"/>
      <c r="DA129" s="300"/>
      <c r="DB129" s="300"/>
      <c r="DC129" s="300"/>
      <c r="DD129" s="300"/>
      <c r="DE129" s="300"/>
      <c r="DF129" s="300"/>
      <c r="DG129" s="300"/>
      <c r="DH129" s="300"/>
      <c r="DI129" s="300"/>
      <c r="DJ129" s="300"/>
      <c r="DK129" s="300"/>
      <c r="DL129" s="300"/>
      <c r="DM129" s="300"/>
      <c r="DN129" s="300"/>
      <c r="DO129" s="300"/>
      <c r="DP129" s="300"/>
      <c r="DQ129" s="300"/>
      <c r="DR129" s="300"/>
      <c r="DS129" s="300"/>
      <c r="DT129" s="300"/>
      <c r="DU129" s="300"/>
      <c r="DV129" s="300"/>
      <c r="DW129" s="300"/>
      <c r="DX129" s="300"/>
      <c r="DY129" s="300"/>
      <c r="DZ129" s="300"/>
      <c r="EA129" s="300"/>
      <c r="EB129" s="300"/>
      <c r="EC129" s="300"/>
      <c r="ED129" s="300"/>
      <c r="EE129" s="300"/>
      <c r="EF129" s="300"/>
      <c r="EG129" s="300"/>
      <c r="EH129" s="300"/>
      <c r="EI129" s="300"/>
      <c r="EJ129" s="300"/>
      <c r="EK129" s="300"/>
      <c r="EL129" s="300"/>
      <c r="EM129" s="300"/>
      <c r="EN129" s="300"/>
      <c r="EO129" s="300"/>
      <c r="EP129" s="300"/>
      <c r="EQ129" s="300"/>
      <c r="ER129" s="300"/>
      <c r="ES129" s="300"/>
      <c r="ET129" s="300"/>
      <c r="EU129" s="300"/>
      <c r="EV129" s="300"/>
      <c r="EW129" s="300"/>
      <c r="EX129" s="300"/>
      <c r="EY129" s="300"/>
      <c r="EZ129" s="300"/>
      <c r="FA129" s="300"/>
      <c r="FB129" s="300"/>
      <c r="FC129" s="300"/>
      <c r="FD129" s="300"/>
      <c r="FE129" s="300"/>
      <c r="FF129" s="300"/>
      <c r="FG129" s="300"/>
      <c r="FH129" s="300"/>
      <c r="FI129" s="300"/>
      <c r="FJ129" s="300"/>
      <c r="FK129" s="300"/>
      <c r="FL129" s="300"/>
      <c r="FM129" s="300"/>
      <c r="FN129" s="300"/>
      <c r="FO129" s="300"/>
      <c r="FP129" s="300"/>
      <c r="FQ129" s="300"/>
      <c r="FR129" s="300"/>
      <c r="FS129" s="300"/>
      <c r="FT129" s="300"/>
      <c r="FU129" s="300"/>
      <c r="FV129" s="300"/>
      <c r="FW129" s="300"/>
      <c r="FX129" s="300"/>
      <c r="FY129" s="300"/>
      <c r="FZ129" s="300"/>
      <c r="GA129" s="300"/>
      <c r="GB129" s="300"/>
      <c r="GC129" s="300"/>
      <c r="GD129" s="300"/>
      <c r="GE129" s="300"/>
      <c r="GF129" s="300"/>
      <c r="GG129" s="300"/>
      <c r="GH129" s="300"/>
      <c r="GI129" s="300"/>
      <c r="GJ129" s="300"/>
      <c r="GK129" s="300"/>
      <c r="GL129" s="300"/>
      <c r="GM129" s="300"/>
      <c r="GN129" s="300"/>
      <c r="GO129" s="300"/>
      <c r="GP129" s="300"/>
      <c r="GQ129" s="300"/>
      <c r="GR129" s="300"/>
      <c r="GS129" s="300"/>
      <c r="GT129" s="300"/>
      <c r="GU129" s="300"/>
      <c r="GV129" s="300"/>
      <c r="GW129" s="300"/>
      <c r="GX129" s="300"/>
      <c r="GY129" s="300"/>
      <c r="GZ129" s="300"/>
      <c r="HA129" s="300"/>
      <c r="HB129" s="300"/>
      <c r="HC129" s="300"/>
      <c r="HD129" s="300"/>
      <c r="HE129" s="300"/>
      <c r="HF129" s="300"/>
      <c r="HG129" s="300"/>
      <c r="HH129" s="300"/>
      <c r="HI129" s="300"/>
      <c r="HJ129" s="300"/>
      <c r="HK129" s="300"/>
      <c r="HL129" s="300"/>
      <c r="HM129" s="300"/>
      <c r="HN129" s="300"/>
      <c r="HO129" s="300"/>
      <c r="HP129" s="300"/>
      <c r="HQ129" s="300"/>
      <c r="HR129" s="300"/>
      <c r="HS129" s="300"/>
      <c r="HT129" s="300"/>
      <c r="HU129" s="300"/>
      <c r="HV129" s="300"/>
      <c r="HW129" s="300"/>
      <c r="HX129" s="300"/>
      <c r="HY129" s="300"/>
      <c r="HZ129" s="300"/>
      <c r="IA129" s="300"/>
      <c r="IB129" s="300"/>
      <c r="IC129" s="300"/>
      <c r="ID129" s="300"/>
      <c r="IE129" s="300"/>
      <c r="IF129" s="300"/>
      <c r="IG129" s="300"/>
      <c r="IH129" s="300"/>
      <c r="II129" s="300"/>
      <c r="IJ129" s="300"/>
      <c r="IK129" s="300"/>
      <c r="IL129" s="300"/>
      <c r="IM129" s="300"/>
      <c r="IN129" s="300"/>
      <c r="IO129" s="300"/>
      <c r="IP129" s="300"/>
      <c r="IQ129" s="300"/>
      <c r="IR129" s="300"/>
      <c r="IS129" s="300"/>
      <c r="IT129" s="300"/>
      <c r="IU129" s="300"/>
      <c r="IV129" s="300"/>
    </row>
    <row r="130" spans="1:256" s="360" customFormat="1" outlineLevel="1">
      <c r="A130" s="321"/>
      <c r="B130" s="329"/>
      <c r="C130" s="312" t="s">
        <v>98</v>
      </c>
      <c r="D130" s="359"/>
      <c r="E130" s="297">
        <v>6833591</v>
      </c>
      <c r="F130" s="297">
        <v>8445118</v>
      </c>
      <c r="G130" s="320"/>
      <c r="H130" s="321"/>
      <c r="I130" s="321"/>
      <c r="J130" s="321"/>
      <c r="K130" s="321"/>
      <c r="L130" s="321"/>
      <c r="M130" s="321"/>
      <c r="N130" s="321"/>
      <c r="O130" s="321"/>
      <c r="P130" s="321"/>
      <c r="Q130" s="321"/>
      <c r="R130" s="321"/>
      <c r="S130" s="321"/>
      <c r="T130" s="320"/>
      <c r="U130" s="321"/>
      <c r="V130" s="300"/>
      <c r="W130" s="300"/>
      <c r="X130" s="300"/>
      <c r="Y130" s="300"/>
      <c r="Z130" s="300"/>
      <c r="AA130" s="300"/>
      <c r="AB130" s="300"/>
      <c r="AC130" s="300"/>
      <c r="AD130" s="300"/>
      <c r="AE130" s="300"/>
      <c r="AF130" s="300"/>
      <c r="AG130" s="300"/>
      <c r="AH130" s="300"/>
      <c r="AI130" s="300"/>
      <c r="AJ130" s="300"/>
      <c r="AK130" s="300"/>
      <c r="AL130" s="300"/>
      <c r="AM130" s="300"/>
      <c r="AN130" s="300"/>
      <c r="AO130" s="300"/>
      <c r="AP130" s="300"/>
      <c r="AQ130" s="300"/>
      <c r="AR130" s="300"/>
      <c r="AS130" s="300"/>
      <c r="AT130" s="300"/>
      <c r="AU130" s="300"/>
      <c r="AV130" s="300"/>
      <c r="AW130" s="300"/>
      <c r="AX130" s="300"/>
      <c r="AY130" s="300"/>
      <c r="AZ130" s="300"/>
      <c r="BA130" s="300"/>
      <c r="BB130" s="300"/>
      <c r="BC130" s="300"/>
      <c r="BD130" s="300"/>
      <c r="BE130" s="300"/>
      <c r="BF130" s="300"/>
      <c r="BG130" s="300"/>
      <c r="BH130" s="300"/>
      <c r="BI130" s="300"/>
      <c r="BJ130" s="300"/>
      <c r="BK130" s="300"/>
      <c r="BL130" s="300"/>
      <c r="BM130" s="300"/>
      <c r="BN130" s="300"/>
      <c r="BO130" s="300"/>
      <c r="BP130" s="300"/>
      <c r="BQ130" s="300"/>
      <c r="BR130" s="300"/>
      <c r="BS130" s="300"/>
      <c r="BT130" s="300"/>
      <c r="BU130" s="300"/>
      <c r="BV130" s="300"/>
      <c r="BW130" s="300"/>
      <c r="BX130" s="300"/>
      <c r="BY130" s="300"/>
      <c r="BZ130" s="300"/>
      <c r="CA130" s="300"/>
      <c r="CB130" s="300"/>
      <c r="CC130" s="300"/>
      <c r="CD130" s="300"/>
      <c r="CE130" s="300"/>
      <c r="CF130" s="300"/>
      <c r="CG130" s="300"/>
      <c r="CH130" s="300"/>
      <c r="CI130" s="300"/>
      <c r="CJ130" s="300"/>
      <c r="CK130" s="300"/>
      <c r="CL130" s="300"/>
      <c r="CM130" s="300"/>
      <c r="CN130" s="300"/>
      <c r="CO130" s="300"/>
      <c r="CP130" s="300"/>
      <c r="CQ130" s="300"/>
      <c r="CR130" s="300"/>
      <c r="CS130" s="300"/>
      <c r="CT130" s="300"/>
      <c r="CU130" s="300"/>
      <c r="CV130" s="300"/>
      <c r="CW130" s="300"/>
      <c r="CX130" s="300"/>
      <c r="CY130" s="300"/>
      <c r="CZ130" s="300"/>
      <c r="DA130" s="300"/>
      <c r="DB130" s="300"/>
      <c r="DC130" s="300"/>
      <c r="DD130" s="300"/>
      <c r="DE130" s="300"/>
      <c r="DF130" s="300"/>
      <c r="DG130" s="300"/>
      <c r="DH130" s="300"/>
      <c r="DI130" s="300"/>
      <c r="DJ130" s="300"/>
      <c r="DK130" s="300"/>
      <c r="DL130" s="300"/>
      <c r="DM130" s="300"/>
      <c r="DN130" s="300"/>
      <c r="DO130" s="300"/>
      <c r="DP130" s="300"/>
      <c r="DQ130" s="300"/>
      <c r="DR130" s="300"/>
      <c r="DS130" s="300"/>
      <c r="DT130" s="300"/>
      <c r="DU130" s="300"/>
      <c r="DV130" s="300"/>
      <c r="DW130" s="300"/>
      <c r="DX130" s="300"/>
      <c r="DY130" s="300"/>
      <c r="DZ130" s="300"/>
      <c r="EA130" s="300"/>
      <c r="EB130" s="300"/>
      <c r="EC130" s="300"/>
      <c r="ED130" s="300"/>
      <c r="EE130" s="300"/>
      <c r="EF130" s="300"/>
      <c r="EG130" s="300"/>
      <c r="EH130" s="300"/>
      <c r="EI130" s="300"/>
      <c r="EJ130" s="300"/>
      <c r="EK130" s="300"/>
      <c r="EL130" s="300"/>
      <c r="EM130" s="300"/>
      <c r="EN130" s="300"/>
      <c r="EO130" s="300"/>
      <c r="EP130" s="300"/>
      <c r="EQ130" s="300"/>
      <c r="ER130" s="300"/>
      <c r="ES130" s="300"/>
      <c r="ET130" s="300"/>
      <c r="EU130" s="300"/>
      <c r="EV130" s="300"/>
      <c r="EW130" s="300"/>
      <c r="EX130" s="300"/>
      <c r="EY130" s="300"/>
      <c r="EZ130" s="300"/>
      <c r="FA130" s="300"/>
      <c r="FB130" s="300"/>
      <c r="FC130" s="300"/>
      <c r="FD130" s="300"/>
      <c r="FE130" s="300"/>
      <c r="FF130" s="300"/>
      <c r="FG130" s="300"/>
      <c r="FH130" s="300"/>
      <c r="FI130" s="300"/>
      <c r="FJ130" s="300"/>
      <c r="FK130" s="300"/>
      <c r="FL130" s="300"/>
      <c r="FM130" s="300"/>
      <c r="FN130" s="300"/>
      <c r="FO130" s="300"/>
      <c r="FP130" s="300"/>
      <c r="FQ130" s="300"/>
      <c r="FR130" s="300"/>
      <c r="FS130" s="300"/>
      <c r="FT130" s="300"/>
      <c r="FU130" s="300"/>
      <c r="FV130" s="300"/>
      <c r="FW130" s="300"/>
      <c r="FX130" s="300"/>
      <c r="FY130" s="300"/>
      <c r="FZ130" s="300"/>
      <c r="GA130" s="300"/>
      <c r="GB130" s="300"/>
      <c r="GC130" s="300"/>
      <c r="GD130" s="300"/>
      <c r="GE130" s="300"/>
      <c r="GF130" s="300"/>
      <c r="GG130" s="300"/>
      <c r="GH130" s="300"/>
      <c r="GI130" s="300"/>
      <c r="GJ130" s="300"/>
      <c r="GK130" s="300"/>
      <c r="GL130" s="300"/>
      <c r="GM130" s="300"/>
      <c r="GN130" s="300"/>
      <c r="GO130" s="300"/>
      <c r="GP130" s="300"/>
      <c r="GQ130" s="300"/>
      <c r="GR130" s="300"/>
      <c r="GS130" s="300"/>
      <c r="GT130" s="300"/>
      <c r="GU130" s="300"/>
      <c r="GV130" s="300"/>
      <c r="GW130" s="300"/>
      <c r="GX130" s="300"/>
      <c r="GY130" s="300"/>
      <c r="GZ130" s="300"/>
      <c r="HA130" s="300"/>
      <c r="HB130" s="300"/>
      <c r="HC130" s="300"/>
      <c r="HD130" s="300"/>
      <c r="HE130" s="300"/>
      <c r="HF130" s="300"/>
      <c r="HG130" s="300"/>
      <c r="HH130" s="300"/>
      <c r="HI130" s="300"/>
      <c r="HJ130" s="300"/>
      <c r="HK130" s="300"/>
      <c r="HL130" s="300"/>
      <c r="HM130" s="300"/>
      <c r="HN130" s="300"/>
      <c r="HO130" s="300"/>
      <c r="HP130" s="300"/>
      <c r="HQ130" s="300"/>
      <c r="HR130" s="300"/>
      <c r="HS130" s="300"/>
      <c r="HT130" s="300"/>
      <c r="HU130" s="300"/>
      <c r="HV130" s="300"/>
      <c r="HW130" s="300"/>
      <c r="HX130" s="300"/>
      <c r="HY130" s="300"/>
      <c r="HZ130" s="300"/>
      <c r="IA130" s="300"/>
      <c r="IB130" s="300"/>
      <c r="IC130" s="300"/>
      <c r="ID130" s="300"/>
      <c r="IE130" s="300"/>
      <c r="IF130" s="300"/>
      <c r="IG130" s="300"/>
      <c r="IH130" s="300"/>
      <c r="II130" s="300"/>
      <c r="IJ130" s="300"/>
      <c r="IK130" s="300"/>
      <c r="IL130" s="300"/>
      <c r="IM130" s="300"/>
      <c r="IN130" s="300"/>
      <c r="IO130" s="300"/>
      <c r="IP130" s="300"/>
      <c r="IQ130" s="300"/>
      <c r="IR130" s="300"/>
      <c r="IS130" s="300"/>
      <c r="IT130" s="300"/>
      <c r="IU130" s="300"/>
      <c r="IV130" s="300"/>
    </row>
    <row r="131" spans="1:256" s="360" customFormat="1" ht="12" outlineLevel="1" thickBot="1">
      <c r="A131" s="321"/>
      <c r="B131" s="329"/>
      <c r="C131" s="312" t="s">
        <v>99</v>
      </c>
      <c r="D131" s="359"/>
      <c r="E131" s="297">
        <v>464332</v>
      </c>
      <c r="F131" s="297">
        <v>1513463</v>
      </c>
      <c r="G131" s="320"/>
      <c r="H131" s="321"/>
      <c r="I131" s="321"/>
      <c r="J131" s="300"/>
      <c r="K131" s="300"/>
      <c r="L131" s="300"/>
      <c r="M131" s="300"/>
      <c r="N131" s="300"/>
      <c r="O131" s="321"/>
      <c r="P131" s="321"/>
      <c r="Q131" s="321"/>
      <c r="R131" s="321"/>
      <c r="S131" s="321"/>
      <c r="T131" s="320"/>
      <c r="U131" s="321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300"/>
      <c r="AI131" s="300"/>
      <c r="AJ131" s="300"/>
      <c r="AK131" s="300"/>
      <c r="AL131" s="300"/>
      <c r="AM131" s="300"/>
      <c r="AN131" s="300"/>
      <c r="AO131" s="300"/>
      <c r="AP131" s="300"/>
      <c r="AQ131" s="300"/>
      <c r="AR131" s="300"/>
      <c r="AS131" s="300"/>
      <c r="AT131" s="300"/>
      <c r="AU131" s="300"/>
      <c r="AV131" s="300"/>
      <c r="AW131" s="300"/>
      <c r="AX131" s="300"/>
      <c r="AY131" s="300"/>
      <c r="AZ131" s="300"/>
      <c r="BA131" s="300"/>
      <c r="BB131" s="300"/>
      <c r="BC131" s="300"/>
      <c r="BD131" s="300"/>
      <c r="BE131" s="300"/>
      <c r="BF131" s="300"/>
      <c r="BG131" s="300"/>
      <c r="BH131" s="300"/>
      <c r="BI131" s="300"/>
      <c r="BJ131" s="300"/>
      <c r="BK131" s="300"/>
      <c r="BL131" s="300"/>
      <c r="BM131" s="300"/>
      <c r="BN131" s="300"/>
      <c r="BO131" s="300"/>
      <c r="BP131" s="300"/>
      <c r="BQ131" s="300"/>
      <c r="BR131" s="300"/>
      <c r="BS131" s="300"/>
      <c r="BT131" s="300"/>
      <c r="BU131" s="300"/>
      <c r="BV131" s="300"/>
      <c r="BW131" s="300"/>
      <c r="BX131" s="300"/>
      <c r="BY131" s="300"/>
      <c r="BZ131" s="300"/>
      <c r="CA131" s="300"/>
      <c r="CB131" s="300"/>
      <c r="CC131" s="300"/>
      <c r="CD131" s="300"/>
      <c r="CE131" s="300"/>
      <c r="CF131" s="300"/>
      <c r="CG131" s="300"/>
      <c r="CH131" s="300"/>
      <c r="CI131" s="300"/>
      <c r="CJ131" s="300"/>
      <c r="CK131" s="300"/>
      <c r="CL131" s="300"/>
      <c r="CM131" s="300"/>
      <c r="CN131" s="300"/>
      <c r="CO131" s="300"/>
      <c r="CP131" s="300"/>
      <c r="CQ131" s="300"/>
      <c r="CR131" s="300"/>
      <c r="CS131" s="300"/>
      <c r="CT131" s="300"/>
      <c r="CU131" s="300"/>
      <c r="CV131" s="300"/>
      <c r="CW131" s="300"/>
      <c r="CX131" s="300"/>
      <c r="CY131" s="300"/>
      <c r="CZ131" s="300"/>
      <c r="DA131" s="300"/>
      <c r="DB131" s="300"/>
      <c r="DC131" s="300"/>
      <c r="DD131" s="300"/>
      <c r="DE131" s="300"/>
      <c r="DF131" s="300"/>
      <c r="DG131" s="300"/>
      <c r="DH131" s="300"/>
      <c r="DI131" s="300"/>
      <c r="DJ131" s="300"/>
      <c r="DK131" s="300"/>
      <c r="DL131" s="300"/>
      <c r="DM131" s="300"/>
      <c r="DN131" s="300"/>
      <c r="DO131" s="300"/>
      <c r="DP131" s="300"/>
      <c r="DQ131" s="300"/>
      <c r="DR131" s="300"/>
      <c r="DS131" s="300"/>
      <c r="DT131" s="300"/>
      <c r="DU131" s="300"/>
      <c r="DV131" s="300"/>
      <c r="DW131" s="300"/>
      <c r="DX131" s="300"/>
      <c r="DY131" s="300"/>
      <c r="DZ131" s="300"/>
      <c r="EA131" s="300"/>
      <c r="EB131" s="300"/>
      <c r="EC131" s="300"/>
      <c r="ED131" s="300"/>
      <c r="EE131" s="300"/>
      <c r="EF131" s="300"/>
      <c r="EG131" s="300"/>
      <c r="EH131" s="300"/>
      <c r="EI131" s="300"/>
      <c r="EJ131" s="300"/>
      <c r="EK131" s="300"/>
      <c r="EL131" s="300"/>
      <c r="EM131" s="300"/>
      <c r="EN131" s="300"/>
      <c r="EO131" s="300"/>
      <c r="EP131" s="300"/>
      <c r="EQ131" s="300"/>
      <c r="ER131" s="300"/>
      <c r="ES131" s="300"/>
      <c r="ET131" s="300"/>
      <c r="EU131" s="300"/>
      <c r="EV131" s="300"/>
      <c r="EW131" s="300"/>
      <c r="EX131" s="300"/>
      <c r="EY131" s="300"/>
      <c r="EZ131" s="300"/>
      <c r="FA131" s="300"/>
      <c r="FB131" s="300"/>
      <c r="FC131" s="300"/>
      <c r="FD131" s="300"/>
      <c r="FE131" s="300"/>
      <c r="FF131" s="300"/>
      <c r="FG131" s="300"/>
      <c r="FH131" s="300"/>
      <c r="FI131" s="300"/>
      <c r="FJ131" s="300"/>
      <c r="FK131" s="300"/>
      <c r="FL131" s="300"/>
      <c r="FM131" s="300"/>
      <c r="FN131" s="300"/>
      <c r="FO131" s="300"/>
      <c r="FP131" s="300"/>
      <c r="FQ131" s="300"/>
      <c r="FR131" s="300"/>
      <c r="FS131" s="300"/>
      <c r="FT131" s="300"/>
      <c r="FU131" s="300"/>
      <c r="FV131" s="300"/>
      <c r="FW131" s="300"/>
      <c r="FX131" s="300"/>
      <c r="FY131" s="300"/>
      <c r="FZ131" s="300"/>
      <c r="GA131" s="300"/>
      <c r="GB131" s="300"/>
      <c r="GC131" s="300"/>
      <c r="GD131" s="300"/>
      <c r="GE131" s="300"/>
      <c r="GF131" s="300"/>
      <c r="GG131" s="300"/>
      <c r="GH131" s="300"/>
      <c r="GI131" s="300"/>
      <c r="GJ131" s="300"/>
      <c r="GK131" s="300"/>
      <c r="GL131" s="300"/>
      <c r="GM131" s="300"/>
      <c r="GN131" s="300"/>
      <c r="GO131" s="300"/>
      <c r="GP131" s="300"/>
      <c r="GQ131" s="300"/>
      <c r="GR131" s="300"/>
      <c r="GS131" s="300"/>
      <c r="GT131" s="300"/>
      <c r="GU131" s="300"/>
      <c r="GV131" s="300"/>
      <c r="GW131" s="300"/>
      <c r="GX131" s="300"/>
      <c r="GY131" s="300"/>
      <c r="GZ131" s="300"/>
      <c r="HA131" s="300"/>
      <c r="HB131" s="300"/>
      <c r="HC131" s="300"/>
      <c r="HD131" s="300"/>
      <c r="HE131" s="300"/>
      <c r="HF131" s="300"/>
      <c r="HG131" s="300"/>
      <c r="HH131" s="300"/>
      <c r="HI131" s="300"/>
      <c r="HJ131" s="300"/>
      <c r="HK131" s="300"/>
      <c r="HL131" s="300"/>
      <c r="HM131" s="300"/>
      <c r="HN131" s="300"/>
      <c r="HO131" s="300"/>
      <c r="HP131" s="300"/>
      <c r="HQ131" s="300"/>
      <c r="HR131" s="300"/>
      <c r="HS131" s="300"/>
      <c r="HT131" s="300"/>
      <c r="HU131" s="300"/>
      <c r="HV131" s="300"/>
      <c r="HW131" s="300"/>
      <c r="HX131" s="300"/>
      <c r="HY131" s="300"/>
      <c r="HZ131" s="300"/>
      <c r="IA131" s="300"/>
      <c r="IB131" s="300"/>
      <c r="IC131" s="300"/>
      <c r="ID131" s="300"/>
      <c r="IE131" s="300"/>
      <c r="IF131" s="300"/>
      <c r="IG131" s="300"/>
      <c r="IH131" s="300"/>
      <c r="II131" s="300"/>
      <c r="IJ131" s="300"/>
      <c r="IK131" s="300"/>
      <c r="IL131" s="300"/>
      <c r="IM131" s="300"/>
      <c r="IN131" s="300"/>
      <c r="IO131" s="300"/>
      <c r="IP131" s="300"/>
      <c r="IQ131" s="300"/>
      <c r="IR131" s="300"/>
      <c r="IS131" s="300"/>
      <c r="IT131" s="300"/>
      <c r="IU131" s="300"/>
      <c r="IV131" s="300"/>
    </row>
    <row r="132" spans="1:256" s="360" customFormat="1" ht="12.6" customHeight="1" outlineLevel="1" thickBot="1">
      <c r="A132" s="321"/>
      <c r="B132" s="329"/>
      <c r="C132" s="312" t="s">
        <v>350</v>
      </c>
      <c r="D132" s="359"/>
      <c r="E132" s="297">
        <f>17769607</f>
        <v>17769607</v>
      </c>
      <c r="F132" s="297">
        <v>9257852</v>
      </c>
      <c r="G132" s="320"/>
      <c r="H132" s="492" t="s">
        <v>310</v>
      </c>
      <c r="I132" s="493"/>
      <c r="J132" s="268">
        <v>2012</v>
      </c>
      <c r="K132" s="354"/>
      <c r="L132" s="354"/>
      <c r="M132" s="354"/>
      <c r="N132" s="354"/>
      <c r="O132" s="321"/>
      <c r="P132" s="321"/>
      <c r="Q132" s="321"/>
      <c r="R132" s="321"/>
      <c r="S132" s="321"/>
      <c r="T132" s="320"/>
      <c r="U132" s="321"/>
      <c r="V132" s="300"/>
      <c r="W132" s="300"/>
      <c r="X132" s="300"/>
      <c r="Y132" s="300"/>
      <c r="Z132" s="300"/>
      <c r="AA132" s="300"/>
      <c r="AB132" s="300"/>
      <c r="AC132" s="300"/>
      <c r="AD132" s="300"/>
      <c r="AE132" s="300"/>
      <c r="AF132" s="300"/>
      <c r="AG132" s="300"/>
      <c r="AH132" s="300"/>
      <c r="AI132" s="300"/>
      <c r="AJ132" s="300"/>
      <c r="AK132" s="300"/>
      <c r="AL132" s="300"/>
      <c r="AM132" s="300"/>
      <c r="AN132" s="300"/>
      <c r="AO132" s="300"/>
      <c r="AP132" s="300"/>
      <c r="AQ132" s="300"/>
      <c r="AR132" s="300"/>
      <c r="AS132" s="300"/>
      <c r="AT132" s="300"/>
      <c r="AU132" s="300"/>
      <c r="AV132" s="300"/>
      <c r="AW132" s="300"/>
      <c r="AX132" s="300"/>
      <c r="AY132" s="300"/>
      <c r="AZ132" s="300"/>
      <c r="BA132" s="300"/>
      <c r="BB132" s="300"/>
      <c r="BC132" s="300"/>
      <c r="BD132" s="300"/>
      <c r="BE132" s="300"/>
      <c r="BF132" s="300"/>
      <c r="BG132" s="300"/>
      <c r="BH132" s="300"/>
      <c r="BI132" s="300"/>
      <c r="BJ132" s="300"/>
      <c r="BK132" s="300"/>
      <c r="BL132" s="300"/>
      <c r="BM132" s="300"/>
      <c r="BN132" s="300"/>
      <c r="BO132" s="300"/>
      <c r="BP132" s="300"/>
      <c r="BQ132" s="300"/>
      <c r="BR132" s="300"/>
      <c r="BS132" s="300"/>
      <c r="BT132" s="300"/>
      <c r="BU132" s="300"/>
      <c r="BV132" s="300"/>
      <c r="BW132" s="300"/>
      <c r="BX132" s="300"/>
      <c r="BY132" s="300"/>
      <c r="BZ132" s="300"/>
      <c r="CA132" s="300"/>
      <c r="CB132" s="300"/>
      <c r="CC132" s="300"/>
      <c r="CD132" s="300"/>
      <c r="CE132" s="300"/>
      <c r="CF132" s="300"/>
      <c r="CG132" s="300"/>
      <c r="CH132" s="300"/>
      <c r="CI132" s="300"/>
      <c r="CJ132" s="300"/>
      <c r="CK132" s="300"/>
      <c r="CL132" s="300"/>
      <c r="CM132" s="300"/>
      <c r="CN132" s="300"/>
      <c r="CO132" s="300"/>
      <c r="CP132" s="300"/>
      <c r="CQ132" s="300"/>
      <c r="CR132" s="300"/>
      <c r="CS132" s="300"/>
      <c r="CT132" s="300"/>
      <c r="CU132" s="300"/>
      <c r="CV132" s="300"/>
      <c r="CW132" s="300"/>
      <c r="CX132" s="300"/>
      <c r="CY132" s="300"/>
      <c r="CZ132" s="300"/>
      <c r="DA132" s="300"/>
      <c r="DB132" s="300"/>
      <c r="DC132" s="300"/>
      <c r="DD132" s="300"/>
      <c r="DE132" s="300"/>
      <c r="DF132" s="300"/>
      <c r="DG132" s="300"/>
      <c r="DH132" s="300"/>
      <c r="DI132" s="300"/>
      <c r="DJ132" s="300"/>
      <c r="DK132" s="300"/>
      <c r="DL132" s="300"/>
      <c r="DM132" s="300"/>
      <c r="DN132" s="300"/>
      <c r="DO132" s="300"/>
      <c r="DP132" s="300"/>
      <c r="DQ132" s="300"/>
      <c r="DR132" s="300"/>
      <c r="DS132" s="300"/>
      <c r="DT132" s="300"/>
      <c r="DU132" s="300"/>
      <c r="DV132" s="300"/>
      <c r="DW132" s="300"/>
      <c r="DX132" s="300"/>
      <c r="DY132" s="300"/>
      <c r="DZ132" s="300"/>
      <c r="EA132" s="300"/>
      <c r="EB132" s="300"/>
      <c r="EC132" s="300"/>
      <c r="ED132" s="300"/>
      <c r="EE132" s="300"/>
      <c r="EF132" s="300"/>
      <c r="EG132" s="300"/>
      <c r="EH132" s="300"/>
      <c r="EI132" s="300"/>
      <c r="EJ132" s="300"/>
      <c r="EK132" s="300"/>
      <c r="EL132" s="300"/>
      <c r="EM132" s="300"/>
      <c r="EN132" s="300"/>
      <c r="EO132" s="300"/>
      <c r="EP132" s="300"/>
      <c r="EQ132" s="300"/>
      <c r="ER132" s="300"/>
      <c r="ES132" s="300"/>
      <c r="ET132" s="300"/>
      <c r="EU132" s="300"/>
      <c r="EV132" s="300"/>
      <c r="EW132" s="300"/>
      <c r="EX132" s="300"/>
      <c r="EY132" s="300"/>
      <c r="EZ132" s="300"/>
      <c r="FA132" s="300"/>
      <c r="FB132" s="300"/>
      <c r="FC132" s="300"/>
      <c r="FD132" s="300"/>
      <c r="FE132" s="300"/>
      <c r="FF132" s="300"/>
      <c r="FG132" s="300"/>
      <c r="FH132" s="300"/>
      <c r="FI132" s="300"/>
      <c r="FJ132" s="300"/>
      <c r="FK132" s="300"/>
      <c r="FL132" s="300"/>
      <c r="FM132" s="300"/>
      <c r="FN132" s="300"/>
      <c r="FO132" s="300"/>
      <c r="FP132" s="300"/>
      <c r="FQ132" s="300"/>
      <c r="FR132" s="300"/>
      <c r="FS132" s="300"/>
      <c r="FT132" s="300"/>
      <c r="FU132" s="300"/>
      <c r="FV132" s="300"/>
      <c r="FW132" s="300"/>
      <c r="FX132" s="300"/>
      <c r="FY132" s="300"/>
      <c r="FZ132" s="300"/>
      <c r="GA132" s="300"/>
      <c r="GB132" s="300"/>
      <c r="GC132" s="300"/>
      <c r="GD132" s="300"/>
      <c r="GE132" s="300"/>
      <c r="GF132" s="300"/>
      <c r="GG132" s="300"/>
      <c r="GH132" s="300"/>
      <c r="GI132" s="300"/>
      <c r="GJ132" s="300"/>
      <c r="GK132" s="300"/>
      <c r="GL132" s="300"/>
      <c r="GM132" s="300"/>
      <c r="GN132" s="300"/>
      <c r="GO132" s="300"/>
      <c r="GP132" s="300"/>
      <c r="GQ132" s="300"/>
      <c r="GR132" s="300"/>
      <c r="GS132" s="300"/>
      <c r="GT132" s="300"/>
      <c r="GU132" s="300"/>
      <c r="GV132" s="300"/>
      <c r="GW132" s="300"/>
      <c r="GX132" s="300"/>
      <c r="GY132" s="300"/>
      <c r="GZ132" s="300"/>
      <c r="HA132" s="300"/>
      <c r="HB132" s="300"/>
      <c r="HC132" s="300"/>
      <c r="HD132" s="300"/>
      <c r="HE132" s="300"/>
      <c r="HF132" s="300"/>
      <c r="HG132" s="300"/>
      <c r="HH132" s="300"/>
      <c r="HI132" s="300"/>
      <c r="HJ132" s="300"/>
      <c r="HK132" s="300"/>
      <c r="HL132" s="300"/>
      <c r="HM132" s="300"/>
      <c r="HN132" s="300"/>
      <c r="HO132" s="300"/>
      <c r="HP132" s="300"/>
      <c r="HQ132" s="300"/>
      <c r="HR132" s="300"/>
      <c r="HS132" s="300"/>
      <c r="HT132" s="300"/>
      <c r="HU132" s="300"/>
      <c r="HV132" s="300"/>
      <c r="HW132" s="300"/>
      <c r="HX132" s="300"/>
      <c r="HY132" s="300"/>
      <c r="HZ132" s="300"/>
      <c r="IA132" s="300"/>
      <c r="IB132" s="300"/>
      <c r="IC132" s="300"/>
      <c r="ID132" s="300"/>
      <c r="IE132" s="300"/>
      <c r="IF132" s="300"/>
      <c r="IG132" s="300"/>
      <c r="IH132" s="300"/>
      <c r="II132" s="300"/>
      <c r="IJ132" s="300"/>
      <c r="IK132" s="300"/>
      <c r="IL132" s="300"/>
      <c r="IM132" s="300"/>
      <c r="IN132" s="300"/>
      <c r="IO132" s="300"/>
      <c r="IP132" s="300"/>
      <c r="IQ132" s="300"/>
      <c r="IR132" s="300"/>
      <c r="IS132" s="300"/>
      <c r="IT132" s="300"/>
      <c r="IU132" s="300"/>
      <c r="IV132" s="300"/>
    </row>
    <row r="133" spans="1:256" s="360" customFormat="1" outlineLevel="1">
      <c r="A133" s="321"/>
      <c r="B133" s="329"/>
      <c r="C133" s="312" t="s">
        <v>100</v>
      </c>
      <c r="D133" s="359"/>
      <c r="E133" s="297"/>
      <c r="F133" s="297">
        <v>0</v>
      </c>
      <c r="G133" s="320"/>
      <c r="H133" s="321"/>
      <c r="I133" s="270" t="s">
        <v>373</v>
      </c>
      <c r="J133" s="377">
        <v>0</v>
      </c>
      <c r="K133" s="354"/>
      <c r="L133" s="354"/>
      <c r="M133" s="354"/>
      <c r="N133" s="354"/>
      <c r="O133" s="321"/>
      <c r="P133" s="321"/>
      <c r="Q133" s="321"/>
      <c r="R133" s="321"/>
      <c r="S133" s="321"/>
      <c r="T133" s="320"/>
      <c r="U133" s="321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300"/>
      <c r="AI133" s="300"/>
      <c r="AJ133" s="300"/>
      <c r="AK133" s="300"/>
      <c r="AL133" s="300"/>
      <c r="AM133" s="300"/>
      <c r="AN133" s="300"/>
      <c r="AO133" s="300"/>
      <c r="AP133" s="300"/>
      <c r="AQ133" s="300"/>
      <c r="AR133" s="300"/>
      <c r="AS133" s="300"/>
      <c r="AT133" s="300"/>
      <c r="AU133" s="300"/>
      <c r="AV133" s="300"/>
      <c r="AW133" s="300"/>
      <c r="AX133" s="300"/>
      <c r="AY133" s="300"/>
      <c r="AZ133" s="300"/>
      <c r="BA133" s="300"/>
      <c r="BB133" s="300"/>
      <c r="BC133" s="300"/>
      <c r="BD133" s="300"/>
      <c r="BE133" s="300"/>
      <c r="BF133" s="300"/>
      <c r="BG133" s="300"/>
      <c r="BH133" s="300"/>
      <c r="BI133" s="300"/>
      <c r="BJ133" s="300"/>
      <c r="BK133" s="300"/>
      <c r="BL133" s="300"/>
      <c r="BM133" s="300"/>
      <c r="BN133" s="300"/>
      <c r="BO133" s="300"/>
      <c r="BP133" s="300"/>
      <c r="BQ133" s="300"/>
      <c r="BR133" s="300"/>
      <c r="BS133" s="300"/>
      <c r="BT133" s="300"/>
      <c r="BU133" s="300"/>
      <c r="BV133" s="300"/>
      <c r="BW133" s="300"/>
      <c r="BX133" s="300"/>
      <c r="BY133" s="300"/>
      <c r="BZ133" s="300"/>
      <c r="CA133" s="300"/>
      <c r="CB133" s="300"/>
      <c r="CC133" s="300"/>
      <c r="CD133" s="300"/>
      <c r="CE133" s="300"/>
      <c r="CF133" s="300"/>
      <c r="CG133" s="300"/>
      <c r="CH133" s="300"/>
      <c r="CI133" s="300"/>
      <c r="CJ133" s="300"/>
      <c r="CK133" s="300"/>
      <c r="CL133" s="300"/>
      <c r="CM133" s="300"/>
      <c r="CN133" s="300"/>
      <c r="CO133" s="300"/>
      <c r="CP133" s="300"/>
      <c r="CQ133" s="300"/>
      <c r="CR133" s="300"/>
      <c r="CS133" s="300"/>
      <c r="CT133" s="300"/>
      <c r="CU133" s="300"/>
      <c r="CV133" s="300"/>
      <c r="CW133" s="300"/>
      <c r="CX133" s="300"/>
      <c r="CY133" s="300"/>
      <c r="CZ133" s="300"/>
      <c r="DA133" s="300"/>
      <c r="DB133" s="300"/>
      <c r="DC133" s="300"/>
      <c r="DD133" s="300"/>
      <c r="DE133" s="300"/>
      <c r="DF133" s="300"/>
      <c r="DG133" s="300"/>
      <c r="DH133" s="300"/>
      <c r="DI133" s="300"/>
      <c r="DJ133" s="300"/>
      <c r="DK133" s="300"/>
      <c r="DL133" s="300"/>
      <c r="DM133" s="300"/>
      <c r="DN133" s="300"/>
      <c r="DO133" s="300"/>
      <c r="DP133" s="300"/>
      <c r="DQ133" s="300"/>
      <c r="DR133" s="300"/>
      <c r="DS133" s="300"/>
      <c r="DT133" s="300"/>
      <c r="DU133" s="300"/>
      <c r="DV133" s="300"/>
      <c r="DW133" s="300"/>
      <c r="DX133" s="300"/>
      <c r="DY133" s="300"/>
      <c r="DZ133" s="300"/>
      <c r="EA133" s="300"/>
      <c r="EB133" s="300"/>
      <c r="EC133" s="300"/>
      <c r="ED133" s="300"/>
      <c r="EE133" s="300"/>
      <c r="EF133" s="300"/>
      <c r="EG133" s="300"/>
      <c r="EH133" s="300"/>
      <c r="EI133" s="300"/>
      <c r="EJ133" s="300"/>
      <c r="EK133" s="300"/>
      <c r="EL133" s="300"/>
      <c r="EM133" s="300"/>
      <c r="EN133" s="300"/>
      <c r="EO133" s="300"/>
      <c r="EP133" s="300"/>
      <c r="EQ133" s="300"/>
      <c r="ER133" s="300"/>
      <c r="ES133" s="300"/>
      <c r="ET133" s="300"/>
      <c r="EU133" s="300"/>
      <c r="EV133" s="300"/>
      <c r="EW133" s="300"/>
      <c r="EX133" s="300"/>
      <c r="EY133" s="300"/>
      <c r="EZ133" s="300"/>
      <c r="FA133" s="300"/>
      <c r="FB133" s="300"/>
      <c r="FC133" s="300"/>
      <c r="FD133" s="300"/>
      <c r="FE133" s="300"/>
      <c r="FF133" s="300"/>
      <c r="FG133" s="300"/>
      <c r="FH133" s="300"/>
      <c r="FI133" s="300"/>
      <c r="FJ133" s="300"/>
      <c r="FK133" s="300"/>
      <c r="FL133" s="300"/>
      <c r="FM133" s="300"/>
      <c r="FN133" s="300"/>
      <c r="FO133" s="300"/>
      <c r="FP133" s="300"/>
      <c r="FQ133" s="300"/>
      <c r="FR133" s="300"/>
      <c r="FS133" s="300"/>
      <c r="FT133" s="300"/>
      <c r="FU133" s="300"/>
      <c r="FV133" s="300"/>
      <c r="FW133" s="300"/>
      <c r="FX133" s="300"/>
      <c r="FY133" s="300"/>
      <c r="FZ133" s="300"/>
      <c r="GA133" s="300"/>
      <c r="GB133" s="300"/>
      <c r="GC133" s="300"/>
      <c r="GD133" s="300"/>
      <c r="GE133" s="300"/>
      <c r="GF133" s="300"/>
      <c r="GG133" s="300"/>
      <c r="GH133" s="300"/>
      <c r="GI133" s="300"/>
      <c r="GJ133" s="300"/>
      <c r="GK133" s="300"/>
      <c r="GL133" s="300"/>
      <c r="GM133" s="300"/>
      <c r="GN133" s="300"/>
      <c r="GO133" s="300"/>
      <c r="GP133" s="300"/>
      <c r="GQ133" s="300"/>
      <c r="GR133" s="300"/>
      <c r="GS133" s="300"/>
      <c r="GT133" s="300"/>
      <c r="GU133" s="300"/>
      <c r="GV133" s="300"/>
      <c r="GW133" s="300"/>
      <c r="GX133" s="300"/>
      <c r="GY133" s="300"/>
      <c r="GZ133" s="300"/>
      <c r="HA133" s="300"/>
      <c r="HB133" s="300"/>
      <c r="HC133" s="300"/>
      <c r="HD133" s="300"/>
      <c r="HE133" s="300"/>
      <c r="HF133" s="300"/>
      <c r="HG133" s="300"/>
      <c r="HH133" s="300"/>
      <c r="HI133" s="300"/>
      <c r="HJ133" s="300"/>
      <c r="HK133" s="300"/>
      <c r="HL133" s="300"/>
      <c r="HM133" s="300"/>
      <c r="HN133" s="300"/>
      <c r="HO133" s="300"/>
      <c r="HP133" s="300"/>
      <c r="HQ133" s="300"/>
      <c r="HR133" s="300"/>
      <c r="HS133" s="300"/>
      <c r="HT133" s="300"/>
      <c r="HU133" s="300"/>
      <c r="HV133" s="300"/>
      <c r="HW133" s="300"/>
      <c r="HX133" s="300"/>
      <c r="HY133" s="300"/>
      <c r="HZ133" s="300"/>
      <c r="IA133" s="300"/>
      <c r="IB133" s="300"/>
      <c r="IC133" s="300"/>
      <c r="ID133" s="300"/>
      <c r="IE133" s="300"/>
      <c r="IF133" s="300"/>
      <c r="IG133" s="300"/>
      <c r="IH133" s="300"/>
      <c r="II133" s="300"/>
      <c r="IJ133" s="300"/>
      <c r="IK133" s="300"/>
      <c r="IL133" s="300"/>
      <c r="IM133" s="300"/>
      <c r="IN133" s="300"/>
      <c r="IO133" s="300"/>
      <c r="IP133" s="300"/>
      <c r="IQ133" s="300"/>
      <c r="IR133" s="300"/>
      <c r="IS133" s="300"/>
      <c r="IT133" s="300"/>
      <c r="IU133" s="300"/>
      <c r="IV133" s="300"/>
    </row>
    <row r="134" spans="1:256" s="360" customFormat="1" outlineLevel="1">
      <c r="A134" s="321"/>
      <c r="B134" s="329"/>
      <c r="C134" s="312" t="s">
        <v>101</v>
      </c>
      <c r="D134" s="359"/>
      <c r="E134" s="297"/>
      <c r="F134" s="297">
        <v>0</v>
      </c>
      <c r="G134" s="320"/>
      <c r="H134" s="321"/>
      <c r="I134" s="308" t="s">
        <v>338</v>
      </c>
      <c r="J134" s="390">
        <v>0</v>
      </c>
      <c r="K134" s="376"/>
      <c r="L134" s="354"/>
      <c r="M134" s="354"/>
      <c r="N134" s="354"/>
      <c r="O134" s="321"/>
      <c r="P134" s="321"/>
      <c r="Q134" s="321"/>
      <c r="R134" s="321"/>
      <c r="S134" s="321"/>
      <c r="T134" s="320"/>
      <c r="U134" s="321"/>
      <c r="V134" s="300"/>
      <c r="W134" s="300"/>
      <c r="X134" s="300"/>
      <c r="Y134" s="300"/>
      <c r="Z134" s="300"/>
      <c r="AA134" s="300"/>
      <c r="AB134" s="300"/>
      <c r="AC134" s="300"/>
      <c r="AD134" s="300"/>
      <c r="AE134" s="300"/>
      <c r="AF134" s="300"/>
      <c r="AG134" s="300"/>
      <c r="AH134" s="300"/>
      <c r="AI134" s="300"/>
      <c r="AJ134" s="300"/>
      <c r="AK134" s="300"/>
      <c r="AL134" s="300"/>
      <c r="AM134" s="300"/>
      <c r="AN134" s="300"/>
      <c r="AO134" s="300"/>
      <c r="AP134" s="300"/>
      <c r="AQ134" s="300"/>
      <c r="AR134" s="300"/>
      <c r="AS134" s="300"/>
      <c r="AT134" s="300"/>
      <c r="AU134" s="300"/>
      <c r="AV134" s="300"/>
      <c r="AW134" s="300"/>
      <c r="AX134" s="300"/>
      <c r="AY134" s="300"/>
      <c r="AZ134" s="300"/>
      <c r="BA134" s="300"/>
      <c r="BB134" s="300"/>
      <c r="BC134" s="300"/>
      <c r="BD134" s="300"/>
      <c r="BE134" s="300"/>
      <c r="BF134" s="300"/>
      <c r="BG134" s="300"/>
      <c r="BH134" s="300"/>
      <c r="BI134" s="300"/>
      <c r="BJ134" s="300"/>
      <c r="BK134" s="300"/>
      <c r="BL134" s="300"/>
      <c r="BM134" s="300"/>
      <c r="BN134" s="300"/>
      <c r="BO134" s="300"/>
      <c r="BP134" s="300"/>
      <c r="BQ134" s="300"/>
      <c r="BR134" s="300"/>
      <c r="BS134" s="300"/>
      <c r="BT134" s="300"/>
      <c r="BU134" s="300"/>
      <c r="BV134" s="300"/>
      <c r="BW134" s="300"/>
      <c r="BX134" s="300"/>
      <c r="BY134" s="300"/>
      <c r="BZ134" s="300"/>
      <c r="CA134" s="300"/>
      <c r="CB134" s="300"/>
      <c r="CC134" s="300"/>
      <c r="CD134" s="300"/>
      <c r="CE134" s="300"/>
      <c r="CF134" s="300"/>
      <c r="CG134" s="300"/>
      <c r="CH134" s="300"/>
      <c r="CI134" s="300"/>
      <c r="CJ134" s="300"/>
      <c r="CK134" s="300"/>
      <c r="CL134" s="300"/>
      <c r="CM134" s="300"/>
      <c r="CN134" s="300"/>
      <c r="CO134" s="300"/>
      <c r="CP134" s="300"/>
      <c r="CQ134" s="300"/>
      <c r="CR134" s="300"/>
      <c r="CS134" s="300"/>
      <c r="CT134" s="300"/>
      <c r="CU134" s="300"/>
      <c r="CV134" s="300"/>
      <c r="CW134" s="300"/>
      <c r="CX134" s="300"/>
      <c r="CY134" s="300"/>
      <c r="CZ134" s="300"/>
      <c r="DA134" s="300"/>
      <c r="DB134" s="300"/>
      <c r="DC134" s="300"/>
      <c r="DD134" s="300"/>
      <c r="DE134" s="300"/>
      <c r="DF134" s="300"/>
      <c r="DG134" s="300"/>
      <c r="DH134" s="300"/>
      <c r="DI134" s="300"/>
      <c r="DJ134" s="300"/>
      <c r="DK134" s="300"/>
      <c r="DL134" s="300"/>
      <c r="DM134" s="300"/>
      <c r="DN134" s="300"/>
      <c r="DO134" s="300"/>
      <c r="DP134" s="300"/>
      <c r="DQ134" s="300"/>
      <c r="DR134" s="300"/>
      <c r="DS134" s="300"/>
      <c r="DT134" s="300"/>
      <c r="DU134" s="300"/>
      <c r="DV134" s="300"/>
      <c r="DW134" s="300"/>
      <c r="DX134" s="300"/>
      <c r="DY134" s="300"/>
      <c r="DZ134" s="300"/>
      <c r="EA134" s="300"/>
      <c r="EB134" s="300"/>
      <c r="EC134" s="300"/>
      <c r="ED134" s="300"/>
      <c r="EE134" s="300"/>
      <c r="EF134" s="300"/>
      <c r="EG134" s="300"/>
      <c r="EH134" s="300"/>
      <c r="EI134" s="300"/>
      <c r="EJ134" s="300"/>
      <c r="EK134" s="300"/>
      <c r="EL134" s="300"/>
      <c r="EM134" s="300"/>
      <c r="EN134" s="300"/>
      <c r="EO134" s="300"/>
      <c r="EP134" s="300"/>
      <c r="EQ134" s="300"/>
      <c r="ER134" s="300"/>
      <c r="ES134" s="300"/>
      <c r="ET134" s="300"/>
      <c r="EU134" s="300"/>
      <c r="EV134" s="300"/>
      <c r="EW134" s="300"/>
      <c r="EX134" s="300"/>
      <c r="EY134" s="300"/>
      <c r="EZ134" s="300"/>
      <c r="FA134" s="300"/>
      <c r="FB134" s="300"/>
      <c r="FC134" s="300"/>
      <c r="FD134" s="300"/>
      <c r="FE134" s="300"/>
      <c r="FF134" s="300"/>
      <c r="FG134" s="300"/>
      <c r="FH134" s="300"/>
      <c r="FI134" s="300"/>
      <c r="FJ134" s="300"/>
      <c r="FK134" s="300"/>
      <c r="FL134" s="300"/>
      <c r="FM134" s="300"/>
      <c r="FN134" s="300"/>
      <c r="FO134" s="300"/>
      <c r="FP134" s="300"/>
      <c r="FQ134" s="300"/>
      <c r="FR134" s="300"/>
      <c r="FS134" s="300"/>
      <c r="FT134" s="300"/>
      <c r="FU134" s="300"/>
      <c r="FV134" s="300"/>
      <c r="FW134" s="300"/>
      <c r="FX134" s="300"/>
      <c r="FY134" s="300"/>
      <c r="FZ134" s="300"/>
      <c r="GA134" s="300"/>
      <c r="GB134" s="300"/>
      <c r="GC134" s="300"/>
      <c r="GD134" s="300"/>
      <c r="GE134" s="300"/>
      <c r="GF134" s="300"/>
      <c r="GG134" s="300"/>
      <c r="GH134" s="300"/>
      <c r="GI134" s="300"/>
      <c r="GJ134" s="300"/>
      <c r="GK134" s="300"/>
      <c r="GL134" s="300"/>
      <c r="GM134" s="300"/>
      <c r="GN134" s="300"/>
      <c r="GO134" s="300"/>
      <c r="GP134" s="300"/>
      <c r="GQ134" s="300"/>
      <c r="GR134" s="300"/>
      <c r="GS134" s="300"/>
      <c r="GT134" s="300"/>
      <c r="GU134" s="300"/>
      <c r="GV134" s="300"/>
      <c r="GW134" s="300"/>
      <c r="GX134" s="300"/>
      <c r="GY134" s="300"/>
      <c r="GZ134" s="300"/>
      <c r="HA134" s="300"/>
      <c r="HB134" s="300"/>
      <c r="HC134" s="300"/>
      <c r="HD134" s="300"/>
      <c r="HE134" s="300"/>
      <c r="HF134" s="300"/>
      <c r="HG134" s="300"/>
      <c r="HH134" s="300"/>
      <c r="HI134" s="300"/>
      <c r="HJ134" s="300"/>
      <c r="HK134" s="300"/>
      <c r="HL134" s="300"/>
      <c r="HM134" s="300"/>
      <c r="HN134" s="300"/>
      <c r="HO134" s="300"/>
      <c r="HP134" s="300"/>
      <c r="HQ134" s="300"/>
      <c r="HR134" s="300"/>
      <c r="HS134" s="300"/>
      <c r="HT134" s="300"/>
      <c r="HU134" s="300"/>
      <c r="HV134" s="300"/>
      <c r="HW134" s="300"/>
      <c r="HX134" s="300"/>
      <c r="HY134" s="300"/>
      <c r="HZ134" s="300"/>
      <c r="IA134" s="300"/>
      <c r="IB134" s="300"/>
      <c r="IC134" s="300"/>
      <c r="ID134" s="300"/>
      <c r="IE134" s="300"/>
      <c r="IF134" s="300"/>
      <c r="IG134" s="300"/>
      <c r="IH134" s="300"/>
      <c r="II134" s="300"/>
      <c r="IJ134" s="300"/>
      <c r="IK134" s="300"/>
      <c r="IL134" s="300"/>
      <c r="IM134" s="300"/>
      <c r="IN134" s="300"/>
      <c r="IO134" s="300"/>
      <c r="IP134" s="300"/>
      <c r="IQ134" s="300"/>
      <c r="IR134" s="300"/>
      <c r="IS134" s="300"/>
      <c r="IT134" s="300"/>
      <c r="IU134" s="300"/>
      <c r="IV134" s="300"/>
    </row>
    <row r="135" spans="1:256" s="360" customFormat="1" outlineLevel="1">
      <c r="A135" s="321"/>
      <c r="B135" s="103"/>
      <c r="C135" s="104" t="s">
        <v>54</v>
      </c>
      <c r="D135" s="227"/>
      <c r="E135" s="105">
        <f>SUM(E130:E134)</f>
        <v>25067530</v>
      </c>
      <c r="F135" s="105">
        <f>SUM(F130:F134)</f>
        <v>19216433</v>
      </c>
      <c r="G135" s="320"/>
      <c r="H135" s="321"/>
      <c r="I135" s="308" t="s">
        <v>311</v>
      </c>
      <c r="J135" s="390"/>
      <c r="K135" s="376"/>
      <c r="L135" s="354"/>
      <c r="M135" s="354"/>
      <c r="N135" s="354"/>
      <c r="O135" s="321"/>
      <c r="P135" s="321"/>
      <c r="Q135" s="321"/>
      <c r="R135" s="321"/>
      <c r="S135" s="321"/>
      <c r="T135" s="320"/>
      <c r="U135" s="321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300"/>
      <c r="AI135" s="300"/>
      <c r="AJ135" s="300"/>
      <c r="AK135" s="300"/>
      <c r="AL135" s="300"/>
      <c r="AM135" s="300"/>
      <c r="AN135" s="300"/>
      <c r="AO135" s="300"/>
      <c r="AP135" s="300"/>
      <c r="AQ135" s="300"/>
      <c r="AR135" s="300"/>
      <c r="AS135" s="300"/>
      <c r="AT135" s="300"/>
      <c r="AU135" s="300"/>
      <c r="AV135" s="300"/>
      <c r="AW135" s="300"/>
      <c r="AX135" s="300"/>
      <c r="AY135" s="300"/>
      <c r="AZ135" s="300"/>
      <c r="BA135" s="300"/>
      <c r="BB135" s="300"/>
      <c r="BC135" s="300"/>
      <c r="BD135" s="300"/>
      <c r="BE135" s="300"/>
      <c r="BF135" s="300"/>
      <c r="BG135" s="300"/>
      <c r="BH135" s="300"/>
      <c r="BI135" s="300"/>
      <c r="BJ135" s="300"/>
      <c r="BK135" s="300"/>
      <c r="BL135" s="300"/>
      <c r="BM135" s="300"/>
      <c r="BN135" s="300"/>
      <c r="BO135" s="300"/>
      <c r="BP135" s="300"/>
      <c r="BQ135" s="300"/>
      <c r="BR135" s="300"/>
      <c r="BS135" s="300"/>
      <c r="BT135" s="300"/>
      <c r="BU135" s="300"/>
      <c r="BV135" s="300"/>
      <c r="BW135" s="300"/>
      <c r="BX135" s="300"/>
      <c r="BY135" s="300"/>
      <c r="BZ135" s="300"/>
      <c r="CA135" s="300"/>
      <c r="CB135" s="300"/>
      <c r="CC135" s="300"/>
      <c r="CD135" s="300"/>
      <c r="CE135" s="300"/>
      <c r="CF135" s="300"/>
      <c r="CG135" s="300"/>
      <c r="CH135" s="300"/>
      <c r="CI135" s="300"/>
      <c r="CJ135" s="300"/>
      <c r="CK135" s="300"/>
      <c r="CL135" s="300"/>
      <c r="CM135" s="300"/>
      <c r="CN135" s="300"/>
      <c r="CO135" s="300"/>
      <c r="CP135" s="300"/>
      <c r="CQ135" s="300"/>
      <c r="CR135" s="300"/>
      <c r="CS135" s="300"/>
      <c r="CT135" s="300"/>
      <c r="CU135" s="300"/>
      <c r="CV135" s="300"/>
      <c r="CW135" s="300"/>
      <c r="CX135" s="300"/>
      <c r="CY135" s="300"/>
      <c r="CZ135" s="300"/>
      <c r="DA135" s="300"/>
      <c r="DB135" s="300"/>
      <c r="DC135" s="300"/>
      <c r="DD135" s="300"/>
      <c r="DE135" s="300"/>
      <c r="DF135" s="300"/>
      <c r="DG135" s="300"/>
      <c r="DH135" s="300"/>
      <c r="DI135" s="300"/>
      <c r="DJ135" s="300"/>
      <c r="DK135" s="300"/>
      <c r="DL135" s="300"/>
      <c r="DM135" s="300"/>
      <c r="DN135" s="300"/>
      <c r="DO135" s="300"/>
      <c r="DP135" s="300"/>
      <c r="DQ135" s="300"/>
      <c r="DR135" s="300"/>
      <c r="DS135" s="300"/>
      <c r="DT135" s="300"/>
      <c r="DU135" s="300"/>
      <c r="DV135" s="300"/>
      <c r="DW135" s="300"/>
      <c r="DX135" s="300"/>
      <c r="DY135" s="300"/>
      <c r="DZ135" s="300"/>
      <c r="EA135" s="300"/>
      <c r="EB135" s="300"/>
      <c r="EC135" s="300"/>
      <c r="ED135" s="300"/>
      <c r="EE135" s="300"/>
      <c r="EF135" s="300"/>
      <c r="EG135" s="300"/>
      <c r="EH135" s="300"/>
      <c r="EI135" s="300"/>
      <c r="EJ135" s="300"/>
      <c r="EK135" s="300"/>
      <c r="EL135" s="300"/>
      <c r="EM135" s="300"/>
      <c r="EN135" s="300"/>
      <c r="EO135" s="300"/>
      <c r="EP135" s="300"/>
      <c r="EQ135" s="300"/>
      <c r="ER135" s="300"/>
      <c r="ES135" s="300"/>
      <c r="ET135" s="300"/>
      <c r="EU135" s="300"/>
      <c r="EV135" s="300"/>
      <c r="EW135" s="300"/>
      <c r="EX135" s="300"/>
      <c r="EY135" s="300"/>
      <c r="EZ135" s="300"/>
      <c r="FA135" s="300"/>
      <c r="FB135" s="300"/>
      <c r="FC135" s="300"/>
      <c r="FD135" s="300"/>
      <c r="FE135" s="300"/>
      <c r="FF135" s="300"/>
      <c r="FG135" s="300"/>
      <c r="FH135" s="300"/>
      <c r="FI135" s="300"/>
      <c r="FJ135" s="300"/>
      <c r="FK135" s="300"/>
      <c r="FL135" s="300"/>
      <c r="FM135" s="300"/>
      <c r="FN135" s="300"/>
      <c r="FO135" s="300"/>
      <c r="FP135" s="300"/>
      <c r="FQ135" s="300"/>
      <c r="FR135" s="300"/>
      <c r="FS135" s="300"/>
      <c r="FT135" s="300"/>
      <c r="FU135" s="300"/>
      <c r="FV135" s="300"/>
      <c r="FW135" s="300"/>
      <c r="FX135" s="300"/>
      <c r="FY135" s="300"/>
      <c r="FZ135" s="300"/>
      <c r="GA135" s="300"/>
      <c r="GB135" s="300"/>
      <c r="GC135" s="300"/>
      <c r="GD135" s="300"/>
      <c r="GE135" s="300"/>
      <c r="GF135" s="300"/>
      <c r="GG135" s="300"/>
      <c r="GH135" s="300"/>
      <c r="GI135" s="300"/>
      <c r="GJ135" s="300"/>
      <c r="GK135" s="300"/>
      <c r="GL135" s="300"/>
      <c r="GM135" s="300"/>
      <c r="GN135" s="300"/>
      <c r="GO135" s="300"/>
      <c r="GP135" s="300"/>
      <c r="GQ135" s="300"/>
      <c r="GR135" s="300"/>
      <c r="GS135" s="300"/>
      <c r="GT135" s="300"/>
      <c r="GU135" s="300"/>
      <c r="GV135" s="300"/>
      <c r="GW135" s="300"/>
      <c r="GX135" s="300"/>
      <c r="GY135" s="300"/>
      <c r="GZ135" s="300"/>
      <c r="HA135" s="300"/>
      <c r="HB135" s="300"/>
      <c r="HC135" s="300"/>
      <c r="HD135" s="300"/>
      <c r="HE135" s="300"/>
      <c r="HF135" s="300"/>
      <c r="HG135" s="300"/>
      <c r="HH135" s="300"/>
      <c r="HI135" s="300"/>
      <c r="HJ135" s="300"/>
      <c r="HK135" s="300"/>
      <c r="HL135" s="300"/>
      <c r="HM135" s="300"/>
      <c r="HN135" s="300"/>
      <c r="HO135" s="300"/>
      <c r="HP135" s="300"/>
      <c r="HQ135" s="300"/>
      <c r="HR135" s="300"/>
      <c r="HS135" s="300"/>
      <c r="HT135" s="300"/>
      <c r="HU135" s="300"/>
      <c r="HV135" s="300"/>
      <c r="HW135" s="300"/>
      <c r="HX135" s="300"/>
      <c r="HY135" s="300"/>
      <c r="HZ135" s="300"/>
      <c r="IA135" s="300"/>
      <c r="IB135" s="300"/>
      <c r="IC135" s="300"/>
      <c r="ID135" s="300"/>
      <c r="IE135" s="300"/>
      <c r="IF135" s="300"/>
      <c r="IG135" s="300"/>
      <c r="IH135" s="300"/>
      <c r="II135" s="300"/>
      <c r="IJ135" s="300"/>
      <c r="IK135" s="300"/>
      <c r="IL135" s="300"/>
      <c r="IM135" s="300"/>
      <c r="IN135" s="300"/>
      <c r="IO135" s="300"/>
      <c r="IP135" s="300"/>
      <c r="IQ135" s="300"/>
      <c r="IR135" s="300"/>
      <c r="IS135" s="300"/>
      <c r="IT135" s="300"/>
      <c r="IU135" s="300"/>
      <c r="IV135" s="300"/>
    </row>
    <row r="136" spans="1:256" s="360" customFormat="1" outlineLevel="1">
      <c r="A136" s="321"/>
      <c r="B136" s="329">
        <v>4</v>
      </c>
      <c r="C136" s="32" t="s">
        <v>15</v>
      </c>
      <c r="D136" s="359"/>
      <c r="E136" s="297"/>
      <c r="F136" s="297">
        <v>0</v>
      </c>
      <c r="G136" s="320"/>
      <c r="H136" s="321"/>
      <c r="I136" s="257" t="s">
        <v>330</v>
      </c>
      <c r="J136" s="391">
        <v>0</v>
      </c>
      <c r="K136" s="376"/>
      <c r="L136" s="354"/>
      <c r="M136" s="354"/>
      <c r="N136" s="354"/>
      <c r="O136" s="321"/>
      <c r="P136" s="321"/>
      <c r="Q136" s="321"/>
      <c r="R136" s="321"/>
      <c r="S136" s="321"/>
      <c r="T136" s="320"/>
      <c r="U136" s="321"/>
      <c r="V136" s="300"/>
      <c r="W136" s="300"/>
      <c r="X136" s="300"/>
      <c r="Y136" s="300"/>
      <c r="Z136" s="300"/>
      <c r="AA136" s="300"/>
      <c r="AB136" s="300"/>
      <c r="AC136" s="300"/>
      <c r="AD136" s="300"/>
      <c r="AE136" s="300"/>
      <c r="AF136" s="300"/>
      <c r="AG136" s="300"/>
      <c r="AH136" s="300"/>
      <c r="AI136" s="300"/>
      <c r="AJ136" s="300"/>
      <c r="AK136" s="300"/>
      <c r="AL136" s="300"/>
      <c r="AM136" s="300"/>
      <c r="AN136" s="300"/>
      <c r="AO136" s="300"/>
      <c r="AP136" s="300"/>
      <c r="AQ136" s="300"/>
      <c r="AR136" s="300"/>
      <c r="AS136" s="300"/>
      <c r="AT136" s="300"/>
      <c r="AU136" s="300"/>
      <c r="AV136" s="300"/>
      <c r="AW136" s="300"/>
      <c r="AX136" s="300"/>
      <c r="AY136" s="300"/>
      <c r="AZ136" s="300"/>
      <c r="BA136" s="300"/>
      <c r="BB136" s="300"/>
      <c r="BC136" s="300"/>
      <c r="BD136" s="300"/>
      <c r="BE136" s="300"/>
      <c r="BF136" s="300"/>
      <c r="BG136" s="300"/>
      <c r="BH136" s="300"/>
      <c r="BI136" s="300"/>
      <c r="BJ136" s="300"/>
      <c r="BK136" s="300"/>
      <c r="BL136" s="300"/>
      <c r="BM136" s="300"/>
      <c r="BN136" s="300"/>
      <c r="BO136" s="300"/>
      <c r="BP136" s="300"/>
      <c r="BQ136" s="300"/>
      <c r="BR136" s="300"/>
      <c r="BS136" s="300"/>
      <c r="BT136" s="300"/>
      <c r="BU136" s="300"/>
      <c r="BV136" s="300"/>
      <c r="BW136" s="300"/>
      <c r="BX136" s="300"/>
      <c r="BY136" s="300"/>
      <c r="BZ136" s="300"/>
      <c r="CA136" s="300"/>
      <c r="CB136" s="300"/>
      <c r="CC136" s="300"/>
      <c r="CD136" s="300"/>
      <c r="CE136" s="300"/>
      <c r="CF136" s="300"/>
      <c r="CG136" s="300"/>
      <c r="CH136" s="300"/>
      <c r="CI136" s="300"/>
      <c r="CJ136" s="300"/>
      <c r="CK136" s="300"/>
      <c r="CL136" s="300"/>
      <c r="CM136" s="300"/>
      <c r="CN136" s="300"/>
      <c r="CO136" s="300"/>
      <c r="CP136" s="300"/>
      <c r="CQ136" s="300"/>
      <c r="CR136" s="300"/>
      <c r="CS136" s="300"/>
      <c r="CT136" s="300"/>
      <c r="CU136" s="300"/>
      <c r="CV136" s="300"/>
      <c r="CW136" s="300"/>
      <c r="CX136" s="300"/>
      <c r="CY136" s="300"/>
      <c r="CZ136" s="300"/>
      <c r="DA136" s="300"/>
      <c r="DB136" s="300"/>
      <c r="DC136" s="300"/>
      <c r="DD136" s="300"/>
      <c r="DE136" s="300"/>
      <c r="DF136" s="300"/>
      <c r="DG136" s="300"/>
      <c r="DH136" s="300"/>
      <c r="DI136" s="300"/>
      <c r="DJ136" s="300"/>
      <c r="DK136" s="300"/>
      <c r="DL136" s="300"/>
      <c r="DM136" s="300"/>
      <c r="DN136" s="300"/>
      <c r="DO136" s="300"/>
      <c r="DP136" s="300"/>
      <c r="DQ136" s="300"/>
      <c r="DR136" s="300"/>
      <c r="DS136" s="300"/>
      <c r="DT136" s="300"/>
      <c r="DU136" s="300"/>
      <c r="DV136" s="300"/>
      <c r="DW136" s="300"/>
      <c r="DX136" s="300"/>
      <c r="DY136" s="300"/>
      <c r="DZ136" s="300"/>
      <c r="EA136" s="300"/>
      <c r="EB136" s="300"/>
      <c r="EC136" s="300"/>
      <c r="ED136" s="300"/>
      <c r="EE136" s="300"/>
      <c r="EF136" s="300"/>
      <c r="EG136" s="300"/>
      <c r="EH136" s="300"/>
      <c r="EI136" s="300"/>
      <c r="EJ136" s="300"/>
      <c r="EK136" s="300"/>
      <c r="EL136" s="300"/>
      <c r="EM136" s="300"/>
      <c r="EN136" s="300"/>
      <c r="EO136" s="300"/>
      <c r="EP136" s="300"/>
      <c r="EQ136" s="300"/>
      <c r="ER136" s="300"/>
      <c r="ES136" s="300"/>
      <c r="ET136" s="300"/>
      <c r="EU136" s="300"/>
      <c r="EV136" s="300"/>
      <c r="EW136" s="300"/>
      <c r="EX136" s="300"/>
      <c r="EY136" s="300"/>
      <c r="EZ136" s="300"/>
      <c r="FA136" s="300"/>
      <c r="FB136" s="300"/>
      <c r="FC136" s="300"/>
      <c r="FD136" s="300"/>
      <c r="FE136" s="300"/>
      <c r="FF136" s="300"/>
      <c r="FG136" s="300"/>
      <c r="FH136" s="300"/>
      <c r="FI136" s="300"/>
      <c r="FJ136" s="300"/>
      <c r="FK136" s="300"/>
      <c r="FL136" s="300"/>
      <c r="FM136" s="300"/>
      <c r="FN136" s="300"/>
      <c r="FO136" s="300"/>
      <c r="FP136" s="300"/>
      <c r="FQ136" s="300"/>
      <c r="FR136" s="300"/>
      <c r="FS136" s="300"/>
      <c r="FT136" s="300"/>
      <c r="FU136" s="300"/>
      <c r="FV136" s="300"/>
      <c r="FW136" s="300"/>
      <c r="FX136" s="300"/>
      <c r="FY136" s="300"/>
      <c r="FZ136" s="300"/>
      <c r="GA136" s="300"/>
      <c r="GB136" s="300"/>
      <c r="GC136" s="300"/>
      <c r="GD136" s="300"/>
      <c r="GE136" s="300"/>
      <c r="GF136" s="300"/>
      <c r="GG136" s="300"/>
      <c r="GH136" s="300"/>
      <c r="GI136" s="300"/>
      <c r="GJ136" s="300"/>
      <c r="GK136" s="300"/>
      <c r="GL136" s="300"/>
      <c r="GM136" s="300"/>
      <c r="GN136" s="300"/>
      <c r="GO136" s="300"/>
      <c r="GP136" s="300"/>
      <c r="GQ136" s="300"/>
      <c r="GR136" s="300"/>
      <c r="GS136" s="300"/>
      <c r="GT136" s="300"/>
      <c r="GU136" s="300"/>
      <c r="GV136" s="300"/>
      <c r="GW136" s="300"/>
      <c r="GX136" s="300"/>
      <c r="GY136" s="300"/>
      <c r="GZ136" s="300"/>
      <c r="HA136" s="300"/>
      <c r="HB136" s="300"/>
      <c r="HC136" s="300"/>
      <c r="HD136" s="300"/>
      <c r="HE136" s="300"/>
      <c r="HF136" s="300"/>
      <c r="HG136" s="300"/>
      <c r="HH136" s="300"/>
      <c r="HI136" s="300"/>
      <c r="HJ136" s="300"/>
      <c r="HK136" s="300"/>
      <c r="HL136" s="300"/>
      <c r="HM136" s="300"/>
      <c r="HN136" s="300"/>
      <c r="HO136" s="300"/>
      <c r="HP136" s="300"/>
      <c r="HQ136" s="300"/>
      <c r="HR136" s="300"/>
      <c r="HS136" s="300"/>
      <c r="HT136" s="300"/>
      <c r="HU136" s="300"/>
      <c r="HV136" s="300"/>
      <c r="HW136" s="300"/>
      <c r="HX136" s="300"/>
      <c r="HY136" s="300"/>
      <c r="HZ136" s="300"/>
      <c r="IA136" s="300"/>
      <c r="IB136" s="300"/>
      <c r="IC136" s="300"/>
      <c r="ID136" s="300"/>
      <c r="IE136" s="300"/>
      <c r="IF136" s="300"/>
      <c r="IG136" s="300"/>
      <c r="IH136" s="300"/>
      <c r="II136" s="300"/>
      <c r="IJ136" s="300"/>
      <c r="IK136" s="300"/>
      <c r="IL136" s="300"/>
      <c r="IM136" s="300"/>
      <c r="IN136" s="300"/>
      <c r="IO136" s="300"/>
      <c r="IP136" s="300"/>
      <c r="IQ136" s="300"/>
      <c r="IR136" s="300"/>
      <c r="IS136" s="300"/>
      <c r="IT136" s="300"/>
      <c r="IU136" s="300"/>
      <c r="IV136" s="300"/>
    </row>
    <row r="137" spans="1:256" s="360" customFormat="1" ht="12" outlineLevel="1" thickBot="1">
      <c r="A137" s="321"/>
      <c r="B137" s="329">
        <v>5</v>
      </c>
      <c r="C137" s="32" t="s">
        <v>16</v>
      </c>
      <c r="D137" s="359"/>
      <c r="E137" s="297"/>
      <c r="F137" s="297">
        <v>0</v>
      </c>
      <c r="G137" s="320"/>
      <c r="H137" s="321"/>
      <c r="I137" s="285" t="s">
        <v>369</v>
      </c>
      <c r="J137" s="286">
        <f>SUM(J133:J136)</f>
        <v>0</v>
      </c>
      <c r="K137" s="376"/>
      <c r="L137" s="354"/>
      <c r="M137" s="354"/>
      <c r="N137" s="354"/>
      <c r="O137" s="321"/>
      <c r="P137" s="321"/>
      <c r="Q137" s="321"/>
      <c r="R137" s="321"/>
      <c r="S137" s="321"/>
      <c r="T137" s="320"/>
      <c r="U137" s="321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300"/>
      <c r="AI137" s="300"/>
      <c r="AJ137" s="300"/>
      <c r="AK137" s="300"/>
      <c r="AL137" s="300"/>
      <c r="AM137" s="300"/>
      <c r="AN137" s="300"/>
      <c r="AO137" s="300"/>
      <c r="AP137" s="300"/>
      <c r="AQ137" s="300"/>
      <c r="AR137" s="300"/>
      <c r="AS137" s="300"/>
      <c r="AT137" s="300"/>
      <c r="AU137" s="300"/>
      <c r="AV137" s="300"/>
      <c r="AW137" s="300"/>
      <c r="AX137" s="300"/>
      <c r="AY137" s="300"/>
      <c r="AZ137" s="300"/>
      <c r="BA137" s="300"/>
      <c r="BB137" s="300"/>
      <c r="BC137" s="300"/>
      <c r="BD137" s="300"/>
      <c r="BE137" s="300"/>
      <c r="BF137" s="300"/>
      <c r="BG137" s="300"/>
      <c r="BH137" s="300"/>
      <c r="BI137" s="300"/>
      <c r="BJ137" s="300"/>
      <c r="BK137" s="300"/>
      <c r="BL137" s="300"/>
      <c r="BM137" s="300"/>
      <c r="BN137" s="300"/>
      <c r="BO137" s="300"/>
      <c r="BP137" s="300"/>
      <c r="BQ137" s="300"/>
      <c r="BR137" s="300"/>
      <c r="BS137" s="300"/>
      <c r="BT137" s="300"/>
      <c r="BU137" s="300"/>
      <c r="BV137" s="300"/>
      <c r="BW137" s="300"/>
      <c r="BX137" s="300"/>
      <c r="BY137" s="300"/>
      <c r="BZ137" s="300"/>
      <c r="CA137" s="300"/>
      <c r="CB137" s="300"/>
      <c r="CC137" s="300"/>
      <c r="CD137" s="300"/>
      <c r="CE137" s="300"/>
      <c r="CF137" s="300"/>
      <c r="CG137" s="300"/>
      <c r="CH137" s="300"/>
      <c r="CI137" s="300"/>
      <c r="CJ137" s="300"/>
      <c r="CK137" s="300"/>
      <c r="CL137" s="300"/>
      <c r="CM137" s="300"/>
      <c r="CN137" s="300"/>
      <c r="CO137" s="300"/>
      <c r="CP137" s="300"/>
      <c r="CQ137" s="300"/>
      <c r="CR137" s="300"/>
      <c r="CS137" s="300"/>
      <c r="CT137" s="300"/>
      <c r="CU137" s="300"/>
      <c r="CV137" s="300"/>
      <c r="CW137" s="300"/>
      <c r="CX137" s="300"/>
      <c r="CY137" s="300"/>
      <c r="CZ137" s="300"/>
      <c r="DA137" s="300"/>
      <c r="DB137" s="300"/>
      <c r="DC137" s="300"/>
      <c r="DD137" s="300"/>
      <c r="DE137" s="300"/>
      <c r="DF137" s="300"/>
      <c r="DG137" s="300"/>
      <c r="DH137" s="300"/>
      <c r="DI137" s="300"/>
      <c r="DJ137" s="300"/>
      <c r="DK137" s="300"/>
      <c r="DL137" s="300"/>
      <c r="DM137" s="300"/>
      <c r="DN137" s="300"/>
      <c r="DO137" s="300"/>
      <c r="DP137" s="300"/>
      <c r="DQ137" s="300"/>
      <c r="DR137" s="300"/>
      <c r="DS137" s="300"/>
      <c r="DT137" s="300"/>
      <c r="DU137" s="300"/>
      <c r="DV137" s="300"/>
      <c r="DW137" s="300"/>
      <c r="DX137" s="300"/>
      <c r="DY137" s="300"/>
      <c r="DZ137" s="300"/>
      <c r="EA137" s="300"/>
      <c r="EB137" s="300"/>
      <c r="EC137" s="300"/>
      <c r="ED137" s="300"/>
      <c r="EE137" s="300"/>
      <c r="EF137" s="300"/>
      <c r="EG137" s="300"/>
      <c r="EH137" s="300"/>
      <c r="EI137" s="300"/>
      <c r="EJ137" s="300"/>
      <c r="EK137" s="300"/>
      <c r="EL137" s="300"/>
      <c r="EM137" s="300"/>
      <c r="EN137" s="300"/>
      <c r="EO137" s="300"/>
      <c r="EP137" s="300"/>
      <c r="EQ137" s="300"/>
      <c r="ER137" s="300"/>
      <c r="ES137" s="300"/>
      <c r="ET137" s="300"/>
      <c r="EU137" s="300"/>
      <c r="EV137" s="300"/>
      <c r="EW137" s="300"/>
      <c r="EX137" s="300"/>
      <c r="EY137" s="300"/>
      <c r="EZ137" s="300"/>
      <c r="FA137" s="300"/>
      <c r="FB137" s="300"/>
      <c r="FC137" s="300"/>
      <c r="FD137" s="300"/>
      <c r="FE137" s="300"/>
      <c r="FF137" s="300"/>
      <c r="FG137" s="300"/>
      <c r="FH137" s="300"/>
      <c r="FI137" s="300"/>
      <c r="FJ137" s="300"/>
      <c r="FK137" s="300"/>
      <c r="FL137" s="300"/>
      <c r="FM137" s="300"/>
      <c r="FN137" s="300"/>
      <c r="FO137" s="300"/>
      <c r="FP137" s="300"/>
      <c r="FQ137" s="300"/>
      <c r="FR137" s="300"/>
      <c r="FS137" s="300"/>
      <c r="FT137" s="300"/>
      <c r="FU137" s="300"/>
      <c r="FV137" s="300"/>
      <c r="FW137" s="300"/>
      <c r="FX137" s="300"/>
      <c r="FY137" s="300"/>
      <c r="FZ137" s="300"/>
      <c r="GA137" s="300"/>
      <c r="GB137" s="300"/>
      <c r="GC137" s="300"/>
      <c r="GD137" s="300"/>
      <c r="GE137" s="300"/>
      <c r="GF137" s="300"/>
      <c r="GG137" s="300"/>
      <c r="GH137" s="300"/>
      <c r="GI137" s="300"/>
      <c r="GJ137" s="300"/>
      <c r="GK137" s="300"/>
      <c r="GL137" s="300"/>
      <c r="GM137" s="300"/>
      <c r="GN137" s="300"/>
      <c r="GO137" s="300"/>
      <c r="GP137" s="300"/>
      <c r="GQ137" s="300"/>
      <c r="GR137" s="300"/>
      <c r="GS137" s="300"/>
      <c r="GT137" s="300"/>
      <c r="GU137" s="300"/>
      <c r="GV137" s="300"/>
      <c r="GW137" s="300"/>
      <c r="GX137" s="300"/>
      <c r="GY137" s="300"/>
      <c r="GZ137" s="300"/>
      <c r="HA137" s="300"/>
      <c r="HB137" s="300"/>
      <c r="HC137" s="300"/>
      <c r="HD137" s="300"/>
      <c r="HE137" s="300"/>
      <c r="HF137" s="300"/>
      <c r="HG137" s="300"/>
      <c r="HH137" s="300"/>
      <c r="HI137" s="300"/>
      <c r="HJ137" s="300"/>
      <c r="HK137" s="300"/>
      <c r="HL137" s="300"/>
      <c r="HM137" s="300"/>
      <c r="HN137" s="300"/>
      <c r="HO137" s="300"/>
      <c r="HP137" s="300"/>
      <c r="HQ137" s="300"/>
      <c r="HR137" s="300"/>
      <c r="HS137" s="300"/>
      <c r="HT137" s="300"/>
      <c r="HU137" s="300"/>
      <c r="HV137" s="300"/>
      <c r="HW137" s="300"/>
      <c r="HX137" s="300"/>
      <c r="HY137" s="300"/>
      <c r="HZ137" s="300"/>
      <c r="IA137" s="300"/>
      <c r="IB137" s="300"/>
      <c r="IC137" s="300"/>
      <c r="ID137" s="300"/>
      <c r="IE137" s="300"/>
      <c r="IF137" s="300"/>
      <c r="IG137" s="300"/>
      <c r="IH137" s="300"/>
      <c r="II137" s="300"/>
      <c r="IJ137" s="300"/>
      <c r="IK137" s="300"/>
      <c r="IL137" s="300"/>
      <c r="IM137" s="300"/>
      <c r="IN137" s="300"/>
      <c r="IO137" s="300"/>
      <c r="IP137" s="300"/>
      <c r="IQ137" s="300"/>
      <c r="IR137" s="300"/>
      <c r="IS137" s="300"/>
      <c r="IT137" s="300"/>
      <c r="IU137" s="300"/>
      <c r="IV137" s="300"/>
    </row>
    <row r="138" spans="1:256" s="360" customFormat="1" ht="12" outlineLevel="1" thickBot="1">
      <c r="A138" s="321"/>
      <c r="B138" s="329"/>
      <c r="C138" s="32"/>
      <c r="D138" s="359"/>
      <c r="E138" s="297"/>
      <c r="F138" s="297"/>
      <c r="G138" s="320"/>
      <c r="H138" s="321"/>
      <c r="I138" s="252"/>
      <c r="J138" s="354"/>
      <c r="K138" s="354"/>
      <c r="L138" s="354"/>
      <c r="M138" s="354"/>
      <c r="N138" s="354"/>
      <c r="O138" s="321"/>
      <c r="P138" s="321"/>
      <c r="Q138" s="321"/>
      <c r="R138" s="321"/>
      <c r="S138" s="321"/>
      <c r="T138" s="320"/>
      <c r="U138" s="321"/>
      <c r="V138" s="300"/>
      <c r="W138" s="300"/>
      <c r="X138" s="300"/>
      <c r="Y138" s="300"/>
      <c r="Z138" s="300"/>
      <c r="AA138" s="300"/>
      <c r="AB138" s="300"/>
      <c r="AC138" s="300"/>
      <c r="AD138" s="300"/>
      <c r="AE138" s="300"/>
      <c r="AF138" s="300"/>
      <c r="AG138" s="300"/>
      <c r="AH138" s="300"/>
      <c r="AI138" s="300"/>
      <c r="AJ138" s="300"/>
      <c r="AK138" s="300"/>
      <c r="AL138" s="300"/>
      <c r="AM138" s="300"/>
      <c r="AN138" s="300"/>
      <c r="AO138" s="300"/>
      <c r="AP138" s="300"/>
      <c r="AQ138" s="300"/>
      <c r="AR138" s="300"/>
      <c r="AS138" s="300"/>
      <c r="AT138" s="300"/>
      <c r="AU138" s="300"/>
      <c r="AV138" s="300"/>
      <c r="AW138" s="300"/>
      <c r="AX138" s="300"/>
      <c r="AY138" s="300"/>
      <c r="AZ138" s="300"/>
      <c r="BA138" s="300"/>
      <c r="BB138" s="300"/>
      <c r="BC138" s="300"/>
      <c r="BD138" s="300"/>
      <c r="BE138" s="300"/>
      <c r="BF138" s="300"/>
      <c r="BG138" s="300"/>
      <c r="BH138" s="300"/>
      <c r="BI138" s="300"/>
      <c r="BJ138" s="300"/>
      <c r="BK138" s="300"/>
      <c r="BL138" s="300"/>
      <c r="BM138" s="300"/>
      <c r="BN138" s="300"/>
      <c r="BO138" s="300"/>
      <c r="BP138" s="300"/>
      <c r="BQ138" s="300"/>
      <c r="BR138" s="300"/>
      <c r="BS138" s="300"/>
      <c r="BT138" s="300"/>
      <c r="BU138" s="300"/>
      <c r="BV138" s="300"/>
      <c r="BW138" s="300"/>
      <c r="BX138" s="300"/>
      <c r="BY138" s="300"/>
      <c r="BZ138" s="300"/>
      <c r="CA138" s="300"/>
      <c r="CB138" s="300"/>
      <c r="CC138" s="300"/>
      <c r="CD138" s="300"/>
      <c r="CE138" s="300"/>
      <c r="CF138" s="300"/>
      <c r="CG138" s="300"/>
      <c r="CH138" s="300"/>
      <c r="CI138" s="300"/>
      <c r="CJ138" s="300"/>
      <c r="CK138" s="300"/>
      <c r="CL138" s="300"/>
      <c r="CM138" s="300"/>
      <c r="CN138" s="300"/>
      <c r="CO138" s="300"/>
      <c r="CP138" s="300"/>
      <c r="CQ138" s="300"/>
      <c r="CR138" s="300"/>
      <c r="CS138" s="300"/>
      <c r="CT138" s="300"/>
      <c r="CU138" s="300"/>
      <c r="CV138" s="300"/>
      <c r="CW138" s="300"/>
      <c r="CX138" s="300"/>
      <c r="CY138" s="300"/>
      <c r="CZ138" s="300"/>
      <c r="DA138" s="300"/>
      <c r="DB138" s="300"/>
      <c r="DC138" s="300"/>
      <c r="DD138" s="300"/>
      <c r="DE138" s="300"/>
      <c r="DF138" s="300"/>
      <c r="DG138" s="300"/>
      <c r="DH138" s="300"/>
      <c r="DI138" s="300"/>
      <c r="DJ138" s="300"/>
      <c r="DK138" s="300"/>
      <c r="DL138" s="300"/>
      <c r="DM138" s="300"/>
      <c r="DN138" s="300"/>
      <c r="DO138" s="300"/>
      <c r="DP138" s="300"/>
      <c r="DQ138" s="300"/>
      <c r="DR138" s="300"/>
      <c r="DS138" s="300"/>
      <c r="DT138" s="300"/>
      <c r="DU138" s="300"/>
      <c r="DV138" s="300"/>
      <c r="DW138" s="300"/>
      <c r="DX138" s="300"/>
      <c r="DY138" s="300"/>
      <c r="DZ138" s="300"/>
      <c r="EA138" s="300"/>
      <c r="EB138" s="300"/>
      <c r="EC138" s="300"/>
      <c r="ED138" s="300"/>
      <c r="EE138" s="300"/>
      <c r="EF138" s="300"/>
      <c r="EG138" s="300"/>
      <c r="EH138" s="300"/>
      <c r="EI138" s="300"/>
      <c r="EJ138" s="300"/>
      <c r="EK138" s="300"/>
      <c r="EL138" s="300"/>
      <c r="EM138" s="300"/>
      <c r="EN138" s="300"/>
      <c r="EO138" s="300"/>
      <c r="EP138" s="300"/>
      <c r="EQ138" s="300"/>
      <c r="ER138" s="300"/>
      <c r="ES138" s="300"/>
      <c r="ET138" s="300"/>
      <c r="EU138" s="300"/>
      <c r="EV138" s="300"/>
      <c r="EW138" s="300"/>
      <c r="EX138" s="300"/>
      <c r="EY138" s="300"/>
      <c r="EZ138" s="300"/>
      <c r="FA138" s="300"/>
      <c r="FB138" s="300"/>
      <c r="FC138" s="300"/>
      <c r="FD138" s="300"/>
      <c r="FE138" s="300"/>
      <c r="FF138" s="300"/>
      <c r="FG138" s="300"/>
      <c r="FH138" s="300"/>
      <c r="FI138" s="300"/>
      <c r="FJ138" s="300"/>
      <c r="FK138" s="300"/>
      <c r="FL138" s="300"/>
      <c r="FM138" s="300"/>
      <c r="FN138" s="300"/>
      <c r="FO138" s="300"/>
      <c r="FP138" s="300"/>
      <c r="FQ138" s="300"/>
      <c r="FR138" s="300"/>
      <c r="FS138" s="300"/>
      <c r="FT138" s="300"/>
      <c r="FU138" s="300"/>
      <c r="FV138" s="300"/>
      <c r="FW138" s="300"/>
      <c r="FX138" s="300"/>
      <c r="FY138" s="300"/>
      <c r="FZ138" s="300"/>
      <c r="GA138" s="300"/>
      <c r="GB138" s="300"/>
      <c r="GC138" s="300"/>
      <c r="GD138" s="300"/>
      <c r="GE138" s="300"/>
      <c r="GF138" s="300"/>
      <c r="GG138" s="300"/>
      <c r="GH138" s="300"/>
      <c r="GI138" s="300"/>
      <c r="GJ138" s="300"/>
      <c r="GK138" s="300"/>
      <c r="GL138" s="300"/>
      <c r="GM138" s="300"/>
      <c r="GN138" s="300"/>
      <c r="GO138" s="300"/>
      <c r="GP138" s="300"/>
      <c r="GQ138" s="300"/>
      <c r="GR138" s="300"/>
      <c r="GS138" s="300"/>
      <c r="GT138" s="300"/>
      <c r="GU138" s="300"/>
      <c r="GV138" s="300"/>
      <c r="GW138" s="300"/>
      <c r="GX138" s="300"/>
      <c r="GY138" s="300"/>
      <c r="GZ138" s="300"/>
      <c r="HA138" s="300"/>
      <c r="HB138" s="300"/>
      <c r="HC138" s="300"/>
      <c r="HD138" s="300"/>
      <c r="HE138" s="300"/>
      <c r="HF138" s="300"/>
      <c r="HG138" s="300"/>
      <c r="HH138" s="300"/>
      <c r="HI138" s="300"/>
      <c r="HJ138" s="300"/>
      <c r="HK138" s="300"/>
      <c r="HL138" s="300"/>
      <c r="HM138" s="300"/>
      <c r="HN138" s="300"/>
      <c r="HO138" s="300"/>
      <c r="HP138" s="300"/>
      <c r="HQ138" s="300"/>
      <c r="HR138" s="300"/>
      <c r="HS138" s="300"/>
      <c r="HT138" s="300"/>
      <c r="HU138" s="300"/>
      <c r="HV138" s="300"/>
      <c r="HW138" s="300"/>
      <c r="HX138" s="300"/>
      <c r="HY138" s="300"/>
      <c r="HZ138" s="300"/>
      <c r="IA138" s="300"/>
      <c r="IB138" s="300"/>
      <c r="IC138" s="300"/>
      <c r="ID138" s="300"/>
      <c r="IE138" s="300"/>
      <c r="IF138" s="300"/>
      <c r="IG138" s="300"/>
      <c r="IH138" s="300"/>
      <c r="II138" s="300"/>
      <c r="IJ138" s="300"/>
      <c r="IK138" s="300"/>
      <c r="IL138" s="300"/>
      <c r="IM138" s="300"/>
      <c r="IN138" s="300"/>
      <c r="IO138" s="300"/>
      <c r="IP138" s="300"/>
      <c r="IQ138" s="300"/>
      <c r="IR138" s="300"/>
      <c r="IS138" s="300"/>
      <c r="IT138" s="300"/>
      <c r="IU138" s="300"/>
      <c r="IV138" s="300"/>
    </row>
    <row r="139" spans="1:256" ht="12" outlineLevel="1" thickBot="1">
      <c r="B139" s="103"/>
      <c r="C139" s="103" t="s">
        <v>66</v>
      </c>
      <c r="D139" s="227"/>
      <c r="E139" s="105">
        <f>SUM(E135:E138)+E128</f>
        <v>25067530</v>
      </c>
      <c r="F139" s="105">
        <f>SUM(F135:F138)</f>
        <v>19216433</v>
      </c>
      <c r="I139" s="269" t="s">
        <v>326</v>
      </c>
      <c r="J139" s="392">
        <f>J133-J137</f>
        <v>0</v>
      </c>
      <c r="K139" s="393"/>
      <c r="L139" s="354"/>
      <c r="M139" s="354"/>
      <c r="N139" s="354"/>
    </row>
    <row r="140" spans="1:256" s="300" customFormat="1" outlineLevel="1">
      <c r="B140" s="329"/>
      <c r="C140" s="32"/>
      <c r="D140" s="359"/>
      <c r="E140" s="297"/>
      <c r="F140" s="297"/>
      <c r="G140" s="320"/>
      <c r="I140" s="354"/>
      <c r="J140" s="354"/>
      <c r="K140" s="354"/>
      <c r="L140" s="354"/>
      <c r="M140" s="354"/>
      <c r="N140" s="354"/>
      <c r="T140" s="320"/>
    </row>
    <row r="141" spans="1:256" outlineLevel="1">
      <c r="B141" s="32" t="s">
        <v>8</v>
      </c>
      <c r="C141" s="32" t="s">
        <v>67</v>
      </c>
      <c r="D141" s="359"/>
      <c r="E141" s="297"/>
      <c r="F141" s="297"/>
    </row>
    <row r="142" spans="1:256" outlineLevel="1">
      <c r="B142" s="32"/>
      <c r="C142" s="32"/>
      <c r="D142" s="359"/>
      <c r="E142" s="297"/>
      <c r="F142" s="297"/>
    </row>
    <row r="143" spans="1:256" outlineLevel="1">
      <c r="B143" s="329">
        <v>1</v>
      </c>
      <c r="C143" s="32" t="s">
        <v>68</v>
      </c>
      <c r="D143" s="359"/>
      <c r="E143" s="297"/>
      <c r="F143" s="297"/>
    </row>
    <row r="144" spans="1:256" ht="15.75" customHeight="1" outlineLevel="1">
      <c r="B144" s="329"/>
      <c r="C144" s="312" t="s">
        <v>102</v>
      </c>
      <c r="D144" s="359"/>
      <c r="E144" s="297"/>
      <c r="F144" s="297">
        <v>0</v>
      </c>
      <c r="H144" s="252"/>
      <c r="I144" s="252"/>
      <c r="J144" s="267"/>
      <c r="K144" s="267"/>
      <c r="L144" s="354"/>
      <c r="M144" s="494"/>
      <c r="N144" s="494"/>
    </row>
    <row r="145" spans="2:14" outlineLevel="1">
      <c r="B145" s="329"/>
      <c r="C145" s="312" t="s">
        <v>103</v>
      </c>
      <c r="D145" s="359"/>
      <c r="E145" s="297"/>
      <c r="F145" s="297">
        <v>0</v>
      </c>
      <c r="H145" s="354"/>
      <c r="I145" s="394"/>
      <c r="J145" s="376"/>
      <c r="K145" s="376"/>
      <c r="L145" s="253"/>
      <c r="M145" s="491"/>
      <c r="N145" s="491"/>
    </row>
    <row r="146" spans="2:14" outlineLevel="1">
      <c r="B146" s="103"/>
      <c r="C146" s="104" t="s">
        <v>69</v>
      </c>
      <c r="D146" s="227"/>
      <c r="E146" s="105"/>
      <c r="F146" s="105">
        <v>0</v>
      </c>
      <c r="H146" s="354"/>
      <c r="I146" s="354"/>
      <c r="J146" s="376"/>
      <c r="K146" s="354"/>
      <c r="L146" s="253"/>
      <c r="M146" s="376"/>
      <c r="N146" s="376"/>
    </row>
    <row r="147" spans="2:14" outlineLevel="1">
      <c r="B147" s="329">
        <v>2</v>
      </c>
      <c r="C147" s="32" t="s">
        <v>17</v>
      </c>
      <c r="D147" s="359"/>
      <c r="E147" s="297"/>
      <c r="F147" s="297">
        <v>0</v>
      </c>
      <c r="H147" s="354"/>
      <c r="I147" s="354"/>
      <c r="J147" s="376"/>
      <c r="K147" s="393"/>
      <c r="L147" s="253"/>
      <c r="M147" s="354"/>
      <c r="N147" s="354"/>
    </row>
    <row r="148" spans="2:14" outlineLevel="1">
      <c r="B148" s="329">
        <v>3</v>
      </c>
      <c r="C148" s="32" t="s">
        <v>18</v>
      </c>
      <c r="D148" s="359"/>
      <c r="E148" s="297"/>
      <c r="F148" s="297">
        <v>0</v>
      </c>
      <c r="H148" s="354"/>
      <c r="I148" s="354"/>
      <c r="J148" s="376"/>
      <c r="K148" s="376"/>
      <c r="L148" s="253"/>
      <c r="M148" s="376"/>
      <c r="N148" s="376"/>
    </row>
    <row r="149" spans="2:14" outlineLevel="1">
      <c r="B149" s="329">
        <v>4</v>
      </c>
      <c r="C149" s="32" t="s">
        <v>15</v>
      </c>
      <c r="D149" s="359"/>
      <c r="E149" s="297"/>
      <c r="F149" s="297">
        <v>0</v>
      </c>
      <c r="M149" s="376"/>
      <c r="N149" s="376"/>
    </row>
    <row r="150" spans="2:14" outlineLevel="1">
      <c r="B150" s="329"/>
      <c r="C150" s="32"/>
      <c r="D150" s="359"/>
      <c r="E150" s="297"/>
      <c r="F150" s="297">
        <v>0</v>
      </c>
    </row>
    <row r="151" spans="2:14" outlineLevel="1">
      <c r="B151" s="103"/>
      <c r="C151" s="103" t="s">
        <v>70</v>
      </c>
      <c r="D151" s="227"/>
      <c r="E151" s="105"/>
      <c r="F151" s="105">
        <v>0</v>
      </c>
    </row>
    <row r="152" spans="2:14" outlineLevel="1">
      <c r="B152" s="329"/>
      <c r="C152" s="32"/>
      <c r="D152" s="359"/>
      <c r="E152" s="297"/>
      <c r="F152" s="297"/>
    </row>
    <row r="153" spans="2:14" outlineLevel="1">
      <c r="B153" s="329"/>
      <c r="C153" s="32" t="s">
        <v>71</v>
      </c>
      <c r="D153" s="359"/>
      <c r="E153" s="297"/>
      <c r="F153" s="297"/>
    </row>
    <row r="154" spans="2:14" ht="15.75" outlineLevel="1">
      <c r="B154" s="329" t="s">
        <v>19</v>
      </c>
      <c r="C154" s="32" t="s">
        <v>104</v>
      </c>
      <c r="D154" s="359"/>
      <c r="E154" s="297"/>
      <c r="F154" s="297"/>
      <c r="I154" s="264" t="s">
        <v>308</v>
      </c>
      <c r="J154" s="322"/>
    </row>
    <row r="155" spans="2:14" ht="12" outlineLevel="1" thickBot="1">
      <c r="B155" s="329">
        <v>1</v>
      </c>
      <c r="C155" s="329" t="s">
        <v>108</v>
      </c>
      <c r="D155" s="395" t="s">
        <v>226</v>
      </c>
      <c r="E155" s="297"/>
      <c r="F155" s="297">
        <v>0</v>
      </c>
      <c r="I155" s="37" t="s">
        <v>371</v>
      </c>
    </row>
    <row r="156" spans="2:14" ht="12" outlineLevel="1" thickBot="1">
      <c r="B156" s="329">
        <v>2</v>
      </c>
      <c r="C156" s="329" t="s">
        <v>107</v>
      </c>
      <c r="D156" s="395" t="s">
        <v>226</v>
      </c>
      <c r="E156" s="297"/>
      <c r="F156" s="297">
        <v>0</v>
      </c>
      <c r="I156" s="396"/>
      <c r="J156" s="274" t="s">
        <v>358</v>
      </c>
    </row>
    <row r="157" spans="2:14" outlineLevel="1">
      <c r="B157" s="329">
        <v>3</v>
      </c>
      <c r="C157" s="329" t="s">
        <v>216</v>
      </c>
      <c r="D157" s="359"/>
      <c r="E157" s="297">
        <v>184900000</v>
      </c>
      <c r="F157" s="297">
        <v>184900000</v>
      </c>
      <c r="I157" s="397" t="s">
        <v>216</v>
      </c>
      <c r="J157" s="398">
        <f t="shared" ref="J157:J163" si="1">E157-F157</f>
        <v>0</v>
      </c>
    </row>
    <row r="158" spans="2:14" outlineLevel="1">
      <c r="B158" s="329">
        <v>4</v>
      </c>
      <c r="C158" s="329" t="s">
        <v>21</v>
      </c>
      <c r="D158" s="359"/>
      <c r="E158" s="297"/>
      <c r="F158" s="297">
        <v>0</v>
      </c>
      <c r="I158" s="397" t="s">
        <v>72</v>
      </c>
      <c r="J158" s="399">
        <f t="shared" si="1"/>
        <v>0</v>
      </c>
    </row>
    <row r="159" spans="2:14" outlineLevel="1">
      <c r="B159" s="329">
        <v>5</v>
      </c>
      <c r="C159" s="329" t="s">
        <v>72</v>
      </c>
      <c r="D159" s="359"/>
      <c r="E159" s="297"/>
      <c r="F159" s="297">
        <v>0</v>
      </c>
      <c r="H159" s="362"/>
      <c r="I159" s="397" t="s">
        <v>73</v>
      </c>
      <c r="J159" s="399">
        <f t="shared" si="1"/>
        <v>0</v>
      </c>
    </row>
    <row r="160" spans="2:14" outlineLevel="1">
      <c r="B160" s="329">
        <v>6</v>
      </c>
      <c r="C160" s="329" t="s">
        <v>73</v>
      </c>
      <c r="D160" s="359"/>
      <c r="E160" s="297"/>
      <c r="F160" s="297">
        <v>0</v>
      </c>
      <c r="H160" s="400"/>
      <c r="I160" s="397" t="s">
        <v>22</v>
      </c>
      <c r="J160" s="399">
        <f t="shared" si="1"/>
        <v>0</v>
      </c>
    </row>
    <row r="161" spans="1:21" outlineLevel="1">
      <c r="B161" s="329">
        <v>7</v>
      </c>
      <c r="C161" s="329" t="s">
        <v>22</v>
      </c>
      <c r="D161" s="359"/>
      <c r="E161" s="297">
        <v>96125</v>
      </c>
      <c r="F161" s="297">
        <v>96125</v>
      </c>
      <c r="I161" s="397" t="s">
        <v>23</v>
      </c>
      <c r="J161" s="399">
        <f t="shared" si="1"/>
        <v>0</v>
      </c>
    </row>
    <row r="162" spans="1:21" outlineLevel="1">
      <c r="B162" s="329">
        <v>8</v>
      </c>
      <c r="C162" s="329" t="s">
        <v>23</v>
      </c>
      <c r="D162" s="359"/>
      <c r="E162" s="297"/>
      <c r="F162" s="297">
        <v>0</v>
      </c>
      <c r="I162" s="397" t="s">
        <v>194</v>
      </c>
      <c r="J162" s="399">
        <f t="shared" si="1"/>
        <v>0</v>
      </c>
    </row>
    <row r="163" spans="1:21" outlineLevel="1">
      <c r="B163" s="329">
        <v>9</v>
      </c>
      <c r="C163" s="329" t="s">
        <v>194</v>
      </c>
      <c r="D163" s="359"/>
      <c r="E163" s="297">
        <v>-1427661</v>
      </c>
      <c r="F163" s="401"/>
      <c r="I163" s="397" t="s">
        <v>24</v>
      </c>
      <c r="J163" s="273">
        <f t="shared" si="1"/>
        <v>-1427661</v>
      </c>
    </row>
    <row r="164" spans="1:21" ht="12" outlineLevel="1" thickBot="1">
      <c r="B164" s="329">
        <v>10</v>
      </c>
      <c r="C164" s="329" t="s">
        <v>24</v>
      </c>
      <c r="D164" s="359"/>
      <c r="E164" s="297">
        <v>-3540381</v>
      </c>
      <c r="F164" s="401"/>
      <c r="I164" s="402" t="s">
        <v>24</v>
      </c>
      <c r="J164" s="403">
        <f>E164-F164</f>
        <v>-3540381</v>
      </c>
    </row>
    <row r="165" spans="1:21" ht="12" outlineLevel="1" thickBot="1">
      <c r="B165" s="67"/>
      <c r="C165" s="67" t="s">
        <v>74</v>
      </c>
      <c r="D165" s="230"/>
      <c r="E165" s="106">
        <f>SUM(E157:E164)</f>
        <v>180028083</v>
      </c>
      <c r="F165" s="106">
        <f>SUM(F155:F164)</f>
        <v>184996125</v>
      </c>
      <c r="I165" s="275" t="s">
        <v>176</v>
      </c>
      <c r="J165" s="275">
        <f>SUM(J157:J164)</f>
        <v>-4968042</v>
      </c>
      <c r="K165" s="296" t="s">
        <v>328</v>
      </c>
    </row>
    <row r="166" spans="1:21" outlineLevel="1">
      <c r="B166" s="404"/>
      <c r="C166" s="101"/>
      <c r="D166" s="405"/>
      <c r="E166" s="406"/>
      <c r="F166" s="407"/>
    </row>
    <row r="167" spans="1:21" ht="14.25" customHeight="1" outlineLevel="1" thickBot="1">
      <c r="B167" s="100"/>
      <c r="C167" s="100" t="s">
        <v>105</v>
      </c>
      <c r="D167" s="231"/>
      <c r="E167" s="107">
        <f>E151+E165+E139</f>
        <v>205095613</v>
      </c>
      <c r="F167" s="107">
        <f>F139+F151+F165</f>
        <v>204212558</v>
      </c>
    </row>
    <row r="168" spans="1:21" ht="12.75" outlineLevel="1" thickTop="1" thickBot="1"/>
    <row r="169" spans="1:21" ht="16.5" outlineLevel="1" thickTop="1" thickBot="1">
      <c r="C169" s="126" t="s">
        <v>217</v>
      </c>
      <c r="D169" s="408"/>
      <c r="E169" s="266" t="str">
        <f>IF(E116=E167,"OK","Nuk Kuadron!")</f>
        <v>OK</v>
      </c>
      <c r="F169" s="266" t="str">
        <f>IF(F116=F167,"OK","Nuk Kuadron!")</f>
        <v>OK</v>
      </c>
    </row>
    <row r="170" spans="1:21" ht="12" outlineLevel="1" thickTop="1">
      <c r="D170" s="409" t="s">
        <v>244</v>
      </c>
      <c r="E170" s="410">
        <f>E116-E167</f>
        <v>0</v>
      </c>
      <c r="F170" s="410">
        <f>F116-F167</f>
        <v>0</v>
      </c>
    </row>
    <row r="171" spans="1:21" outlineLevel="1">
      <c r="C171" s="300"/>
      <c r="D171" s="356"/>
      <c r="E171" s="411"/>
      <c r="F171" s="411"/>
    </row>
    <row r="172" spans="1:21" ht="15.75">
      <c r="B172" s="502" t="s">
        <v>109</v>
      </c>
      <c r="C172" s="502"/>
      <c r="D172" s="502"/>
      <c r="E172" s="502"/>
      <c r="F172" s="502"/>
    </row>
    <row r="173" spans="1:21" s="300" customFormat="1">
      <c r="A173" s="321"/>
      <c r="B173" s="150" t="s">
        <v>110</v>
      </c>
      <c r="C173" s="150"/>
      <c r="D173" s="323"/>
      <c r="E173" s="321"/>
      <c r="F173" s="321"/>
      <c r="G173" s="320"/>
      <c r="H173" s="321"/>
      <c r="I173" s="321"/>
      <c r="J173" s="321"/>
      <c r="K173" s="321"/>
      <c r="L173" s="321"/>
      <c r="M173" s="321"/>
      <c r="N173" s="321"/>
      <c r="O173" s="321"/>
      <c r="P173" s="321"/>
      <c r="Q173" s="321"/>
      <c r="R173" s="321"/>
      <c r="S173" s="321"/>
      <c r="T173" s="320"/>
      <c r="U173" s="321"/>
    </row>
    <row r="174" spans="1:21" s="300" customFormat="1" ht="15.75">
      <c r="A174" s="321"/>
      <c r="B174" s="40"/>
      <c r="C174" s="40"/>
      <c r="D174" s="323"/>
      <c r="E174" s="321"/>
      <c r="F174" s="321"/>
      <c r="G174" s="320"/>
      <c r="H174" s="321"/>
      <c r="I174" s="507" t="s">
        <v>234</v>
      </c>
      <c r="J174" s="507"/>
      <c r="K174" s="507"/>
      <c r="L174" s="507"/>
      <c r="M174" s="507"/>
      <c r="N174" s="321"/>
      <c r="O174" s="321"/>
      <c r="P174" s="321"/>
      <c r="Q174" s="321"/>
      <c r="R174" s="321"/>
      <c r="S174" s="321"/>
      <c r="T174" s="320"/>
      <c r="U174" s="321"/>
    </row>
    <row r="175" spans="1:21" s="300" customFormat="1" ht="14.25" customHeight="1">
      <c r="A175" s="321"/>
      <c r="B175" s="503" t="str">
        <f>B6</f>
        <v>Shoqeria tregtare: "Prodhim Veshje Ushtarake"  sh.a, Tiranë</v>
      </c>
      <c r="C175" s="504"/>
      <c r="D175" s="504"/>
      <c r="E175" s="504"/>
      <c r="F175" s="504"/>
      <c r="G175" s="320"/>
      <c r="H175" s="321"/>
      <c r="I175" s="321"/>
      <c r="J175" s="321"/>
      <c r="K175" s="321"/>
      <c r="L175" s="321"/>
      <c r="M175" s="321"/>
      <c r="N175" s="321"/>
      <c r="O175" s="321"/>
      <c r="P175" s="321"/>
      <c r="Q175" s="321"/>
      <c r="R175" s="321"/>
      <c r="S175" s="321"/>
      <c r="T175" s="320"/>
      <c r="U175" s="321"/>
    </row>
    <row r="176" spans="1:21" s="300" customFormat="1" ht="17.25" customHeight="1" thickBot="1">
      <c r="A176" s="321"/>
      <c r="B176" s="40"/>
      <c r="C176" s="40"/>
      <c r="D176" s="323"/>
      <c r="E176" s="321"/>
      <c r="F176" s="321"/>
      <c r="G176" s="320"/>
      <c r="H176" s="321"/>
      <c r="M176" s="321"/>
      <c r="N176" s="321"/>
      <c r="O176" s="321"/>
      <c r="P176" s="321"/>
      <c r="Q176" s="321"/>
      <c r="R176" s="321"/>
      <c r="S176" s="321"/>
      <c r="T176" s="320"/>
      <c r="U176" s="321"/>
    </row>
    <row r="177" spans="1:21" s="300" customFormat="1" ht="24.75" customHeight="1" thickTop="1" thickBot="1">
      <c r="A177" s="321"/>
      <c r="B177" s="212"/>
      <c r="C177" s="213" t="s">
        <v>111</v>
      </c>
      <c r="D177" s="214" t="s">
        <v>200</v>
      </c>
      <c r="E177" s="175" t="s">
        <v>357</v>
      </c>
      <c r="F177" s="176" t="s">
        <v>353</v>
      </c>
      <c r="G177" s="320"/>
      <c r="H177" s="321"/>
      <c r="I177" s="165" t="s">
        <v>251</v>
      </c>
      <c r="J177" s="412"/>
      <c r="K177" s="175" t="s">
        <v>354</v>
      </c>
      <c r="L177" s="176" t="s">
        <v>353</v>
      </c>
      <c r="M177" s="321"/>
      <c r="N177" s="165" t="s">
        <v>251</v>
      </c>
      <c r="O177" s="412"/>
      <c r="P177" s="175" t="s">
        <v>339</v>
      </c>
      <c r="Q177" s="176" t="s">
        <v>353</v>
      </c>
      <c r="R177" s="321"/>
      <c r="S177" s="321"/>
      <c r="T177" s="320"/>
      <c r="U177" s="321"/>
    </row>
    <row r="178" spans="1:21" s="300" customFormat="1" ht="12" customHeight="1" thickTop="1">
      <c r="A178" s="321"/>
      <c r="B178" s="313"/>
      <c r="C178" s="211"/>
      <c r="D178" s="232"/>
      <c r="E178" s="211"/>
      <c r="F178" s="211"/>
      <c r="G178" s="320"/>
      <c r="H178" s="413"/>
      <c r="I178" s="254" t="s">
        <v>249</v>
      </c>
      <c r="J178" s="255"/>
      <c r="K178" s="256"/>
      <c r="L178" s="166"/>
      <c r="M178" s="321"/>
      <c r="N178" s="254" t="s">
        <v>306</v>
      </c>
      <c r="O178" s="255"/>
      <c r="P178" s="255"/>
      <c r="Q178" s="255"/>
      <c r="R178" s="321"/>
      <c r="S178" s="321"/>
      <c r="T178" s="320"/>
      <c r="U178" s="321"/>
    </row>
    <row r="179" spans="1:21" s="300" customFormat="1">
      <c r="A179" s="321"/>
      <c r="B179" s="133">
        <v>1</v>
      </c>
      <c r="C179" s="5" t="s">
        <v>25</v>
      </c>
      <c r="D179" s="23">
        <v>9</v>
      </c>
      <c r="E179" s="25"/>
      <c r="F179" s="25"/>
      <c r="G179" s="320"/>
      <c r="I179" s="133" t="s">
        <v>250</v>
      </c>
      <c r="J179" s="329"/>
      <c r="K179" s="25">
        <v>0</v>
      </c>
      <c r="L179" s="25"/>
      <c r="M179" s="321"/>
      <c r="N179" s="133" t="s">
        <v>301</v>
      </c>
      <c r="O179" s="329"/>
      <c r="P179" s="25"/>
      <c r="Q179" s="25"/>
      <c r="R179" s="321"/>
      <c r="S179" s="321"/>
      <c r="T179" s="320"/>
      <c r="U179" s="321"/>
    </row>
    <row r="180" spans="1:21" s="300" customFormat="1">
      <c r="A180" s="321"/>
      <c r="B180" s="133">
        <v>2</v>
      </c>
      <c r="C180" s="5" t="s">
        <v>220</v>
      </c>
      <c r="D180" s="23" t="s">
        <v>221</v>
      </c>
      <c r="E180" s="25">
        <f>8860295+1471295+332722-6202207</f>
        <v>4462105</v>
      </c>
      <c r="F180" s="25">
        <f>128273+5781564</f>
        <v>5909837</v>
      </c>
      <c r="G180" s="320"/>
      <c r="I180" s="133" t="s">
        <v>336</v>
      </c>
      <c r="J180" s="329"/>
      <c r="K180" s="25">
        <v>0</v>
      </c>
      <c r="L180" s="25">
        <f>F179</f>
        <v>0</v>
      </c>
      <c r="M180" s="321"/>
      <c r="N180" s="133" t="s">
        <v>302</v>
      </c>
      <c r="O180" s="329"/>
      <c r="P180" s="25">
        <v>0</v>
      </c>
      <c r="Q180" s="25"/>
      <c r="R180" s="321"/>
      <c r="S180" s="321"/>
      <c r="T180" s="320"/>
      <c r="U180" s="321"/>
    </row>
    <row r="181" spans="1:21" s="300" customFormat="1">
      <c r="A181" s="321"/>
      <c r="B181" s="133">
        <v>3</v>
      </c>
      <c r="C181" s="5" t="s">
        <v>112</v>
      </c>
      <c r="D181" s="23" t="s">
        <v>221</v>
      </c>
      <c r="E181" s="25"/>
      <c r="F181" s="25">
        <v>0</v>
      </c>
      <c r="G181" s="320"/>
      <c r="I181" s="133" t="s">
        <v>252</v>
      </c>
      <c r="J181" s="329"/>
      <c r="K181" s="25">
        <v>0</v>
      </c>
      <c r="L181" s="25">
        <v>0</v>
      </c>
      <c r="M181" s="321"/>
      <c r="N181" s="133"/>
      <c r="O181" s="329"/>
      <c r="P181" s="25">
        <v>0</v>
      </c>
      <c r="Q181" s="25"/>
      <c r="R181" s="321"/>
      <c r="S181" s="321"/>
      <c r="T181" s="320"/>
      <c r="U181" s="321"/>
    </row>
    <row r="182" spans="1:21" s="300" customFormat="1">
      <c r="A182" s="321"/>
      <c r="B182" s="133">
        <v>4</v>
      </c>
      <c r="C182" s="5" t="s">
        <v>306</v>
      </c>
      <c r="D182" s="23">
        <v>9</v>
      </c>
      <c r="E182" s="25"/>
      <c r="F182" s="25"/>
      <c r="G182" s="320"/>
      <c r="I182" s="133" t="s">
        <v>307</v>
      </c>
      <c r="J182" s="414"/>
      <c r="K182" s="414">
        <f>+E180</f>
        <v>4462105</v>
      </c>
      <c r="L182" s="414">
        <f>+F180</f>
        <v>5909837</v>
      </c>
      <c r="M182" s="321"/>
      <c r="N182" s="133"/>
      <c r="O182" s="329"/>
      <c r="P182" s="25">
        <v>0</v>
      </c>
      <c r="Q182" s="25"/>
      <c r="R182" s="321"/>
      <c r="S182" s="321"/>
      <c r="T182" s="320"/>
      <c r="U182" s="321"/>
    </row>
    <row r="183" spans="1:21" s="300" customFormat="1" ht="12" thickBot="1">
      <c r="A183" s="321"/>
      <c r="B183" s="133">
        <v>5</v>
      </c>
      <c r="C183" s="5" t="s">
        <v>113</v>
      </c>
      <c r="D183" s="23">
        <v>9</v>
      </c>
      <c r="E183" s="25"/>
      <c r="F183" s="25"/>
      <c r="G183" s="320"/>
      <c r="H183" s="321"/>
      <c r="I183" s="412" t="s">
        <v>176</v>
      </c>
      <c r="J183" s="412"/>
      <c r="K183" s="415">
        <f>SUM(K179:K182)</f>
        <v>4462105</v>
      </c>
      <c r="L183" s="415">
        <f>SUM(L179:L182)</f>
        <v>5909837</v>
      </c>
      <c r="N183" s="412" t="s">
        <v>176</v>
      </c>
      <c r="O183" s="412"/>
      <c r="P183" s="415">
        <f>SUM(P179:P182)</f>
        <v>0</v>
      </c>
      <c r="Q183" s="415"/>
      <c r="R183" s="321"/>
      <c r="S183" s="321"/>
      <c r="T183" s="320"/>
      <c r="U183" s="321"/>
    </row>
    <row r="184" spans="1:21" s="300" customFormat="1" ht="14.25" customHeight="1" thickTop="1">
      <c r="A184" s="321"/>
      <c r="B184" s="133"/>
      <c r="C184" s="318" t="s">
        <v>197</v>
      </c>
      <c r="D184" s="23"/>
      <c r="E184" s="25">
        <v>-6646189</v>
      </c>
      <c r="F184" s="25">
        <v>-4430865</v>
      </c>
      <c r="G184" s="320"/>
      <c r="H184" s="321"/>
      <c r="K184" s="411">
        <f>E179+E180-K183</f>
        <v>0</v>
      </c>
      <c r="L184" s="411">
        <f>F179+F180-L183</f>
        <v>0</v>
      </c>
      <c r="P184" s="321"/>
      <c r="Q184" s="321"/>
      <c r="R184" s="321"/>
      <c r="S184" s="321"/>
      <c r="T184" s="320"/>
      <c r="U184" s="321"/>
    </row>
    <row r="185" spans="1:21" s="300" customFormat="1">
      <c r="A185" s="321"/>
      <c r="B185" s="133"/>
      <c r="C185" s="318" t="s">
        <v>198</v>
      </c>
      <c r="D185" s="23"/>
      <c r="E185" s="25">
        <v>-886132</v>
      </c>
      <c r="F185" s="25">
        <v>-548807</v>
      </c>
      <c r="G185" s="320"/>
      <c r="H185" s="321"/>
      <c r="I185" s="505" t="s">
        <v>235</v>
      </c>
      <c r="J185" s="496" t="s">
        <v>359</v>
      </c>
      <c r="K185" s="497"/>
      <c r="L185" s="498"/>
      <c r="M185" s="496" t="s">
        <v>360</v>
      </c>
      <c r="N185" s="497"/>
      <c r="O185" s="498"/>
      <c r="P185" s="321"/>
      <c r="Q185" s="321"/>
      <c r="R185" s="321"/>
      <c r="S185" s="321"/>
      <c r="T185" s="320"/>
      <c r="U185" s="321"/>
    </row>
    <row r="186" spans="1:21" s="300" customFormat="1" ht="13.5" customHeight="1" thickBot="1">
      <c r="A186" s="321"/>
      <c r="B186" s="133">
        <v>6</v>
      </c>
      <c r="C186" s="5" t="s">
        <v>345</v>
      </c>
      <c r="D186" s="23"/>
      <c r="E186" s="25"/>
      <c r="F186" s="25">
        <v>0</v>
      </c>
      <c r="G186" s="320"/>
      <c r="H186" s="321"/>
      <c r="I186" s="506"/>
      <c r="J186" s="161" t="s">
        <v>236</v>
      </c>
      <c r="K186" s="161" t="s">
        <v>241</v>
      </c>
      <c r="L186" s="161" t="s">
        <v>242</v>
      </c>
      <c r="M186" s="161" t="s">
        <v>236</v>
      </c>
      <c r="N186" s="161" t="s">
        <v>241</v>
      </c>
      <c r="O186" s="161" t="s">
        <v>242</v>
      </c>
      <c r="P186" s="321"/>
      <c r="Q186" s="321"/>
      <c r="R186" s="321"/>
      <c r="S186" s="321"/>
      <c r="T186" s="320"/>
      <c r="U186" s="321"/>
    </row>
    <row r="187" spans="1:21" s="300" customFormat="1" ht="12" thickTop="1">
      <c r="A187" s="321"/>
      <c r="B187" s="133">
        <v>6</v>
      </c>
      <c r="C187" s="5" t="s">
        <v>346</v>
      </c>
      <c r="D187" s="23"/>
      <c r="E187" s="25"/>
      <c r="F187" s="25">
        <v>0</v>
      </c>
      <c r="G187" s="320"/>
      <c r="H187" s="321"/>
      <c r="I187" s="142"/>
      <c r="J187" s="145"/>
      <c r="K187" s="143"/>
      <c r="L187" s="144"/>
      <c r="M187" s="416"/>
      <c r="N187" s="143"/>
      <c r="O187" s="144"/>
      <c r="P187" s="321"/>
      <c r="Q187" s="321"/>
      <c r="R187" s="321"/>
      <c r="S187" s="321"/>
      <c r="T187" s="320"/>
      <c r="U187" s="321"/>
    </row>
    <row r="188" spans="1:21" s="300" customFormat="1">
      <c r="A188" s="321"/>
      <c r="B188" s="314"/>
      <c r="C188" s="318" t="s">
        <v>341</v>
      </c>
      <c r="D188" s="23"/>
      <c r="E188" s="25">
        <v>-1386000</v>
      </c>
      <c r="F188" s="25"/>
      <c r="G188" s="320"/>
      <c r="H188" s="321"/>
      <c r="I188" s="139" t="s">
        <v>237</v>
      </c>
      <c r="J188" s="146">
        <v>1</v>
      </c>
      <c r="K188" s="140">
        <v>90</v>
      </c>
      <c r="L188" s="140">
        <f>K188*0.167</f>
        <v>15.030000000000001</v>
      </c>
      <c r="M188" s="146">
        <v>1</v>
      </c>
      <c r="N188" s="140">
        <v>55</v>
      </c>
      <c r="O188" s="140">
        <f>3*84*0.167</f>
        <v>42.084000000000003</v>
      </c>
      <c r="P188" s="321"/>
      <c r="Q188" s="321"/>
      <c r="R188" s="321"/>
      <c r="S188" s="321"/>
      <c r="T188" s="320"/>
      <c r="U188" s="321"/>
    </row>
    <row r="189" spans="1:21" s="300" customFormat="1" ht="15">
      <c r="A189"/>
      <c r="B189" s="314"/>
      <c r="C189" s="318" t="s">
        <v>351</v>
      </c>
      <c r="D189" s="23"/>
      <c r="E189" s="25">
        <v>-24710</v>
      </c>
      <c r="F189" s="25"/>
      <c r="G189" s="320"/>
      <c r="H189" s="321"/>
      <c r="I189" s="141" t="s">
        <v>238</v>
      </c>
      <c r="J189" s="146">
        <v>2</v>
      </c>
      <c r="K189" s="140">
        <v>75</v>
      </c>
      <c r="L189" s="140">
        <f>K189*0.167</f>
        <v>12.525</v>
      </c>
      <c r="M189" s="146">
        <v>2</v>
      </c>
      <c r="N189" s="140">
        <v>44</v>
      </c>
      <c r="O189" s="140">
        <v>79</v>
      </c>
      <c r="P189" s="321"/>
      <c r="Q189" s="321"/>
      <c r="R189" s="321"/>
      <c r="S189" s="321"/>
      <c r="T189" s="320"/>
      <c r="U189" s="321"/>
    </row>
    <row r="190" spans="1:21" s="300" customFormat="1">
      <c r="A190" s="321"/>
      <c r="B190" s="133">
        <v>7</v>
      </c>
      <c r="C190" s="5" t="s">
        <v>114</v>
      </c>
      <c r="D190" s="23"/>
      <c r="E190" s="25">
        <f>-(809040+702624+2411045)</f>
        <v>-3922709</v>
      </c>
      <c r="F190" s="25">
        <f>-(2525391+11668+809100+22349+100000)</f>
        <v>-3468508</v>
      </c>
      <c r="G190" s="320"/>
      <c r="H190" s="321"/>
      <c r="I190" s="141" t="s">
        <v>239</v>
      </c>
      <c r="J190" s="146">
        <v>2</v>
      </c>
      <c r="K190" s="140">
        <v>70</v>
      </c>
      <c r="L190" s="140">
        <f>K190*0.167</f>
        <v>11.690000000000001</v>
      </c>
      <c r="M190" s="146">
        <v>2</v>
      </c>
      <c r="N190" s="140">
        <v>35</v>
      </c>
      <c r="O190" s="140">
        <v>84</v>
      </c>
      <c r="P190" s="321"/>
      <c r="Q190" s="321"/>
      <c r="R190" s="321"/>
      <c r="S190" s="321"/>
      <c r="T190" s="320"/>
      <c r="U190" s="321"/>
    </row>
    <row r="191" spans="1:21" s="300" customFormat="1" ht="15">
      <c r="A191" s="321"/>
      <c r="B191" s="315">
        <v>8</v>
      </c>
      <c r="C191" s="70" t="s">
        <v>115</v>
      </c>
      <c r="D191" s="24"/>
      <c r="E191" s="417">
        <f>SUM(E184:E190)</f>
        <v>-12865740</v>
      </c>
      <c r="F191" s="71">
        <f>SUM(F182:F190)</f>
        <v>-8448180</v>
      </c>
      <c r="G191" s="320"/>
      <c r="H191" s="321"/>
      <c r="I191" s="141" t="s">
        <v>240</v>
      </c>
      <c r="J191" s="147">
        <v>1</v>
      </c>
      <c r="K191" s="301">
        <v>60</v>
      </c>
      <c r="L191" s="140">
        <f>K191*0.167</f>
        <v>10.020000000000001</v>
      </c>
      <c r="M191" s="147">
        <v>1</v>
      </c>
      <c r="N191" s="301">
        <v>28</v>
      </c>
      <c r="O191" s="140">
        <v>84</v>
      </c>
      <c r="P191" s="321"/>
      <c r="Q191" s="321"/>
      <c r="R191" s="321"/>
      <c r="S191" s="321"/>
      <c r="T191" s="320"/>
      <c r="U191" s="321"/>
    </row>
    <row r="192" spans="1:21" s="300" customFormat="1" ht="15">
      <c r="A192" s="321"/>
      <c r="B192" s="316"/>
      <c r="C192" s="72"/>
      <c r="D192" s="233"/>
      <c r="E192" s="72"/>
      <c r="F192" s="72"/>
      <c r="G192" s="320"/>
      <c r="H192" s="321"/>
      <c r="I192" s="385"/>
      <c r="J192" s="359"/>
      <c r="K192" s="329"/>
      <c r="L192" s="329"/>
      <c r="M192" s="359"/>
      <c r="N192" s="329"/>
      <c r="O192" s="329"/>
      <c r="P192" s="321"/>
      <c r="Q192" s="321"/>
      <c r="R192" s="321"/>
      <c r="S192" s="321"/>
      <c r="T192" s="320"/>
      <c r="U192" s="321"/>
    </row>
    <row r="193" spans="1:21" s="300" customFormat="1" ht="15.75" thickBot="1">
      <c r="A193" s="321"/>
      <c r="B193" s="133">
        <v>9</v>
      </c>
      <c r="C193" s="38" t="s">
        <v>116</v>
      </c>
      <c r="D193" s="283" t="e">
        <f>E193/E179</f>
        <v>#DIV/0!</v>
      </c>
      <c r="E193" s="418">
        <f>E180+E191</f>
        <v>-8403635</v>
      </c>
      <c r="F193" s="73">
        <f>SUM(F179:F190)</f>
        <v>-2538343</v>
      </c>
      <c r="G193" s="320"/>
      <c r="H193" s="321"/>
      <c r="I193" s="162" t="s">
        <v>176</v>
      </c>
      <c r="J193" s="163">
        <f t="shared" ref="J193:O193" si="2">SUM(J188:J191)</f>
        <v>6</v>
      </c>
      <c r="K193" s="163">
        <f t="shared" si="2"/>
        <v>295</v>
      </c>
      <c r="L193" s="163">
        <f t="shared" si="2"/>
        <v>49.265000000000008</v>
      </c>
      <c r="M193" s="163">
        <f t="shared" si="2"/>
        <v>6</v>
      </c>
      <c r="N193" s="163">
        <f t="shared" si="2"/>
        <v>162</v>
      </c>
      <c r="O193" s="163">
        <f t="shared" si="2"/>
        <v>289.084</v>
      </c>
      <c r="P193" s="321"/>
      <c r="Q193" s="321"/>
      <c r="R193" s="321"/>
      <c r="S193" s="321"/>
      <c r="T193" s="320"/>
      <c r="U193" s="321"/>
    </row>
    <row r="194" spans="1:21" s="300" customFormat="1" ht="12" thickTop="1">
      <c r="A194" s="321"/>
      <c r="B194" s="133"/>
      <c r="C194" s="38"/>
      <c r="D194" s="23"/>
      <c r="E194" s="25"/>
      <c r="F194" s="25"/>
      <c r="G194" s="320"/>
      <c r="H194" s="321"/>
      <c r="I194" s="321"/>
      <c r="J194" s="321"/>
      <c r="K194" s="321"/>
      <c r="L194" s="321"/>
      <c r="M194" s="321"/>
      <c r="N194" s="321"/>
      <c r="O194" s="321"/>
      <c r="P194" s="321"/>
      <c r="Q194" s="321"/>
      <c r="R194" s="321"/>
      <c r="S194" s="321"/>
      <c r="T194" s="320"/>
      <c r="U194" s="321"/>
    </row>
    <row r="195" spans="1:21">
      <c r="B195" s="133">
        <v>10</v>
      </c>
      <c r="C195" s="5" t="s">
        <v>117</v>
      </c>
      <c r="D195" s="23"/>
      <c r="E195" s="25"/>
      <c r="F195" s="25">
        <v>0</v>
      </c>
    </row>
    <row r="196" spans="1:21" ht="15.75">
      <c r="B196" s="133">
        <v>11</v>
      </c>
      <c r="C196" s="5" t="s">
        <v>118</v>
      </c>
      <c r="D196" s="23"/>
      <c r="E196" s="25"/>
      <c r="F196" s="25">
        <v>0</v>
      </c>
      <c r="H196" s="508" t="s">
        <v>247</v>
      </c>
      <c r="I196" s="508"/>
      <c r="J196" s="508"/>
      <c r="K196" s="508"/>
      <c r="L196" s="508"/>
      <c r="M196" s="508"/>
      <c r="N196" s="155"/>
      <c r="O196" s="419" t="s">
        <v>317</v>
      </c>
      <c r="P196" s="419"/>
      <c r="Q196" s="419"/>
      <c r="R196" s="419"/>
      <c r="S196" s="419"/>
    </row>
    <row r="197" spans="1:21" ht="12" thickBot="1">
      <c r="B197" s="133">
        <v>12</v>
      </c>
      <c r="C197" s="5" t="s">
        <v>119</v>
      </c>
      <c r="D197" s="23">
        <v>10</v>
      </c>
      <c r="E197" s="25"/>
      <c r="F197" s="25">
        <v>0</v>
      </c>
      <c r="H197" s="30"/>
      <c r="J197" s="420"/>
      <c r="M197" s="135" t="s">
        <v>177</v>
      </c>
      <c r="N197" s="156"/>
      <c r="O197" s="354"/>
    </row>
    <row r="198" spans="1:21" ht="21.75" customHeight="1" thickTop="1" thickBot="1">
      <c r="B198" s="133"/>
      <c r="C198" s="5" t="s">
        <v>375</v>
      </c>
      <c r="D198" s="234" t="s">
        <v>226</v>
      </c>
      <c r="E198" s="25">
        <f>3863754</f>
        <v>3863754</v>
      </c>
      <c r="F198" s="25">
        <v>0</v>
      </c>
      <c r="H198" s="168" t="s">
        <v>2</v>
      </c>
      <c r="I198" s="169" t="s">
        <v>178</v>
      </c>
      <c r="J198" s="21"/>
      <c r="K198" s="22">
        <f>E204</f>
        <v>-3540381</v>
      </c>
      <c r="L198" s="22">
        <f>F204</f>
        <v>-1527661</v>
      </c>
      <c r="M198" s="136"/>
      <c r="N198" s="157"/>
      <c r="O198" s="307"/>
      <c r="P198" s="175"/>
      <c r="Q198" s="175"/>
      <c r="R198" s="175" t="s">
        <v>339</v>
      </c>
      <c r="S198" s="176" t="s">
        <v>340</v>
      </c>
    </row>
    <row r="199" spans="1:21" ht="12.75" thickTop="1" thickBot="1">
      <c r="B199" s="133"/>
      <c r="C199" s="5" t="s">
        <v>120</v>
      </c>
      <c r="D199" s="23"/>
      <c r="E199" s="25"/>
      <c r="F199" s="25"/>
      <c r="H199" s="170" t="s">
        <v>8</v>
      </c>
      <c r="I199" s="132" t="s">
        <v>179</v>
      </c>
      <c r="J199" s="23"/>
      <c r="K199" s="6">
        <v>702624</v>
      </c>
      <c r="L199" s="6">
        <f>SUM(L200:L205)</f>
        <v>0</v>
      </c>
      <c r="M199" s="137"/>
      <c r="N199" s="62"/>
      <c r="O199" s="4"/>
      <c r="P199" s="303"/>
      <c r="Q199" s="261"/>
      <c r="R199" s="166"/>
      <c r="S199" s="166"/>
    </row>
    <row r="200" spans="1:21" ht="12" thickTop="1">
      <c r="B200" s="133"/>
      <c r="C200" s="5" t="s">
        <v>121</v>
      </c>
      <c r="D200" s="23"/>
      <c r="E200" s="25"/>
      <c r="F200" s="25">
        <v>11182</v>
      </c>
      <c r="H200" s="171">
        <v>1</v>
      </c>
      <c r="I200" s="133" t="s">
        <v>331</v>
      </c>
      <c r="J200" s="23"/>
      <c r="K200" s="6">
        <v>0</v>
      </c>
      <c r="L200" s="6">
        <v>0</v>
      </c>
      <c r="M200" s="135"/>
      <c r="N200" s="156"/>
      <c r="O200" s="4"/>
      <c r="P200" s="304" t="s">
        <v>313</v>
      </c>
      <c r="Q200" s="133"/>
      <c r="R200" s="25">
        <v>0</v>
      </c>
      <c r="S200" s="25">
        <v>0</v>
      </c>
    </row>
    <row r="201" spans="1:21">
      <c r="B201" s="133"/>
      <c r="C201" s="5" t="s">
        <v>122</v>
      </c>
      <c r="D201" s="23"/>
      <c r="E201" s="25">
        <v>999500</v>
      </c>
      <c r="F201" s="25">
        <v>999500</v>
      </c>
      <c r="H201" s="171">
        <v>2</v>
      </c>
      <c r="I201" s="133" t="s">
        <v>180</v>
      </c>
      <c r="J201" s="23"/>
      <c r="K201" s="6">
        <v>0</v>
      </c>
      <c r="L201" s="6">
        <v>0</v>
      </c>
      <c r="M201" s="135"/>
      <c r="N201" s="156"/>
      <c r="O201" s="4"/>
      <c r="P201" s="304" t="s">
        <v>314</v>
      </c>
      <c r="Q201" s="133"/>
      <c r="R201" s="25">
        <v>2411045</v>
      </c>
      <c r="S201" s="25">
        <v>0</v>
      </c>
    </row>
    <row r="202" spans="1:21" ht="15.75" thickBot="1">
      <c r="B202" s="133">
        <v>13</v>
      </c>
      <c r="C202" s="5" t="s">
        <v>123</v>
      </c>
      <c r="D202" s="234" t="s">
        <v>226</v>
      </c>
      <c r="E202" s="421">
        <f>SUM(E195:E201)</f>
        <v>4863254</v>
      </c>
      <c r="F202" s="69">
        <f>SUM(F195:F201)</f>
        <v>1010682</v>
      </c>
      <c r="H202" s="171">
        <v>3</v>
      </c>
      <c r="I202" s="133" t="s">
        <v>181</v>
      </c>
      <c r="J202" s="23"/>
      <c r="K202" s="6">
        <v>702624</v>
      </c>
      <c r="L202" s="6">
        <v>0</v>
      </c>
      <c r="M202" s="135"/>
      <c r="N202" s="156"/>
      <c r="O202" s="306"/>
      <c r="P202" s="305" t="s">
        <v>318</v>
      </c>
      <c r="Q202" s="133"/>
      <c r="R202" s="25">
        <v>0</v>
      </c>
      <c r="S202" s="25">
        <v>0</v>
      </c>
    </row>
    <row r="203" spans="1:21" ht="12" thickTop="1">
      <c r="B203" s="133"/>
      <c r="C203" s="5"/>
      <c r="D203" s="23"/>
      <c r="E203" s="25"/>
      <c r="F203" s="25"/>
      <c r="H203" s="171">
        <v>4</v>
      </c>
      <c r="I203" s="133" t="s">
        <v>182</v>
      </c>
      <c r="J203" s="23"/>
      <c r="K203" s="6">
        <v>0</v>
      </c>
      <c r="L203" s="6">
        <v>0</v>
      </c>
      <c r="M203" s="135"/>
      <c r="N203" s="156"/>
      <c r="O203" s="306"/>
      <c r="P203" s="305" t="s">
        <v>320</v>
      </c>
      <c r="Q203" s="133"/>
      <c r="R203" s="25">
        <v>0</v>
      </c>
      <c r="S203" s="25">
        <v>0</v>
      </c>
    </row>
    <row r="204" spans="1:21" ht="15.75" thickBot="1">
      <c r="B204" s="133">
        <v>14</v>
      </c>
      <c r="C204" s="38" t="s">
        <v>124</v>
      </c>
      <c r="D204" s="284" t="e">
        <f>E204/E179</f>
        <v>#DIV/0!</v>
      </c>
      <c r="E204" s="421">
        <f>E193+E202</f>
        <v>-3540381</v>
      </c>
      <c r="F204" s="69">
        <f>F193+F202</f>
        <v>-1527661</v>
      </c>
      <c r="H204" s="171">
        <v>5</v>
      </c>
      <c r="I204" s="133" t="s">
        <v>183</v>
      </c>
      <c r="J204" s="23"/>
      <c r="K204" s="6">
        <v>0</v>
      </c>
      <c r="L204" s="6">
        <v>0</v>
      </c>
      <c r="M204" s="135"/>
      <c r="N204" s="156"/>
      <c r="O204" s="306"/>
      <c r="P204" s="305" t="s">
        <v>319</v>
      </c>
      <c r="Q204" s="133"/>
      <c r="R204" s="25">
        <v>0</v>
      </c>
      <c r="S204" s="25">
        <v>0</v>
      </c>
    </row>
    <row r="205" spans="1:21" ht="12" thickTop="1">
      <c r="B205" s="133"/>
      <c r="C205" s="38"/>
      <c r="D205" s="23"/>
      <c r="E205" s="25"/>
      <c r="F205" s="25"/>
      <c r="H205" s="171">
        <v>6</v>
      </c>
      <c r="I205" s="132" t="s">
        <v>184</v>
      </c>
      <c r="J205" s="23"/>
      <c r="K205" s="6">
        <v>0</v>
      </c>
      <c r="L205" s="6">
        <v>0</v>
      </c>
      <c r="M205" s="135"/>
      <c r="N205" s="156"/>
      <c r="O205" s="422"/>
      <c r="P205" s="423" t="s">
        <v>321</v>
      </c>
      <c r="Q205" s="385"/>
      <c r="R205" s="386">
        <v>0</v>
      </c>
      <c r="S205" s="386">
        <v>0</v>
      </c>
    </row>
    <row r="206" spans="1:21">
      <c r="B206" s="133">
        <v>15</v>
      </c>
      <c r="C206" s="38" t="s">
        <v>125</v>
      </c>
      <c r="D206" s="23"/>
      <c r="E206" s="25"/>
      <c r="F206" s="25">
        <v>0</v>
      </c>
      <c r="H206" s="424"/>
      <c r="I206" s="329"/>
      <c r="J206" s="329"/>
      <c r="K206" s="329"/>
      <c r="L206" s="425"/>
      <c r="M206" s="426"/>
      <c r="N206" s="300"/>
      <c r="O206" s="354"/>
      <c r="P206" s="427"/>
      <c r="Q206" s="385"/>
      <c r="R206" s="385"/>
      <c r="S206" s="385"/>
    </row>
    <row r="207" spans="1:21">
      <c r="B207" s="133"/>
      <c r="C207" s="38"/>
      <c r="D207" s="23"/>
      <c r="E207" s="25"/>
      <c r="F207" s="25"/>
      <c r="H207" s="170" t="s">
        <v>19</v>
      </c>
      <c r="I207" s="132" t="s">
        <v>185</v>
      </c>
      <c r="J207" s="23"/>
      <c r="K207" s="25">
        <v>0</v>
      </c>
      <c r="L207" s="7">
        <v>0</v>
      </c>
      <c r="M207" s="135"/>
      <c r="N207" s="156"/>
      <c r="O207" s="4"/>
      <c r="P207" s="304" t="s">
        <v>315</v>
      </c>
      <c r="Q207" s="133"/>
      <c r="R207" s="25">
        <v>809040</v>
      </c>
      <c r="S207" s="25">
        <v>0</v>
      </c>
    </row>
    <row r="208" spans="1:21" ht="15.75" thickBot="1">
      <c r="B208" s="133">
        <v>16</v>
      </c>
      <c r="C208" s="38" t="s">
        <v>126</v>
      </c>
      <c r="D208" s="23">
        <v>10</v>
      </c>
      <c r="E208" s="421">
        <f>E204-E206</f>
        <v>-3540381</v>
      </c>
      <c r="F208" s="69">
        <f>F204-F206</f>
        <v>-1527661</v>
      </c>
      <c r="H208" s="424"/>
      <c r="I208" s="329"/>
      <c r="J208" s="329"/>
      <c r="K208" s="329"/>
      <c r="L208" s="425"/>
      <c r="M208" s="426"/>
      <c r="N208" s="300"/>
      <c r="O208" s="4"/>
      <c r="P208" s="304" t="s">
        <v>370</v>
      </c>
      <c r="Q208" s="133"/>
      <c r="R208" s="25">
        <v>702624</v>
      </c>
      <c r="S208" s="25"/>
    </row>
    <row r="209" spans="2:19" ht="12" thickTop="1">
      <c r="B209" s="133"/>
      <c r="C209" s="5"/>
      <c r="D209" s="23"/>
      <c r="E209" s="25"/>
      <c r="F209" s="25"/>
      <c r="H209" s="170" t="s">
        <v>228</v>
      </c>
      <c r="I209" s="132" t="s">
        <v>231</v>
      </c>
      <c r="J209" s="130"/>
      <c r="K209" s="26">
        <f>K198+K199+K207</f>
        <v>-2837757</v>
      </c>
      <c r="L209" s="26">
        <f>L198+L199+L207</f>
        <v>-1527661</v>
      </c>
      <c r="M209" s="136"/>
      <c r="N209" s="157"/>
      <c r="O209" s="4"/>
      <c r="P209" s="304" t="s">
        <v>316</v>
      </c>
      <c r="Q209" s="133"/>
      <c r="R209" s="25">
        <v>0</v>
      </c>
      <c r="S209" s="25">
        <v>0</v>
      </c>
    </row>
    <row r="210" spans="2:19" ht="12" thickBot="1">
      <c r="B210" s="317">
        <v>17</v>
      </c>
      <c r="C210" s="74" t="s">
        <v>127</v>
      </c>
      <c r="D210" s="235"/>
      <c r="E210" s="75"/>
      <c r="F210" s="75">
        <v>0</v>
      </c>
      <c r="H210" s="424"/>
      <c r="I210" s="329"/>
      <c r="J210" s="329"/>
      <c r="K210" s="329"/>
      <c r="L210" s="425"/>
      <c r="M210" s="136"/>
      <c r="N210" s="157"/>
      <c r="O210" s="4"/>
      <c r="P210" s="304"/>
      <c r="Q210" s="133"/>
      <c r="R210" s="25"/>
      <c r="S210" s="25"/>
    </row>
    <row r="211" spans="2:19" ht="12" thickTop="1">
      <c r="B211" s="3"/>
      <c r="C211" s="63"/>
      <c r="D211" s="2"/>
      <c r="E211" s="61"/>
      <c r="F211" s="61"/>
      <c r="H211" s="170" t="s">
        <v>229</v>
      </c>
      <c r="I211" s="132" t="s">
        <v>227</v>
      </c>
      <c r="J211" s="359"/>
      <c r="K211" s="26">
        <v>0</v>
      </c>
      <c r="L211" s="26">
        <v>0</v>
      </c>
      <c r="M211" s="426"/>
      <c r="N211" s="300"/>
      <c r="O211" s="4"/>
      <c r="P211" s="259" t="s">
        <v>176</v>
      </c>
      <c r="Q211" s="259"/>
      <c r="R211" s="25">
        <f>809040+702624+2411045</f>
        <v>3922709</v>
      </c>
      <c r="S211" s="260">
        <f>SUM(S199:S209)</f>
        <v>0</v>
      </c>
    </row>
    <row r="212" spans="2:19" ht="12" thickBot="1">
      <c r="B212" s="3"/>
      <c r="C212" s="63"/>
      <c r="D212" s="2"/>
      <c r="E212" s="61"/>
      <c r="F212" s="61"/>
      <c r="H212" s="170"/>
      <c r="I212" s="385"/>
      <c r="J212" s="428"/>
      <c r="K212" s="385"/>
      <c r="L212" s="429"/>
      <c r="M212" s="426"/>
      <c r="N212" s="300"/>
      <c r="O212" s="354"/>
      <c r="P212" s="300"/>
      <c r="Q212" s="300"/>
      <c r="R212" s="430"/>
      <c r="S212" s="430">
        <v>50321334</v>
      </c>
    </row>
    <row r="213" spans="2:19" ht="16.5" thickTop="1" thickBot="1">
      <c r="B213" s="3"/>
      <c r="C213" s="309" t="s">
        <v>224</v>
      </c>
      <c r="D213" s="310"/>
      <c r="E213" s="218"/>
      <c r="F213" s="218"/>
      <c r="H213" s="172" t="s">
        <v>230</v>
      </c>
      <c r="I213" s="134" t="s">
        <v>232</v>
      </c>
      <c r="J213" s="431"/>
      <c r="K213" s="131">
        <f>K198-K211</f>
        <v>-3540381</v>
      </c>
      <c r="L213" s="173">
        <f>L198-L211</f>
        <v>-1527661</v>
      </c>
      <c r="M213" s="167" t="str">
        <f>IF(K213=E208,"OK","Nuk Kuadron!")</f>
        <v>OK</v>
      </c>
      <c r="N213" s="148"/>
      <c r="O213" s="300"/>
      <c r="P213" s="262" t="s">
        <v>244</v>
      </c>
      <c r="Q213" s="262"/>
      <c r="R213" s="263">
        <f>R211+E190</f>
        <v>0</v>
      </c>
      <c r="S213" s="263">
        <f>S211+F190</f>
        <v>-3468508</v>
      </c>
    </row>
    <row r="214" spans="2:19" ht="12.75" thickTop="1" thickBot="1">
      <c r="B214" s="3"/>
      <c r="C214" s="63"/>
      <c r="D214" s="236" t="s">
        <v>244</v>
      </c>
      <c r="E214" s="217"/>
      <c r="F214" s="217"/>
      <c r="H214" s="300"/>
      <c r="K214" s="432"/>
      <c r="L214" s="433" t="s">
        <v>244</v>
      </c>
      <c r="M214" s="434">
        <f>K213-E208</f>
        <v>0</v>
      </c>
      <c r="N214" s="434">
        <f>L213-F208</f>
        <v>0</v>
      </c>
      <c r="O214" s="435"/>
      <c r="P214" s="435"/>
      <c r="Q214" s="435"/>
      <c r="R214" s="435"/>
    </row>
    <row r="215" spans="2:19">
      <c r="H215" s="300"/>
      <c r="K215" s="436"/>
      <c r="L215" s="300"/>
      <c r="M215" s="437"/>
      <c r="N215" s="437"/>
      <c r="O215" s="437"/>
      <c r="P215" s="437"/>
      <c r="Q215" s="437"/>
      <c r="R215" s="437"/>
    </row>
    <row r="216" spans="2:19" s="426" customFormat="1">
      <c r="D216" s="438"/>
    </row>
    <row r="217" spans="2:19" hidden="1" outlineLevel="1">
      <c r="B217" s="323"/>
      <c r="C217" s="28" t="s">
        <v>128</v>
      </c>
    </row>
    <row r="218" spans="2:19" hidden="1" outlineLevel="1">
      <c r="B218" s="323"/>
      <c r="C218" s="28" t="s">
        <v>129</v>
      </c>
    </row>
    <row r="219" spans="2:19" hidden="1" outlineLevel="1">
      <c r="B219" s="41" t="s">
        <v>130</v>
      </c>
      <c r="C219" s="42" t="s">
        <v>111</v>
      </c>
      <c r="D219" s="237" t="s">
        <v>46</v>
      </c>
      <c r="E219" s="43" t="s">
        <v>47</v>
      </c>
      <c r="F219" s="44" t="s">
        <v>48</v>
      </c>
    </row>
    <row r="220" spans="2:19" hidden="1" outlineLevel="1">
      <c r="B220" s="45"/>
      <c r="C220" s="46"/>
      <c r="D220" s="238"/>
      <c r="E220" s="47"/>
      <c r="F220" s="47"/>
    </row>
    <row r="221" spans="2:19" hidden="1" outlineLevel="1">
      <c r="B221" s="48">
        <v>1</v>
      </c>
      <c r="C221" s="38" t="s">
        <v>131</v>
      </c>
      <c r="D221" s="239"/>
      <c r="E221" s="49"/>
      <c r="F221" s="49"/>
    </row>
    <row r="222" spans="2:19" hidden="1" outlineLevel="1">
      <c r="B222" s="48">
        <v>2</v>
      </c>
      <c r="C222" s="38" t="s">
        <v>132</v>
      </c>
      <c r="D222" s="239"/>
      <c r="E222" s="49"/>
      <c r="F222" s="49"/>
    </row>
    <row r="223" spans="2:19" hidden="1" outlineLevel="1">
      <c r="B223" s="48"/>
      <c r="C223" s="38"/>
      <c r="D223" s="239"/>
      <c r="E223" s="49"/>
      <c r="F223" s="49"/>
    </row>
    <row r="224" spans="2:19" hidden="1" outlineLevel="1">
      <c r="B224" s="50">
        <v>3</v>
      </c>
      <c r="C224" s="51" t="s">
        <v>133</v>
      </c>
      <c r="D224" s="239"/>
      <c r="E224" s="49"/>
      <c r="F224" s="49"/>
    </row>
    <row r="225" spans="2:6" hidden="1" outlineLevel="1">
      <c r="B225" s="48"/>
      <c r="C225" s="38"/>
      <c r="D225" s="239"/>
      <c r="E225" s="49"/>
      <c r="F225" s="49"/>
    </row>
    <row r="226" spans="2:6" hidden="1" outlineLevel="1">
      <c r="B226" s="48">
        <v>4</v>
      </c>
      <c r="C226" s="38" t="s">
        <v>134</v>
      </c>
      <c r="D226" s="239"/>
      <c r="E226" s="49"/>
      <c r="F226" s="49"/>
    </row>
    <row r="227" spans="2:6" hidden="1" outlineLevel="1">
      <c r="B227" s="48">
        <v>5</v>
      </c>
      <c r="C227" s="38" t="s">
        <v>135</v>
      </c>
      <c r="D227" s="239"/>
      <c r="E227" s="49"/>
      <c r="F227" s="49"/>
    </row>
    <row r="228" spans="2:6" hidden="1" outlineLevel="1">
      <c r="B228" s="48">
        <v>6</v>
      </c>
      <c r="C228" s="38" t="s">
        <v>136</v>
      </c>
      <c r="D228" s="239"/>
      <c r="E228" s="49"/>
      <c r="F228" s="49"/>
    </row>
    <row r="229" spans="2:6" hidden="1" outlineLevel="1">
      <c r="B229" s="48">
        <v>7</v>
      </c>
      <c r="C229" s="38" t="s">
        <v>137</v>
      </c>
      <c r="D229" s="239"/>
      <c r="E229" s="49"/>
      <c r="F229" s="49"/>
    </row>
    <row r="230" spans="2:6" hidden="1" outlineLevel="1">
      <c r="B230" s="48">
        <v>8</v>
      </c>
      <c r="C230" s="38" t="s">
        <v>138</v>
      </c>
      <c r="D230" s="239"/>
      <c r="E230" s="49"/>
      <c r="F230" s="49"/>
    </row>
    <row r="231" spans="2:6" hidden="1" outlineLevel="1">
      <c r="B231" s="48">
        <v>9</v>
      </c>
      <c r="C231" s="38" t="s">
        <v>139</v>
      </c>
      <c r="D231" s="239"/>
      <c r="E231" s="49"/>
      <c r="F231" s="49"/>
    </row>
    <row r="232" spans="2:6" hidden="1" outlineLevel="1">
      <c r="B232" s="48">
        <v>10</v>
      </c>
      <c r="C232" s="38" t="s">
        <v>140</v>
      </c>
      <c r="D232" s="239"/>
      <c r="E232" s="49"/>
      <c r="F232" s="49"/>
    </row>
    <row r="233" spans="2:6" hidden="1" outlineLevel="1">
      <c r="B233" s="48">
        <v>11</v>
      </c>
      <c r="C233" s="38" t="s">
        <v>119</v>
      </c>
      <c r="D233" s="239"/>
      <c r="E233" s="49"/>
      <c r="F233" s="49"/>
    </row>
    <row r="234" spans="2:6" hidden="1" outlineLevel="1">
      <c r="B234" s="48"/>
      <c r="C234" s="38" t="s">
        <v>141</v>
      </c>
      <c r="D234" s="239"/>
      <c r="E234" s="49"/>
      <c r="F234" s="49"/>
    </row>
    <row r="235" spans="2:6" hidden="1" outlineLevel="1">
      <c r="B235" s="48"/>
      <c r="C235" s="38" t="s">
        <v>142</v>
      </c>
      <c r="D235" s="239"/>
      <c r="E235" s="49"/>
      <c r="F235" s="49"/>
    </row>
    <row r="236" spans="2:6" hidden="1" outlineLevel="1">
      <c r="B236" s="48"/>
      <c r="C236" s="38" t="s">
        <v>143</v>
      </c>
      <c r="D236" s="239"/>
      <c r="E236" s="49"/>
      <c r="F236" s="49"/>
    </row>
    <row r="237" spans="2:6" hidden="1" outlineLevel="1">
      <c r="B237" s="48"/>
      <c r="C237" s="38" t="s">
        <v>144</v>
      </c>
      <c r="D237" s="239"/>
      <c r="E237" s="49"/>
      <c r="F237" s="49"/>
    </row>
    <row r="238" spans="2:6" hidden="1" outlineLevel="1">
      <c r="B238" s="48"/>
      <c r="C238" s="38"/>
      <c r="D238" s="239"/>
      <c r="E238" s="49"/>
      <c r="F238" s="49"/>
    </row>
    <row r="239" spans="2:6" hidden="1" outlineLevel="1">
      <c r="B239" s="48">
        <v>12</v>
      </c>
      <c r="C239" s="51" t="s">
        <v>145</v>
      </c>
      <c r="D239" s="239"/>
      <c r="E239" s="49"/>
      <c r="F239" s="49"/>
    </row>
    <row r="240" spans="2:6" hidden="1" outlineLevel="1">
      <c r="B240" s="48"/>
      <c r="C240" s="51"/>
      <c r="D240" s="239"/>
      <c r="E240" s="49"/>
      <c r="F240" s="49"/>
    </row>
    <row r="241" spans="2:6" hidden="1" outlineLevel="1">
      <c r="B241" s="48">
        <v>13</v>
      </c>
      <c r="C241" s="51" t="s">
        <v>146</v>
      </c>
      <c r="D241" s="239"/>
      <c r="E241" s="49"/>
      <c r="F241" s="49"/>
    </row>
    <row r="242" spans="2:6" hidden="1" outlineLevel="1">
      <c r="B242" s="48">
        <v>14</v>
      </c>
      <c r="C242" s="51" t="s">
        <v>147</v>
      </c>
      <c r="D242" s="239"/>
      <c r="E242" s="49"/>
      <c r="F242" s="49"/>
    </row>
    <row r="243" spans="2:6" hidden="1" outlineLevel="1">
      <c r="B243" s="48">
        <v>15</v>
      </c>
      <c r="C243" s="51" t="s">
        <v>148</v>
      </c>
      <c r="D243" s="239"/>
      <c r="E243" s="49"/>
      <c r="F243" s="49"/>
    </row>
    <row r="244" spans="2:6" hidden="1" outlineLevel="1">
      <c r="B244" s="48"/>
      <c r="C244" s="38"/>
      <c r="D244" s="239"/>
      <c r="E244" s="49"/>
      <c r="F244" s="49"/>
    </row>
    <row r="245" spans="2:6" hidden="1" outlineLevel="1">
      <c r="B245" s="48">
        <v>16</v>
      </c>
      <c r="C245" s="38" t="s">
        <v>127</v>
      </c>
      <c r="D245" s="239"/>
      <c r="E245" s="49"/>
      <c r="F245" s="49"/>
    </row>
    <row r="246" spans="2:6" collapsed="1">
      <c r="B246" s="323"/>
    </row>
    <row r="247" spans="2:6" s="426" customFormat="1">
      <c r="D247" s="438"/>
    </row>
    <row r="249" spans="2:6" ht="12" hidden="1" outlineLevel="1" thickBot="1">
      <c r="B249" s="439" t="s">
        <v>130</v>
      </c>
      <c r="C249" s="439" t="s">
        <v>149</v>
      </c>
      <c r="D249" s="99" t="s">
        <v>46</v>
      </c>
      <c r="E249" s="52" t="s">
        <v>47</v>
      </c>
      <c r="F249" s="53" t="s">
        <v>48</v>
      </c>
    </row>
    <row r="250" spans="2:6" ht="12" hidden="1" outlineLevel="1" thickTop="1">
      <c r="B250" s="440"/>
      <c r="C250" s="441"/>
      <c r="D250" s="442"/>
      <c r="E250" s="441"/>
      <c r="F250" s="443"/>
    </row>
    <row r="251" spans="2:6" hidden="1" outlineLevel="1">
      <c r="B251" s="444" t="s">
        <v>2</v>
      </c>
      <c r="C251" s="54" t="s">
        <v>150</v>
      </c>
      <c r="D251" s="445"/>
      <c r="E251" s="446"/>
      <c r="F251" s="447"/>
    </row>
    <row r="252" spans="2:6" hidden="1" outlineLevel="1">
      <c r="B252" s="444"/>
      <c r="C252" s="319" t="s">
        <v>151</v>
      </c>
      <c r="D252" s="445"/>
      <c r="E252" s="446"/>
      <c r="F252" s="447"/>
    </row>
    <row r="253" spans="2:6" hidden="1" outlineLevel="1">
      <c r="B253" s="444"/>
      <c r="C253" s="319" t="s">
        <v>152</v>
      </c>
      <c r="D253" s="445"/>
      <c r="E253" s="446"/>
      <c r="F253" s="447"/>
    </row>
    <row r="254" spans="2:6" hidden="1" outlineLevel="1">
      <c r="B254" s="444"/>
      <c r="C254" s="65" t="s">
        <v>153</v>
      </c>
      <c r="D254" s="445"/>
      <c r="E254" s="446"/>
      <c r="F254" s="447"/>
    </row>
    <row r="255" spans="2:6" hidden="1" outlineLevel="1">
      <c r="B255" s="444"/>
      <c r="C255" s="65" t="s">
        <v>154</v>
      </c>
      <c r="D255" s="445"/>
      <c r="E255" s="446"/>
      <c r="F255" s="447"/>
    </row>
    <row r="256" spans="2:6" hidden="1" outlineLevel="1">
      <c r="B256" s="444"/>
      <c r="C256" s="319" t="s">
        <v>155</v>
      </c>
      <c r="D256" s="445"/>
      <c r="E256" s="446"/>
      <c r="F256" s="447"/>
    </row>
    <row r="257" spans="2:6" hidden="1" outlineLevel="1">
      <c r="B257" s="444"/>
      <c r="C257" s="56" t="s">
        <v>156</v>
      </c>
      <c r="D257" s="445"/>
      <c r="E257" s="446"/>
      <c r="F257" s="447"/>
    </row>
    <row r="258" spans="2:6" hidden="1" outlineLevel="1">
      <c r="B258" s="444"/>
      <c r="C258" s="446"/>
      <c r="D258" s="445"/>
      <c r="E258" s="446"/>
      <c r="F258" s="447"/>
    </row>
    <row r="259" spans="2:6" hidden="1" outlineLevel="1">
      <c r="B259" s="444" t="s">
        <v>8</v>
      </c>
      <c r="C259" s="54" t="s">
        <v>157</v>
      </c>
      <c r="D259" s="445"/>
      <c r="E259" s="446"/>
      <c r="F259" s="447"/>
    </row>
    <row r="260" spans="2:6" hidden="1" outlineLevel="1">
      <c r="B260" s="444"/>
      <c r="C260" s="319" t="s">
        <v>158</v>
      </c>
      <c r="D260" s="445"/>
      <c r="E260" s="446"/>
      <c r="F260" s="447"/>
    </row>
    <row r="261" spans="2:6" hidden="1" outlineLevel="1">
      <c r="B261" s="444"/>
      <c r="C261" s="319" t="s">
        <v>26</v>
      </c>
      <c r="D261" s="445"/>
      <c r="E261" s="446"/>
      <c r="F261" s="447"/>
    </row>
    <row r="262" spans="2:6" hidden="1" outlineLevel="1">
      <c r="B262" s="444"/>
      <c r="C262" s="319" t="s">
        <v>159</v>
      </c>
      <c r="D262" s="445"/>
      <c r="E262" s="446"/>
      <c r="F262" s="447"/>
    </row>
    <row r="263" spans="2:6" hidden="1" outlineLevel="1">
      <c r="B263" s="444"/>
      <c r="C263" s="319" t="s">
        <v>160</v>
      </c>
      <c r="D263" s="445"/>
      <c r="E263" s="446"/>
      <c r="F263" s="447"/>
    </row>
    <row r="264" spans="2:6" hidden="1" outlineLevel="1">
      <c r="B264" s="444"/>
      <c r="C264" s="319" t="s">
        <v>161</v>
      </c>
      <c r="D264" s="445"/>
      <c r="E264" s="446"/>
      <c r="F264" s="447"/>
    </row>
    <row r="265" spans="2:6" hidden="1" outlineLevel="1">
      <c r="B265" s="444"/>
      <c r="C265" s="56" t="s">
        <v>162</v>
      </c>
      <c r="D265" s="445"/>
      <c r="E265" s="446"/>
      <c r="F265" s="447"/>
    </row>
    <row r="266" spans="2:6" hidden="1" outlineLevel="1">
      <c r="B266" s="444" t="s">
        <v>19</v>
      </c>
      <c r="C266" s="54" t="s">
        <v>163</v>
      </c>
      <c r="D266" s="445"/>
      <c r="E266" s="446"/>
      <c r="F266" s="447"/>
    </row>
    <row r="267" spans="2:6" hidden="1" outlineLevel="1">
      <c r="B267" s="444"/>
      <c r="C267" s="319" t="s">
        <v>27</v>
      </c>
      <c r="D267" s="445"/>
      <c r="E267" s="446"/>
      <c r="F267" s="447"/>
    </row>
    <row r="268" spans="2:6" hidden="1" outlineLevel="1">
      <c r="B268" s="444"/>
      <c r="C268" s="319" t="s">
        <v>28</v>
      </c>
      <c r="D268" s="445"/>
      <c r="E268" s="446"/>
      <c r="F268" s="447"/>
    </row>
    <row r="269" spans="2:6" hidden="1" outlineLevel="1">
      <c r="B269" s="444"/>
      <c r="C269" s="319" t="s">
        <v>164</v>
      </c>
      <c r="D269" s="445"/>
      <c r="E269" s="446"/>
      <c r="F269" s="447"/>
    </row>
    <row r="270" spans="2:6" hidden="1" outlineLevel="1">
      <c r="B270" s="444"/>
      <c r="C270" s="319" t="s">
        <v>165</v>
      </c>
      <c r="D270" s="445"/>
      <c r="E270" s="446"/>
      <c r="F270" s="447"/>
    </row>
    <row r="271" spans="2:6" hidden="1" outlineLevel="1">
      <c r="B271" s="444"/>
      <c r="C271" s="56" t="s">
        <v>166</v>
      </c>
      <c r="D271" s="445"/>
      <c r="E271" s="446"/>
      <c r="F271" s="447"/>
    </row>
    <row r="272" spans="2:6" hidden="1" outlineLevel="1">
      <c r="B272" s="444"/>
      <c r="C272" s="56"/>
      <c r="D272" s="445"/>
      <c r="E272" s="446"/>
      <c r="F272" s="447"/>
    </row>
    <row r="273" spans="2:20" hidden="1" outlineLevel="1">
      <c r="B273" s="444"/>
      <c r="C273" s="57" t="s">
        <v>29</v>
      </c>
      <c r="D273" s="445"/>
      <c r="E273" s="446"/>
      <c r="F273" s="447"/>
    </row>
    <row r="274" spans="2:20" hidden="1" outlineLevel="1">
      <c r="B274" s="444"/>
      <c r="C274" s="57" t="s">
        <v>30</v>
      </c>
      <c r="D274" s="445"/>
      <c r="E274" s="446"/>
      <c r="F274" s="447"/>
    </row>
    <row r="275" spans="2:20" ht="12" hidden="1" outlineLevel="1" thickBot="1">
      <c r="B275" s="448"/>
      <c r="C275" s="58" t="s">
        <v>31</v>
      </c>
      <c r="D275" s="449"/>
      <c r="E275" s="450"/>
      <c r="F275" s="451"/>
    </row>
    <row r="276" spans="2:20" collapsed="1"/>
    <row r="277" spans="2:20" s="426" customFormat="1">
      <c r="D277" s="438"/>
    </row>
    <row r="278" spans="2:20" s="300" customFormat="1" ht="15.75" customHeight="1">
      <c r="D278" s="356"/>
      <c r="G278" s="320"/>
      <c r="T278" s="320"/>
    </row>
    <row r="279" spans="2:20" s="300" customFormat="1" ht="14.25">
      <c r="B279" s="500" t="str">
        <f>B6</f>
        <v>Shoqeria tregtare: "Prodhim Veshje Ushtarake"  sh.a, Tiranë</v>
      </c>
      <c r="C279" s="500"/>
      <c r="D279" s="500"/>
      <c r="E279" s="500"/>
      <c r="F279" s="500"/>
      <c r="G279" s="320"/>
      <c r="T279" s="320"/>
    </row>
    <row r="280" spans="2:20" ht="12" thickBot="1"/>
    <row r="281" spans="2:20" ht="35.25" customHeight="1" thickTop="1" thickBot="1">
      <c r="B281" s="452"/>
      <c r="C281" s="280" t="s">
        <v>334</v>
      </c>
      <c r="D281" s="215" t="s">
        <v>46</v>
      </c>
      <c r="E281" s="175" t="s">
        <v>354</v>
      </c>
      <c r="F281" s="176" t="s">
        <v>353</v>
      </c>
    </row>
    <row r="282" spans="2:20" ht="12" thickTop="1">
      <c r="B282" s="453"/>
      <c r="C282" s="454"/>
      <c r="D282" s="455"/>
      <c r="E282" s="456"/>
      <c r="F282" s="59"/>
    </row>
    <row r="283" spans="2:20">
      <c r="B283" s="444"/>
      <c r="C283" s="54" t="s">
        <v>150</v>
      </c>
      <c r="D283" s="445"/>
      <c r="E283" s="55"/>
      <c r="F283" s="55"/>
    </row>
    <row r="284" spans="2:20">
      <c r="B284" s="444"/>
      <c r="C284" s="457" t="s">
        <v>32</v>
      </c>
      <c r="D284" s="445"/>
      <c r="E284" s="78">
        <f>E204</f>
        <v>-3540381</v>
      </c>
      <c r="F284" s="78">
        <v>-63757964</v>
      </c>
    </row>
    <row r="285" spans="2:20">
      <c r="B285" s="444"/>
      <c r="C285" s="457" t="s">
        <v>33</v>
      </c>
      <c r="D285" s="445"/>
      <c r="E285" s="78"/>
      <c r="F285" s="78"/>
    </row>
    <row r="286" spans="2:20">
      <c r="B286" s="444"/>
      <c r="C286" s="319" t="s">
        <v>34</v>
      </c>
      <c r="D286" s="445"/>
      <c r="E286" s="78">
        <f>-E186</f>
        <v>0</v>
      </c>
      <c r="F286" s="78">
        <f>-F186</f>
        <v>0</v>
      </c>
    </row>
    <row r="287" spans="2:20">
      <c r="B287" s="444"/>
      <c r="C287" s="319" t="s">
        <v>35</v>
      </c>
      <c r="D287" s="445"/>
      <c r="E287" s="78">
        <v>0</v>
      </c>
      <c r="F287" s="78">
        <v>0</v>
      </c>
    </row>
    <row r="288" spans="2:20">
      <c r="B288" s="444"/>
      <c r="C288" s="319" t="s">
        <v>347</v>
      </c>
      <c r="D288" s="445"/>
      <c r="E288" s="78">
        <f>-(M98-M103)+L109</f>
        <v>1386000</v>
      </c>
      <c r="F288" s="78">
        <v>19899126</v>
      </c>
      <c r="I288" s="362"/>
    </row>
    <row r="289" spans="2:9">
      <c r="B289" s="444"/>
      <c r="C289" s="319" t="s">
        <v>36</v>
      </c>
      <c r="D289" s="445"/>
      <c r="E289" s="78">
        <f>-E199</f>
        <v>0</v>
      </c>
      <c r="F289" s="78">
        <f>-F199</f>
        <v>0</v>
      </c>
      <c r="I289" s="362"/>
    </row>
    <row r="290" spans="2:9">
      <c r="B290" s="444"/>
      <c r="C290" s="446" t="s">
        <v>167</v>
      </c>
      <c r="D290" s="460" t="s">
        <v>226</v>
      </c>
      <c r="E290" s="78">
        <f>-3484944</f>
        <v>-3484944</v>
      </c>
      <c r="F290" s="78">
        <v>-609238</v>
      </c>
      <c r="I290" s="362"/>
    </row>
    <row r="291" spans="2:9">
      <c r="B291" s="444"/>
      <c r="C291" s="446" t="s">
        <v>37</v>
      </c>
      <c r="D291" s="445"/>
      <c r="E291" s="78">
        <f>-(E14-F14)</f>
        <v>-29524</v>
      </c>
      <c r="F291" s="78">
        <v>42431176</v>
      </c>
      <c r="I291" s="362"/>
    </row>
    <row r="292" spans="2:9">
      <c r="B292" s="444"/>
      <c r="C292" s="446" t="s">
        <v>168</v>
      </c>
      <c r="D292" s="445"/>
      <c r="E292" s="78">
        <f>(E33-F33)</f>
        <v>5851097</v>
      </c>
      <c r="F292" s="78">
        <v>2213616</v>
      </c>
      <c r="I292" s="362"/>
    </row>
    <row r="293" spans="2:9" ht="13.5" customHeight="1" thickBot="1">
      <c r="B293" s="444"/>
      <c r="C293" s="57" t="s">
        <v>201</v>
      </c>
      <c r="D293" s="241"/>
      <c r="E293" s="79">
        <f>SUM(E284:E292)</f>
        <v>182248</v>
      </c>
      <c r="F293" s="79">
        <f>SUM(F284:F292)</f>
        <v>176716</v>
      </c>
      <c r="I293" s="362"/>
    </row>
    <row r="294" spans="2:9" ht="12" thickTop="1">
      <c r="B294" s="444"/>
      <c r="C294" s="446" t="s">
        <v>154</v>
      </c>
      <c r="D294" s="445"/>
      <c r="E294" s="458"/>
      <c r="F294" s="78">
        <f>F199</f>
        <v>0</v>
      </c>
      <c r="I294" s="362"/>
    </row>
    <row r="295" spans="2:9">
      <c r="B295" s="444"/>
      <c r="C295" s="446" t="s">
        <v>155</v>
      </c>
      <c r="D295" s="445"/>
      <c r="E295" s="459"/>
      <c r="F295" s="265">
        <f>-K134</f>
        <v>0</v>
      </c>
      <c r="I295" s="362"/>
    </row>
    <row r="296" spans="2:9" ht="15.75" thickBot="1">
      <c r="B296" s="444"/>
      <c r="C296" s="94" t="s">
        <v>202</v>
      </c>
      <c r="D296" s="445"/>
      <c r="E296" s="461">
        <f>SUM(E293:E295)</f>
        <v>182248</v>
      </c>
      <c r="F296" s="82">
        <f>SUM(F293:F295)</f>
        <v>176716</v>
      </c>
      <c r="I296" s="362"/>
    </row>
    <row r="297" spans="2:9" ht="12" thickTop="1">
      <c r="B297" s="444"/>
      <c r="C297" s="446"/>
      <c r="D297" s="445"/>
      <c r="E297" s="458"/>
      <c r="F297" s="78"/>
      <c r="I297" s="362"/>
    </row>
    <row r="298" spans="2:9">
      <c r="B298" s="444"/>
      <c r="C298" s="54" t="s">
        <v>157</v>
      </c>
      <c r="D298" s="445"/>
      <c r="E298" s="458"/>
      <c r="F298" s="78"/>
    </row>
    <row r="299" spans="2:9">
      <c r="B299" s="444"/>
      <c r="C299" s="462" t="s">
        <v>169</v>
      </c>
      <c r="D299" s="445"/>
      <c r="E299" s="458"/>
      <c r="F299" s="78">
        <v>0</v>
      </c>
    </row>
    <row r="300" spans="2:9">
      <c r="B300" s="444"/>
      <c r="C300" s="462" t="s">
        <v>26</v>
      </c>
      <c r="D300" s="445"/>
      <c r="E300" s="458"/>
      <c r="F300" s="78">
        <f>-N97-F113</f>
        <v>0</v>
      </c>
    </row>
    <row r="301" spans="2:9">
      <c r="B301" s="444"/>
      <c r="C301" s="462" t="s">
        <v>170</v>
      </c>
      <c r="D301" s="445"/>
      <c r="E301" s="458"/>
      <c r="F301" s="78">
        <v>0</v>
      </c>
    </row>
    <row r="302" spans="2:9">
      <c r="B302" s="444"/>
      <c r="C302" s="462" t="s">
        <v>160</v>
      </c>
      <c r="D302" s="445"/>
      <c r="E302" s="458"/>
      <c r="F302" s="78">
        <v>0</v>
      </c>
      <c r="I302" s="348"/>
    </row>
    <row r="303" spans="2:9">
      <c r="B303" s="444"/>
      <c r="C303" s="462" t="s">
        <v>161</v>
      </c>
      <c r="D303" s="445"/>
      <c r="E303" s="458"/>
      <c r="F303" s="78">
        <v>0</v>
      </c>
    </row>
    <row r="304" spans="2:9" ht="15.75" thickBot="1">
      <c r="B304" s="444"/>
      <c r="C304" s="94" t="s">
        <v>203</v>
      </c>
      <c r="D304" s="445"/>
      <c r="E304" s="461"/>
      <c r="F304" s="82">
        <f>SUM(F299:F303)</f>
        <v>0</v>
      </c>
    </row>
    <row r="305" spans="2:8" ht="10.5" customHeight="1" thickTop="1">
      <c r="B305" s="444"/>
      <c r="C305"/>
      <c r="D305" s="240"/>
      <c r="E305" s="125"/>
      <c r="F305" s="125"/>
    </row>
    <row r="306" spans="2:8">
      <c r="B306" s="444"/>
      <c r="C306" s="54" t="s">
        <v>171</v>
      </c>
      <c r="D306" s="445"/>
      <c r="E306" s="458"/>
      <c r="F306" s="78"/>
    </row>
    <row r="307" spans="2:8">
      <c r="B307" s="444"/>
      <c r="C307" s="446" t="s">
        <v>245</v>
      </c>
      <c r="D307" s="445"/>
      <c r="E307" s="458"/>
      <c r="F307" s="78">
        <v>0</v>
      </c>
    </row>
    <row r="308" spans="2:8">
      <c r="B308" s="444"/>
      <c r="C308" s="446" t="s">
        <v>246</v>
      </c>
      <c r="D308" s="445"/>
      <c r="E308" s="458"/>
      <c r="F308" s="78">
        <f>(F39-G39)</f>
        <v>0</v>
      </c>
    </row>
    <row r="309" spans="2:8">
      <c r="B309" s="444"/>
      <c r="C309" s="446" t="s">
        <v>164</v>
      </c>
      <c r="D309" s="445"/>
      <c r="E309" s="458"/>
      <c r="F309" s="78">
        <v>0</v>
      </c>
    </row>
    <row r="310" spans="2:8">
      <c r="B310" s="444"/>
      <c r="C310" s="446" t="s">
        <v>172</v>
      </c>
      <c r="D310" s="445"/>
      <c r="E310" s="458"/>
      <c r="F310" s="78">
        <v>0</v>
      </c>
    </row>
    <row r="311" spans="2:8" ht="15.75" thickBot="1">
      <c r="B311" s="463"/>
      <c r="C311" s="94" t="s">
        <v>204</v>
      </c>
      <c r="D311" s="445"/>
      <c r="E311" s="461"/>
      <c r="F311" s="82">
        <f>SUM(F307:F310)</f>
        <v>0</v>
      </c>
    </row>
    <row r="312" spans="2:8" ht="12" thickTop="1">
      <c r="B312" s="444"/>
      <c r="C312" s="56"/>
      <c r="D312" s="445"/>
      <c r="E312" s="458"/>
      <c r="F312" s="78"/>
    </row>
    <row r="313" spans="2:8" ht="15.75" thickBot="1">
      <c r="B313" s="444"/>
      <c r="C313" s="54" t="s">
        <v>29</v>
      </c>
      <c r="D313" s="241"/>
      <c r="E313" s="461">
        <f>E296+E304+E311</f>
        <v>182248</v>
      </c>
      <c r="F313" s="82">
        <f>F296+F304+F311</f>
        <v>176716</v>
      </c>
    </row>
    <row r="314" spans="2:8" ht="12" thickTop="1">
      <c r="B314" s="444"/>
      <c r="C314" s="54"/>
      <c r="D314" s="241"/>
      <c r="E314" s="80"/>
      <c r="F314" s="80"/>
    </row>
    <row r="315" spans="2:8">
      <c r="B315" s="444"/>
      <c r="C315" s="54" t="s">
        <v>30</v>
      </c>
      <c r="D315" s="241"/>
      <c r="E315" s="80">
        <v>238009</v>
      </c>
      <c r="F315" s="80">
        <v>61290</v>
      </c>
    </row>
    <row r="316" spans="2:8" ht="12" thickBot="1">
      <c r="B316" s="448"/>
      <c r="C316" s="60" t="s">
        <v>31</v>
      </c>
      <c r="D316" s="242"/>
      <c r="E316" s="81">
        <v>420257</v>
      </c>
      <c r="F316" s="81">
        <v>238009</v>
      </c>
      <c r="H316" s="348"/>
    </row>
    <row r="317" spans="2:8" ht="12.75" thickTop="1" thickBot="1">
      <c r="B317" s="345"/>
      <c r="C317" s="76"/>
      <c r="D317" s="243"/>
      <c r="E317" s="77"/>
      <c r="F317" s="77"/>
    </row>
    <row r="318" spans="2:8" ht="16.5" thickTop="1" thickBot="1">
      <c r="B318" s="345"/>
      <c r="C318" s="76"/>
      <c r="D318" s="244" t="s">
        <v>177</v>
      </c>
      <c r="E318" s="219" t="str">
        <f>IF(E313=E316-E315,"OK","Nuk Kuadron!")</f>
        <v>OK</v>
      </c>
      <c r="F318" s="219"/>
      <c r="G318" s="384"/>
      <c r="H318" s="348"/>
    </row>
    <row r="319" spans="2:8" ht="12" thickTop="1">
      <c r="B319" s="345"/>
      <c r="C319" s="76"/>
      <c r="D319" s="271" t="s">
        <v>327</v>
      </c>
      <c r="E319" s="152">
        <f>E316-E315-E313</f>
        <v>0</v>
      </c>
      <c r="F319" s="152"/>
    </row>
    <row r="320" spans="2:8">
      <c r="D320" s="272" t="s">
        <v>312</v>
      </c>
      <c r="E320" s="464">
        <f>E316-E315</f>
        <v>182248</v>
      </c>
      <c r="F320" s="258"/>
    </row>
    <row r="321" spans="1:106" s="426" customFormat="1">
      <c r="D321" s="438"/>
    </row>
    <row r="323" spans="1:106" ht="15" customHeight="1">
      <c r="B323" s="501" t="s">
        <v>38</v>
      </c>
      <c r="C323" s="501"/>
      <c r="D323" s="501"/>
      <c r="E323" s="501"/>
      <c r="F323" s="501"/>
      <c r="G323" s="501"/>
      <c r="H323" s="501"/>
    </row>
    <row r="324" spans="1:106">
      <c r="B324" s="174"/>
      <c r="C324" s="149" t="s">
        <v>299</v>
      </c>
    </row>
    <row r="326" spans="1:106" ht="15" customHeight="1">
      <c r="B326" s="500" t="str">
        <f>B6</f>
        <v>Shoqeria tregtare: "Prodhim Veshje Ushtarake"  sh.a, Tiranë</v>
      </c>
      <c r="C326" s="500"/>
      <c r="D326" s="500"/>
      <c r="E326" s="500"/>
      <c r="F326" s="500"/>
      <c r="G326" s="500"/>
      <c r="H326" s="500"/>
      <c r="I326" s="500"/>
      <c r="J326" s="154"/>
      <c r="K326" s="154"/>
    </row>
    <row r="327" spans="1:106" s="300" customFormat="1" ht="12" thickBot="1">
      <c r="C327" s="149"/>
      <c r="D327" s="356"/>
      <c r="T327" s="320"/>
    </row>
    <row r="328" spans="1:106" ht="36.75" customHeight="1" thickTop="1" thickBot="1">
      <c r="B328" s="465"/>
      <c r="C328" s="465"/>
      <c r="D328" s="216" t="s">
        <v>216</v>
      </c>
      <c r="E328" s="216" t="s">
        <v>21</v>
      </c>
      <c r="F328" s="216" t="s">
        <v>39</v>
      </c>
      <c r="G328" s="216" t="s">
        <v>343</v>
      </c>
      <c r="H328" s="216" t="s">
        <v>3</v>
      </c>
      <c r="I328" s="466" t="s">
        <v>177</v>
      </c>
      <c r="J328" s="300"/>
      <c r="K328" s="90"/>
      <c r="L328" s="300"/>
      <c r="O328" s="90"/>
      <c r="P328" s="90"/>
      <c r="Q328" s="90"/>
      <c r="R328" s="90"/>
      <c r="S328" s="90"/>
    </row>
    <row r="329" spans="1:106" ht="15.75" thickTop="1">
      <c r="B329" s="453"/>
      <c r="C329" s="454"/>
      <c r="D329" s="455"/>
      <c r="E329" s="454"/>
      <c r="F329" s="454"/>
      <c r="G329" s="467"/>
      <c r="H329" s="456"/>
      <c r="I329" s="91"/>
      <c r="J329" s="300"/>
      <c r="K329" s="345"/>
      <c r="L329" s="300"/>
      <c r="M329" s="300"/>
      <c r="N329" s="300"/>
      <c r="O329" s="345"/>
      <c r="P329" s="345"/>
      <c r="Q329" s="345"/>
      <c r="R329" s="345"/>
      <c r="S329" s="345"/>
    </row>
    <row r="330" spans="1:106" s="468" customFormat="1" ht="15">
      <c r="A330" s="321"/>
      <c r="B330" s="444"/>
      <c r="C330" s="27" t="s">
        <v>344</v>
      </c>
      <c r="D330" s="84"/>
      <c r="E330" s="84"/>
      <c r="F330" s="84"/>
      <c r="G330" s="159"/>
      <c r="H330" s="85"/>
      <c r="I330" s="92"/>
      <c r="J330" s="300"/>
      <c r="K330" s="89"/>
      <c r="L330" s="300"/>
      <c r="M330" s="300"/>
      <c r="N330" s="300"/>
      <c r="O330" s="89"/>
      <c r="P330" s="89"/>
      <c r="Q330" s="89"/>
      <c r="R330" s="89"/>
      <c r="S330" s="89"/>
      <c r="T330" s="320"/>
      <c r="U330" s="321"/>
      <c r="V330" s="300"/>
      <c r="W330" s="300"/>
      <c r="X330" s="300"/>
      <c r="Y330" s="300"/>
      <c r="Z330" s="300"/>
      <c r="AA330" s="300"/>
      <c r="AB330" s="300"/>
      <c r="AC330" s="300"/>
      <c r="AD330" s="300"/>
      <c r="AE330" s="300"/>
      <c r="AF330" s="300"/>
      <c r="AG330" s="300"/>
      <c r="AH330" s="300"/>
      <c r="AI330" s="300"/>
      <c r="AJ330" s="300"/>
      <c r="AK330" s="300"/>
      <c r="AL330" s="300"/>
      <c r="AM330" s="300"/>
      <c r="AN330" s="300"/>
      <c r="AO330" s="300"/>
      <c r="AP330" s="300"/>
      <c r="AQ330" s="300"/>
      <c r="AR330" s="300"/>
      <c r="AS330" s="300"/>
      <c r="AT330" s="300"/>
      <c r="AU330" s="300"/>
      <c r="AV330" s="300"/>
      <c r="AW330" s="300"/>
      <c r="AX330" s="300"/>
      <c r="AY330" s="300"/>
      <c r="AZ330" s="300"/>
      <c r="BA330" s="300"/>
      <c r="BB330" s="300"/>
      <c r="BC330" s="300"/>
      <c r="BD330" s="300"/>
      <c r="BE330" s="300"/>
      <c r="BF330" s="300"/>
      <c r="BG330" s="300"/>
      <c r="BH330" s="300"/>
      <c r="BI330" s="300"/>
      <c r="BJ330" s="300"/>
      <c r="BK330" s="300"/>
      <c r="BL330" s="300"/>
      <c r="BM330" s="300"/>
      <c r="BN330" s="300"/>
      <c r="BO330" s="300"/>
      <c r="BP330" s="300"/>
      <c r="BQ330" s="300"/>
      <c r="BR330" s="300"/>
      <c r="BS330" s="300"/>
      <c r="BT330" s="300"/>
      <c r="BU330" s="300"/>
      <c r="BV330" s="300"/>
      <c r="BW330" s="300"/>
      <c r="BX330" s="300"/>
      <c r="BY330" s="300"/>
      <c r="BZ330" s="300"/>
      <c r="CA330" s="300"/>
      <c r="CB330" s="300"/>
      <c r="CC330" s="300"/>
      <c r="CD330" s="300"/>
      <c r="CE330" s="300"/>
      <c r="CF330" s="300"/>
      <c r="CG330" s="300"/>
      <c r="CH330" s="300"/>
      <c r="CI330" s="300"/>
      <c r="CJ330" s="300"/>
      <c r="CK330" s="300"/>
      <c r="CL330" s="300"/>
      <c r="CM330" s="300"/>
      <c r="CN330" s="300"/>
      <c r="CO330" s="300"/>
      <c r="CP330" s="300"/>
      <c r="CQ330" s="300"/>
      <c r="CR330" s="300"/>
      <c r="CS330" s="300"/>
      <c r="CT330" s="300"/>
      <c r="CU330" s="300"/>
      <c r="CV330" s="300"/>
      <c r="CW330" s="300"/>
      <c r="CX330" s="300"/>
      <c r="CY330" s="300"/>
      <c r="CZ330" s="300"/>
      <c r="DA330" s="300"/>
      <c r="DB330" s="300"/>
    </row>
    <row r="331" spans="1:106" s="468" customFormat="1" ht="15">
      <c r="A331" s="321"/>
      <c r="B331" s="444"/>
      <c r="C331" s="446" t="s">
        <v>40</v>
      </c>
      <c r="D331" s="84"/>
      <c r="E331" s="84"/>
      <c r="F331" s="84"/>
      <c r="G331" s="159"/>
      <c r="H331" s="85"/>
      <c r="I331" s="92"/>
      <c r="J331" s="300"/>
      <c r="K331" s="89"/>
      <c r="L331" s="300"/>
      <c r="M331" s="300"/>
      <c r="N331" s="300"/>
      <c r="O331" s="89"/>
      <c r="P331" s="89"/>
      <c r="Q331" s="89"/>
      <c r="R331" s="89"/>
      <c r="S331" s="89"/>
      <c r="T331" s="320"/>
      <c r="U331" s="321"/>
      <c r="V331" s="300"/>
      <c r="W331" s="300"/>
      <c r="X331" s="300"/>
      <c r="Y331" s="300"/>
      <c r="Z331" s="300"/>
      <c r="AA331" s="300"/>
      <c r="AB331" s="300"/>
      <c r="AC331" s="300"/>
      <c r="AD331" s="300"/>
      <c r="AE331" s="300"/>
      <c r="AF331" s="300"/>
      <c r="AG331" s="300"/>
      <c r="AH331" s="300"/>
      <c r="AI331" s="300"/>
      <c r="AJ331" s="300"/>
      <c r="AK331" s="300"/>
      <c r="AL331" s="300"/>
      <c r="AM331" s="300"/>
      <c r="AN331" s="300"/>
      <c r="AO331" s="300"/>
      <c r="AP331" s="300"/>
      <c r="AQ331" s="300"/>
      <c r="AR331" s="300"/>
      <c r="AS331" s="300"/>
      <c r="AT331" s="300"/>
      <c r="AU331" s="300"/>
      <c r="AV331" s="300"/>
      <c r="AW331" s="300"/>
      <c r="AX331" s="300"/>
      <c r="AY331" s="300"/>
      <c r="AZ331" s="300"/>
      <c r="BA331" s="300"/>
      <c r="BB331" s="300"/>
      <c r="BC331" s="300"/>
      <c r="BD331" s="300"/>
      <c r="BE331" s="300"/>
      <c r="BF331" s="300"/>
      <c r="BG331" s="300"/>
      <c r="BH331" s="300"/>
      <c r="BI331" s="300"/>
      <c r="BJ331" s="300"/>
      <c r="BK331" s="300"/>
      <c r="BL331" s="300"/>
      <c r="BM331" s="300"/>
      <c r="BN331" s="300"/>
      <c r="BO331" s="300"/>
      <c r="BP331" s="300"/>
      <c r="BQ331" s="300"/>
      <c r="BR331" s="300"/>
      <c r="BS331" s="300"/>
      <c r="BT331" s="300"/>
      <c r="BU331" s="300"/>
      <c r="BV331" s="300"/>
      <c r="BW331" s="300"/>
      <c r="BX331" s="300"/>
      <c r="BY331" s="300"/>
      <c r="BZ331" s="300"/>
      <c r="CA331" s="300"/>
      <c r="CB331" s="300"/>
      <c r="CC331" s="300"/>
      <c r="CD331" s="300"/>
      <c r="CE331" s="300"/>
      <c r="CF331" s="300"/>
      <c r="CG331" s="300"/>
      <c r="CH331" s="300"/>
      <c r="CI331" s="300"/>
      <c r="CJ331" s="300"/>
      <c r="CK331" s="300"/>
      <c r="CL331" s="300"/>
      <c r="CM331" s="300"/>
      <c r="CN331" s="300"/>
      <c r="CO331" s="300"/>
      <c r="CP331" s="300"/>
      <c r="CQ331" s="300"/>
      <c r="CR331" s="300"/>
      <c r="CS331" s="300"/>
      <c r="CT331" s="300"/>
      <c r="CU331" s="300"/>
      <c r="CV331" s="300"/>
      <c r="CW331" s="300"/>
      <c r="CX331" s="300"/>
      <c r="CY331" s="300"/>
      <c r="CZ331" s="300"/>
      <c r="DA331" s="300"/>
      <c r="DB331" s="300"/>
    </row>
    <row r="332" spans="1:106" s="468" customFormat="1" ht="15">
      <c r="A332" s="321"/>
      <c r="B332" s="444"/>
      <c r="C332" s="27" t="s">
        <v>41</v>
      </c>
      <c r="D332" s="84"/>
      <c r="E332" s="84"/>
      <c r="F332" s="84"/>
      <c r="G332" s="84"/>
      <c r="H332" s="84"/>
      <c r="I332" s="92"/>
      <c r="J332" s="300"/>
      <c r="K332" s="89"/>
      <c r="L332" s="300"/>
      <c r="M332" s="300"/>
      <c r="N332" s="300"/>
      <c r="O332" s="89"/>
      <c r="P332" s="89"/>
      <c r="Q332" s="89"/>
      <c r="R332" s="89"/>
      <c r="S332" s="89"/>
      <c r="T332" s="320"/>
      <c r="U332" s="321"/>
      <c r="V332" s="300"/>
      <c r="W332" s="300"/>
      <c r="X332" s="300"/>
      <c r="Y332" s="300"/>
      <c r="Z332" s="300"/>
      <c r="AA332" s="300"/>
      <c r="AB332" s="300"/>
      <c r="AC332" s="300"/>
      <c r="AD332" s="300"/>
      <c r="AE332" s="300"/>
      <c r="AF332" s="300"/>
      <c r="AG332" s="300"/>
      <c r="AH332" s="300"/>
      <c r="AI332" s="300"/>
      <c r="AJ332" s="300"/>
      <c r="AK332" s="300"/>
      <c r="AL332" s="300"/>
      <c r="AM332" s="300"/>
      <c r="AN332" s="300"/>
      <c r="AO332" s="300"/>
      <c r="AP332" s="300"/>
      <c r="AQ332" s="300"/>
      <c r="AR332" s="300"/>
      <c r="AS332" s="300"/>
      <c r="AT332" s="300"/>
      <c r="AU332" s="300"/>
      <c r="AV332" s="300"/>
      <c r="AW332" s="300"/>
      <c r="AX332" s="300"/>
      <c r="AY332" s="300"/>
      <c r="AZ332" s="300"/>
      <c r="BA332" s="300"/>
      <c r="BB332" s="300"/>
      <c r="BC332" s="300"/>
      <c r="BD332" s="300"/>
      <c r="BE332" s="300"/>
      <c r="BF332" s="300"/>
      <c r="BG332" s="300"/>
      <c r="BH332" s="300"/>
      <c r="BI332" s="300"/>
      <c r="BJ332" s="300"/>
      <c r="BK332" s="300"/>
      <c r="BL332" s="300"/>
      <c r="BM332" s="300"/>
      <c r="BN332" s="300"/>
      <c r="BO332" s="300"/>
      <c r="BP332" s="300"/>
      <c r="BQ332" s="300"/>
      <c r="BR332" s="300"/>
      <c r="BS332" s="300"/>
      <c r="BT332" s="300"/>
      <c r="BU332" s="300"/>
      <c r="BV332" s="300"/>
      <c r="BW332" s="300"/>
      <c r="BX332" s="300"/>
      <c r="BY332" s="300"/>
      <c r="BZ332" s="300"/>
      <c r="CA332" s="300"/>
      <c r="CB332" s="300"/>
      <c r="CC332" s="300"/>
      <c r="CD332" s="300"/>
      <c r="CE332" s="300"/>
      <c r="CF332" s="300"/>
      <c r="CG332" s="300"/>
      <c r="CH332" s="300"/>
      <c r="CI332" s="300"/>
      <c r="CJ332" s="300"/>
      <c r="CK332" s="300"/>
      <c r="CL332" s="300"/>
      <c r="CM332" s="300"/>
      <c r="CN332" s="300"/>
      <c r="CO332" s="300"/>
      <c r="CP332" s="300"/>
      <c r="CQ332" s="300"/>
      <c r="CR332" s="300"/>
      <c r="CS332" s="300"/>
      <c r="CT332" s="300"/>
      <c r="CU332" s="300"/>
      <c r="CV332" s="300"/>
      <c r="CW332" s="300"/>
      <c r="CX332" s="300"/>
      <c r="CY332" s="300"/>
      <c r="CZ332" s="300"/>
      <c r="DA332" s="300"/>
      <c r="DB332" s="300"/>
    </row>
    <row r="333" spans="1:106" s="468" customFormat="1" ht="15">
      <c r="A333" s="321"/>
      <c r="B333" s="444"/>
      <c r="C333" s="446" t="s">
        <v>43</v>
      </c>
      <c r="D333" s="84"/>
      <c r="E333" s="84"/>
      <c r="F333" s="84"/>
      <c r="G333" s="159">
        <f>+F164</f>
        <v>0</v>
      </c>
      <c r="H333" s="85">
        <f t="shared" ref="H333:H341" si="3">SUM(D333:G333)</f>
        <v>0</v>
      </c>
      <c r="I333" s="92"/>
      <c r="J333" s="300"/>
      <c r="K333" s="89"/>
      <c r="L333" s="300"/>
      <c r="M333" s="300"/>
      <c r="N333" s="300"/>
      <c r="O333" s="89"/>
      <c r="P333" s="89"/>
      <c r="Q333" s="89"/>
      <c r="R333" s="89"/>
      <c r="S333" s="89"/>
      <c r="T333" s="320"/>
      <c r="U333" s="321"/>
      <c r="V333" s="300"/>
      <c r="W333" s="300"/>
      <c r="X333" s="300"/>
      <c r="Y333" s="300"/>
      <c r="Z333" s="300"/>
      <c r="AA333" s="300"/>
      <c r="AB333" s="300"/>
      <c r="AC333" s="300"/>
      <c r="AD333" s="300"/>
      <c r="AE333" s="300"/>
      <c r="AF333" s="300"/>
      <c r="AG333" s="300"/>
      <c r="AH333" s="300"/>
      <c r="AI333" s="300"/>
      <c r="AJ333" s="300"/>
      <c r="AK333" s="300"/>
      <c r="AL333" s="300"/>
      <c r="AM333" s="300"/>
      <c r="AN333" s="300"/>
      <c r="AO333" s="300"/>
      <c r="AP333" s="300"/>
      <c r="AQ333" s="300"/>
      <c r="AR333" s="300"/>
      <c r="AS333" s="300"/>
      <c r="AT333" s="300"/>
      <c r="AU333" s="300"/>
      <c r="AV333" s="300"/>
      <c r="AW333" s="300"/>
      <c r="AX333" s="300"/>
      <c r="AY333" s="300"/>
      <c r="AZ333" s="300"/>
      <c r="BA333" s="300"/>
      <c r="BB333" s="300"/>
      <c r="BC333" s="300"/>
      <c r="BD333" s="300"/>
      <c r="BE333" s="300"/>
      <c r="BF333" s="300"/>
      <c r="BG333" s="300"/>
      <c r="BH333" s="300"/>
      <c r="BI333" s="300"/>
      <c r="BJ333" s="300"/>
      <c r="BK333" s="300"/>
      <c r="BL333" s="300"/>
      <c r="BM333" s="300"/>
      <c r="BN333" s="300"/>
      <c r="BO333" s="300"/>
      <c r="BP333" s="300"/>
      <c r="BQ333" s="300"/>
      <c r="BR333" s="300"/>
      <c r="BS333" s="300"/>
      <c r="BT333" s="300"/>
      <c r="BU333" s="300"/>
      <c r="BV333" s="300"/>
      <c r="BW333" s="300"/>
      <c r="BX333" s="300"/>
      <c r="BY333" s="300"/>
      <c r="BZ333" s="300"/>
      <c r="CA333" s="300"/>
      <c r="CB333" s="300"/>
      <c r="CC333" s="300"/>
      <c r="CD333" s="300"/>
      <c r="CE333" s="300"/>
      <c r="CF333" s="300"/>
      <c r="CG333" s="300"/>
      <c r="CH333" s="300"/>
      <c r="CI333" s="300"/>
      <c r="CJ333" s="300"/>
      <c r="CK333" s="300"/>
      <c r="CL333" s="300"/>
      <c r="CM333" s="300"/>
      <c r="CN333" s="300"/>
      <c r="CO333" s="300"/>
      <c r="CP333" s="300"/>
      <c r="CQ333" s="300"/>
      <c r="CR333" s="300"/>
      <c r="CS333" s="300"/>
      <c r="CT333" s="300"/>
      <c r="CU333" s="300"/>
      <c r="CV333" s="300"/>
      <c r="CW333" s="300"/>
      <c r="CX333" s="300"/>
      <c r="CY333" s="300"/>
      <c r="CZ333" s="300"/>
      <c r="DA333" s="300"/>
      <c r="DB333" s="300"/>
    </row>
    <row r="334" spans="1:106" s="468" customFormat="1" ht="15">
      <c r="A334" s="321"/>
      <c r="B334" s="444"/>
      <c r="C334" s="446" t="s">
        <v>42</v>
      </c>
      <c r="D334" s="84"/>
      <c r="E334" s="84"/>
      <c r="F334" s="84"/>
      <c r="G334" s="159">
        <v>0</v>
      </c>
      <c r="H334" s="85">
        <f t="shared" si="3"/>
        <v>0</v>
      </c>
      <c r="I334" s="92"/>
      <c r="J334" s="300"/>
      <c r="K334" s="89"/>
      <c r="L334" s="300"/>
      <c r="M334" s="300"/>
      <c r="N334" s="300"/>
      <c r="O334" s="89"/>
      <c r="P334" s="89"/>
      <c r="Q334" s="89"/>
      <c r="R334" s="89"/>
      <c r="S334" s="89"/>
      <c r="T334" s="320"/>
      <c r="U334" s="321"/>
      <c r="V334" s="300"/>
      <c r="W334" s="300"/>
      <c r="X334" s="300"/>
      <c r="Y334" s="300"/>
      <c r="Z334" s="300"/>
      <c r="AA334" s="300"/>
      <c r="AB334" s="300"/>
      <c r="AC334" s="300"/>
      <c r="AD334" s="300"/>
      <c r="AE334" s="300"/>
      <c r="AF334" s="300"/>
      <c r="AG334" s="300"/>
      <c r="AH334" s="300"/>
      <c r="AI334" s="300"/>
      <c r="AJ334" s="300"/>
      <c r="AK334" s="300"/>
      <c r="AL334" s="300"/>
      <c r="AM334" s="300"/>
      <c r="AN334" s="300"/>
      <c r="AO334" s="300"/>
      <c r="AP334" s="300"/>
      <c r="AQ334" s="300"/>
      <c r="AR334" s="300"/>
      <c r="AS334" s="300"/>
      <c r="AT334" s="300"/>
      <c r="AU334" s="300"/>
      <c r="AV334" s="300"/>
      <c r="AW334" s="300"/>
      <c r="AX334" s="300"/>
      <c r="AY334" s="300"/>
      <c r="AZ334" s="300"/>
      <c r="BA334" s="300"/>
      <c r="BB334" s="300"/>
      <c r="BC334" s="300"/>
      <c r="BD334" s="300"/>
      <c r="BE334" s="300"/>
      <c r="BF334" s="300"/>
      <c r="BG334" s="300"/>
      <c r="BH334" s="300"/>
      <c r="BI334" s="300"/>
      <c r="BJ334" s="300"/>
      <c r="BK334" s="300"/>
      <c r="BL334" s="300"/>
      <c r="BM334" s="300"/>
      <c r="BN334" s="300"/>
      <c r="BO334" s="300"/>
      <c r="BP334" s="300"/>
      <c r="BQ334" s="300"/>
      <c r="BR334" s="300"/>
      <c r="BS334" s="300"/>
      <c r="BT334" s="300"/>
      <c r="BU334" s="300"/>
      <c r="BV334" s="300"/>
      <c r="BW334" s="300"/>
      <c r="BX334" s="300"/>
      <c r="BY334" s="300"/>
      <c r="BZ334" s="300"/>
      <c r="CA334" s="300"/>
      <c r="CB334" s="300"/>
      <c r="CC334" s="300"/>
      <c r="CD334" s="300"/>
      <c r="CE334" s="300"/>
      <c r="CF334" s="300"/>
      <c r="CG334" s="300"/>
      <c r="CH334" s="300"/>
      <c r="CI334" s="300"/>
      <c r="CJ334" s="300"/>
      <c r="CK334" s="300"/>
      <c r="CL334" s="300"/>
      <c r="CM334" s="300"/>
      <c r="CN334" s="300"/>
      <c r="CO334" s="300"/>
      <c r="CP334" s="300"/>
      <c r="CQ334" s="300"/>
      <c r="CR334" s="300"/>
      <c r="CS334" s="300"/>
      <c r="CT334" s="300"/>
      <c r="CU334" s="300"/>
      <c r="CV334" s="300"/>
      <c r="CW334" s="300"/>
      <c r="CX334" s="300"/>
      <c r="CY334" s="300"/>
      <c r="CZ334" s="300"/>
      <c r="DA334" s="300"/>
      <c r="DB334" s="300"/>
    </row>
    <row r="335" spans="1:106" s="468" customFormat="1" ht="15">
      <c r="A335" s="321"/>
      <c r="B335" s="444"/>
      <c r="C335" s="446" t="s">
        <v>45</v>
      </c>
      <c r="D335" s="84">
        <v>0</v>
      </c>
      <c r="E335" s="84"/>
      <c r="F335" s="159">
        <v>0</v>
      </c>
      <c r="G335" s="159">
        <v>0</v>
      </c>
      <c r="H335" s="85">
        <f t="shared" si="3"/>
        <v>0</v>
      </c>
      <c r="I335" s="92"/>
      <c r="J335" s="300"/>
      <c r="K335" s="89"/>
      <c r="L335" s="300"/>
      <c r="M335" s="300"/>
      <c r="N335" s="300"/>
      <c r="O335" s="89"/>
      <c r="P335" s="89"/>
      <c r="Q335" s="89"/>
      <c r="R335" s="89"/>
      <c r="S335" s="89"/>
      <c r="T335" s="320"/>
      <c r="U335" s="321"/>
      <c r="V335" s="300"/>
      <c r="W335" s="300"/>
      <c r="X335" s="300"/>
      <c r="Y335" s="300"/>
      <c r="Z335" s="300"/>
      <c r="AA335" s="300"/>
      <c r="AB335" s="300"/>
      <c r="AC335" s="300"/>
      <c r="AD335" s="300"/>
      <c r="AE335" s="300"/>
      <c r="AF335" s="300"/>
      <c r="AG335" s="300"/>
      <c r="AH335" s="300"/>
      <c r="AI335" s="300"/>
      <c r="AJ335" s="300"/>
      <c r="AK335" s="300"/>
      <c r="AL335" s="300"/>
      <c r="AM335" s="300"/>
      <c r="AN335" s="300"/>
      <c r="AO335" s="300"/>
      <c r="AP335" s="300"/>
      <c r="AQ335" s="300"/>
      <c r="AR335" s="300"/>
      <c r="AS335" s="300"/>
      <c r="AT335" s="300"/>
      <c r="AU335" s="300"/>
      <c r="AV335" s="300"/>
      <c r="AW335" s="300"/>
      <c r="AX335" s="300"/>
      <c r="AY335" s="300"/>
      <c r="AZ335" s="300"/>
      <c r="BA335" s="300"/>
      <c r="BB335" s="300"/>
      <c r="BC335" s="300"/>
      <c r="BD335" s="300"/>
      <c r="BE335" s="300"/>
      <c r="BF335" s="300"/>
      <c r="BG335" s="300"/>
      <c r="BH335" s="300"/>
      <c r="BI335" s="300"/>
      <c r="BJ335" s="300"/>
      <c r="BK335" s="300"/>
      <c r="BL335" s="300"/>
      <c r="BM335" s="300"/>
      <c r="BN335" s="300"/>
      <c r="BO335" s="300"/>
      <c r="BP335" s="300"/>
      <c r="BQ335" s="300"/>
      <c r="BR335" s="300"/>
      <c r="BS335" s="300"/>
      <c r="BT335" s="300"/>
      <c r="BU335" s="300"/>
      <c r="BV335" s="300"/>
      <c r="BW335" s="300"/>
      <c r="BX335" s="300"/>
      <c r="BY335" s="300"/>
      <c r="BZ335" s="300"/>
      <c r="CA335" s="300"/>
      <c r="CB335" s="300"/>
      <c r="CC335" s="300"/>
      <c r="CD335" s="300"/>
      <c r="CE335" s="300"/>
      <c r="CF335" s="300"/>
      <c r="CG335" s="300"/>
      <c r="CH335" s="300"/>
      <c r="CI335" s="300"/>
      <c r="CJ335" s="300"/>
      <c r="CK335" s="300"/>
      <c r="CL335" s="300"/>
      <c r="CM335" s="300"/>
      <c r="CN335" s="300"/>
      <c r="CO335" s="300"/>
      <c r="CP335" s="300"/>
      <c r="CQ335" s="300"/>
      <c r="CR335" s="300"/>
      <c r="CS335" s="300"/>
      <c r="CT335" s="300"/>
      <c r="CU335" s="300"/>
      <c r="CV335" s="300"/>
      <c r="CW335" s="300"/>
      <c r="CX335" s="300"/>
      <c r="CY335" s="300"/>
      <c r="CZ335" s="300"/>
      <c r="DA335" s="300"/>
      <c r="DB335" s="300"/>
    </row>
    <row r="336" spans="1:106" s="468" customFormat="1" ht="15.75" thickBot="1">
      <c r="A336" s="321"/>
      <c r="B336" s="444"/>
      <c r="C336" s="446" t="s">
        <v>248</v>
      </c>
      <c r="D336" s="84">
        <v>0</v>
      </c>
      <c r="E336" s="84">
        <v>0</v>
      </c>
      <c r="F336" s="84">
        <v>0</v>
      </c>
      <c r="G336" s="159">
        <v>0</v>
      </c>
      <c r="H336" s="85">
        <f t="shared" si="3"/>
        <v>0</v>
      </c>
      <c r="I336" s="92"/>
      <c r="J336" s="300"/>
      <c r="K336" s="89"/>
      <c r="L336" s="300"/>
      <c r="M336" s="300"/>
      <c r="N336" s="300"/>
      <c r="O336" s="89"/>
      <c r="P336" s="89"/>
      <c r="Q336" s="89"/>
      <c r="R336" s="89"/>
      <c r="S336" s="89"/>
      <c r="T336" s="320"/>
      <c r="U336" s="321"/>
      <c r="V336" s="300"/>
      <c r="W336" s="300"/>
      <c r="X336" s="300"/>
      <c r="Y336" s="300"/>
      <c r="Z336" s="300"/>
      <c r="AA336" s="300"/>
      <c r="AB336" s="300"/>
      <c r="AC336" s="300"/>
      <c r="AD336" s="300"/>
      <c r="AE336" s="300"/>
      <c r="AF336" s="300"/>
      <c r="AG336" s="300"/>
      <c r="AH336" s="300"/>
      <c r="AI336" s="300"/>
      <c r="AJ336" s="300"/>
      <c r="AK336" s="300"/>
      <c r="AL336" s="300"/>
      <c r="AM336" s="300"/>
      <c r="AN336" s="300"/>
      <c r="AO336" s="300"/>
      <c r="AP336" s="300"/>
      <c r="AQ336" s="300"/>
      <c r="AR336" s="300"/>
      <c r="AS336" s="300"/>
      <c r="AT336" s="300"/>
      <c r="AU336" s="300"/>
      <c r="AV336" s="300"/>
      <c r="AW336" s="300"/>
      <c r="AX336" s="300"/>
      <c r="AY336" s="300"/>
      <c r="AZ336" s="300"/>
      <c r="BA336" s="300"/>
      <c r="BB336" s="300"/>
      <c r="BC336" s="300"/>
      <c r="BD336" s="300"/>
      <c r="BE336" s="300"/>
      <c r="BF336" s="300"/>
      <c r="BG336" s="300"/>
      <c r="BH336" s="300"/>
      <c r="BI336" s="300"/>
      <c r="BJ336" s="300"/>
      <c r="BK336" s="300"/>
      <c r="BL336" s="300"/>
      <c r="BM336" s="300"/>
      <c r="BN336" s="300"/>
      <c r="BO336" s="300"/>
      <c r="BP336" s="300"/>
      <c r="BQ336" s="300"/>
      <c r="BR336" s="300"/>
      <c r="BS336" s="300"/>
      <c r="BT336" s="300"/>
      <c r="BU336" s="300"/>
      <c r="BV336" s="300"/>
      <c r="BW336" s="300"/>
      <c r="BX336" s="300"/>
      <c r="BY336" s="300"/>
      <c r="BZ336" s="300"/>
      <c r="CA336" s="300"/>
      <c r="CB336" s="300"/>
      <c r="CC336" s="300"/>
      <c r="CD336" s="300"/>
      <c r="CE336" s="300"/>
      <c r="CF336" s="300"/>
      <c r="CG336" s="300"/>
      <c r="CH336" s="300"/>
      <c r="CI336" s="300"/>
      <c r="CJ336" s="300"/>
      <c r="CK336" s="300"/>
      <c r="CL336" s="300"/>
      <c r="CM336" s="300"/>
      <c r="CN336" s="300"/>
      <c r="CO336" s="300"/>
      <c r="CP336" s="300"/>
      <c r="CQ336" s="300"/>
      <c r="CR336" s="300"/>
      <c r="CS336" s="300"/>
      <c r="CT336" s="300"/>
      <c r="CU336" s="300"/>
      <c r="CV336" s="300"/>
      <c r="CW336" s="300"/>
      <c r="CX336" s="300"/>
      <c r="CY336" s="300"/>
      <c r="CZ336" s="300"/>
      <c r="DA336" s="300"/>
      <c r="DB336" s="300"/>
    </row>
    <row r="337" spans="1:106" s="468" customFormat="1" ht="16.5" thickTop="1" thickBot="1">
      <c r="A337" s="321"/>
      <c r="B337" s="444"/>
      <c r="C337" s="27" t="s">
        <v>374</v>
      </c>
      <c r="D337" s="84">
        <v>184900000</v>
      </c>
      <c r="E337" s="84">
        <f>SUM(E332:E336)</f>
        <v>0</v>
      </c>
      <c r="F337" s="84">
        <v>96125</v>
      </c>
      <c r="G337" s="84">
        <f>E163</f>
        <v>-1427661</v>
      </c>
      <c r="H337" s="84">
        <f t="shared" si="3"/>
        <v>183568464</v>
      </c>
      <c r="I337" s="93" t="str">
        <f>IF(H337=F50,"OK","Nuk Kuadron!")</f>
        <v>Nuk Kuadron!</v>
      </c>
      <c r="J337" s="300"/>
      <c r="K337" s="89"/>
      <c r="L337" s="300"/>
      <c r="M337" s="300"/>
      <c r="N337" s="300"/>
      <c r="O337" s="89"/>
      <c r="P337" s="89"/>
      <c r="Q337" s="89"/>
      <c r="R337" s="89"/>
      <c r="S337" s="89"/>
      <c r="T337" s="320"/>
      <c r="U337" s="321"/>
      <c r="V337" s="300"/>
      <c r="W337" s="300"/>
      <c r="X337" s="300"/>
      <c r="Y337" s="300"/>
      <c r="Z337" s="300"/>
      <c r="AA337" s="300"/>
      <c r="AB337" s="300"/>
      <c r="AC337" s="300"/>
      <c r="AD337" s="300"/>
      <c r="AE337" s="300"/>
      <c r="AF337" s="300"/>
      <c r="AG337" s="300"/>
      <c r="AH337" s="300"/>
      <c r="AI337" s="300"/>
      <c r="AJ337" s="300"/>
      <c r="AK337" s="300"/>
      <c r="AL337" s="300"/>
      <c r="AM337" s="300"/>
      <c r="AN337" s="300"/>
      <c r="AO337" s="300"/>
      <c r="AP337" s="300"/>
      <c r="AQ337" s="300"/>
      <c r="AR337" s="300"/>
      <c r="AS337" s="300"/>
      <c r="AT337" s="300"/>
      <c r="AU337" s="300"/>
      <c r="AV337" s="300"/>
      <c r="AW337" s="300"/>
      <c r="AX337" s="300"/>
      <c r="AY337" s="300"/>
      <c r="AZ337" s="300"/>
      <c r="BA337" s="300"/>
      <c r="BB337" s="300"/>
      <c r="BC337" s="300"/>
      <c r="BD337" s="300"/>
      <c r="BE337" s="300"/>
      <c r="BF337" s="300"/>
      <c r="BG337" s="300"/>
      <c r="BH337" s="300"/>
      <c r="BI337" s="300"/>
      <c r="BJ337" s="300"/>
      <c r="BK337" s="300"/>
      <c r="BL337" s="300"/>
      <c r="BM337" s="300"/>
      <c r="BN337" s="300"/>
      <c r="BO337" s="300"/>
      <c r="BP337" s="300"/>
      <c r="BQ337" s="300"/>
      <c r="BR337" s="300"/>
      <c r="BS337" s="300"/>
      <c r="BT337" s="300"/>
      <c r="BU337" s="300"/>
      <c r="BV337" s="300"/>
      <c r="BW337" s="300"/>
      <c r="BX337" s="300"/>
      <c r="BY337" s="300"/>
      <c r="BZ337" s="300"/>
      <c r="CA337" s="300"/>
      <c r="CB337" s="300"/>
      <c r="CC337" s="300"/>
      <c r="CD337" s="300"/>
      <c r="CE337" s="300"/>
      <c r="CF337" s="300"/>
      <c r="CG337" s="300"/>
      <c r="CH337" s="300"/>
      <c r="CI337" s="300"/>
      <c r="CJ337" s="300"/>
      <c r="CK337" s="300"/>
      <c r="CL337" s="300"/>
      <c r="CM337" s="300"/>
      <c r="CN337" s="300"/>
      <c r="CO337" s="300"/>
      <c r="CP337" s="300"/>
      <c r="CQ337" s="300"/>
      <c r="CR337" s="300"/>
      <c r="CS337" s="300"/>
      <c r="CT337" s="300"/>
      <c r="CU337" s="300"/>
      <c r="CV337" s="300"/>
      <c r="CW337" s="300"/>
      <c r="CX337" s="300"/>
      <c r="CY337" s="300"/>
      <c r="CZ337" s="300"/>
      <c r="DA337" s="300"/>
      <c r="DB337" s="300"/>
    </row>
    <row r="338" spans="1:106" s="468" customFormat="1" ht="15.75" thickTop="1">
      <c r="A338" s="321"/>
      <c r="B338" s="444"/>
      <c r="C338" s="446"/>
      <c r="D338" s="84"/>
      <c r="E338" s="84"/>
      <c r="F338" s="84"/>
      <c r="G338" s="159"/>
      <c r="H338" s="85">
        <f t="shared" si="3"/>
        <v>0</v>
      </c>
      <c r="I338" s="92"/>
      <c r="J338" s="300"/>
      <c r="K338" s="89"/>
      <c r="L338" s="300"/>
      <c r="M338" s="300"/>
      <c r="N338" s="300"/>
      <c r="O338" s="89"/>
      <c r="P338" s="89"/>
      <c r="Q338" s="89"/>
      <c r="R338" s="89"/>
      <c r="S338" s="89"/>
      <c r="T338" s="320"/>
      <c r="U338" s="321"/>
      <c r="V338" s="300"/>
      <c r="W338" s="300"/>
      <c r="X338" s="300"/>
      <c r="Y338" s="300"/>
      <c r="Z338" s="300"/>
      <c r="AA338" s="300"/>
      <c r="AB338" s="300"/>
      <c r="AC338" s="300"/>
      <c r="AD338" s="300"/>
      <c r="AE338" s="300"/>
      <c r="AF338" s="300"/>
      <c r="AG338" s="300"/>
      <c r="AH338" s="300"/>
      <c r="AI338" s="300"/>
      <c r="AJ338" s="300"/>
      <c r="AK338" s="300"/>
      <c r="AL338" s="300"/>
      <c r="AM338" s="300"/>
      <c r="AN338" s="300"/>
      <c r="AO338" s="300"/>
      <c r="AP338" s="300"/>
      <c r="AQ338" s="300"/>
      <c r="AR338" s="300"/>
      <c r="AS338" s="300"/>
      <c r="AT338" s="300"/>
      <c r="AU338" s="300"/>
      <c r="AV338" s="300"/>
      <c r="AW338" s="300"/>
      <c r="AX338" s="300"/>
      <c r="AY338" s="300"/>
      <c r="AZ338" s="300"/>
      <c r="BA338" s="300"/>
      <c r="BB338" s="300"/>
      <c r="BC338" s="300"/>
      <c r="BD338" s="300"/>
      <c r="BE338" s="300"/>
      <c r="BF338" s="300"/>
      <c r="BG338" s="300"/>
      <c r="BH338" s="300"/>
      <c r="BI338" s="300"/>
      <c r="BJ338" s="300"/>
      <c r="BK338" s="300"/>
      <c r="BL338" s="300"/>
      <c r="BM338" s="300"/>
      <c r="BN338" s="300"/>
      <c r="BO338" s="300"/>
      <c r="BP338" s="300"/>
      <c r="BQ338" s="300"/>
      <c r="BR338" s="300"/>
      <c r="BS338" s="300"/>
      <c r="BT338" s="300"/>
      <c r="BU338" s="300"/>
      <c r="BV338" s="300"/>
      <c r="BW338" s="300"/>
      <c r="BX338" s="300"/>
      <c r="BY338" s="300"/>
      <c r="BZ338" s="300"/>
      <c r="CA338" s="300"/>
      <c r="CB338" s="300"/>
      <c r="CC338" s="300"/>
      <c r="CD338" s="300"/>
      <c r="CE338" s="300"/>
      <c r="CF338" s="300"/>
      <c r="CG338" s="300"/>
      <c r="CH338" s="300"/>
      <c r="CI338" s="300"/>
      <c r="CJ338" s="300"/>
      <c r="CK338" s="300"/>
      <c r="CL338" s="300"/>
      <c r="CM338" s="300"/>
      <c r="CN338" s="300"/>
      <c r="CO338" s="300"/>
      <c r="CP338" s="300"/>
      <c r="CQ338" s="300"/>
      <c r="CR338" s="300"/>
      <c r="CS338" s="300"/>
      <c r="CT338" s="300"/>
      <c r="CU338" s="300"/>
      <c r="CV338" s="300"/>
      <c r="CW338" s="300"/>
      <c r="CX338" s="300"/>
      <c r="CY338" s="300"/>
      <c r="CZ338" s="300"/>
      <c r="DA338" s="300"/>
      <c r="DB338" s="300"/>
    </row>
    <row r="339" spans="1:106" s="468" customFormat="1" ht="15">
      <c r="A339" s="321"/>
      <c r="B339" s="444"/>
      <c r="C339" s="446" t="s">
        <v>43</v>
      </c>
      <c r="D339" s="84">
        <v>0</v>
      </c>
      <c r="E339" s="84">
        <v>0</v>
      </c>
      <c r="F339" s="84">
        <v>0</v>
      </c>
      <c r="G339" s="159">
        <f>E49</f>
        <v>-3540381</v>
      </c>
      <c r="H339" s="85">
        <f t="shared" si="3"/>
        <v>-3540381</v>
      </c>
      <c r="I339" s="92"/>
      <c r="J339" s="300"/>
      <c r="K339" s="89"/>
      <c r="L339" s="300"/>
      <c r="M339" s="300"/>
      <c r="N339" s="300"/>
      <c r="O339" s="89"/>
      <c r="P339" s="89"/>
      <c r="Q339" s="89"/>
      <c r="R339" s="89"/>
      <c r="S339" s="89"/>
      <c r="T339" s="320"/>
      <c r="U339" s="321"/>
      <c r="V339" s="300"/>
      <c r="W339" s="300"/>
      <c r="X339" s="300"/>
      <c r="Y339" s="300"/>
      <c r="Z339" s="300"/>
      <c r="AA339" s="300"/>
      <c r="AB339" s="300"/>
      <c r="AC339" s="300"/>
      <c r="AD339" s="300"/>
      <c r="AE339" s="300"/>
      <c r="AF339" s="300"/>
      <c r="AG339" s="300"/>
      <c r="AH339" s="300"/>
      <c r="AI339" s="300"/>
      <c r="AJ339" s="300"/>
      <c r="AK339" s="300"/>
      <c r="AL339" s="300"/>
      <c r="AM339" s="300"/>
      <c r="AN339" s="300"/>
      <c r="AO339" s="300"/>
      <c r="AP339" s="300"/>
      <c r="AQ339" s="300"/>
      <c r="AR339" s="300"/>
      <c r="AS339" s="300"/>
      <c r="AT339" s="300"/>
      <c r="AU339" s="300"/>
      <c r="AV339" s="300"/>
      <c r="AW339" s="300"/>
      <c r="AX339" s="300"/>
      <c r="AY339" s="300"/>
      <c r="AZ339" s="300"/>
      <c r="BA339" s="300"/>
      <c r="BB339" s="300"/>
      <c r="BC339" s="300"/>
      <c r="BD339" s="300"/>
      <c r="BE339" s="300"/>
      <c r="BF339" s="300"/>
      <c r="BG339" s="300"/>
      <c r="BH339" s="300"/>
      <c r="BI339" s="300"/>
      <c r="BJ339" s="300"/>
      <c r="BK339" s="300"/>
      <c r="BL339" s="300"/>
      <c r="BM339" s="300"/>
      <c r="BN339" s="300"/>
      <c r="BO339" s="300"/>
      <c r="BP339" s="300"/>
      <c r="BQ339" s="300"/>
      <c r="BR339" s="300"/>
      <c r="BS339" s="300"/>
      <c r="BT339" s="300"/>
      <c r="BU339" s="300"/>
      <c r="BV339" s="300"/>
      <c r="BW339" s="300"/>
      <c r="BX339" s="300"/>
      <c r="BY339" s="300"/>
      <c r="BZ339" s="300"/>
      <c r="CA339" s="300"/>
      <c r="CB339" s="300"/>
      <c r="CC339" s="300"/>
      <c r="CD339" s="300"/>
      <c r="CE339" s="300"/>
      <c r="CF339" s="300"/>
      <c r="CG339" s="300"/>
      <c r="CH339" s="300"/>
      <c r="CI339" s="300"/>
      <c r="CJ339" s="300"/>
      <c r="CK339" s="300"/>
      <c r="CL339" s="300"/>
      <c r="CM339" s="300"/>
      <c r="CN339" s="300"/>
      <c r="CO339" s="300"/>
      <c r="CP339" s="300"/>
      <c r="CQ339" s="300"/>
      <c r="CR339" s="300"/>
      <c r="CS339" s="300"/>
      <c r="CT339" s="300"/>
      <c r="CU339" s="300"/>
      <c r="CV339" s="300"/>
      <c r="CW339" s="300"/>
      <c r="CX339" s="300"/>
      <c r="CY339" s="300"/>
      <c r="CZ339" s="300"/>
      <c r="DA339" s="300"/>
      <c r="DB339" s="300"/>
    </row>
    <row r="340" spans="1:106" s="468" customFormat="1" ht="15">
      <c r="A340" s="321"/>
      <c r="B340" s="444"/>
      <c r="C340" s="446" t="s">
        <v>42</v>
      </c>
      <c r="D340" s="84">
        <v>0</v>
      </c>
      <c r="E340" s="84">
        <v>0</v>
      </c>
      <c r="F340" s="84">
        <v>0</v>
      </c>
      <c r="G340" s="159">
        <v>0</v>
      </c>
      <c r="H340" s="85">
        <f t="shared" si="3"/>
        <v>0</v>
      </c>
      <c r="I340" s="92"/>
      <c r="J340" s="300"/>
      <c r="K340" s="89"/>
      <c r="L340" s="300"/>
      <c r="M340" s="300"/>
      <c r="N340" s="300"/>
      <c r="O340" s="89"/>
      <c r="P340" s="89"/>
      <c r="Q340" s="89"/>
      <c r="R340" s="89"/>
      <c r="S340" s="89"/>
      <c r="T340" s="320"/>
      <c r="U340" s="321"/>
      <c r="V340" s="300"/>
      <c r="W340" s="300"/>
      <c r="X340" s="300"/>
      <c r="Y340" s="300"/>
      <c r="Z340" s="300"/>
      <c r="AA340" s="300"/>
      <c r="AB340" s="300"/>
      <c r="AC340" s="300"/>
      <c r="AD340" s="300"/>
      <c r="AE340" s="300"/>
      <c r="AF340" s="300"/>
      <c r="AG340" s="300"/>
      <c r="AH340" s="300"/>
      <c r="AI340" s="300"/>
      <c r="AJ340" s="300"/>
      <c r="AK340" s="300"/>
      <c r="AL340" s="300"/>
      <c r="AM340" s="300"/>
      <c r="AN340" s="300"/>
      <c r="AO340" s="300"/>
      <c r="AP340" s="300"/>
      <c r="AQ340" s="300"/>
      <c r="AR340" s="300"/>
      <c r="AS340" s="300"/>
      <c r="AT340" s="300"/>
      <c r="AU340" s="300"/>
      <c r="AV340" s="300"/>
      <c r="AW340" s="300"/>
      <c r="AX340" s="300"/>
      <c r="AY340" s="300"/>
      <c r="AZ340" s="300"/>
      <c r="BA340" s="300"/>
      <c r="BB340" s="300"/>
      <c r="BC340" s="300"/>
      <c r="BD340" s="300"/>
      <c r="BE340" s="300"/>
      <c r="BF340" s="300"/>
      <c r="BG340" s="300"/>
      <c r="BH340" s="300"/>
      <c r="BI340" s="300"/>
      <c r="BJ340" s="300"/>
      <c r="BK340" s="300"/>
      <c r="BL340" s="300"/>
      <c r="BM340" s="300"/>
      <c r="BN340" s="300"/>
      <c r="BO340" s="300"/>
      <c r="BP340" s="300"/>
      <c r="BQ340" s="300"/>
      <c r="BR340" s="300"/>
      <c r="BS340" s="300"/>
      <c r="BT340" s="300"/>
      <c r="BU340" s="300"/>
      <c r="BV340" s="300"/>
      <c r="BW340" s="300"/>
      <c r="BX340" s="300"/>
      <c r="BY340" s="300"/>
      <c r="BZ340" s="300"/>
      <c r="CA340" s="300"/>
      <c r="CB340" s="300"/>
      <c r="CC340" s="300"/>
      <c r="CD340" s="300"/>
      <c r="CE340" s="300"/>
      <c r="CF340" s="300"/>
      <c r="CG340" s="300"/>
      <c r="CH340" s="300"/>
      <c r="CI340" s="300"/>
      <c r="CJ340" s="300"/>
      <c r="CK340" s="300"/>
      <c r="CL340" s="300"/>
      <c r="CM340" s="300"/>
      <c r="CN340" s="300"/>
      <c r="CO340" s="300"/>
      <c r="CP340" s="300"/>
      <c r="CQ340" s="300"/>
      <c r="CR340" s="300"/>
      <c r="CS340" s="300"/>
      <c r="CT340" s="300"/>
      <c r="CU340" s="300"/>
      <c r="CV340" s="300"/>
      <c r="CW340" s="300"/>
      <c r="CX340" s="300"/>
      <c r="CY340" s="300"/>
      <c r="CZ340" s="300"/>
      <c r="DA340" s="300"/>
      <c r="DB340" s="300"/>
    </row>
    <row r="341" spans="1:106" s="468" customFormat="1" ht="15">
      <c r="A341" s="321"/>
      <c r="B341" s="444"/>
      <c r="C341" s="446" t="s">
        <v>248</v>
      </c>
      <c r="D341" s="84">
        <v>0</v>
      </c>
      <c r="E341" s="84">
        <v>0</v>
      </c>
      <c r="F341" s="84">
        <v>0</v>
      </c>
      <c r="G341" s="159">
        <v>0</v>
      </c>
      <c r="H341" s="85">
        <f t="shared" si="3"/>
        <v>0</v>
      </c>
      <c r="I341" s="92"/>
      <c r="J341" s="300"/>
      <c r="K341" s="89"/>
      <c r="L341" s="300"/>
      <c r="M341" s="300"/>
      <c r="N341" s="300"/>
      <c r="O341" s="89"/>
      <c r="P341" s="89"/>
      <c r="Q341" s="89"/>
      <c r="R341" s="89"/>
      <c r="S341" s="89"/>
      <c r="T341" s="320"/>
      <c r="U341" s="321"/>
      <c r="V341" s="300"/>
      <c r="W341" s="300"/>
      <c r="X341" s="300"/>
      <c r="Y341" s="300"/>
      <c r="Z341" s="300"/>
      <c r="AA341" s="300"/>
      <c r="AB341" s="300"/>
      <c r="AC341" s="300"/>
      <c r="AD341" s="300"/>
      <c r="AE341" s="300"/>
      <c r="AF341" s="300"/>
      <c r="AG341" s="300"/>
      <c r="AH341" s="300"/>
      <c r="AI341" s="300"/>
      <c r="AJ341" s="300"/>
      <c r="AK341" s="300"/>
      <c r="AL341" s="300"/>
      <c r="AM341" s="300"/>
      <c r="AN341" s="300"/>
      <c r="AO341" s="300"/>
      <c r="AP341" s="300"/>
      <c r="AQ341" s="300"/>
      <c r="AR341" s="300"/>
      <c r="AS341" s="300"/>
      <c r="AT341" s="300"/>
      <c r="AU341" s="300"/>
      <c r="AV341" s="300"/>
      <c r="AW341" s="300"/>
      <c r="AX341" s="300"/>
      <c r="AY341" s="300"/>
      <c r="AZ341" s="300"/>
      <c r="BA341" s="300"/>
      <c r="BB341" s="300"/>
      <c r="BC341" s="300"/>
      <c r="BD341" s="300"/>
      <c r="BE341" s="300"/>
      <c r="BF341" s="300"/>
      <c r="BG341" s="300"/>
      <c r="BH341" s="300"/>
      <c r="BI341" s="300"/>
      <c r="BJ341" s="300"/>
      <c r="BK341" s="300"/>
      <c r="BL341" s="300"/>
      <c r="BM341" s="300"/>
      <c r="BN341" s="300"/>
      <c r="BO341" s="300"/>
      <c r="BP341" s="300"/>
      <c r="BQ341" s="300"/>
      <c r="BR341" s="300"/>
      <c r="BS341" s="300"/>
      <c r="BT341" s="300"/>
      <c r="BU341" s="300"/>
      <c r="BV341" s="300"/>
      <c r="BW341" s="300"/>
      <c r="BX341" s="300"/>
      <c r="BY341" s="300"/>
      <c r="BZ341" s="300"/>
      <c r="CA341" s="300"/>
      <c r="CB341" s="300"/>
      <c r="CC341" s="300"/>
      <c r="CD341" s="300"/>
      <c r="CE341" s="300"/>
      <c r="CF341" s="300"/>
      <c r="CG341" s="300"/>
      <c r="CH341" s="300"/>
      <c r="CI341" s="300"/>
      <c r="CJ341" s="300"/>
      <c r="CK341" s="300"/>
      <c r="CL341" s="300"/>
      <c r="CM341" s="300"/>
      <c r="CN341" s="300"/>
      <c r="CO341" s="300"/>
      <c r="CP341" s="300"/>
      <c r="CQ341" s="300"/>
      <c r="CR341" s="300"/>
      <c r="CS341" s="300"/>
      <c r="CT341" s="300"/>
      <c r="CU341" s="300"/>
      <c r="CV341" s="300"/>
      <c r="CW341" s="300"/>
      <c r="CX341" s="300"/>
      <c r="CY341" s="300"/>
      <c r="CZ341" s="300"/>
      <c r="DA341" s="300"/>
      <c r="DB341" s="300"/>
    </row>
    <row r="342" spans="1:106" s="468" customFormat="1" ht="15">
      <c r="A342" s="321"/>
      <c r="B342" s="444"/>
      <c r="C342" s="446" t="s">
        <v>45</v>
      </c>
      <c r="D342" s="84"/>
      <c r="E342" s="84"/>
      <c r="F342" s="84">
        <v>0</v>
      </c>
      <c r="G342" s="159">
        <f>-F342</f>
        <v>0</v>
      </c>
      <c r="H342" s="85">
        <v>0</v>
      </c>
      <c r="I342" s="92"/>
      <c r="J342" s="300"/>
      <c r="K342" s="89"/>
      <c r="L342" s="300"/>
      <c r="M342" s="300"/>
      <c r="N342" s="300"/>
      <c r="O342" s="89"/>
      <c r="P342" s="89"/>
      <c r="Q342" s="89"/>
      <c r="R342" s="89"/>
      <c r="S342" s="89"/>
      <c r="T342" s="320"/>
      <c r="U342" s="321"/>
      <c r="V342" s="300"/>
      <c r="W342" s="300"/>
      <c r="X342" s="300"/>
      <c r="Y342" s="300"/>
      <c r="Z342" s="300"/>
      <c r="AA342" s="300"/>
      <c r="AB342" s="300"/>
      <c r="AC342" s="300"/>
      <c r="AD342" s="300"/>
      <c r="AE342" s="300"/>
      <c r="AF342" s="300"/>
      <c r="AG342" s="300"/>
      <c r="AH342" s="300"/>
      <c r="AI342" s="300"/>
      <c r="AJ342" s="300"/>
      <c r="AK342" s="300"/>
      <c r="AL342" s="300"/>
      <c r="AM342" s="300"/>
      <c r="AN342" s="300"/>
      <c r="AO342" s="300"/>
      <c r="AP342" s="300"/>
      <c r="AQ342" s="300"/>
      <c r="AR342" s="300"/>
      <c r="AS342" s="300"/>
      <c r="AT342" s="300"/>
      <c r="AU342" s="300"/>
      <c r="AV342" s="300"/>
      <c r="AW342" s="300"/>
      <c r="AX342" s="300"/>
      <c r="AY342" s="300"/>
      <c r="AZ342" s="300"/>
      <c r="BA342" s="300"/>
      <c r="BB342" s="300"/>
      <c r="BC342" s="300"/>
      <c r="BD342" s="300"/>
      <c r="BE342" s="300"/>
      <c r="BF342" s="300"/>
      <c r="BG342" s="300"/>
      <c r="BH342" s="300"/>
      <c r="BI342" s="300"/>
      <c r="BJ342" s="300"/>
      <c r="BK342" s="300"/>
      <c r="BL342" s="300"/>
      <c r="BM342" s="300"/>
      <c r="BN342" s="300"/>
      <c r="BO342" s="300"/>
      <c r="BP342" s="300"/>
      <c r="BQ342" s="300"/>
      <c r="BR342" s="300"/>
      <c r="BS342" s="300"/>
      <c r="BT342" s="300"/>
      <c r="BU342" s="300"/>
      <c r="BV342" s="300"/>
      <c r="BW342" s="300"/>
      <c r="BX342" s="300"/>
      <c r="BY342" s="300"/>
      <c r="BZ342" s="300"/>
      <c r="CA342" s="300"/>
      <c r="CB342" s="300"/>
      <c r="CC342" s="300"/>
      <c r="CD342" s="300"/>
      <c r="CE342" s="300"/>
      <c r="CF342" s="300"/>
      <c r="CG342" s="300"/>
      <c r="CH342" s="300"/>
      <c r="CI342" s="300"/>
      <c r="CJ342" s="300"/>
      <c r="CK342" s="300"/>
      <c r="CL342" s="300"/>
      <c r="CM342" s="300"/>
      <c r="CN342" s="300"/>
      <c r="CO342" s="300"/>
      <c r="CP342" s="300"/>
      <c r="CQ342" s="300"/>
      <c r="CR342" s="300"/>
      <c r="CS342" s="300"/>
      <c r="CT342" s="300"/>
      <c r="CU342" s="300"/>
      <c r="CV342" s="300"/>
      <c r="CW342" s="300"/>
      <c r="CX342" s="300"/>
      <c r="CY342" s="300"/>
      <c r="CZ342" s="300"/>
      <c r="DA342" s="300"/>
      <c r="DB342" s="300"/>
    </row>
    <row r="343" spans="1:106" s="468" customFormat="1" ht="15">
      <c r="A343" s="321"/>
      <c r="B343" s="444"/>
      <c r="C343" s="446" t="s">
        <v>44</v>
      </c>
      <c r="D343" s="84">
        <v>0</v>
      </c>
      <c r="E343" s="84">
        <v>0</v>
      </c>
      <c r="F343" s="84">
        <v>0</v>
      </c>
      <c r="G343" s="159">
        <v>0</v>
      </c>
      <c r="H343" s="85">
        <f>SUM(D343:G343)</f>
        <v>0</v>
      </c>
      <c r="I343" s="92"/>
      <c r="J343" s="300"/>
      <c r="K343" s="89"/>
      <c r="L343" s="300"/>
      <c r="M343" s="300"/>
      <c r="N343" s="300"/>
      <c r="O343" s="89"/>
      <c r="P343" s="89"/>
      <c r="Q343" s="89"/>
      <c r="R343" s="89"/>
      <c r="S343" s="89"/>
      <c r="T343" s="320"/>
      <c r="U343" s="321"/>
      <c r="V343" s="300"/>
      <c r="W343" s="300"/>
      <c r="X343" s="300"/>
      <c r="Y343" s="300"/>
      <c r="Z343" s="300"/>
      <c r="AA343" s="300"/>
      <c r="AB343" s="300"/>
      <c r="AC343" s="300"/>
      <c r="AD343" s="300"/>
      <c r="AE343" s="300"/>
      <c r="AF343" s="300"/>
      <c r="AG343" s="300"/>
      <c r="AH343" s="300"/>
      <c r="AI343" s="300"/>
      <c r="AJ343" s="300"/>
      <c r="AK343" s="300"/>
      <c r="AL343" s="300"/>
      <c r="AM343" s="300"/>
      <c r="AN343" s="300"/>
      <c r="AO343" s="300"/>
      <c r="AP343" s="300"/>
      <c r="AQ343" s="300"/>
      <c r="AR343" s="300"/>
      <c r="AS343" s="300"/>
      <c r="AT343" s="300"/>
      <c r="AU343" s="300"/>
      <c r="AV343" s="300"/>
      <c r="AW343" s="300"/>
      <c r="AX343" s="300"/>
      <c r="AY343" s="300"/>
      <c r="AZ343" s="300"/>
      <c r="BA343" s="300"/>
      <c r="BB343" s="300"/>
      <c r="BC343" s="300"/>
      <c r="BD343" s="300"/>
      <c r="BE343" s="300"/>
      <c r="BF343" s="300"/>
      <c r="BG343" s="300"/>
      <c r="BH343" s="300"/>
      <c r="BI343" s="300"/>
      <c r="BJ343" s="300"/>
      <c r="BK343" s="300"/>
      <c r="BL343" s="300"/>
      <c r="BM343" s="300"/>
      <c r="BN343" s="300"/>
      <c r="BO343" s="300"/>
      <c r="BP343" s="300"/>
      <c r="BQ343" s="300"/>
      <c r="BR343" s="300"/>
      <c r="BS343" s="300"/>
      <c r="BT343" s="300"/>
      <c r="BU343" s="300"/>
      <c r="BV343" s="300"/>
      <c r="BW343" s="300"/>
      <c r="BX343" s="300"/>
      <c r="BY343" s="300"/>
      <c r="BZ343" s="300"/>
      <c r="CA343" s="300"/>
      <c r="CB343" s="300"/>
      <c r="CC343" s="300"/>
      <c r="CD343" s="300"/>
      <c r="CE343" s="300"/>
      <c r="CF343" s="300"/>
      <c r="CG343" s="300"/>
      <c r="CH343" s="300"/>
      <c r="CI343" s="300"/>
      <c r="CJ343" s="300"/>
      <c r="CK343" s="300"/>
      <c r="CL343" s="300"/>
      <c r="CM343" s="300"/>
      <c r="CN343" s="300"/>
      <c r="CO343" s="300"/>
      <c r="CP343" s="300"/>
      <c r="CQ343" s="300"/>
      <c r="CR343" s="300"/>
      <c r="CS343" s="300"/>
      <c r="CT343" s="300"/>
      <c r="CU343" s="300"/>
      <c r="CV343" s="300"/>
      <c r="CW343" s="300"/>
      <c r="CX343" s="300"/>
      <c r="CY343" s="300"/>
      <c r="CZ343" s="300"/>
      <c r="DA343" s="300"/>
      <c r="DB343" s="300"/>
    </row>
    <row r="344" spans="1:106" s="468" customFormat="1" ht="15.75" thickBot="1">
      <c r="A344" s="321"/>
      <c r="B344" s="469"/>
      <c r="C344" s="470"/>
      <c r="D344" s="86"/>
      <c r="E344" s="86"/>
      <c r="F344" s="86"/>
      <c r="G344" s="160"/>
      <c r="H344" s="87">
        <f>SUM(D344:G344)</f>
        <v>0</v>
      </c>
      <c r="I344" s="92"/>
      <c r="J344" s="300"/>
      <c r="K344" s="89"/>
      <c r="L344" s="300"/>
      <c r="M344" s="300"/>
      <c r="N344" s="300"/>
      <c r="O344" s="89"/>
      <c r="P344" s="89"/>
      <c r="Q344" s="89"/>
      <c r="R344" s="89"/>
      <c r="S344" s="89"/>
      <c r="T344" s="320"/>
      <c r="U344" s="321"/>
      <c r="V344" s="300"/>
      <c r="W344" s="300"/>
      <c r="X344" s="300"/>
      <c r="Y344" s="300"/>
      <c r="Z344" s="300"/>
      <c r="AA344" s="300"/>
      <c r="AB344" s="300"/>
      <c r="AC344" s="300"/>
      <c r="AD344" s="300"/>
      <c r="AE344" s="300"/>
      <c r="AF344" s="300"/>
      <c r="AG344" s="300"/>
      <c r="AH344" s="300"/>
      <c r="AI344" s="300"/>
      <c r="AJ344" s="300"/>
      <c r="AK344" s="300"/>
      <c r="AL344" s="300"/>
      <c r="AM344" s="300"/>
      <c r="AN344" s="300"/>
      <c r="AO344" s="300"/>
      <c r="AP344" s="300"/>
      <c r="AQ344" s="300"/>
      <c r="AR344" s="300"/>
      <c r="AS344" s="300"/>
      <c r="AT344" s="300"/>
      <c r="AU344" s="300"/>
      <c r="AV344" s="300"/>
      <c r="AW344" s="300"/>
      <c r="AX344" s="300"/>
      <c r="AY344" s="300"/>
      <c r="AZ344" s="300"/>
      <c r="BA344" s="300"/>
      <c r="BB344" s="300"/>
      <c r="BC344" s="300"/>
      <c r="BD344" s="300"/>
      <c r="BE344" s="300"/>
      <c r="BF344" s="300"/>
      <c r="BG344" s="300"/>
      <c r="BH344" s="300"/>
      <c r="BI344" s="300"/>
      <c r="BJ344" s="300"/>
      <c r="BK344" s="300"/>
      <c r="BL344" s="300"/>
      <c r="BM344" s="300"/>
      <c r="BN344" s="300"/>
      <c r="BO344" s="300"/>
      <c r="BP344" s="300"/>
      <c r="BQ344" s="300"/>
      <c r="BR344" s="300"/>
      <c r="BS344" s="300"/>
      <c r="BT344" s="300"/>
      <c r="BU344" s="300"/>
      <c r="BV344" s="300"/>
      <c r="BW344" s="300"/>
      <c r="BX344" s="300"/>
      <c r="BY344" s="300"/>
      <c r="BZ344" s="300"/>
      <c r="CA344" s="300"/>
      <c r="CB344" s="300"/>
      <c r="CC344" s="300"/>
      <c r="CD344" s="300"/>
      <c r="CE344" s="300"/>
      <c r="CF344" s="300"/>
      <c r="CG344" s="300"/>
      <c r="CH344" s="300"/>
      <c r="CI344" s="300"/>
      <c r="CJ344" s="300"/>
      <c r="CK344" s="300"/>
      <c r="CL344" s="300"/>
      <c r="CM344" s="300"/>
      <c r="CN344" s="300"/>
      <c r="CO344" s="300"/>
      <c r="CP344" s="300"/>
      <c r="CQ344" s="300"/>
      <c r="CR344" s="300"/>
      <c r="CS344" s="300"/>
      <c r="CT344" s="300"/>
      <c r="CU344" s="300"/>
      <c r="CV344" s="300"/>
      <c r="CW344" s="300"/>
      <c r="CX344" s="300"/>
      <c r="CY344" s="300"/>
      <c r="CZ344" s="300"/>
      <c r="DA344" s="300"/>
      <c r="DB344" s="300"/>
    </row>
    <row r="345" spans="1:106" s="468" customFormat="1" ht="16.5" thickTop="1" thickBot="1">
      <c r="A345" s="321"/>
      <c r="B345" s="471"/>
      <c r="C345" s="83" t="s">
        <v>368</v>
      </c>
      <c r="D345" s="88">
        <f>SUM(D337:D343)</f>
        <v>184900000</v>
      </c>
      <c r="E345" s="88">
        <f>SUM(E337:E343)</f>
        <v>0</v>
      </c>
      <c r="F345" s="88">
        <f>SUM(F337:F343)</f>
        <v>96125</v>
      </c>
      <c r="G345" s="88">
        <f>SUM(G337:G343)</f>
        <v>-4968042</v>
      </c>
      <c r="H345" s="88">
        <f>SUM(H337:H343)</f>
        <v>180028083</v>
      </c>
      <c r="I345" s="93" t="str">
        <f>IF(H345=E50,"OK"," Nuk Kuadron!")</f>
        <v>OK</v>
      </c>
      <c r="J345" s="410">
        <f>H345-E50</f>
        <v>0</v>
      </c>
      <c r="K345" s="153" t="s">
        <v>244</v>
      </c>
      <c r="L345" s="300"/>
      <c r="M345" s="300"/>
      <c r="N345" s="300"/>
      <c r="O345" s="89"/>
      <c r="P345" s="89"/>
      <c r="Q345" s="89"/>
      <c r="R345" s="89"/>
      <c r="S345" s="89"/>
      <c r="T345" s="320"/>
      <c r="U345" s="321"/>
      <c r="V345" s="300"/>
      <c r="W345" s="300"/>
      <c r="X345" s="300"/>
      <c r="Y345" s="300"/>
      <c r="Z345" s="300"/>
      <c r="AA345" s="300"/>
      <c r="AB345" s="300"/>
      <c r="AC345" s="300"/>
      <c r="AD345" s="300"/>
      <c r="AE345" s="300"/>
      <c r="AF345" s="300"/>
      <c r="AG345" s="300"/>
      <c r="AH345" s="300"/>
      <c r="AI345" s="300"/>
      <c r="AJ345" s="300"/>
      <c r="AK345" s="300"/>
      <c r="AL345" s="300"/>
      <c r="AM345" s="300"/>
      <c r="AN345" s="300"/>
      <c r="AO345" s="300"/>
      <c r="AP345" s="300"/>
      <c r="AQ345" s="300"/>
      <c r="AR345" s="300"/>
      <c r="AS345" s="300"/>
      <c r="AT345" s="300"/>
      <c r="AU345" s="300"/>
      <c r="AV345" s="300"/>
      <c r="AW345" s="300"/>
      <c r="AX345" s="300"/>
      <c r="AY345" s="300"/>
      <c r="AZ345" s="300"/>
      <c r="BA345" s="300"/>
      <c r="BB345" s="300"/>
      <c r="BC345" s="300"/>
      <c r="BD345" s="300"/>
      <c r="BE345" s="300"/>
      <c r="BF345" s="300"/>
      <c r="BG345" s="300"/>
      <c r="BH345" s="300"/>
      <c r="BI345" s="300"/>
      <c r="BJ345" s="300"/>
      <c r="BK345" s="300"/>
      <c r="BL345" s="300"/>
      <c r="BM345" s="300"/>
      <c r="BN345" s="300"/>
      <c r="BO345" s="300"/>
      <c r="BP345" s="300"/>
      <c r="BQ345" s="300"/>
      <c r="BR345" s="300"/>
      <c r="BS345" s="300"/>
      <c r="BT345" s="300"/>
      <c r="BU345" s="300"/>
      <c r="BV345" s="300"/>
      <c r="BW345" s="300"/>
      <c r="BX345" s="300"/>
      <c r="BY345" s="300"/>
      <c r="BZ345" s="300"/>
      <c r="CA345" s="300"/>
      <c r="CB345" s="300"/>
      <c r="CC345" s="300"/>
      <c r="CD345" s="300"/>
      <c r="CE345" s="300"/>
      <c r="CF345" s="300"/>
      <c r="CG345" s="300"/>
      <c r="CH345" s="300"/>
      <c r="CI345" s="300"/>
      <c r="CJ345" s="300"/>
      <c r="CK345" s="300"/>
      <c r="CL345" s="300"/>
      <c r="CM345" s="300"/>
      <c r="CN345" s="300"/>
      <c r="CO345" s="300"/>
      <c r="CP345" s="300"/>
      <c r="CQ345" s="300"/>
      <c r="CR345" s="300"/>
      <c r="CS345" s="300"/>
      <c r="CT345" s="300"/>
      <c r="CU345" s="300"/>
      <c r="CV345" s="300"/>
      <c r="CW345" s="300"/>
      <c r="CX345" s="300"/>
      <c r="CY345" s="300"/>
      <c r="CZ345" s="300"/>
      <c r="DA345" s="300"/>
      <c r="DB345" s="300"/>
    </row>
    <row r="346" spans="1:106" ht="12" thickTop="1">
      <c r="G346" s="300"/>
      <c r="M346" s="300"/>
      <c r="N346" s="300"/>
    </row>
    <row r="347" spans="1:106">
      <c r="G347" s="300"/>
    </row>
    <row r="348" spans="1:106">
      <c r="G348" s="300"/>
    </row>
    <row r="349" spans="1:106">
      <c r="G349" s="300" t="s">
        <v>255</v>
      </c>
      <c r="J349" s="348"/>
    </row>
    <row r="350" spans="1:106" ht="15.75">
      <c r="B350" s="495" t="str">
        <f>B6</f>
        <v>Shoqeria tregtare: "Prodhim Veshje Ushtarake"  sh.a, Tiranë</v>
      </c>
      <c r="C350" s="495"/>
      <c r="D350" s="495"/>
      <c r="E350" s="495"/>
      <c r="F350" s="495"/>
      <c r="G350" s="300"/>
    </row>
    <row r="351" spans="1:106" s="300" customFormat="1" ht="15.75">
      <c r="B351" s="180"/>
      <c r="C351" s="180"/>
      <c r="D351" s="245"/>
      <c r="E351" s="180"/>
      <c r="F351" s="180"/>
    </row>
    <row r="352" spans="1:106" s="300" customFormat="1" ht="15.75">
      <c r="B352" s="499" t="s">
        <v>300</v>
      </c>
      <c r="C352" s="499"/>
      <c r="D352" s="499"/>
      <c r="E352" s="499"/>
      <c r="F352" s="499"/>
    </row>
    <row r="353" spans="2:7" ht="12" thickBot="1">
      <c r="G353" s="354"/>
    </row>
    <row r="354" spans="2:7" ht="40.5" customHeight="1" thickTop="1" thickBot="1">
      <c r="B354" s="472"/>
      <c r="C354" s="178"/>
      <c r="D354" s="175" t="s">
        <v>339</v>
      </c>
      <c r="E354" s="176" t="s">
        <v>340</v>
      </c>
      <c r="F354" s="179" t="s">
        <v>253</v>
      </c>
      <c r="G354" s="177"/>
    </row>
    <row r="355" spans="2:7" ht="16.5" thickTop="1">
      <c r="B355" s="181" t="s">
        <v>2</v>
      </c>
      <c r="C355" s="182" t="s">
        <v>254</v>
      </c>
      <c r="D355" s="246" t="s">
        <v>255</v>
      </c>
      <c r="E355" s="183"/>
      <c r="F355" s="184"/>
      <c r="G355" s="1"/>
    </row>
    <row r="356" spans="2:7" ht="15">
      <c r="B356" s="185"/>
      <c r="C356" s="186" t="s">
        <v>256</v>
      </c>
      <c r="D356" s="247"/>
      <c r="E356" s="187"/>
      <c r="F356" s="188"/>
      <c r="G356" s="1"/>
    </row>
    <row r="357" spans="2:7" ht="15">
      <c r="B357" s="185"/>
      <c r="C357" s="189" t="s">
        <v>257</v>
      </c>
      <c r="D357" s="248">
        <f>E17/E33</f>
        <v>0.81085447987895098</v>
      </c>
      <c r="E357" s="190">
        <f>F17/F33</f>
        <v>0.97989434355481064</v>
      </c>
      <c r="F357" s="191"/>
      <c r="G357" s="1"/>
    </row>
    <row r="358" spans="2:7" ht="15">
      <c r="B358" s="185"/>
      <c r="C358" s="192" t="s">
        <v>258</v>
      </c>
      <c r="D358" s="473"/>
      <c r="E358" s="474"/>
      <c r="F358" s="191"/>
      <c r="G358" s="1"/>
    </row>
    <row r="359" spans="2:7" ht="15">
      <c r="B359" s="185"/>
      <c r="C359" s="193" t="s">
        <v>259</v>
      </c>
      <c r="D359" s="473"/>
      <c r="E359" s="474"/>
      <c r="F359" s="191"/>
      <c r="G359" s="1"/>
    </row>
    <row r="360" spans="2:7" ht="15">
      <c r="B360" s="185"/>
      <c r="C360" s="189" t="s">
        <v>260</v>
      </c>
      <c r="D360" s="473">
        <f>(E17-E14)/E33</f>
        <v>0.60083059639302316</v>
      </c>
      <c r="E360" s="474">
        <f>(F17-F14)/F33</f>
        <v>0.70745793457089567</v>
      </c>
      <c r="F360" s="191"/>
      <c r="G360" s="1"/>
    </row>
    <row r="361" spans="2:7" ht="15">
      <c r="B361" s="185"/>
      <c r="C361" s="194" t="s">
        <v>261</v>
      </c>
      <c r="D361" s="473"/>
      <c r="E361" s="474"/>
      <c r="F361" s="191"/>
      <c r="G361" s="1"/>
    </row>
    <row r="362" spans="2:7" ht="15">
      <c r="B362" s="185"/>
      <c r="C362" s="193" t="s">
        <v>259</v>
      </c>
      <c r="D362" s="473"/>
      <c r="E362" s="474"/>
      <c r="F362" s="191"/>
      <c r="G362" s="1"/>
    </row>
    <row r="363" spans="2:7" ht="15">
      <c r="B363" s="185"/>
      <c r="C363" s="195" t="s">
        <v>262</v>
      </c>
      <c r="D363" s="473"/>
      <c r="E363" s="474"/>
      <c r="F363" s="191"/>
      <c r="G363" s="1"/>
    </row>
    <row r="364" spans="2:7" ht="15">
      <c r="B364" s="185"/>
      <c r="C364" s="189" t="s">
        <v>260</v>
      </c>
      <c r="D364" s="473">
        <v>0</v>
      </c>
      <c r="E364" s="474">
        <v>0</v>
      </c>
      <c r="F364" s="191"/>
      <c r="G364" s="1"/>
    </row>
    <row r="365" spans="2:7" ht="15">
      <c r="B365" s="185"/>
      <c r="C365" s="194" t="s">
        <v>261</v>
      </c>
      <c r="D365" s="473"/>
      <c r="E365" s="474"/>
      <c r="F365" s="191"/>
      <c r="G365" s="1"/>
    </row>
    <row r="366" spans="2:7" ht="15.75">
      <c r="B366" s="196" t="s">
        <v>8</v>
      </c>
      <c r="C366" s="197" t="s">
        <v>263</v>
      </c>
      <c r="D366" s="475"/>
      <c r="E366" s="476"/>
      <c r="F366" s="198"/>
      <c r="G366" s="1"/>
    </row>
    <row r="367" spans="2:7" ht="15">
      <c r="B367" s="185"/>
      <c r="C367" s="193" t="s">
        <v>264</v>
      </c>
      <c r="D367" s="473"/>
      <c r="E367" s="474"/>
      <c r="F367" s="191"/>
      <c r="G367" s="1"/>
    </row>
    <row r="368" spans="2:7" ht="15">
      <c r="B368" s="185"/>
      <c r="C368" s="189" t="s">
        <v>265</v>
      </c>
      <c r="D368" s="473" t="e">
        <f>E13/(E179/365)</f>
        <v>#DIV/0!</v>
      </c>
      <c r="E368" s="474" t="e">
        <f>F13/(F179/365)</f>
        <v>#DIV/0!</v>
      </c>
      <c r="F368" s="191"/>
      <c r="G368" s="1"/>
    </row>
    <row r="369" spans="2:7" ht="15">
      <c r="B369" s="185"/>
      <c r="C369" s="199" t="s">
        <v>266</v>
      </c>
      <c r="D369" s="473"/>
      <c r="E369" s="474"/>
      <c r="F369" s="191"/>
      <c r="G369" s="1"/>
    </row>
    <row r="370" spans="2:7" ht="15">
      <c r="B370" s="185"/>
      <c r="C370" s="193" t="s">
        <v>267</v>
      </c>
      <c r="D370" s="473"/>
      <c r="E370" s="474"/>
      <c r="F370" s="188"/>
      <c r="G370" s="1"/>
    </row>
    <row r="371" spans="2:7" ht="15">
      <c r="B371" s="185"/>
      <c r="C371" s="189" t="s">
        <v>268</v>
      </c>
      <c r="D371" s="473">
        <v>0</v>
      </c>
      <c r="E371" s="474">
        <v>0</v>
      </c>
      <c r="F371" s="188"/>
      <c r="G371" s="1"/>
    </row>
    <row r="372" spans="2:7" ht="15">
      <c r="B372" s="185"/>
      <c r="C372" s="194" t="s">
        <v>269</v>
      </c>
      <c r="D372" s="473"/>
      <c r="E372" s="474"/>
      <c r="F372" s="188"/>
      <c r="G372" s="1"/>
    </row>
    <row r="373" spans="2:7" ht="15">
      <c r="B373" s="185"/>
      <c r="C373" s="193" t="s">
        <v>270</v>
      </c>
      <c r="D373" s="473"/>
      <c r="E373" s="474"/>
      <c r="F373" s="188"/>
      <c r="G373" s="1"/>
    </row>
    <row r="374" spans="2:7" ht="15">
      <c r="B374" s="185"/>
      <c r="C374" s="189" t="s">
        <v>271</v>
      </c>
      <c r="D374" s="473">
        <f>E179/E24</f>
        <v>0</v>
      </c>
      <c r="E374" s="474">
        <f>F179/F24</f>
        <v>0</v>
      </c>
      <c r="F374" s="188"/>
      <c r="G374" s="1"/>
    </row>
    <row r="375" spans="2:7" ht="15">
      <c r="B375" s="185"/>
      <c r="C375" s="194" t="s">
        <v>272</v>
      </c>
      <c r="D375" s="473"/>
      <c r="E375" s="474"/>
      <c r="F375" s="188"/>
      <c r="G375" s="1"/>
    </row>
    <row r="376" spans="2:7" ht="15">
      <c r="B376" s="185"/>
      <c r="C376" s="193" t="s">
        <v>273</v>
      </c>
      <c r="D376" s="473"/>
      <c r="E376" s="474"/>
      <c r="F376" s="188"/>
      <c r="G376" s="1"/>
    </row>
    <row r="377" spans="2:7" ht="15">
      <c r="B377" s="185"/>
      <c r="C377" s="189" t="s">
        <v>271</v>
      </c>
      <c r="D377" s="473">
        <f>E179/E25</f>
        <v>0</v>
      </c>
      <c r="E377" s="474">
        <f>F179/F25</f>
        <v>0</v>
      </c>
      <c r="F377" s="188"/>
      <c r="G377" s="1"/>
    </row>
    <row r="378" spans="2:7" ht="15">
      <c r="B378" s="185"/>
      <c r="C378" s="194" t="s">
        <v>274</v>
      </c>
      <c r="D378" s="473"/>
      <c r="E378" s="474"/>
      <c r="F378" s="188"/>
      <c r="G378" s="1"/>
    </row>
    <row r="379" spans="2:7" ht="15.75">
      <c r="B379" s="196" t="s">
        <v>19</v>
      </c>
      <c r="C379" s="197" t="s">
        <v>275</v>
      </c>
      <c r="D379" s="475"/>
      <c r="E379" s="476"/>
      <c r="F379" s="200"/>
      <c r="G379" s="1"/>
    </row>
    <row r="380" spans="2:7" ht="15">
      <c r="B380" s="185"/>
      <c r="C380" s="193" t="s">
        <v>276</v>
      </c>
      <c r="D380" s="473"/>
      <c r="E380" s="474"/>
      <c r="F380" s="188"/>
      <c r="G380" s="1"/>
    </row>
    <row r="381" spans="2:7" ht="15">
      <c r="B381" s="185"/>
      <c r="C381" s="189" t="s">
        <v>277</v>
      </c>
      <c r="D381" s="473">
        <f>E40/E25</f>
        <v>0.12222362844981964</v>
      </c>
      <c r="E381" s="474">
        <f>F40/F25</f>
        <v>9.374529722990059E-2</v>
      </c>
      <c r="F381" s="188"/>
      <c r="G381" s="1"/>
    </row>
    <row r="382" spans="2:7" ht="15">
      <c r="B382" s="185"/>
      <c r="C382" s="194" t="s">
        <v>274</v>
      </c>
      <c r="D382" s="473"/>
      <c r="E382" s="474"/>
      <c r="F382" s="188"/>
      <c r="G382" s="1"/>
    </row>
    <row r="383" spans="2:7" ht="15">
      <c r="B383" s="185"/>
      <c r="C383" s="193" t="s">
        <v>278</v>
      </c>
      <c r="D383" s="473"/>
      <c r="E383" s="474"/>
      <c r="F383" s="188"/>
      <c r="G383" s="1"/>
    </row>
    <row r="384" spans="2:7" ht="15">
      <c r="B384" s="185"/>
      <c r="C384" s="189" t="s">
        <v>277</v>
      </c>
      <c r="D384" s="473">
        <f>E40/E50</f>
        <v>0.13924233143114678</v>
      </c>
      <c r="E384" s="474">
        <f>F40/F50</f>
        <v>0.10387478656647538</v>
      </c>
      <c r="F384" s="188"/>
      <c r="G384" s="1"/>
    </row>
    <row r="385" spans="2:18" ht="15">
      <c r="B385" s="185"/>
      <c r="C385" s="194" t="s">
        <v>279</v>
      </c>
      <c r="D385" s="473"/>
      <c r="E385" s="474"/>
      <c r="F385" s="188"/>
      <c r="G385" s="1"/>
    </row>
    <row r="386" spans="2:18" ht="15">
      <c r="B386" s="185"/>
      <c r="C386" s="193" t="s">
        <v>280</v>
      </c>
      <c r="D386" s="473"/>
      <c r="E386" s="474"/>
      <c r="F386" s="188"/>
      <c r="G386" s="1"/>
    </row>
    <row r="387" spans="2:18" ht="15">
      <c r="B387" s="185"/>
      <c r="C387" s="189" t="s">
        <v>281</v>
      </c>
      <c r="D387" s="473" t="e">
        <f>E193/-E199</f>
        <v>#DIV/0!</v>
      </c>
      <c r="E387" s="474" t="e">
        <f>F193/-F199</f>
        <v>#DIV/0!</v>
      </c>
      <c r="F387" s="188"/>
      <c r="G387" s="1"/>
    </row>
    <row r="388" spans="2:18" ht="15">
      <c r="B388" s="185"/>
      <c r="C388" s="194" t="s">
        <v>282</v>
      </c>
      <c r="D388" s="473"/>
      <c r="E388" s="474"/>
      <c r="F388" s="188"/>
      <c r="G388" s="1"/>
    </row>
    <row r="389" spans="2:18" ht="15.75">
      <c r="B389" s="201" t="s">
        <v>228</v>
      </c>
      <c r="C389" s="197" t="s">
        <v>283</v>
      </c>
      <c r="D389" s="475"/>
      <c r="E389" s="476"/>
      <c r="F389" s="200"/>
      <c r="G389" s="1"/>
    </row>
    <row r="390" spans="2:18" ht="15">
      <c r="B390" s="185"/>
      <c r="C390" s="193" t="s">
        <v>284</v>
      </c>
      <c r="D390" s="473"/>
      <c r="E390" s="474"/>
      <c r="F390" s="188"/>
      <c r="G390" s="1"/>
    </row>
    <row r="391" spans="2:18" ht="15">
      <c r="B391" s="185"/>
      <c r="C391" s="202" t="s">
        <v>285</v>
      </c>
      <c r="D391" s="473"/>
      <c r="E391" s="474"/>
      <c r="F391" s="188"/>
      <c r="G391" s="1"/>
    </row>
    <row r="392" spans="2:18" ht="15">
      <c r="B392" s="185"/>
      <c r="C392" s="189" t="s">
        <v>286</v>
      </c>
      <c r="D392" s="473">
        <v>0</v>
      </c>
      <c r="E392" s="474">
        <v>0</v>
      </c>
      <c r="F392" s="188"/>
      <c r="G392" s="1"/>
    </row>
    <row r="393" spans="2:18" ht="15">
      <c r="B393" s="185"/>
      <c r="C393" s="192" t="s">
        <v>271</v>
      </c>
      <c r="D393" s="473"/>
      <c r="E393" s="474"/>
      <c r="F393" s="188"/>
      <c r="G393" s="1"/>
    </row>
    <row r="394" spans="2:18" ht="15">
      <c r="B394" s="185"/>
      <c r="C394" s="193" t="s">
        <v>305</v>
      </c>
      <c r="D394" s="473"/>
      <c r="E394" s="474"/>
      <c r="F394" s="188"/>
      <c r="G394" s="1"/>
      <c r="H394" s="354"/>
      <c r="I394" s="354"/>
      <c r="J394" s="354"/>
      <c r="K394" s="354"/>
      <c r="L394" s="354"/>
      <c r="M394" s="354"/>
      <c r="N394" s="354"/>
      <c r="O394" s="354"/>
      <c r="P394" s="354"/>
      <c r="Q394" s="354"/>
      <c r="R394" s="354"/>
    </row>
    <row r="395" spans="2:18" ht="15">
      <c r="B395" s="185"/>
      <c r="C395" s="203" t="s">
        <v>32</v>
      </c>
      <c r="D395" s="477" t="e">
        <f>(E204)/E179</f>
        <v>#DIV/0!</v>
      </c>
      <c r="E395" s="478" t="e">
        <f>F204/F179</f>
        <v>#DIV/0!</v>
      </c>
      <c r="F395" s="479" t="e">
        <f>(E204+0)/E179</f>
        <v>#DIV/0!</v>
      </c>
      <c r="G395" s="288"/>
      <c r="H395" s="295"/>
      <c r="I395" s="295"/>
      <c r="J395" s="295"/>
      <c r="K395" s="295"/>
      <c r="L395" s="295"/>
      <c r="M395" s="295"/>
      <c r="N395" s="295"/>
      <c r="O395" s="354"/>
      <c r="P395" s="354"/>
      <c r="Q395" s="354"/>
      <c r="R395" s="354"/>
    </row>
    <row r="396" spans="2:18" ht="15">
      <c r="B396" s="185"/>
      <c r="C396" s="194" t="s">
        <v>303</v>
      </c>
      <c r="D396" s="473"/>
      <c r="E396" s="474"/>
      <c r="F396" s="188"/>
      <c r="G396" s="1"/>
      <c r="H396" s="294"/>
      <c r="I396" s="289"/>
      <c r="J396" s="289"/>
      <c r="K396" s="289"/>
      <c r="L396" s="289"/>
      <c r="M396" s="289"/>
      <c r="N396" s="289"/>
      <c r="O396" s="354"/>
      <c r="P396" s="354"/>
      <c r="Q396" s="354"/>
      <c r="R396" s="354"/>
    </row>
    <row r="397" spans="2:18" ht="15">
      <c r="B397" s="185"/>
      <c r="C397" s="193" t="s">
        <v>304</v>
      </c>
      <c r="D397" s="473"/>
      <c r="E397" s="474"/>
      <c r="F397" s="188"/>
      <c r="G397" s="1"/>
      <c r="H397" s="294"/>
      <c r="I397" s="289"/>
      <c r="J397" s="289"/>
      <c r="K397" s="289"/>
      <c r="L397" s="289"/>
      <c r="M397" s="289"/>
      <c r="N397" s="289"/>
      <c r="O397" s="354"/>
      <c r="P397" s="354"/>
      <c r="Q397" s="354"/>
      <c r="R397" s="354"/>
    </row>
    <row r="398" spans="2:18" ht="15">
      <c r="B398" s="185"/>
      <c r="C398" s="220" t="s">
        <v>309</v>
      </c>
      <c r="D398" s="477" t="e">
        <f>E193/E179</f>
        <v>#DIV/0!</v>
      </c>
      <c r="E398" s="478" t="e">
        <f>F193/F179</f>
        <v>#DIV/0!</v>
      </c>
      <c r="F398" s="188"/>
      <c r="G398" s="1"/>
      <c r="H398" s="2"/>
      <c r="I398" s="290"/>
      <c r="J398" s="291"/>
      <c r="K398" s="291"/>
      <c r="L398" s="291"/>
      <c r="M398" s="291"/>
      <c r="N398" s="291"/>
      <c r="O398" s="354"/>
      <c r="P398" s="354"/>
      <c r="Q398" s="354"/>
      <c r="R398" s="354"/>
    </row>
    <row r="399" spans="2:18" ht="15">
      <c r="B399" s="185"/>
      <c r="C399" s="194" t="s">
        <v>303</v>
      </c>
      <c r="D399" s="473"/>
      <c r="E399" s="474"/>
      <c r="F399" s="188"/>
      <c r="G399" s="1"/>
      <c r="H399" s="354"/>
      <c r="I399" s="354"/>
      <c r="J399" s="354"/>
      <c r="K399" s="354"/>
      <c r="L399" s="354"/>
      <c r="M399" s="354"/>
      <c r="N399" s="354"/>
      <c r="O399" s="354"/>
      <c r="P399" s="354"/>
      <c r="Q399" s="354"/>
      <c r="R399" s="354"/>
    </row>
    <row r="400" spans="2:18" ht="15">
      <c r="B400" s="185"/>
      <c r="C400" s="193" t="s">
        <v>287</v>
      </c>
      <c r="D400" s="473"/>
      <c r="E400" s="474"/>
      <c r="F400" s="188"/>
      <c r="G400" s="1"/>
      <c r="H400" s="2"/>
      <c r="I400" s="3"/>
      <c r="J400" s="292"/>
      <c r="K400" s="61"/>
      <c r="L400" s="293"/>
      <c r="M400" s="293"/>
      <c r="N400" s="293"/>
      <c r="O400" s="354"/>
      <c r="P400" s="354"/>
      <c r="Q400" s="354"/>
      <c r="R400" s="354"/>
    </row>
    <row r="401" spans="2:18" ht="15">
      <c r="B401" s="185"/>
      <c r="C401" s="189" t="s">
        <v>288</v>
      </c>
      <c r="D401" s="480">
        <f>E204/E25</f>
        <v>-1.7262100091824002E-2</v>
      </c>
      <c r="E401" s="481">
        <f>F204/F25</f>
        <v>-7.4525295361281239E-3</v>
      </c>
      <c r="F401" s="188"/>
      <c r="G401" s="1"/>
      <c r="H401" s="2"/>
      <c r="I401" s="3"/>
      <c r="J401" s="61"/>
      <c r="K401" s="61"/>
      <c r="L401" s="293"/>
      <c r="M401" s="293"/>
      <c r="N401" s="293"/>
      <c r="O401" s="354"/>
      <c r="P401" s="354"/>
      <c r="Q401" s="354"/>
      <c r="R401" s="354"/>
    </row>
    <row r="402" spans="2:18" ht="15">
      <c r="B402" s="185"/>
      <c r="C402" s="194" t="s">
        <v>289</v>
      </c>
      <c r="D402" s="473"/>
      <c r="E402" s="474"/>
      <c r="F402" s="188"/>
      <c r="G402" s="1"/>
      <c r="H402" s="2"/>
      <c r="I402" s="3"/>
      <c r="J402" s="61"/>
      <c r="K402" s="61"/>
      <c r="L402" s="293"/>
      <c r="M402" s="293"/>
      <c r="N402" s="293"/>
      <c r="O402" s="354"/>
      <c r="P402" s="354"/>
      <c r="Q402" s="354"/>
      <c r="R402" s="354"/>
    </row>
    <row r="403" spans="2:18" ht="15">
      <c r="B403" s="185"/>
      <c r="C403" s="193" t="s">
        <v>290</v>
      </c>
      <c r="D403" s="473"/>
      <c r="E403" s="474"/>
      <c r="F403" s="188"/>
      <c r="G403" s="1"/>
      <c r="H403" s="2"/>
      <c r="I403" s="354"/>
      <c r="J403" s="61"/>
      <c r="K403" s="61"/>
      <c r="L403" s="61"/>
      <c r="M403" s="61"/>
      <c r="N403" s="61"/>
      <c r="O403" s="4"/>
      <c r="P403" s="354"/>
      <c r="Q403" s="354"/>
      <c r="R403" s="354"/>
    </row>
    <row r="404" spans="2:18" ht="15">
      <c r="B404" s="185"/>
      <c r="C404" s="189" t="s">
        <v>288</v>
      </c>
      <c r="D404" s="482">
        <f>E208/E50</f>
        <v>-1.966571515400739E-2</v>
      </c>
      <c r="E404" s="483">
        <f>F208/F50</f>
        <v>-8.2577999944593427E-3</v>
      </c>
      <c r="F404" s="188"/>
      <c r="G404" s="1"/>
      <c r="H404" s="354"/>
      <c r="I404" s="354"/>
      <c r="J404" s="354"/>
      <c r="K404" s="354"/>
      <c r="L404" s="354"/>
      <c r="M404" s="354"/>
      <c r="N404" s="354"/>
      <c r="O404" s="4"/>
      <c r="P404" s="354"/>
      <c r="Q404" s="354"/>
      <c r="R404" s="354"/>
    </row>
    <row r="405" spans="2:18" ht="15">
      <c r="B405" s="185"/>
      <c r="C405" s="194" t="s">
        <v>291</v>
      </c>
      <c r="D405" s="473"/>
      <c r="E405" s="474"/>
      <c r="F405" s="188"/>
      <c r="G405" s="1"/>
      <c r="H405" s="2"/>
      <c r="I405" s="3"/>
      <c r="J405" s="61"/>
      <c r="K405" s="61"/>
      <c r="L405" s="293"/>
      <c r="M405" s="293"/>
      <c r="N405" s="293"/>
      <c r="O405" s="354"/>
      <c r="P405" s="354"/>
      <c r="Q405" s="354"/>
      <c r="R405" s="354"/>
    </row>
    <row r="406" spans="2:18" ht="15.75">
      <c r="B406" s="201" t="s">
        <v>229</v>
      </c>
      <c r="C406" s="197" t="s">
        <v>292</v>
      </c>
      <c r="D406" s="475"/>
      <c r="E406" s="476"/>
      <c r="F406" s="200"/>
      <c r="G406" s="1"/>
      <c r="H406" s="354"/>
      <c r="I406" s="354"/>
      <c r="J406" s="354"/>
      <c r="K406" s="354"/>
      <c r="L406" s="376"/>
      <c r="M406" s="376"/>
      <c r="N406" s="293"/>
      <c r="O406" s="354"/>
      <c r="P406" s="148"/>
      <c r="Q406" s="148"/>
      <c r="R406" s="148"/>
    </row>
    <row r="407" spans="2:18" ht="15">
      <c r="B407" s="185"/>
      <c r="C407" s="193" t="s">
        <v>293</v>
      </c>
      <c r="D407" s="473"/>
      <c r="E407" s="474"/>
      <c r="F407" s="188"/>
      <c r="G407" s="1"/>
      <c r="H407" s="2"/>
      <c r="I407" s="3"/>
      <c r="J407" s="61"/>
      <c r="K407" s="61"/>
      <c r="L407" s="293"/>
      <c r="M407" s="293"/>
      <c r="N407" s="293"/>
      <c r="O407" s="354"/>
      <c r="P407" s="354"/>
      <c r="Q407" s="354"/>
      <c r="R407" s="354"/>
    </row>
    <row r="408" spans="2:18" ht="15">
      <c r="B408" s="185"/>
      <c r="C408" s="189" t="s">
        <v>294</v>
      </c>
      <c r="D408" s="473">
        <v>0</v>
      </c>
      <c r="E408" s="474">
        <v>0</v>
      </c>
      <c r="F408" s="188"/>
      <c r="G408" s="1"/>
      <c r="H408" s="2"/>
      <c r="I408" s="3"/>
      <c r="J408" s="61"/>
      <c r="K408" s="61"/>
      <c r="L408" s="61"/>
      <c r="M408" s="61"/>
      <c r="N408" s="61"/>
      <c r="O408" s="354"/>
      <c r="P408" s="354"/>
      <c r="Q408" s="354"/>
      <c r="R408" s="354"/>
    </row>
    <row r="409" spans="2:18" ht="15">
      <c r="B409" s="185"/>
      <c r="C409" s="194" t="s">
        <v>295</v>
      </c>
      <c r="D409" s="473"/>
      <c r="E409" s="474"/>
      <c r="F409" s="188"/>
      <c r="G409" s="1"/>
      <c r="H409" s="2"/>
      <c r="I409" s="354"/>
      <c r="J409" s="61"/>
      <c r="K409" s="61"/>
      <c r="L409" s="293"/>
      <c r="M409" s="293"/>
      <c r="N409" s="293"/>
      <c r="O409" s="354"/>
      <c r="P409" s="354"/>
      <c r="Q409" s="354"/>
      <c r="R409" s="354"/>
    </row>
    <row r="410" spans="2:18" ht="15">
      <c r="B410" s="185"/>
      <c r="C410" s="193" t="s">
        <v>296</v>
      </c>
      <c r="D410" s="473"/>
      <c r="E410" s="474"/>
      <c r="F410" s="188"/>
      <c r="G410" s="1"/>
      <c r="H410" s="2"/>
      <c r="I410" s="3"/>
      <c r="J410" s="61"/>
      <c r="K410" s="61"/>
      <c r="L410" s="293"/>
      <c r="M410" s="293"/>
      <c r="N410" s="293"/>
      <c r="O410" s="354"/>
      <c r="P410" s="354"/>
      <c r="Q410" s="354"/>
      <c r="R410" s="354"/>
    </row>
    <row r="411" spans="2:18" ht="15">
      <c r="B411" s="185"/>
      <c r="C411" s="189" t="s">
        <v>297</v>
      </c>
      <c r="D411" s="473">
        <v>0</v>
      </c>
      <c r="E411" s="474">
        <v>0</v>
      </c>
      <c r="F411" s="188"/>
      <c r="G411" s="1"/>
      <c r="H411" s="2"/>
      <c r="I411" s="3"/>
      <c r="J411" s="61"/>
      <c r="K411" s="61"/>
      <c r="L411" s="293"/>
      <c r="M411" s="293"/>
      <c r="N411" s="293"/>
      <c r="O411" s="354"/>
      <c r="P411" s="354"/>
      <c r="Q411" s="354"/>
      <c r="R411" s="354"/>
    </row>
    <row r="412" spans="2:18" ht="15">
      <c r="B412" s="185"/>
      <c r="C412" s="194" t="s">
        <v>298</v>
      </c>
      <c r="D412" s="473"/>
      <c r="E412" s="474"/>
      <c r="F412" s="188"/>
      <c r="G412" s="1"/>
      <c r="H412" s="2"/>
      <c r="I412" s="3"/>
      <c r="J412" s="61"/>
      <c r="K412" s="61"/>
      <c r="L412" s="293"/>
      <c r="M412" s="293"/>
      <c r="N412" s="293"/>
      <c r="O412" s="354"/>
      <c r="P412" s="354"/>
      <c r="Q412" s="354"/>
      <c r="R412" s="354"/>
    </row>
    <row r="413" spans="2:18" ht="15.75" thickBot="1">
      <c r="B413" s="204"/>
      <c r="C413" s="205"/>
      <c r="D413" s="249"/>
      <c r="E413" s="206"/>
      <c r="F413" s="207"/>
      <c r="G413" s="1"/>
      <c r="H413" s="2"/>
      <c r="I413" s="3"/>
      <c r="J413" s="61"/>
      <c r="K413" s="61"/>
      <c r="L413" s="61"/>
      <c r="M413" s="61"/>
      <c r="N413" s="61"/>
      <c r="O413" s="354"/>
      <c r="P413" s="354"/>
      <c r="Q413" s="354"/>
      <c r="R413" s="354"/>
    </row>
    <row r="414" spans="2:18" ht="15.75" thickTop="1">
      <c r="B414" s="8"/>
      <c r="C414" s="8"/>
      <c r="D414" s="250"/>
      <c r="E414" s="8"/>
      <c r="F414" s="8"/>
      <c r="G414" s="1"/>
      <c r="H414" s="354"/>
      <c r="I414" s="354"/>
      <c r="J414" s="354"/>
      <c r="K414" s="354"/>
      <c r="L414" s="354"/>
      <c r="M414" s="354"/>
      <c r="N414" s="354"/>
      <c r="O414" s="354"/>
      <c r="P414" s="354"/>
      <c r="Q414" s="354"/>
      <c r="R414" s="354"/>
    </row>
    <row r="415" spans="2:18" ht="15">
      <c r="G415" s="300"/>
      <c r="H415" s="2"/>
      <c r="I415" s="3"/>
      <c r="J415" s="293"/>
      <c r="K415" s="293"/>
      <c r="L415" s="293"/>
      <c r="M415" s="293"/>
      <c r="N415" s="293"/>
      <c r="O415" s="354"/>
      <c r="P415" s="148"/>
      <c r="Q415" s="148"/>
      <c r="R415" s="148"/>
    </row>
    <row r="416" spans="2:18">
      <c r="G416" s="300"/>
      <c r="H416" s="2"/>
      <c r="I416" s="354"/>
      <c r="J416" s="61"/>
      <c r="K416" s="61"/>
      <c r="L416" s="293"/>
      <c r="M416" s="293"/>
      <c r="N416" s="293"/>
      <c r="O416" s="354"/>
      <c r="P416" s="354"/>
      <c r="Q416" s="354"/>
      <c r="R416" s="354"/>
    </row>
    <row r="417" spans="5:18" ht="15">
      <c r="G417" s="300"/>
      <c r="H417" s="2"/>
      <c r="I417" s="3"/>
      <c r="J417" s="293"/>
      <c r="K417" s="293"/>
      <c r="L417" s="293"/>
      <c r="M417" s="293"/>
      <c r="N417" s="293"/>
      <c r="O417" s="354"/>
      <c r="P417" s="148"/>
      <c r="Q417" s="148"/>
      <c r="R417" s="148"/>
    </row>
    <row r="418" spans="5:18">
      <c r="G418" s="300"/>
      <c r="H418" s="354"/>
      <c r="I418" s="354"/>
      <c r="J418" s="354"/>
      <c r="K418" s="354"/>
      <c r="L418" s="354"/>
      <c r="M418" s="354"/>
      <c r="N418" s="354"/>
      <c r="O418" s="354"/>
      <c r="P418" s="354"/>
      <c r="Q418" s="354"/>
      <c r="R418" s="354"/>
    </row>
    <row r="419" spans="5:18">
      <c r="G419" s="300"/>
      <c r="H419" s="354"/>
      <c r="I419" s="354"/>
      <c r="J419" s="354"/>
      <c r="K419" s="354"/>
      <c r="L419" s="354"/>
      <c r="M419" s="354"/>
      <c r="N419" s="354"/>
      <c r="O419" s="354"/>
      <c r="P419" s="354"/>
      <c r="Q419" s="354"/>
      <c r="R419" s="354"/>
    </row>
    <row r="420" spans="5:18">
      <c r="G420" s="300"/>
    </row>
    <row r="421" spans="5:18" ht="14.25">
      <c r="E421" s="485"/>
      <c r="G421" s="300"/>
    </row>
    <row r="422" spans="5:18" ht="14.25">
      <c r="E422" s="485"/>
      <c r="G422" s="300"/>
    </row>
    <row r="423" spans="5:18" ht="14.25">
      <c r="E423" s="485"/>
      <c r="G423" s="300"/>
    </row>
    <row r="424" spans="5:18" ht="16.5">
      <c r="E424" s="486"/>
      <c r="G424" s="300"/>
    </row>
    <row r="425" spans="5:18">
      <c r="G425" s="300"/>
    </row>
    <row r="426" spans="5:18">
      <c r="G426" s="300"/>
    </row>
    <row r="427" spans="5:18">
      <c r="G427" s="300"/>
    </row>
    <row r="428" spans="5:18">
      <c r="G428" s="300"/>
    </row>
    <row r="429" spans="5:18">
      <c r="G429" s="300"/>
    </row>
    <row r="430" spans="5:18">
      <c r="G430" s="300"/>
    </row>
    <row r="431" spans="5:18">
      <c r="G431" s="300"/>
    </row>
    <row r="432" spans="5:18">
      <c r="G432" s="300"/>
    </row>
    <row r="433" spans="7:7">
      <c r="G433" s="300"/>
    </row>
    <row r="434" spans="7:7">
      <c r="G434" s="300"/>
    </row>
    <row r="435" spans="7:7">
      <c r="G435" s="300"/>
    </row>
    <row r="436" spans="7:7">
      <c r="G436" s="300"/>
    </row>
    <row r="437" spans="7:7">
      <c r="G437" s="300"/>
    </row>
    <row r="438" spans="7:7">
      <c r="G438" s="300"/>
    </row>
    <row r="439" spans="7:7">
      <c r="G439" s="300"/>
    </row>
    <row r="440" spans="7:7">
      <c r="G440" s="300"/>
    </row>
    <row r="441" spans="7:7">
      <c r="G441" s="300"/>
    </row>
    <row r="442" spans="7:7">
      <c r="G442" s="300"/>
    </row>
    <row r="443" spans="7:7">
      <c r="G443" s="300"/>
    </row>
    <row r="444" spans="7:7">
      <c r="G444" s="300"/>
    </row>
    <row r="445" spans="7:7">
      <c r="G445" s="300"/>
    </row>
    <row r="446" spans="7:7">
      <c r="G446" s="300"/>
    </row>
    <row r="447" spans="7:7">
      <c r="G447" s="300"/>
    </row>
    <row r="448" spans="7:7">
      <c r="G448" s="300"/>
    </row>
    <row r="449" spans="7:7">
      <c r="G449" s="300"/>
    </row>
    <row r="450" spans="7:7">
      <c r="G450" s="300"/>
    </row>
    <row r="451" spans="7:7">
      <c r="G451" s="300"/>
    </row>
    <row r="452" spans="7:7">
      <c r="G452" s="300"/>
    </row>
    <row r="453" spans="7:7">
      <c r="G453" s="300"/>
    </row>
    <row r="454" spans="7:7">
      <c r="G454" s="300"/>
    </row>
    <row r="455" spans="7:7">
      <c r="G455" s="300"/>
    </row>
    <row r="456" spans="7:7">
      <c r="G456" s="300"/>
    </row>
    <row r="457" spans="7:7">
      <c r="G457" s="300"/>
    </row>
    <row r="458" spans="7:7">
      <c r="G458" s="300"/>
    </row>
    <row r="459" spans="7:7">
      <c r="G459" s="300"/>
    </row>
    <row r="460" spans="7:7">
      <c r="G460" s="300"/>
    </row>
    <row r="461" spans="7:7">
      <c r="G461" s="300"/>
    </row>
    <row r="462" spans="7:7">
      <c r="G462" s="300"/>
    </row>
    <row r="463" spans="7:7">
      <c r="G463" s="300"/>
    </row>
    <row r="464" spans="7:7">
      <c r="G464" s="300"/>
    </row>
    <row r="465" spans="7:7">
      <c r="G465" s="300"/>
    </row>
    <row r="466" spans="7:7">
      <c r="G466" s="300"/>
    </row>
    <row r="467" spans="7:7">
      <c r="G467" s="300"/>
    </row>
    <row r="468" spans="7:7">
      <c r="G468" s="300"/>
    </row>
    <row r="469" spans="7:7">
      <c r="G469" s="300"/>
    </row>
    <row r="470" spans="7:7">
      <c r="G470" s="300"/>
    </row>
    <row r="471" spans="7:7">
      <c r="G471" s="300"/>
    </row>
    <row r="472" spans="7:7">
      <c r="G472" s="300"/>
    </row>
    <row r="473" spans="7:7">
      <c r="G473" s="300"/>
    </row>
    <row r="474" spans="7:7">
      <c r="G474" s="300"/>
    </row>
    <row r="475" spans="7:7">
      <c r="G475" s="300"/>
    </row>
    <row r="476" spans="7:7">
      <c r="G476" s="300"/>
    </row>
    <row r="477" spans="7:7">
      <c r="G477" s="300"/>
    </row>
    <row r="478" spans="7:7">
      <c r="G478" s="300"/>
    </row>
    <row r="479" spans="7:7">
      <c r="G479" s="300"/>
    </row>
    <row r="480" spans="7:7">
      <c r="G480" s="300"/>
    </row>
    <row r="481" spans="7:7">
      <c r="G481" s="300"/>
    </row>
    <row r="482" spans="7:7">
      <c r="G482" s="300"/>
    </row>
    <row r="483" spans="7:7">
      <c r="G483" s="300"/>
    </row>
    <row r="484" spans="7:7">
      <c r="G484" s="300"/>
    </row>
    <row r="485" spans="7:7">
      <c r="G485" s="300"/>
    </row>
    <row r="486" spans="7:7">
      <c r="G486" s="300"/>
    </row>
    <row r="487" spans="7:7">
      <c r="G487" s="300"/>
    </row>
    <row r="488" spans="7:7">
      <c r="G488" s="300"/>
    </row>
    <row r="489" spans="7:7">
      <c r="G489" s="300"/>
    </row>
    <row r="490" spans="7:7">
      <c r="G490" s="300"/>
    </row>
    <row r="491" spans="7:7">
      <c r="G491" s="300"/>
    </row>
    <row r="492" spans="7:7">
      <c r="G492" s="300"/>
    </row>
    <row r="493" spans="7:7">
      <c r="G493" s="300"/>
    </row>
    <row r="494" spans="7:7">
      <c r="G494" s="300"/>
    </row>
    <row r="495" spans="7:7">
      <c r="G495" s="300"/>
    </row>
    <row r="496" spans="7:7">
      <c r="G496" s="300"/>
    </row>
    <row r="497" spans="7:7">
      <c r="G497" s="300"/>
    </row>
    <row r="498" spans="7:7">
      <c r="G498" s="300"/>
    </row>
    <row r="499" spans="7:7">
      <c r="G499" s="300"/>
    </row>
    <row r="500" spans="7:7">
      <c r="G500" s="300"/>
    </row>
    <row r="501" spans="7:7">
      <c r="G501" s="300"/>
    </row>
    <row r="502" spans="7:7">
      <c r="G502" s="300"/>
    </row>
    <row r="503" spans="7:7">
      <c r="G503" s="300"/>
    </row>
    <row r="504" spans="7:7">
      <c r="G504" s="300"/>
    </row>
    <row r="505" spans="7:7">
      <c r="G505" s="300"/>
    </row>
    <row r="506" spans="7:7">
      <c r="G506" s="300"/>
    </row>
    <row r="507" spans="7:7">
      <c r="G507" s="300"/>
    </row>
    <row r="508" spans="7:7">
      <c r="G508" s="300"/>
    </row>
    <row r="509" spans="7:7">
      <c r="G509" s="300"/>
    </row>
    <row r="510" spans="7:7">
      <c r="G510" s="300"/>
    </row>
    <row r="511" spans="7:7">
      <c r="G511" s="300"/>
    </row>
    <row r="512" spans="7:7">
      <c r="G512" s="300"/>
    </row>
    <row r="513" spans="7:7">
      <c r="G513" s="300"/>
    </row>
    <row r="514" spans="7:7">
      <c r="G514" s="300"/>
    </row>
    <row r="515" spans="7:7">
      <c r="G515" s="300"/>
    </row>
    <row r="516" spans="7:7">
      <c r="G516" s="300"/>
    </row>
    <row r="517" spans="7:7">
      <c r="G517" s="300"/>
    </row>
    <row r="518" spans="7:7">
      <c r="G518" s="300"/>
    </row>
    <row r="519" spans="7:7">
      <c r="G519" s="300"/>
    </row>
    <row r="520" spans="7:7">
      <c r="G520" s="300"/>
    </row>
    <row r="521" spans="7:7">
      <c r="G521" s="300"/>
    </row>
    <row r="522" spans="7:7">
      <c r="G522" s="300"/>
    </row>
    <row r="523" spans="7:7">
      <c r="G523" s="300"/>
    </row>
    <row r="524" spans="7:7">
      <c r="G524" s="300"/>
    </row>
    <row r="525" spans="7:7">
      <c r="G525" s="300"/>
    </row>
    <row r="526" spans="7:7">
      <c r="G526" s="300"/>
    </row>
    <row r="527" spans="7:7">
      <c r="G527" s="300"/>
    </row>
    <row r="528" spans="7:7">
      <c r="G528" s="300"/>
    </row>
    <row r="529" spans="7:7">
      <c r="G529" s="300"/>
    </row>
    <row r="530" spans="7:7">
      <c r="G530" s="300"/>
    </row>
    <row r="531" spans="7:7">
      <c r="G531" s="300"/>
    </row>
    <row r="532" spans="7:7">
      <c r="G532" s="300"/>
    </row>
    <row r="533" spans="7:7">
      <c r="G533" s="300"/>
    </row>
    <row r="534" spans="7:7">
      <c r="G534" s="300"/>
    </row>
    <row r="535" spans="7:7">
      <c r="G535" s="300"/>
    </row>
    <row r="536" spans="7:7">
      <c r="G536" s="300"/>
    </row>
    <row r="537" spans="7:7">
      <c r="G537" s="300"/>
    </row>
    <row r="538" spans="7:7">
      <c r="G538" s="300"/>
    </row>
    <row r="539" spans="7:7">
      <c r="G539" s="300"/>
    </row>
    <row r="540" spans="7:7">
      <c r="G540" s="300"/>
    </row>
    <row r="541" spans="7:7">
      <c r="G541" s="300"/>
    </row>
    <row r="542" spans="7:7">
      <c r="G542" s="300"/>
    </row>
    <row r="543" spans="7:7">
      <c r="G543" s="300"/>
    </row>
    <row r="544" spans="7:7">
      <c r="G544" s="300"/>
    </row>
    <row r="545" spans="7:7">
      <c r="G545" s="300"/>
    </row>
    <row r="546" spans="7:7">
      <c r="G546" s="300"/>
    </row>
    <row r="547" spans="7:7">
      <c r="G547" s="300"/>
    </row>
    <row r="548" spans="7:7">
      <c r="G548" s="300"/>
    </row>
    <row r="549" spans="7:7">
      <c r="G549" s="300"/>
    </row>
    <row r="550" spans="7:7">
      <c r="G550" s="300"/>
    </row>
    <row r="551" spans="7:7">
      <c r="G551" s="300"/>
    </row>
    <row r="552" spans="7:7">
      <c r="G552" s="300"/>
    </row>
    <row r="553" spans="7:7">
      <c r="G553" s="300"/>
    </row>
    <row r="554" spans="7:7">
      <c r="G554" s="300"/>
    </row>
    <row r="555" spans="7:7">
      <c r="G555" s="300"/>
    </row>
    <row r="556" spans="7:7">
      <c r="G556" s="300"/>
    </row>
    <row r="557" spans="7:7">
      <c r="G557" s="300"/>
    </row>
    <row r="558" spans="7:7">
      <c r="G558" s="300"/>
    </row>
    <row r="559" spans="7:7">
      <c r="G559" s="300"/>
    </row>
    <row r="560" spans="7:7">
      <c r="G560" s="300"/>
    </row>
    <row r="561" spans="7:7">
      <c r="G561" s="300"/>
    </row>
    <row r="562" spans="7:7">
      <c r="G562" s="300"/>
    </row>
    <row r="563" spans="7:7">
      <c r="G563" s="300"/>
    </row>
    <row r="564" spans="7:7">
      <c r="G564" s="300"/>
    </row>
    <row r="565" spans="7:7">
      <c r="G565" s="300"/>
    </row>
    <row r="566" spans="7:7">
      <c r="G566" s="300"/>
    </row>
    <row r="567" spans="7:7">
      <c r="G567" s="300"/>
    </row>
    <row r="568" spans="7:7">
      <c r="G568" s="300"/>
    </row>
    <row r="569" spans="7:7">
      <c r="G569" s="300"/>
    </row>
    <row r="570" spans="7:7">
      <c r="G570" s="300"/>
    </row>
    <row r="571" spans="7:7">
      <c r="G571" s="300"/>
    </row>
    <row r="572" spans="7:7">
      <c r="G572" s="300"/>
    </row>
    <row r="573" spans="7:7">
      <c r="G573" s="300"/>
    </row>
    <row r="574" spans="7:7">
      <c r="G574" s="300"/>
    </row>
    <row r="575" spans="7:7">
      <c r="G575" s="300"/>
    </row>
    <row r="576" spans="7:7">
      <c r="G576" s="300"/>
    </row>
  </sheetData>
  <mergeCells count="27">
    <mergeCell ref="I66:L66"/>
    <mergeCell ref="Q124:R124"/>
    <mergeCell ref="B2:F2"/>
    <mergeCell ref="B6:F6"/>
    <mergeCell ref="I8:L8"/>
    <mergeCell ref="B64:F64"/>
    <mergeCell ref="H91:N91"/>
    <mergeCell ref="H124:I124"/>
    <mergeCell ref="M124:N124"/>
    <mergeCell ref="M123:N123"/>
    <mergeCell ref="B352:F352"/>
    <mergeCell ref="B326:I326"/>
    <mergeCell ref="B323:H323"/>
    <mergeCell ref="B172:F172"/>
    <mergeCell ref="B175:F175"/>
    <mergeCell ref="B279:F279"/>
    <mergeCell ref="I185:I186"/>
    <mergeCell ref="I174:M174"/>
    <mergeCell ref="H196:M196"/>
    <mergeCell ref="M185:O185"/>
    <mergeCell ref="J124:K124"/>
    <mergeCell ref="O124:P124"/>
    <mergeCell ref="M145:N145"/>
    <mergeCell ref="H132:I132"/>
    <mergeCell ref="M144:N144"/>
    <mergeCell ref="B350:F350"/>
    <mergeCell ref="J185:L185"/>
  </mergeCells>
  <phoneticPr fontId="0" type="noConversion"/>
  <pageMargins left="0.7" right="0.7" top="0.75" bottom="0.75" header="0.3" footer="0.3"/>
  <pageSetup paperSize="9" scale="1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PVU 2012</vt:lpstr>
    </vt:vector>
  </TitlesOfParts>
  <Company>Computer &amp; Copier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Afrim Suli</dc:creator>
  <cp:lastModifiedBy>User</cp:lastModifiedBy>
  <cp:lastPrinted>2012-05-21T10:16:40Z</cp:lastPrinted>
  <dcterms:created xsi:type="dcterms:W3CDTF">2009-01-08T11:27:56Z</dcterms:created>
  <dcterms:modified xsi:type="dcterms:W3CDTF">2019-01-19T14:36:34Z</dcterms:modified>
</cp:coreProperties>
</file>