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90" windowWidth="12120" windowHeight="9120" tabRatio="965" activeTab="3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q e ndrysh te kap 2" sheetId="11" r:id="rId6"/>
    <sheet name="Shenimet Spjeguse" sheetId="10" r:id="rId7"/>
    <sheet name="Shenimet Spjeg" sheetId="9" r:id="rId8"/>
    <sheet name="dokumenta shoqerues te bilancit" sheetId="22" r:id="rId9"/>
    <sheet name="AAM" sheetId="24" r:id="rId10"/>
    <sheet name="pasqyra 3" sheetId="25" r:id="rId11"/>
  </sheets>
  <externalReferences>
    <externalReference r:id="rId12"/>
  </externalReferences>
  <definedNames>
    <definedName name="_xlnm._FilterDatabase" localSheetId="1" hidden="1">'AKTIVI '!$C$2:$G$3</definedName>
  </definedNames>
  <calcPr calcId="124519"/>
</workbook>
</file>

<file path=xl/calcChain.xml><?xml version="1.0" encoding="utf-8"?>
<calcChain xmlns="http://schemas.openxmlformats.org/spreadsheetml/2006/main">
  <c r="I8" i="16"/>
  <c r="H8"/>
  <c r="G21" i="24"/>
  <c r="G22"/>
  <c r="G23"/>
  <c r="G24"/>
  <c r="G25"/>
  <c r="K26" i="25"/>
  <c r="K27" s="1"/>
  <c r="H9" i="11"/>
  <c r="E6" i="14"/>
  <c r="E12"/>
  <c r="E13"/>
  <c r="E19"/>
  <c r="E26"/>
  <c r="E28"/>
  <c r="F12" i="16"/>
  <c r="F17"/>
  <c r="F18"/>
  <c r="F21"/>
  <c r="E12" i="18"/>
  <c r="F27" i="16"/>
  <c r="F29"/>
  <c r="F27" i="18"/>
  <c r="F12"/>
  <c r="F6"/>
  <c r="F35"/>
  <c r="F37"/>
  <c r="E46"/>
  <c r="F51"/>
  <c r="G8" i="19"/>
  <c r="G7"/>
  <c r="G12"/>
  <c r="G20"/>
  <c r="G36"/>
  <c r="G34"/>
  <c r="G47"/>
  <c r="H47" i="22"/>
  <c r="H30" i="9"/>
  <c r="I18"/>
  <c r="E2" i="14"/>
  <c r="H2" i="11"/>
  <c r="F2" i="18"/>
  <c r="F2" i="16"/>
  <c r="F8" i="19"/>
  <c r="F35" i="10"/>
  <c r="K32" i="25"/>
  <c r="K18"/>
  <c r="K14"/>
  <c r="G43" i="24"/>
  <c r="F42"/>
  <c r="E42"/>
  <c r="G42"/>
  <c r="F41"/>
  <c r="E41"/>
  <c r="G41"/>
  <c r="F40"/>
  <c r="E40"/>
  <c r="G40"/>
  <c r="E39"/>
  <c r="D39"/>
  <c r="G39"/>
  <c r="F38"/>
  <c r="E38"/>
  <c r="G38"/>
  <c r="F37"/>
  <c r="G37"/>
  <c r="E37"/>
  <c r="D37"/>
  <c r="F36"/>
  <c r="F44"/>
  <c r="E36"/>
  <c r="D36"/>
  <c r="G36"/>
  <c r="F35"/>
  <c r="E35"/>
  <c r="G35"/>
  <c r="D35"/>
  <c r="F30"/>
  <c r="E30"/>
  <c r="D30"/>
  <c r="G29"/>
  <c r="G28"/>
  <c r="G27"/>
  <c r="F16"/>
  <c r="E16"/>
  <c r="D16"/>
  <c r="G15"/>
  <c r="G14"/>
  <c r="G13"/>
  <c r="G12"/>
  <c r="G11"/>
  <c r="G10"/>
  <c r="G9"/>
  <c r="G8"/>
  <c r="G7"/>
  <c r="G16"/>
  <c r="E44"/>
  <c r="F36" i="19"/>
  <c r="F34"/>
  <c r="F20"/>
  <c r="F12"/>
  <c r="E2"/>
  <c r="D2"/>
  <c r="F5" i="22"/>
  <c r="F6"/>
  <c r="F7"/>
  <c r="H7"/>
  <c r="F8"/>
  <c r="H8"/>
  <c r="F9"/>
  <c r="F10"/>
  <c r="H10"/>
  <c r="F11"/>
  <c r="H11"/>
  <c r="F12"/>
  <c r="H12"/>
  <c r="F13"/>
  <c r="H13"/>
  <c r="F14"/>
  <c r="H14"/>
  <c r="F36"/>
  <c r="F37"/>
  <c r="F38"/>
  <c r="F39"/>
  <c r="F40"/>
  <c r="F41"/>
  <c r="F42"/>
  <c r="F43"/>
  <c r="F44"/>
  <c r="F45"/>
  <c r="F46"/>
  <c r="F47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H95"/>
  <c r="D118"/>
  <c r="I36" i="9"/>
  <c r="E25" i="10"/>
  <c r="C1" i="11"/>
  <c r="I6"/>
  <c r="I9"/>
  <c r="D13"/>
  <c r="G13"/>
  <c r="H13"/>
  <c r="D18"/>
  <c r="G18"/>
  <c r="C1" i="14"/>
  <c r="D6"/>
  <c r="D26"/>
  <c r="D28"/>
  <c r="D12"/>
  <c r="D13"/>
  <c r="D19"/>
  <c r="D27"/>
  <c r="C1" i="16"/>
  <c r="E12"/>
  <c r="E17"/>
  <c r="E18"/>
  <c r="E21"/>
  <c r="C1" i="18"/>
  <c r="E6"/>
  <c r="E35"/>
  <c r="E51"/>
  <c r="E27"/>
  <c r="E37"/>
  <c r="D44" i="24"/>
  <c r="F7" i="19"/>
  <c r="F47"/>
  <c r="I13" i="11"/>
  <c r="I18" s="1"/>
  <c r="E27" i="16"/>
  <c r="E29"/>
  <c r="H14" i="11"/>
  <c r="I14"/>
  <c r="H18"/>
  <c r="G44" i="24"/>
  <c r="G30"/>
  <c r="K43" i="25" l="1"/>
  <c r="K44" s="1"/>
  <c r="K45" s="1"/>
</calcChain>
</file>

<file path=xl/sharedStrings.xml><?xml version="1.0" encoding="utf-8"?>
<sst xmlns="http://schemas.openxmlformats.org/spreadsheetml/2006/main" count="787" uniqueCount="487">
  <si>
    <t>Emertimi dhe Forma Ligjore</t>
  </si>
  <si>
    <t xml:space="preserve">N I P T - I </t>
  </si>
  <si>
    <t xml:space="preserve">Adresa e Selise </t>
  </si>
  <si>
    <t xml:space="preserve">Data e Krijimit </t>
  </si>
  <si>
    <t xml:space="preserve">Nr I  Rregj Tregetar </t>
  </si>
  <si>
    <t xml:space="preserve">Veprimtaria kryesore </t>
  </si>
  <si>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</si>
  <si>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</si>
  <si>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</si>
  <si>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V I T I  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</si>
  <si>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</si>
  <si>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</si>
  <si>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</si>
  <si>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</si>
  <si>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</si>
  <si>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</si>
  <si>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</si>
  <si>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 xml:space="preserve">Pasqyra Financiare  te Vitit  </t>
  </si>
  <si>
    <t>Nr</t>
  </si>
  <si>
    <t xml:space="preserve">A K T I V E T </t>
  </si>
  <si>
    <t>Shenime</t>
  </si>
  <si>
    <t>Periudha</t>
  </si>
  <si>
    <t xml:space="preserve">Raportuse </t>
  </si>
  <si>
    <t xml:space="preserve">Periudha </t>
  </si>
  <si>
    <t xml:space="preserve">Paraardhese </t>
  </si>
  <si>
    <t>I</t>
  </si>
  <si>
    <t xml:space="preserve">AKTIVET AFATSHKURTERA </t>
  </si>
  <si>
    <t xml:space="preserve">1. - Aktivet monetare </t>
  </si>
  <si>
    <t>2 -  Derivatet e Aktivet te mbajtura per tregetim</t>
  </si>
  <si>
    <t xml:space="preserve">3 -  Aktivet te tjera financiare  afatshkurtera </t>
  </si>
  <si>
    <t xml:space="preserve">4 - Inventari </t>
  </si>
  <si>
    <t>5  -  Aktivet  biliogjike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</si>
  <si>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</si>
  <si>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</si>
  <si>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</si>
  <si>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</si>
  <si>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 xml:space="preserve">1  - Financimet financiare afatgjata </t>
  </si>
  <si>
    <t>2 - Aktivet Afatgjata 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</si>
  <si>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</si>
  <si>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</si>
  <si>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</si>
  <si>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</si>
  <si>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>PASIVET E KAPITALET</t>
  </si>
  <si>
    <t xml:space="preserve">Derivatet </t>
  </si>
  <si>
    <t xml:space="preserve">2 - Huamarjet </t>
  </si>
  <si>
    <t xml:space="preserve">3 - Huate e parapagimet </t>
  </si>
  <si>
    <t xml:space="preserve">4 - Grantet  dhe te ardhura te shtyra </t>
  </si>
  <si>
    <t xml:space="preserve">5 - Privizionet Afatshkurtera </t>
  </si>
  <si>
    <t xml:space="preserve">PASIVET AFATGJATA </t>
  </si>
  <si>
    <t xml:space="preserve"> 1 - Huate afatgjata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</si>
  <si>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</si>
  <si>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</si>
  <si>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</si>
  <si>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</si>
  <si>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</si>
  <si>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</si>
  <si>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</si>
  <si>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</si>
  <si>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</si>
  <si>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</si>
  <si>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</si>
  <si>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</si>
  <si>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</si>
  <si>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</si>
  <si>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</si>
  <si>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</si>
  <si>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</si>
  <si>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</si>
  <si>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>Raportuse</t>
  </si>
  <si>
    <t xml:space="preserve"> Shitje  NETO</t>
  </si>
  <si>
    <t xml:space="preserve"> Te ardhura te tjera nga veprimtaria e shfrytezimit </t>
  </si>
  <si>
    <t>Ndryshimi ne inventarin prod I gateshm e prodh proces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</si>
  <si>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</si>
  <si>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</si>
  <si>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</si>
  <si>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</si>
  <si>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</si>
  <si>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Shpenzime te tjera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</si>
  <si>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</si>
  <si>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</si>
  <si>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</si>
  <si>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</si>
  <si>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</si>
  <si>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</si>
  <si>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</si>
  <si>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</si>
  <si>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</si>
  <si>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</si>
  <si>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</si>
  <si>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</si>
  <si>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raportuse</t>
  </si>
  <si>
    <t xml:space="preserve">Periudha  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</si>
  <si>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</si>
  <si>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</si>
  <si>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</si>
  <si>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</si>
  <si>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</si>
  <si>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Interes I paguar </t>
  </si>
  <si>
    <t xml:space="preserve">tatim fitimi I paguar </t>
  </si>
  <si>
    <t xml:space="preserve">M M Neto nga veprimtarite e shfrytezimit </t>
  </si>
  <si>
    <t>B</t>
  </si>
  <si>
    <t xml:space="preserve">Fluksi monetar nga veprimtarite investuse </t>
  </si>
  <si>
    <t xml:space="preserve">Blerja e njesise te kontrolluar X  minus parate e Arketuara </t>
  </si>
  <si>
    <t>Blerja e Aktiveve afat gjata  materiale</t>
  </si>
  <si>
    <t>Te ardhura nga shitja e paisjeve</t>
  </si>
  <si>
    <t>Interes I arketuar</t>
  </si>
  <si>
    <t>Divident I arketuar</t>
  </si>
  <si>
    <t xml:space="preserve">M M Neto te perdorura  ne veprimtarite investuse 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</si>
  <si>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</si>
  <si>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</si>
  <si>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</si>
  <si>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</si>
  <si>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</si>
  <si>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</si>
  <si>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</si>
  <si>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 xml:space="preserve">Ritja / renja Neto e mjeteve monetare </t>
  </si>
  <si>
    <t>Mjete monetare ne fund te periudhes kontabel</t>
  </si>
  <si>
    <t>Mjete monetare ne fillim te periudhes  kontabel</t>
  </si>
  <si>
    <t xml:space="preserve">PASQYRA E NDRYSHIMEVE NE KAPITAL </t>
  </si>
  <si>
    <t xml:space="preserve">T O T A L I </t>
  </si>
  <si>
    <t>Pozicioni I rregulluar</t>
  </si>
  <si>
    <t>Emertimi</t>
  </si>
  <si>
    <t>Kapitali aksioner</t>
  </si>
  <si>
    <t>Primi I Aksionit</t>
  </si>
  <si>
    <t>Aksione te Thesarit</t>
  </si>
  <si>
    <t>Fitimi I pashpernd</t>
  </si>
  <si>
    <t xml:space="preserve">Efekti I ndryshimit ne polit kontabel </t>
  </si>
  <si>
    <t>Fitimi Neto per periudhen Kontabel</t>
  </si>
  <si>
    <t>Dividentet e paguar</t>
  </si>
  <si>
    <t>Ritja e rezerves te kapitalit</t>
  </si>
  <si>
    <t>Emetimi I Aksioneve</t>
  </si>
  <si>
    <t>Emetimi I kapitalit Aksioner</t>
  </si>
  <si>
    <t>Aksione te thesarit te riblera</t>
  </si>
  <si>
    <t xml:space="preserve">SHENIMET SPJEGUSE </t>
  </si>
  <si>
    <t>NJE PASQYRE E PAKONSOLIDUAR</t>
  </si>
  <si>
    <t>D</t>
  </si>
  <si>
    <t xml:space="preserve">Data e mbylljes te Pasqyrave Financiare </t>
  </si>
  <si>
    <t>TOTALI I AKTIVEVE ( I + II )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</si>
  <si>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</si>
  <si>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</si>
  <si>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</si>
  <si>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</si>
  <si>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 xml:space="preserve">PER DREJTIMIN E NJESISE EKONOMIKE </t>
  </si>
  <si>
    <t>SPECIALISTI I FINACE-KONTABILITET</t>
  </si>
  <si>
    <t xml:space="preserve">-  Banka </t>
  </si>
  <si>
    <t>-  Arka</t>
  </si>
  <si>
    <t>-  Kliente per mallra , produkte e sherbime</t>
  </si>
  <si>
    <t xml:space="preserve">-  Debitore , Kreditore te tjere </t>
  </si>
  <si>
    <t>-  Tatim mbi fitimin</t>
  </si>
  <si>
    <t xml:space="preserve">-  T v sh </t>
  </si>
  <si>
    <t>-  Te drejta e detyrime ndaj ortakeve</t>
  </si>
  <si>
    <t xml:space="preserve">-  Lendet e para </t>
  </si>
  <si>
    <t>-  Inventar I imet</t>
  </si>
  <si>
    <t>-  Prodhimi ne proces</t>
  </si>
  <si>
    <t xml:space="preserve">-  Produkte te gateshme </t>
  </si>
  <si>
    <t>-  Mallra per rrishitje</t>
  </si>
  <si>
    <t xml:space="preserve">-  Parapagesa per furnizime </t>
  </si>
  <si>
    <t>- Shpenzime te periudhave te ardheshme</t>
  </si>
  <si>
    <t>- Toka</t>
  </si>
  <si>
    <t>- Ndertesa</t>
  </si>
  <si>
    <t>- Aktivet tjera afat gjata materiale</t>
  </si>
  <si>
    <t xml:space="preserve">- makineri e paisje </t>
  </si>
  <si>
    <t>- Overdraftet financiare</t>
  </si>
  <si>
    <t xml:space="preserve">- Huamarjet afatshkurtera </t>
  </si>
  <si>
    <t xml:space="preserve">- Te pagushme ndaj furnitoreve </t>
  </si>
  <si>
    <t xml:space="preserve">- Te pagushme ndaj punonjesve </t>
  </si>
  <si>
    <t>- Detyrime  per Sigurimet shoqerore</t>
  </si>
  <si>
    <t xml:space="preserve">- Detyrime Tatimore per  TAP - in  </t>
  </si>
  <si>
    <t xml:space="preserve">- Detyrime Tatimore per  Tatimin mbi fitimin </t>
  </si>
  <si>
    <t xml:space="preserve">- Detyrime tatimore per T V SH </t>
  </si>
  <si>
    <t>- Detyrime tatimore per tatimin ne burim</t>
  </si>
  <si>
    <t>- Te drejta e detyrime ndaj ortakeve</t>
  </si>
  <si>
    <t xml:space="preserve">- Dividente per tu paguar </t>
  </si>
  <si>
    <t xml:space="preserve">- Debitore e kreditore te tjere </t>
  </si>
  <si>
    <t>- Hua , bono , dhe detyrime qeraje financiare</t>
  </si>
  <si>
    <t xml:space="preserve">-  Bono te kovertushme </t>
  </si>
  <si>
    <t xml:space="preserve">  Pasqyrat financiare jane plotesuar sipas kerkesave te ligjit  9901 date 14.04.2008  " Per </t>
  </si>
  <si>
    <t>J 66702601K</t>
  </si>
  <si>
    <t>Bilisht</t>
  </si>
  <si>
    <t>30.06.1999</t>
  </si>
  <si>
    <t>"Ujesjellesi".sh.a Bilisht</t>
  </si>
  <si>
    <t>Prodhim -shitje uji</t>
  </si>
  <si>
    <t>leke</t>
  </si>
  <si>
    <t>a1</t>
  </si>
  <si>
    <t>a2</t>
  </si>
  <si>
    <t>b1</t>
  </si>
  <si>
    <t>b2</t>
  </si>
  <si>
    <t>b3</t>
  </si>
  <si>
    <t>c1</t>
  </si>
  <si>
    <t>c2</t>
  </si>
  <si>
    <t>d1</t>
  </si>
  <si>
    <t>d2</t>
  </si>
  <si>
    <t>d3</t>
  </si>
  <si>
    <t>d4</t>
  </si>
  <si>
    <t>K/D/Ekonomike</t>
  </si>
  <si>
    <t>Vojsava Cenolli</t>
  </si>
  <si>
    <t>Drejtori</t>
  </si>
  <si>
    <t>8 - rezerva te tjera (nga rivleresimi I aktiveve)</t>
  </si>
  <si>
    <t>K</t>
  </si>
  <si>
    <t>k1</t>
  </si>
  <si>
    <t>k2</t>
  </si>
  <si>
    <t>k3</t>
  </si>
  <si>
    <t>k4</t>
  </si>
  <si>
    <t>F</t>
  </si>
  <si>
    <t>f1</t>
  </si>
  <si>
    <t>E</t>
  </si>
  <si>
    <t>e1</t>
  </si>
  <si>
    <t>e2</t>
  </si>
  <si>
    <t>e3</t>
  </si>
  <si>
    <t>e4</t>
  </si>
  <si>
    <t>e5</t>
  </si>
  <si>
    <t>M</t>
  </si>
  <si>
    <t>N</t>
  </si>
  <si>
    <t>P</t>
  </si>
  <si>
    <t>Rezerva te tjera</t>
  </si>
  <si>
    <t>Ne shenimin A eshte pasqyruar gjendja e mjeteve monetare perkatesisht ne :</t>
  </si>
  <si>
    <t xml:space="preserve">Raiffeisen bank   gjendja eshte </t>
  </si>
  <si>
    <t>bank</t>
  </si>
  <si>
    <t xml:space="preserve">Tirana </t>
  </si>
  <si>
    <t xml:space="preserve">Banka </t>
  </si>
  <si>
    <t>popullore</t>
  </si>
  <si>
    <t>Pro credit</t>
  </si>
  <si>
    <t>B.K.T</t>
  </si>
  <si>
    <t>N.B.G</t>
  </si>
  <si>
    <t>SHUMA</t>
  </si>
  <si>
    <t>sipas pasqyrave nje per nje.</t>
  </si>
  <si>
    <t xml:space="preserve">si dhe premtim pagesa te arketueshme. </t>
  </si>
  <si>
    <t>b3 eshte detyrim I mbartur nga viti 1999 I pasqyruar ne bilancin e ketij viti por I paspecifikuar.</t>
  </si>
  <si>
    <t>Ne shenimin C eshte pasqyruar</t>
  </si>
  <si>
    <t xml:space="preserve">c1 qe tegon materialet e para </t>
  </si>
  <si>
    <t xml:space="preserve">c2 qe tregon( lendet djegese +inventar I imet) -zhvleresimin e inventarit te imet ne perdorim </t>
  </si>
  <si>
    <t>Ne shenimin D eshte pasqyruar:</t>
  </si>
  <si>
    <t>d1.toka 6781520 leke</t>
  </si>
  <si>
    <t>Ne shenimin E Huate dhe parapagimet eshte pasqyruar :</t>
  </si>
  <si>
    <t>e2.tregon detyrimet per sigurimet shoqerore .</t>
  </si>
  <si>
    <t>ne shenimin F pasivet afatgjata eshte pasqyruar:</t>
  </si>
  <si>
    <t>Ne shenimin K Kapitali eshte pasqyruar :</t>
  </si>
  <si>
    <t>k1.tregon kapitalin aksioner me vlere 16586000 leke.</t>
  </si>
  <si>
    <t>k2.tregon rezerva nga rivleresimi I aktiveve per vleren 1082287 leke.</t>
  </si>
  <si>
    <t xml:space="preserve">k3.tregon humbjen e mbartur perkatesisht    viti </t>
  </si>
  <si>
    <t>P1</t>
  </si>
  <si>
    <t>P2</t>
  </si>
  <si>
    <t>p2.1</t>
  </si>
  <si>
    <t>p2.2</t>
  </si>
  <si>
    <t>P3</t>
  </si>
  <si>
    <t>P4</t>
  </si>
  <si>
    <t>ptf</t>
  </si>
  <si>
    <t>pi</t>
  </si>
  <si>
    <t>P5</t>
  </si>
  <si>
    <t>viti 1998</t>
  </si>
  <si>
    <t xml:space="preserve">viti 1999 </t>
  </si>
  <si>
    <t>Ne pasqyren e te ardhurave dhe shpenzimeve jane pasqyruar:</t>
  </si>
  <si>
    <t>ndryshim gjendje  vlera</t>
  </si>
  <si>
    <t xml:space="preserve">tregon blerje materiale me lere </t>
  </si>
  <si>
    <t xml:space="preserve">me vlere </t>
  </si>
  <si>
    <t>furnitura nentrajtime e sherbime</t>
  </si>
  <si>
    <t>Shuma</t>
  </si>
  <si>
    <t>P2.Tregon :</t>
  </si>
  <si>
    <t>p2,2</t>
  </si>
  <si>
    <t>P.totali I shpenzimeve I =P1+P2+P3+P4</t>
  </si>
  <si>
    <t>(VOJSAVA CENOLLI)</t>
  </si>
  <si>
    <t xml:space="preserve">Per llogaritjen e amortizimit te Aktiveve Afatgjata jane patur parasysh kriteret e percaktuara </t>
  </si>
  <si>
    <t>ne ligjin Nr.8439,date 28,12,1998 per "Tatimin mbi te Ardhurat",</t>
  </si>
  <si>
    <t>Alfa bank</t>
  </si>
  <si>
    <t>viti 2008</t>
  </si>
  <si>
    <t xml:space="preserve">viti 2007   </t>
  </si>
  <si>
    <t>NDERTESA</t>
  </si>
  <si>
    <t>Nr rendor</t>
  </si>
  <si>
    <t>EMERTIMI</t>
  </si>
  <si>
    <t>NJESIA</t>
  </si>
  <si>
    <t>SASIA</t>
  </si>
  <si>
    <t>ÇMIMI</t>
  </si>
  <si>
    <t>VLERA</t>
  </si>
  <si>
    <t>NORMA</t>
  </si>
  <si>
    <t>LEKË</t>
  </si>
  <si>
    <t>Reparti hidraulik</t>
  </si>
  <si>
    <t>cop</t>
  </si>
  <si>
    <t>Stacioni i pompave Shadicë</t>
  </si>
  <si>
    <t>Ele 3012</t>
  </si>
  <si>
    <t>ml</t>
  </si>
  <si>
    <t>Rrjete teli</t>
  </si>
  <si>
    <t>Depo uji nr.1 Bilisht</t>
  </si>
  <si>
    <t>Depo uji nr.2 Bilisht</t>
  </si>
  <si>
    <t>Depo uji nr.3 Bilisht</t>
  </si>
  <si>
    <t>Linje e Ujesjellesit Bi;isht</t>
  </si>
  <si>
    <t>Linje shtese Ujesjellesi Bilisht</t>
  </si>
  <si>
    <t xml:space="preserve">      K/D/Ekonomike</t>
  </si>
  <si>
    <t xml:space="preserve">     Vojsava Cenolli</t>
  </si>
  <si>
    <t>MAKINERI E PAJISJE</t>
  </si>
  <si>
    <t>Elektromotor 132 kw</t>
  </si>
  <si>
    <t>automat 600 A</t>
  </si>
  <si>
    <t>Motosaldatriçe</t>
  </si>
  <si>
    <t>Gur zmeril</t>
  </si>
  <si>
    <t>Impiant klorinimi</t>
  </si>
  <si>
    <t>Pompe uji 50 l/sek</t>
  </si>
  <si>
    <t>Elektropompe DA171-125x9</t>
  </si>
  <si>
    <t>Panel elektrik Tip JJ18-90 kw</t>
  </si>
  <si>
    <t>Elektropompe</t>
  </si>
  <si>
    <t>Gjenerator saldimi</t>
  </si>
  <si>
    <t>PAJISJE ZYRE DHE INFORMATIKE</t>
  </si>
  <si>
    <t>Karrige te tornuara</t>
  </si>
  <si>
    <t>Skrivani zyre</t>
  </si>
  <si>
    <t>Garderobe dokumentash</t>
  </si>
  <si>
    <t>Dere komplet</t>
  </si>
  <si>
    <t>Suprine tavoline</t>
  </si>
  <si>
    <t>Tavoline zyre</t>
  </si>
  <si>
    <t>Komputer + Printer</t>
  </si>
  <si>
    <t xml:space="preserve">kangjella dritareje </t>
  </si>
  <si>
    <t>m2</t>
  </si>
  <si>
    <t xml:space="preserve">Karrige zyre </t>
  </si>
  <si>
    <t>Komputer + Printer Hp1018</t>
  </si>
  <si>
    <t>dollap 5 kanatesh</t>
  </si>
  <si>
    <t>Rraft dosjesh</t>
  </si>
  <si>
    <t>Tavoline zyre e theshte</t>
  </si>
  <si>
    <t>Tavoline me sirtar</t>
  </si>
  <si>
    <t>Dollap muri</t>
  </si>
  <si>
    <t>Dritare duralumini</t>
  </si>
  <si>
    <t xml:space="preserve"> detyrimin ndaj OSSH per shumen    </t>
  </si>
  <si>
    <t>211285 leke .</t>
  </si>
  <si>
    <t>viti 2009</t>
  </si>
  <si>
    <t xml:space="preserve">P1.tregon blerjen e materialeve  me vlere </t>
  </si>
  <si>
    <t>p2,1 pagat punonjesve te prodhimit perkatesisht</t>
  </si>
  <si>
    <t xml:space="preserve">te administrates perkatesisht      </t>
  </si>
  <si>
    <t xml:space="preserve">sigurimet shoq.dhe shendetesore </t>
  </si>
  <si>
    <t xml:space="preserve">Shuma                                   </t>
  </si>
  <si>
    <t xml:space="preserve">f1. tregon detyrim te mbartur ndaj tatimeve por te paspecifikuar qe prej vitit 1998 per shumen  </t>
  </si>
  <si>
    <t xml:space="preserve">Monitor </t>
  </si>
  <si>
    <t>Njesi Qendrore</t>
  </si>
  <si>
    <t>Printer ML 1640</t>
  </si>
  <si>
    <t xml:space="preserve">Monitor LG </t>
  </si>
  <si>
    <t xml:space="preserve">Tastiere </t>
  </si>
  <si>
    <t>Bllok ushqimi</t>
  </si>
  <si>
    <t>Bateri 800  W</t>
  </si>
  <si>
    <t xml:space="preserve">Dere Llamarine </t>
  </si>
  <si>
    <t>Banka Societe general</t>
  </si>
  <si>
    <t xml:space="preserve">Ne shenimin B eshte pasqyruar: </t>
  </si>
  <si>
    <t>S</t>
  </si>
  <si>
    <t xml:space="preserve">Ne shenimin S eshte pasqyruar shuma e faljes se faturave debitore te ujit deri ne vitin 2008 ,vit ne </t>
  </si>
  <si>
    <t>te cilin Ujesjellesi ka kaluar ne pronesi te Bashkise Bilisht .(sipas ligjit nr.10418,dt 21.04.2011</t>
  </si>
  <si>
    <t>"per legalizimin e kapitalit dhe faljen e nje pjese te borxhit tatimor dhe doganor")</t>
  </si>
  <si>
    <t xml:space="preserve">shuma </t>
  </si>
  <si>
    <t xml:space="preserve">   </t>
  </si>
  <si>
    <t xml:space="preserve">Shoqeria Ujesjelles Bilisht </t>
  </si>
  <si>
    <t>NIPT   J66702601K</t>
  </si>
  <si>
    <t>Sasia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</si>
  <si>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</si>
  <si>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</si>
  <si>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</si>
  <si>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</si>
  <si>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</si>
  <si>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</si>
  <si>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</si>
  <si>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</si>
  <si>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</si>
  <si>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</si>
  <si>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</si>
  <si>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Administratori</t>
  </si>
  <si>
    <t xml:space="preserve">Qirjako Argjir </t>
  </si>
  <si>
    <t>NIPT</t>
  </si>
  <si>
    <t>Aktiviteti  kryesor</t>
  </si>
  <si>
    <t>Aktiviteti dytesor</t>
  </si>
  <si>
    <t xml:space="preserve">SHOQERIA Sh.A.Ujesjelles Bilisht </t>
  </si>
  <si>
    <t>Tregti</t>
  </si>
  <si>
    <t xml:space="preserve">NIPTI  J66702601K 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</si>
  <si>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</si>
  <si>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</si>
  <si>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</si>
  <si>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</si>
  <si>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</si>
  <si>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</si>
  <si>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</si>
  <si>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</si>
  <si>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</si>
  <si>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</si>
  <si>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</si>
  <si>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</si>
  <si>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</si>
  <si>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</si>
  <si>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</si>
  <si>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</si>
  <si>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</si>
  <si>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</si>
  <si>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</si>
  <si>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</si>
  <si>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</si>
  <si>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</si>
  <si>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</si>
  <si>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</si>
  <si>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</si>
  <si>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</si>
  <si>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</si>
  <si>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</si>
  <si>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</si>
  <si>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</si>
  <si>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</si>
  <si>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</si>
  <si>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</si>
  <si>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</si>
  <si>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</si>
  <si>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</si>
  <si>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</si>
  <si>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</si>
  <si>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</si>
  <si>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</si>
  <si>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</si>
  <si>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</si>
  <si>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</si>
  <si>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</si>
  <si>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</si>
  <si>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</si>
  <si>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</si>
  <si>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</si>
  <si>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</si>
  <si>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</si>
  <si>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</si>
  <si>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</si>
  <si>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</si>
  <si>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</si>
  <si>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</si>
  <si>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</si>
  <si>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</si>
  <si>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</si>
  <si>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</si>
  <si>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</si>
  <si>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</si>
  <si>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</si>
  <si>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</si>
  <si>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</si>
  <si>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</si>
  <si>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t>Pozicioni me 31 Dhjetor 2011</t>
  </si>
  <si>
    <t>Pozicioni me 31 Dhjetor 2012</t>
  </si>
  <si>
    <t>viti 2011</t>
  </si>
  <si>
    <t xml:space="preserve">P5.tregon te ardhurat nga kamata +interesa banke si dhe komisione bankare per </t>
  </si>
  <si>
    <t>Pasqyrat financiare jane pergatitur sipas SKK dhe konkretisht sipas SKK 2,</t>
  </si>
  <si>
    <t>01.01.2013</t>
  </si>
  <si>
    <t>31.12.2013</t>
  </si>
  <si>
    <t>25.03.2014</t>
  </si>
  <si>
    <t>-</t>
  </si>
  <si>
    <t>Pozicioni me 31 Dhjetor 2013</t>
  </si>
  <si>
    <t xml:space="preserve"> njekohesisht duke patur parasysh dhe udhezuesin Nr.2 /  date 04.02.2014 ,</t>
  </si>
  <si>
    <t xml:space="preserve">"Per zbatimin e procedurave te verifikimit te pasqyrave </t>
  </si>
  <si>
    <t xml:space="preserve"> financiare per vitin fiskal 2013" nga Drejtoria e Pergjithshme e Tatimeve </t>
  </si>
  <si>
    <t xml:space="preserve">Tregetaret e Shoqerite tregetare " ,ligjit Nr.8438,date 28.12.1998, I ndryshuar,te udhezimit te   </t>
  </si>
  <si>
    <t>Ministrit te Financave Nr.5,date 30.01.2006 "Per tatimin mbi te ardhurat  i  ndryshuar si</t>
  </si>
  <si>
    <t>dhe kerkesave te ligjit 9228 date 29.04.2004  Per kontabilitetin e Pasqyrat financiare " i ndryshuar".</t>
  </si>
  <si>
    <t>a1.gjendja me 31.12.2013 ne banke si me poshte:</t>
  </si>
  <si>
    <t>b1 tregon detyrimet e enteve sipas pasqyres se enteve debitore te specifikuara deri ne vitin 2013</t>
  </si>
  <si>
    <t xml:space="preserve">b2 tregon debitore te tjere e kreditore te tjere deri ne vitin 2013 edhe keto jane te specifikuara </t>
  </si>
  <si>
    <t>(49500+41140+217050)-19289=288401 leke</t>
  </si>
  <si>
    <t>d2.ndertesa me vlere 1428807 leke-amortizimi 310283 leke =118524  leke.</t>
  </si>
  <si>
    <t>d3.makineri e pajisje me vlere 63607 leke  -amortizimi 127213 leke =508854 leke.</t>
  </si>
  <si>
    <t xml:space="preserve">d4.paisje zyre e informatike me vlere 139699 -amortizime 34921 leke-1421 leke dalje J.P )= 103357 leke </t>
  </si>
  <si>
    <t xml:space="preserve">e1 -tregon detyrimin  per shumen 13607677 leke te specifikuar si me poshte:   </t>
  </si>
  <si>
    <t xml:space="preserve">detyrimin ndaj 2AT sh.p.k.Korce blerje klor   </t>
  </si>
  <si>
    <t xml:space="preserve">leke. </t>
  </si>
  <si>
    <t>detyrimin ndaj Morava sh.p.k.Korce blerje dru zjarri  per    59400 leke .</t>
  </si>
  <si>
    <t>leke  te specifikuara si me poshte:</t>
  </si>
  <si>
    <t xml:space="preserve">leke deri me 31.12.2013   </t>
  </si>
  <si>
    <t>per muajin Dhjetor 2013 per shumen 220036 leke.</t>
  </si>
  <si>
    <t>e3.-tregon detyrimin per shumen 222258 leke TVSH per muajin dhjetor 2013</t>
  </si>
  <si>
    <t xml:space="preserve">e4.tregon detyrimin per tatimin e pages per muajin Dhjetor 2013 per shumen 42942 leke </t>
  </si>
  <si>
    <t>e5.-tregon detyrim page per punonjesit  per muajin mars  2013 per shumen 2000 leke</t>
  </si>
  <si>
    <t>k4.tregon fitimin  per periudhen raportuese per shumen 3405611 leke.</t>
  </si>
  <si>
    <t>M.Tregon te ardhurat nga  shitja dhe sherbimet  e  kryera ne vitin 2013, qe jane 16425099 leke si:</t>
  </si>
  <si>
    <t>te ardhurat nga sherbimet jane   1986087 leke.</t>
  </si>
  <si>
    <t>N.Tregon te ardhurat nga subvensionet qe kapin vleren  8500000 leke</t>
  </si>
  <si>
    <t>te ardhurat nga tarifa fikse jane 1525350  leke.</t>
  </si>
  <si>
    <t>te ardhurat nga shitja e ujit jane  12913662 leke</t>
  </si>
  <si>
    <t>shumen e p2,1 dhe p2,2   pra 10672382 leke si me poshte:</t>
  </si>
  <si>
    <t>P3,Tregon shumen e amortizimit per vitin 2013 te barabarte me 472417 leke dhe  .</t>
  </si>
  <si>
    <t xml:space="preserve">cvleresimin per shumen 1421 leke  . totali =473838 leke </t>
  </si>
  <si>
    <t>P4,tregon shpenzime te tjera  me vlere 715499 leke,</t>
  </si>
  <si>
    <t>shumen 235691 leke .</t>
  </si>
  <si>
    <t xml:space="preserve">Te ardhurat dhe shpenzimet nga interesat ku:te ardhurat jane 1436 leke dhe </t>
  </si>
  <si>
    <t xml:space="preserve">komisionet bankare jane 26071 leke </t>
  </si>
  <si>
    <t>Sic u pa dhe me siper Shoqeria del me fitim  per vitin 2013 dhe ky fitim do te shkoje</t>
  </si>
  <si>
    <t xml:space="preserve"> per te mbuluar humbjen e vitit 2011 per shumen  3405611 leke .</t>
  </si>
  <si>
    <t>Aktivet Afatgjata Materiale  me vlere fillestare   2013</t>
  </si>
  <si>
    <t>Amortizimi A.A.Materiale   2013</t>
  </si>
  <si>
    <t>Vlera Kontabel Neto e A.A.Materiale  2013</t>
  </si>
  <si>
    <t>AMORTIZIMI V.2013</t>
  </si>
  <si>
    <t xml:space="preserve">                                                                                                                            Inventari i llogarive bankare me 31.12.2013 per Sh.a.ujesjelles Bilisht  </t>
  </si>
  <si>
    <t>( QIRJAKO  ARGJIR )</t>
  </si>
  <si>
    <t>Qirjako Argjir</t>
  </si>
  <si>
    <t xml:space="preserve">              Qirjako Argjir</t>
  </si>
  <si>
    <t xml:space="preserve">               Qirjako Argjir </t>
  </si>
  <si>
    <t xml:space="preserve">                Qirjako Argjir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</si>
</sst>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1" formatCode="_-* #,##0.00_L_e_k_-;\-* #,##0.00_L_e_k_-;_-* &quot;-&quot;??_L_e_k_-;_-@_-"/>
    <numFmt numFmtId="175" formatCode="_(* #,##0_);_(* \(#,##0\);_(* &quot;-&quot;??_);_(@_)"/>
  </numFmts>
  <fonts count="26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71" fontId="11" fillId="0" borderId="0" applyFont="0" applyFill="0" applyBorder="0" applyAlignment="0" applyProtection="0"/>
  </cellStyleXfs>
  <cellXfs count="28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8" fillId="0" borderId="18" xfId="0" applyFont="1" applyBorder="1"/>
    <xf numFmtId="0" fontId="10" fillId="0" borderId="0" xfId="0" applyFont="1"/>
    <xf numFmtId="0" fontId="12" fillId="0" borderId="11" xfId="0" applyFont="1" applyBorder="1"/>
    <xf numFmtId="0" fontId="10" fillId="0" borderId="11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0" fillId="0" borderId="9" xfId="0" applyBorder="1"/>
    <xf numFmtId="0" fontId="2" fillId="0" borderId="0" xfId="0" applyFont="1"/>
    <xf numFmtId="0" fontId="13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1" fillId="0" borderId="14" xfId="0" applyFont="1" applyBorder="1"/>
    <xf numFmtId="0" fontId="0" fillId="0" borderId="22" xfId="0" applyBorder="1"/>
    <xf numFmtId="0" fontId="1" fillId="0" borderId="15" xfId="0" applyFont="1" applyBorder="1"/>
    <xf numFmtId="0" fontId="0" fillId="0" borderId="16" xfId="0" applyBorder="1"/>
    <xf numFmtId="0" fontId="0" fillId="0" borderId="23" xfId="0" applyBorder="1"/>
    <xf numFmtId="0" fontId="2" fillId="0" borderId="13" xfId="0" applyFont="1" applyBorder="1"/>
    <xf numFmtId="0" fontId="2" fillId="0" borderId="11" xfId="0" applyFont="1" applyBorder="1"/>
    <xf numFmtId="0" fontId="0" fillId="0" borderId="24" xfId="0" applyBorder="1"/>
    <xf numFmtId="0" fontId="0" fillId="0" borderId="25" xfId="0" applyBorder="1"/>
    <xf numFmtId="0" fontId="13" fillId="0" borderId="0" xfId="0" applyFont="1" applyAlignment="1"/>
    <xf numFmtId="0" fontId="11" fillId="0" borderId="0" xfId="0" applyFont="1" applyAlignment="1"/>
    <xf numFmtId="0" fontId="2" fillId="0" borderId="9" xfId="0" applyFont="1" applyBorder="1" applyAlignment="1"/>
    <xf numFmtId="0" fontId="11" fillId="0" borderId="9" xfId="0" applyFont="1" applyBorder="1" applyAlignment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2" fillId="0" borderId="14" xfId="0" applyFont="1" applyBorder="1"/>
    <xf numFmtId="0" fontId="13" fillId="0" borderId="12" xfId="0" applyFont="1" applyBorder="1"/>
    <xf numFmtId="0" fontId="13" fillId="0" borderId="14" xfId="0" applyFont="1" applyBorder="1"/>
    <xf numFmtId="0" fontId="10" fillId="0" borderId="13" xfId="0" applyFont="1" applyBorder="1"/>
    <xf numFmtId="0" fontId="2" fillId="0" borderId="16" xfId="0" applyFont="1" applyBorder="1"/>
    <xf numFmtId="0" fontId="14" fillId="0" borderId="11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0" xfId="0" applyBorder="1"/>
    <xf numFmtId="0" fontId="0" fillId="0" borderId="21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4" fillId="0" borderId="42" xfId="0" applyFont="1" applyBorder="1"/>
    <xf numFmtId="0" fontId="14" fillId="0" borderId="29" xfId="0" applyFont="1" applyBorder="1"/>
    <xf numFmtId="0" fontId="14" fillId="0" borderId="41" xfId="0" applyFont="1" applyBorder="1"/>
    <xf numFmtId="0" fontId="14" fillId="0" borderId="43" xfId="0" applyFont="1" applyBorder="1"/>
    <xf numFmtId="0" fontId="11" fillId="0" borderId="0" xfId="0" applyFont="1"/>
    <xf numFmtId="0" fontId="2" fillId="0" borderId="28" xfId="0" applyFont="1" applyBorder="1"/>
    <xf numFmtId="0" fontId="2" fillId="0" borderId="44" xfId="0" applyFont="1" applyBorder="1"/>
    <xf numFmtId="0" fontId="5" fillId="0" borderId="0" xfId="0" applyFont="1" applyBorder="1"/>
    <xf numFmtId="37" fontId="5" fillId="0" borderId="20" xfId="0" applyNumberFormat="1" applyFont="1" applyBorder="1"/>
    <xf numFmtId="37" fontId="10" fillId="0" borderId="20" xfId="0" applyNumberFormat="1" applyFont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3" fillId="0" borderId="28" xfId="0" applyFont="1" applyBorder="1"/>
    <xf numFmtId="0" fontId="10" fillId="0" borderId="20" xfId="0" applyFont="1" applyBorder="1"/>
    <xf numFmtId="0" fontId="16" fillId="0" borderId="45" xfId="0" applyFont="1" applyBorder="1"/>
    <xf numFmtId="0" fontId="10" fillId="0" borderId="40" xfId="0" applyFont="1" applyBorder="1"/>
    <xf numFmtId="3" fontId="0" fillId="0" borderId="0" xfId="0" applyNumberFormat="1"/>
    <xf numFmtId="175" fontId="0" fillId="0" borderId="13" xfId="1" applyNumberFormat="1" applyFont="1" applyBorder="1"/>
    <xf numFmtId="175" fontId="0" fillId="0" borderId="11" xfId="1" applyNumberFormat="1" applyFont="1" applyBorder="1"/>
    <xf numFmtId="175" fontId="0" fillId="0" borderId="22" xfId="1" applyNumberFormat="1" applyFont="1" applyBorder="1"/>
    <xf numFmtId="175" fontId="2" fillId="0" borderId="22" xfId="1" applyNumberFormat="1" applyFont="1" applyBorder="1"/>
    <xf numFmtId="175" fontId="0" fillId="0" borderId="16" xfId="1" applyNumberFormat="1" applyFont="1" applyBorder="1"/>
    <xf numFmtId="175" fontId="2" fillId="0" borderId="11" xfId="1" applyNumberFormat="1" applyFont="1" applyBorder="1"/>
    <xf numFmtId="0" fontId="5" fillId="0" borderId="11" xfId="0" quotePrefix="1" applyFont="1" applyBorder="1"/>
    <xf numFmtId="0" fontId="11" fillId="0" borderId="11" xfId="0" quotePrefix="1" applyFont="1" applyBorder="1"/>
    <xf numFmtId="0" fontId="12" fillId="0" borderId="11" xfId="0" quotePrefix="1" applyFont="1" applyBorder="1"/>
    <xf numFmtId="0" fontId="0" fillId="0" borderId="0" xfId="0" applyAlignment="1">
      <alignment horizontal="center"/>
    </xf>
    <xf numFmtId="37" fontId="10" fillId="0" borderId="20" xfId="0" applyNumberFormat="1" applyFont="1" applyBorder="1" applyAlignment="1">
      <alignment horizontal="right"/>
    </xf>
    <xf numFmtId="0" fontId="0" fillId="0" borderId="18" xfId="0" applyFill="1" applyBorder="1"/>
    <xf numFmtId="0" fontId="0" fillId="0" borderId="44" xfId="0" applyBorder="1"/>
    <xf numFmtId="0" fontId="0" fillId="0" borderId="0" xfId="0" applyBorder="1" applyAlignment="1">
      <alignment horizontal="right"/>
    </xf>
    <xf numFmtId="3" fontId="10" fillId="0" borderId="11" xfId="0" applyNumberFormat="1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horizontal="right"/>
    </xf>
    <xf numFmtId="0" fontId="0" fillId="0" borderId="28" xfId="0" applyFill="1" applyBorder="1"/>
    <xf numFmtId="37" fontId="0" fillId="0" borderId="0" xfId="0" applyNumberFormat="1"/>
    <xf numFmtId="3" fontId="2" fillId="0" borderId="11" xfId="0" applyNumberFormat="1" applyFont="1" applyBorder="1"/>
    <xf numFmtId="3" fontId="0" fillId="0" borderId="11" xfId="0" applyNumberFormat="1" applyBorder="1"/>
    <xf numFmtId="1" fontId="5" fillId="0" borderId="20" xfId="0" applyNumberFormat="1" applyFont="1" applyBorder="1"/>
    <xf numFmtId="3" fontId="2" fillId="0" borderId="32" xfId="0" applyNumberFormat="1" applyFont="1" applyBorder="1"/>
    <xf numFmtId="0" fontId="14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9" xfId="0" applyBorder="1"/>
    <xf numFmtId="3" fontId="0" fillId="0" borderId="49" xfId="0" applyNumberFormat="1" applyBorder="1"/>
    <xf numFmtId="9" fontId="0" fillId="0" borderId="49" xfId="0" applyNumberFormat="1" applyBorder="1"/>
    <xf numFmtId="3" fontId="2" fillId="0" borderId="49" xfId="0" applyNumberFormat="1" applyFont="1" applyBorder="1"/>
    <xf numFmtId="0" fontId="0" fillId="0" borderId="32" xfId="0" applyBorder="1" applyAlignment="1">
      <alignment horizontal="center"/>
    </xf>
    <xf numFmtId="3" fontId="0" fillId="0" borderId="32" xfId="0" applyNumberFormat="1" applyBorder="1"/>
    <xf numFmtId="9" fontId="0" fillId="0" borderId="32" xfId="0" applyNumberFormat="1" applyBorder="1"/>
    <xf numFmtId="0" fontId="0" fillId="0" borderId="42" xfId="0" applyBorder="1" applyAlignment="1">
      <alignment horizontal="center"/>
    </xf>
    <xf numFmtId="0" fontId="0" fillId="0" borderId="34" xfId="0" applyFill="1" applyBorder="1"/>
    <xf numFmtId="3" fontId="0" fillId="0" borderId="34" xfId="0" applyNumberFormat="1" applyBorder="1"/>
    <xf numFmtId="9" fontId="0" fillId="0" borderId="34" xfId="0" applyNumberFormat="1" applyBorder="1"/>
    <xf numFmtId="3" fontId="2" fillId="0" borderId="35" xfId="0" applyNumberFormat="1" applyFont="1" applyBorder="1"/>
    <xf numFmtId="3" fontId="0" fillId="0" borderId="0" xfId="0" applyNumberFormat="1" applyBorder="1"/>
    <xf numFmtId="9" fontId="0" fillId="0" borderId="0" xfId="0" applyNumberFormat="1" applyBorder="1"/>
    <xf numFmtId="3" fontId="2" fillId="0" borderId="0" xfId="0" applyNumberFormat="1" applyFont="1" applyBorder="1"/>
    <xf numFmtId="0" fontId="1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/>
    <xf numFmtId="9" fontId="0" fillId="0" borderId="11" xfId="0" applyNumberFormat="1" applyBorder="1"/>
    <xf numFmtId="0" fontId="0" fillId="0" borderId="24" xfId="0" applyBorder="1" applyAlignment="1">
      <alignment horizontal="center"/>
    </xf>
    <xf numFmtId="0" fontId="0" fillId="0" borderId="24" xfId="0" applyFill="1" applyBorder="1"/>
    <xf numFmtId="3" fontId="0" fillId="0" borderId="24" xfId="0" applyNumberFormat="1" applyBorder="1"/>
    <xf numFmtId="9" fontId="0" fillId="0" borderId="24" xfId="0" applyNumberFormat="1" applyBorder="1"/>
    <xf numFmtId="3" fontId="2" fillId="0" borderId="24" xfId="0" applyNumberFormat="1" applyFont="1" applyBorder="1"/>
    <xf numFmtId="0" fontId="2" fillId="0" borderId="42" xfId="0" applyFont="1" applyBorder="1" applyAlignment="1">
      <alignment horizontal="center"/>
    </xf>
    <xf numFmtId="0" fontId="2" fillId="0" borderId="34" xfId="0" applyFont="1" applyFill="1" applyBorder="1"/>
    <xf numFmtId="0" fontId="2" fillId="0" borderId="34" xfId="0" applyFont="1" applyBorder="1"/>
    <xf numFmtId="3" fontId="2" fillId="0" borderId="34" xfId="0" applyNumberFormat="1" applyFont="1" applyBorder="1"/>
    <xf numFmtId="9" fontId="2" fillId="0" borderId="34" xfId="0" applyNumberFormat="1" applyFont="1" applyBorder="1"/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/>
    <xf numFmtId="9" fontId="0" fillId="0" borderId="11" xfId="0" applyNumberFormat="1" applyFill="1" applyBorder="1"/>
    <xf numFmtId="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0" borderId="0" xfId="0" applyNumberFormat="1" applyFont="1"/>
    <xf numFmtId="0" fontId="13" fillId="0" borderId="0" xfId="0" applyNumberFormat="1" applyFont="1" applyAlignment="1">
      <alignment horizontal="center"/>
    </xf>
    <xf numFmtId="0" fontId="13" fillId="0" borderId="0" xfId="0" applyNumberFormat="1" applyFont="1"/>
    <xf numFmtId="0" fontId="18" fillId="0" borderId="0" xfId="0" applyNumberFormat="1" applyFont="1" applyAlignment="1">
      <alignment horizontal="center"/>
    </xf>
    <xf numFmtId="0" fontId="18" fillId="0" borderId="0" xfId="0" applyNumberFormat="1" applyFont="1"/>
    <xf numFmtId="0" fontId="18" fillId="0" borderId="11" xfId="0" applyNumberFormat="1" applyFont="1" applyBorder="1"/>
    <xf numFmtId="0" fontId="13" fillId="0" borderId="11" xfId="0" applyNumberFormat="1" applyFont="1" applyBorder="1"/>
    <xf numFmtId="0" fontId="0" fillId="0" borderId="0" xfId="0" applyNumberFormat="1" applyFill="1" applyBorder="1"/>
    <xf numFmtId="0" fontId="0" fillId="0" borderId="0" xfId="0" applyNumberFormat="1" applyBorder="1"/>
    <xf numFmtId="0" fontId="2" fillId="0" borderId="0" xfId="0" applyFont="1" applyBorder="1" applyAlignment="1">
      <alignment horizontal="center"/>
    </xf>
    <xf numFmtId="2" fontId="0" fillId="0" borderId="0" xfId="0" applyNumberFormat="1" applyFill="1" applyBorder="1"/>
    <xf numFmtId="0" fontId="11" fillId="0" borderId="0" xfId="0" applyFont="1" applyFill="1" applyBorder="1"/>
    <xf numFmtId="0" fontId="0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right"/>
    </xf>
    <xf numFmtId="0" fontId="13" fillId="0" borderId="0" xfId="0" applyFont="1" applyBorder="1"/>
    <xf numFmtId="0" fontId="14" fillId="0" borderId="0" xfId="0" applyFont="1" applyBorder="1"/>
    <xf numFmtId="0" fontId="0" fillId="0" borderId="46" xfId="0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7" xfId="0" applyBorder="1"/>
    <xf numFmtId="0" fontId="2" fillId="0" borderId="50" xfId="0" applyFont="1" applyBorder="1" applyAlignment="1">
      <alignment horizontal="center"/>
    </xf>
    <xf numFmtId="0" fontId="2" fillId="0" borderId="48" xfId="0" applyFont="1" applyFill="1" applyBorder="1"/>
    <xf numFmtId="0" fontId="2" fillId="0" borderId="48" xfId="0" applyFont="1" applyBorder="1"/>
    <xf numFmtId="3" fontId="2" fillId="0" borderId="48" xfId="0" applyNumberFormat="1" applyFont="1" applyBorder="1"/>
    <xf numFmtId="9" fontId="2" fillId="0" borderId="51" xfId="0" applyNumberFormat="1" applyFont="1" applyBorder="1"/>
    <xf numFmtId="3" fontId="2" fillId="0" borderId="52" xfId="0" applyNumberFormat="1" applyFont="1" applyBorder="1"/>
    <xf numFmtId="3" fontId="2" fillId="0" borderId="0" xfId="0" applyNumberFormat="1" applyFont="1"/>
    <xf numFmtId="0" fontId="11" fillId="0" borderId="11" xfId="0" applyNumberFormat="1" applyFont="1" applyBorder="1"/>
    <xf numFmtId="2" fontId="11" fillId="0" borderId="11" xfId="0" applyNumberFormat="1" applyFont="1" applyBorder="1"/>
    <xf numFmtId="0" fontId="11" fillId="0" borderId="11" xfId="0" applyFont="1" applyBorder="1"/>
    <xf numFmtId="0" fontId="12" fillId="0" borderId="0" xfId="0" applyFont="1"/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3" fontId="12" fillId="0" borderId="11" xfId="0" applyNumberFormat="1" applyFont="1" applyBorder="1"/>
    <xf numFmtId="0" fontId="12" fillId="0" borderId="0" xfId="0" applyFont="1" applyBorder="1"/>
    <xf numFmtId="3" fontId="12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14" fillId="0" borderId="0" xfId="0" applyFont="1"/>
    <xf numFmtId="0" fontId="11" fillId="0" borderId="24" xfId="0" applyFont="1" applyBorder="1" applyAlignment="1">
      <alignment horizontal="center"/>
    </xf>
    <xf numFmtId="14" fontId="11" fillId="0" borderId="30" xfId="0" applyNumberFormat="1" applyFont="1" applyBorder="1" applyAlignment="1">
      <alignment horizontal="center"/>
    </xf>
    <xf numFmtId="0" fontId="22" fillId="0" borderId="11" xfId="0" applyFont="1" applyBorder="1"/>
    <xf numFmtId="3" fontId="11" fillId="0" borderId="11" xfId="2" applyNumberFormat="1" applyBorder="1"/>
    <xf numFmtId="0" fontId="22" fillId="0" borderId="0" xfId="0" applyFont="1"/>
    <xf numFmtId="3" fontId="22" fillId="0" borderId="0" xfId="0" applyNumberFormat="1" applyFont="1" applyBorder="1"/>
    <xf numFmtId="3" fontId="11" fillId="0" borderId="24" xfId="2" applyNumberFormat="1" applyBorder="1"/>
    <xf numFmtId="0" fontId="11" fillId="0" borderId="42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3" fillId="0" borderId="34" xfId="0" applyFont="1" applyBorder="1" applyAlignment="1">
      <alignment horizontal="center" vertical="center"/>
    </xf>
    <xf numFmtId="3" fontId="23" fillId="0" borderId="34" xfId="2" applyNumberFormat="1" applyFont="1" applyBorder="1" applyAlignment="1">
      <alignment vertical="center"/>
    </xf>
    <xf numFmtId="3" fontId="23" fillId="0" borderId="35" xfId="2" applyNumberFormat="1" applyFont="1" applyBorder="1" applyAlignment="1">
      <alignment vertical="center"/>
    </xf>
    <xf numFmtId="1" fontId="0" fillId="0" borderId="11" xfId="0" applyNumberFormat="1" applyBorder="1"/>
    <xf numFmtId="1" fontId="0" fillId="0" borderId="0" xfId="0" applyNumberFormat="1"/>
    <xf numFmtId="0" fontId="11" fillId="0" borderId="32" xfId="0" applyFont="1" applyFill="1" applyBorder="1"/>
    <xf numFmtId="0" fontId="2" fillId="0" borderId="24" xfId="0" applyFont="1" applyBorder="1"/>
    <xf numFmtId="0" fontId="0" fillId="0" borderId="18" xfId="0" applyBorder="1"/>
    <xf numFmtId="0" fontId="11" fillId="0" borderId="24" xfId="0" applyFont="1" applyBorder="1"/>
    <xf numFmtId="0" fontId="2" fillId="0" borderId="18" xfId="0" applyFont="1" applyBorder="1"/>
    <xf numFmtId="0" fontId="2" fillId="0" borderId="36" xfId="0" applyFont="1" applyBorder="1"/>
    <xf numFmtId="1" fontId="11" fillId="0" borderId="0" xfId="0" applyNumberFormat="1" applyFont="1" applyFill="1" applyBorder="1" applyAlignment="1">
      <alignment horizontal="right"/>
    </xf>
    <xf numFmtId="0" fontId="11" fillId="0" borderId="47" xfId="0" applyFont="1" applyBorder="1" applyAlignment="1">
      <alignment horizontal="center"/>
    </xf>
    <xf numFmtId="0" fontId="11" fillId="0" borderId="28" xfId="0" applyFont="1" applyBorder="1"/>
    <xf numFmtId="0" fontId="11" fillId="0" borderId="29" xfId="0" applyFont="1" applyBorder="1"/>
    <xf numFmtId="0" fontId="24" fillId="0" borderId="26" xfId="0" applyFont="1" applyBorder="1"/>
    <xf numFmtId="0" fontId="24" fillId="0" borderId="27" xfId="0" applyFont="1" applyBorder="1"/>
    <xf numFmtId="0" fontId="16" fillId="0" borderId="46" xfId="0" applyFont="1" applyBorder="1"/>
    <xf numFmtId="0" fontId="25" fillId="0" borderId="0" xfId="0" applyFont="1" applyBorder="1"/>
    <xf numFmtId="0" fontId="25" fillId="0" borderId="31" xfId="0" applyFont="1" applyBorder="1"/>
    <xf numFmtId="0" fontId="16" fillId="0" borderId="0" xfId="0" applyFont="1" applyBorder="1"/>
    <xf numFmtId="0" fontId="24" fillId="0" borderId="31" xfId="0" applyFont="1" applyBorder="1"/>
    <xf numFmtId="175" fontId="11" fillId="0" borderId="11" xfId="1" applyNumberFormat="1" applyFont="1" applyBorder="1" applyAlignment="1">
      <alignment horizontal="right"/>
    </xf>
    <xf numFmtId="175" fontId="0" fillId="0" borderId="0" xfId="0" applyNumberFormat="1"/>
    <xf numFmtId="2" fontId="0" fillId="0" borderId="44" xfId="0" applyNumberFormat="1" applyBorder="1"/>
    <xf numFmtId="0" fontId="2" fillId="0" borderId="4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1" builtinId="3"/>
    <cellStyle name="Comma_21.Aktivet Afatgjata Materiale  09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ilanci_per_vitin_2011,sav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 Fluksit mon - direkte"/>
      <sheetName val="Pasq e ndrysh te kap 2"/>
      <sheetName val="Shenimet Spjeguse"/>
      <sheetName val="Shenimet Spjeg"/>
      <sheetName val="dokumenta shoqerues te bilancit"/>
    </sheetNames>
    <sheetDataSet>
      <sheetData sheetId="0" refreshError="1">
        <row r="3">
          <cell r="G3" t="str">
            <v>"Ujesjellesi".sh.a Bilisht</v>
          </cell>
        </row>
        <row r="4">
          <cell r="G4" t="str">
            <v>J 66702601K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56"/>
  <sheetViews>
    <sheetView topLeftCell="B1" workbookViewId="0">
      <selection activeCell="F30" sqref="F30"/>
    </sheetView>
  </sheetViews>
  <sheetFormatPr defaultRowHeight="12.75"/>
  <cols>
    <col min="1" max="1" width="9.140625" hidden="1" customWidth="1"/>
    <col min="2" max="2" width="4.5703125" customWidth="1"/>
    <col min="8" max="8" width="10.5703125" customWidth="1"/>
    <col min="10" max="10" width="12.7109375" customWidth="1"/>
  </cols>
  <sheetData>
    <row r="1" spans="3:10" ht="13.5" thickBot="1"/>
    <row r="2" spans="3:10">
      <c r="C2" s="4"/>
      <c r="D2" s="5"/>
      <c r="E2" s="5"/>
      <c r="F2" s="5"/>
      <c r="G2" s="5"/>
      <c r="H2" s="5"/>
      <c r="I2" s="5"/>
      <c r="J2" s="6"/>
    </row>
    <row r="3" spans="3:10">
      <c r="C3" s="7"/>
      <c r="D3" s="2" t="s">
        <v>0</v>
      </c>
      <c r="E3" s="2"/>
      <c r="F3" s="2"/>
      <c r="G3" s="259" t="s">
        <v>180</v>
      </c>
      <c r="H3" s="259"/>
      <c r="I3" s="259"/>
      <c r="J3" s="8"/>
    </row>
    <row r="4" spans="3:10">
      <c r="C4" s="7"/>
      <c r="D4" s="2" t="s">
        <v>1</v>
      </c>
      <c r="E4" s="2"/>
      <c r="F4" s="2"/>
      <c r="G4" s="252" t="s">
        <v>177</v>
      </c>
      <c r="H4" s="252"/>
      <c r="I4" s="252"/>
      <c r="J4" s="8"/>
    </row>
    <row r="5" spans="3:10">
      <c r="C5" s="7"/>
      <c r="D5" s="2" t="s">
        <v>2</v>
      </c>
      <c r="E5" s="2"/>
      <c r="F5" s="258" t="s">
        <v>178</v>
      </c>
      <c r="G5" s="258"/>
      <c r="H5" s="258"/>
      <c r="I5" s="258"/>
      <c r="J5" s="8"/>
    </row>
    <row r="6" spans="3:10">
      <c r="C6" s="7"/>
      <c r="D6" s="2"/>
      <c r="E6" s="2"/>
      <c r="F6" s="2"/>
      <c r="G6" s="2"/>
      <c r="H6" s="255"/>
      <c r="I6" s="255"/>
      <c r="J6" s="8"/>
    </row>
    <row r="7" spans="3:10">
      <c r="C7" s="7"/>
      <c r="D7" s="3" t="s">
        <v>3</v>
      </c>
      <c r="E7" s="2"/>
      <c r="F7" s="99"/>
      <c r="G7" s="258" t="s">
        <v>179</v>
      </c>
      <c r="H7" s="258"/>
      <c r="I7" s="99"/>
      <c r="J7" s="8"/>
    </row>
    <row r="8" spans="3:10">
      <c r="C8" s="7"/>
      <c r="D8" s="3" t="s">
        <v>4</v>
      </c>
      <c r="E8" s="2"/>
      <c r="F8" s="100"/>
      <c r="G8" s="252">
        <v>21576</v>
      </c>
      <c r="H8" s="252"/>
      <c r="I8" s="100"/>
      <c r="J8" s="8"/>
    </row>
    <row r="9" spans="3:10">
      <c r="C9" s="7"/>
      <c r="D9" s="2"/>
      <c r="E9" s="2"/>
      <c r="F9" s="2"/>
      <c r="G9" s="2"/>
      <c r="H9" s="2"/>
      <c r="I9" s="2"/>
      <c r="J9" s="8"/>
    </row>
    <row r="10" spans="3:10">
      <c r="C10" s="7"/>
      <c r="D10" s="3" t="s">
        <v>5</v>
      </c>
      <c r="E10" s="2"/>
      <c r="F10" s="253"/>
      <c r="G10" s="253"/>
      <c r="H10" s="253"/>
      <c r="I10" s="253"/>
      <c r="J10" s="254"/>
    </row>
    <row r="11" spans="3:10">
      <c r="C11" s="7"/>
      <c r="D11" s="2"/>
      <c r="E11" s="2"/>
      <c r="F11" s="252" t="s">
        <v>181</v>
      </c>
      <c r="G11" s="252"/>
      <c r="H11" s="252"/>
      <c r="I11" s="252"/>
      <c r="J11" s="8"/>
    </row>
    <row r="12" spans="3:10">
      <c r="C12" s="7"/>
      <c r="D12" s="2"/>
      <c r="E12" s="2"/>
      <c r="F12" s="2"/>
      <c r="G12" s="2"/>
      <c r="H12" s="2"/>
      <c r="I12" s="2"/>
      <c r="J12" s="8"/>
    </row>
    <row r="13" spans="3:10">
      <c r="C13" s="7"/>
      <c r="D13" s="2"/>
      <c r="E13" s="2"/>
      <c r="F13" s="2"/>
      <c r="G13" s="2"/>
      <c r="H13" s="2"/>
      <c r="I13" s="2"/>
      <c r="J13" s="8"/>
    </row>
    <row r="14" spans="3:10">
      <c r="C14" s="7"/>
      <c r="D14" s="2"/>
      <c r="E14" s="2"/>
      <c r="F14" s="2"/>
      <c r="G14" s="2"/>
      <c r="H14" s="2"/>
      <c r="I14" s="2"/>
      <c r="J14" s="8"/>
    </row>
    <row r="15" spans="3:10">
      <c r="C15" s="7"/>
      <c r="D15" s="2"/>
      <c r="E15" s="2"/>
      <c r="F15" s="2"/>
      <c r="G15" s="2"/>
      <c r="H15" s="2"/>
      <c r="I15" s="2"/>
      <c r="J15" s="8"/>
    </row>
    <row r="16" spans="3:10">
      <c r="C16" s="7"/>
      <c r="D16" s="2"/>
      <c r="E16" s="2"/>
      <c r="F16" s="2"/>
      <c r="G16" s="2"/>
      <c r="H16" s="2"/>
      <c r="I16" s="2"/>
      <c r="J16" s="8"/>
    </row>
    <row r="17" spans="3:10">
      <c r="C17" s="7"/>
      <c r="D17" s="2"/>
      <c r="E17" s="2"/>
      <c r="F17" s="2"/>
      <c r="G17" s="2"/>
      <c r="H17" s="2"/>
      <c r="I17" s="2"/>
      <c r="J17" s="8"/>
    </row>
    <row r="18" spans="3:10">
      <c r="C18" s="7"/>
      <c r="D18" s="2"/>
      <c r="E18" s="2"/>
      <c r="F18" s="2"/>
      <c r="G18" s="2"/>
      <c r="H18" s="2"/>
      <c r="I18" s="2"/>
      <c r="J18" s="8"/>
    </row>
    <row r="19" spans="3:10" ht="18">
      <c r="C19" s="7"/>
      <c r="D19" s="257" t="s">
        <v>6</v>
      </c>
      <c r="E19" s="257"/>
      <c r="F19" s="257"/>
      <c r="G19" s="257"/>
      <c r="H19" s="257"/>
      <c r="I19" s="257"/>
      <c r="J19" s="8"/>
    </row>
    <row r="20" spans="3:10">
      <c r="C20" s="7"/>
      <c r="D20" s="2"/>
      <c r="E20" s="2"/>
      <c r="F20" s="2"/>
      <c r="G20" s="2"/>
      <c r="H20" s="2"/>
      <c r="I20" s="2"/>
      <c r="J20" s="8"/>
    </row>
    <row r="21" spans="3:10">
      <c r="C21" s="7"/>
      <c r="D21" s="2" t="s">
        <v>7</v>
      </c>
      <c r="E21" s="2"/>
      <c r="F21" s="2"/>
      <c r="G21" s="2"/>
      <c r="H21" s="2"/>
      <c r="I21" s="2"/>
      <c r="J21" s="8"/>
    </row>
    <row r="22" spans="3:10">
      <c r="C22" s="7" t="s">
        <v>8</v>
      </c>
      <c r="D22" s="2"/>
      <c r="E22" s="2"/>
      <c r="F22" s="2"/>
      <c r="G22" s="2"/>
      <c r="H22" s="2"/>
      <c r="I22" s="2"/>
      <c r="J22" s="8"/>
    </row>
    <row r="23" spans="3:10">
      <c r="C23" s="7"/>
      <c r="D23" s="2"/>
      <c r="E23" s="2"/>
      <c r="F23" s="2"/>
      <c r="G23" s="2"/>
      <c r="H23" s="2"/>
      <c r="I23" s="2"/>
      <c r="J23" s="8"/>
    </row>
    <row r="24" spans="3:10">
      <c r="C24" s="7"/>
      <c r="D24" s="2"/>
      <c r="E24" s="2"/>
      <c r="F24" s="2"/>
      <c r="G24" s="2"/>
      <c r="H24" s="2"/>
      <c r="I24" s="2"/>
      <c r="J24" s="8"/>
    </row>
    <row r="25" spans="3:10">
      <c r="C25" s="7"/>
      <c r="D25" s="2"/>
      <c r="E25" s="2"/>
      <c r="F25" s="2"/>
      <c r="G25" s="2"/>
      <c r="H25" s="2"/>
      <c r="I25" s="2"/>
      <c r="J25" s="8"/>
    </row>
    <row r="26" spans="3:10" ht="18">
      <c r="C26" s="7"/>
      <c r="D26" s="2"/>
      <c r="E26" s="99" t="s">
        <v>9</v>
      </c>
      <c r="F26" s="99"/>
      <c r="G26" s="106">
        <v>2013</v>
      </c>
      <c r="H26" s="99"/>
      <c r="I26" s="2"/>
      <c r="J26" s="8"/>
    </row>
    <row r="27" spans="3:10">
      <c r="C27" s="7"/>
      <c r="D27" s="2"/>
      <c r="E27" s="2"/>
      <c r="F27" s="2"/>
      <c r="G27" s="2"/>
      <c r="H27" s="2"/>
      <c r="I27" s="2"/>
      <c r="J27" s="8"/>
    </row>
    <row r="28" spans="3:10">
      <c r="C28" s="7"/>
      <c r="D28" s="2"/>
      <c r="E28" s="2"/>
      <c r="F28" s="2"/>
      <c r="G28" s="2"/>
      <c r="H28" s="2"/>
      <c r="I28" s="2"/>
      <c r="J28" s="8"/>
    </row>
    <row r="29" spans="3:10">
      <c r="C29" s="7"/>
      <c r="D29" s="2"/>
      <c r="E29" s="2"/>
      <c r="F29" s="2"/>
      <c r="G29" s="2"/>
      <c r="H29" s="2"/>
      <c r="I29" s="2"/>
      <c r="J29" s="8"/>
    </row>
    <row r="30" spans="3:10">
      <c r="C30" s="7"/>
      <c r="D30" s="2"/>
      <c r="E30" s="2"/>
      <c r="F30" s="2"/>
      <c r="G30" s="2"/>
      <c r="H30" s="2"/>
      <c r="I30" s="2"/>
      <c r="J30" s="8"/>
    </row>
    <row r="31" spans="3:10">
      <c r="C31" s="7"/>
      <c r="D31" s="2"/>
      <c r="E31" s="2"/>
      <c r="F31" s="2"/>
      <c r="G31" s="2"/>
      <c r="H31" s="2"/>
      <c r="I31" s="2"/>
      <c r="J31" s="8"/>
    </row>
    <row r="32" spans="3:10">
      <c r="C32" s="7"/>
      <c r="D32" s="2"/>
      <c r="E32" s="2"/>
      <c r="F32" s="2"/>
      <c r="G32" s="2"/>
      <c r="H32" s="2"/>
      <c r="I32" s="2"/>
      <c r="J32" s="8"/>
    </row>
    <row r="33" spans="3:10">
      <c r="C33" s="7"/>
      <c r="D33" s="2"/>
      <c r="E33" s="2"/>
      <c r="F33" s="2"/>
      <c r="G33" s="2"/>
      <c r="H33" s="2"/>
      <c r="I33" s="2"/>
      <c r="J33" s="8"/>
    </row>
    <row r="34" spans="3:10">
      <c r="C34" s="7"/>
      <c r="D34" s="2"/>
      <c r="E34" s="2"/>
      <c r="F34" s="2"/>
      <c r="G34" s="2"/>
      <c r="H34" s="2"/>
      <c r="I34" s="2"/>
      <c r="J34" s="8"/>
    </row>
    <row r="35" spans="3:10">
      <c r="C35" s="7"/>
      <c r="D35" s="2"/>
      <c r="E35" s="2"/>
      <c r="F35" s="2"/>
      <c r="G35" s="2"/>
      <c r="H35" s="2"/>
      <c r="I35" s="2"/>
      <c r="J35" s="8"/>
    </row>
    <row r="36" spans="3:10">
      <c r="C36" s="7"/>
      <c r="D36" s="2"/>
      <c r="E36" s="2"/>
      <c r="F36" s="2"/>
      <c r="G36" s="2"/>
      <c r="H36" s="2"/>
      <c r="I36" s="2"/>
      <c r="J36" s="8"/>
    </row>
    <row r="37" spans="3:10">
      <c r="C37" s="7"/>
      <c r="D37" s="2"/>
      <c r="E37" s="2"/>
      <c r="F37" s="2"/>
      <c r="G37" s="2"/>
      <c r="H37" s="2"/>
      <c r="I37" s="2"/>
      <c r="J37" s="8"/>
    </row>
    <row r="38" spans="3:10">
      <c r="C38" s="7"/>
      <c r="D38" s="2"/>
      <c r="E38" s="2"/>
      <c r="F38" s="2"/>
      <c r="G38" s="2"/>
      <c r="H38" s="2"/>
      <c r="I38" s="2"/>
      <c r="J38" s="8"/>
    </row>
    <row r="39" spans="3:10">
      <c r="C39" s="7"/>
      <c r="D39" s="2"/>
      <c r="E39" s="2"/>
      <c r="F39" s="2"/>
      <c r="G39" s="2"/>
      <c r="H39" s="2"/>
      <c r="I39" s="2"/>
      <c r="J39" s="8"/>
    </row>
    <row r="40" spans="3:10">
      <c r="C40" s="7" t="s">
        <v>10</v>
      </c>
      <c r="D40" s="2"/>
      <c r="E40" s="2"/>
      <c r="F40" s="2"/>
      <c r="G40" s="2"/>
      <c r="H40" s="2"/>
      <c r="I40" s="255"/>
      <c r="J40" s="256"/>
    </row>
    <row r="41" spans="3:10">
      <c r="C41" s="7" t="s">
        <v>11</v>
      </c>
      <c r="D41" s="2"/>
      <c r="E41" s="2"/>
      <c r="F41" s="2"/>
      <c r="G41" s="2"/>
      <c r="H41" s="2"/>
      <c r="I41" s="255"/>
      <c r="J41" s="256"/>
    </row>
    <row r="42" spans="3:10">
      <c r="C42" s="7" t="s">
        <v>12</v>
      </c>
      <c r="D42" s="2"/>
      <c r="E42" s="2"/>
      <c r="F42" s="2"/>
      <c r="G42" s="2"/>
      <c r="H42" s="2" t="s">
        <v>182</v>
      </c>
      <c r="I42" s="255"/>
      <c r="J42" s="256"/>
    </row>
    <row r="43" spans="3:10">
      <c r="C43" s="7" t="s">
        <v>13</v>
      </c>
      <c r="D43" s="2"/>
      <c r="E43" s="2"/>
      <c r="F43" s="2"/>
      <c r="G43" s="2"/>
      <c r="H43" s="2"/>
      <c r="I43" s="255"/>
      <c r="J43" s="256"/>
    </row>
    <row r="44" spans="3:10">
      <c r="C44" s="7"/>
      <c r="D44" s="2"/>
      <c r="E44" s="2"/>
      <c r="F44" s="2"/>
      <c r="G44" s="2"/>
      <c r="H44" s="2"/>
      <c r="I44" s="2"/>
      <c r="J44" s="8"/>
    </row>
    <row r="45" spans="3:10">
      <c r="C45" s="7"/>
      <c r="D45" s="2"/>
      <c r="E45" s="2"/>
      <c r="F45" s="2"/>
      <c r="G45" s="2"/>
      <c r="H45" s="2"/>
      <c r="I45" s="2"/>
      <c r="J45" s="8"/>
    </row>
    <row r="46" spans="3:10">
      <c r="C46" s="7" t="s">
        <v>14</v>
      </c>
      <c r="D46" s="2"/>
      <c r="E46" s="2"/>
      <c r="F46" s="2"/>
      <c r="G46" s="2"/>
      <c r="H46" s="2" t="s">
        <v>15</v>
      </c>
      <c r="I46" s="2" t="s">
        <v>434</v>
      </c>
      <c r="J46" s="8"/>
    </row>
    <row r="47" spans="3:10">
      <c r="C47" s="7"/>
      <c r="D47" s="2"/>
      <c r="E47" s="2"/>
      <c r="F47" s="2"/>
      <c r="G47" s="2"/>
      <c r="H47" s="2" t="s">
        <v>16</v>
      </c>
      <c r="I47" s="2" t="s">
        <v>435</v>
      </c>
      <c r="J47" s="8"/>
    </row>
    <row r="48" spans="3:10">
      <c r="C48" s="9"/>
      <c r="D48" s="1"/>
      <c r="E48" s="1"/>
      <c r="F48" s="1"/>
      <c r="G48" s="1"/>
      <c r="H48" s="1"/>
      <c r="I48" s="1"/>
      <c r="J48" s="10"/>
    </row>
    <row r="49" spans="3:10">
      <c r="C49" s="7" t="s">
        <v>136</v>
      </c>
      <c r="D49" s="2"/>
      <c r="E49" s="2"/>
      <c r="F49" s="2"/>
      <c r="G49" s="2"/>
      <c r="H49" s="2" t="s">
        <v>436</v>
      </c>
      <c r="I49" s="255"/>
      <c r="J49" s="256"/>
    </row>
    <row r="50" spans="3:10">
      <c r="C50" s="7"/>
      <c r="D50" s="2"/>
      <c r="E50" s="2"/>
      <c r="F50" s="2"/>
      <c r="G50" s="2"/>
      <c r="H50" s="2"/>
      <c r="I50" s="2"/>
      <c r="J50" s="8"/>
    </row>
    <row r="51" spans="3:10">
      <c r="C51" s="7"/>
      <c r="D51" s="2"/>
      <c r="E51" s="2"/>
      <c r="F51" s="2"/>
      <c r="G51" s="2"/>
      <c r="H51" s="2"/>
      <c r="I51" s="2"/>
      <c r="J51" s="8"/>
    </row>
    <row r="52" spans="3:10">
      <c r="C52" s="9"/>
      <c r="D52" s="1"/>
      <c r="E52" s="1"/>
      <c r="F52" s="1"/>
      <c r="G52" s="1"/>
      <c r="H52" s="1"/>
      <c r="I52" s="1"/>
      <c r="J52" s="10"/>
    </row>
    <row r="53" spans="3:10">
      <c r="C53" s="9"/>
      <c r="D53" s="1"/>
      <c r="E53" s="1"/>
      <c r="F53" s="1"/>
      <c r="G53" s="1"/>
      <c r="H53" s="1"/>
      <c r="I53" s="1"/>
      <c r="J53" s="10"/>
    </row>
    <row r="54" spans="3:10" ht="13.5" thickBot="1">
      <c r="C54" s="11"/>
      <c r="D54" s="12"/>
      <c r="E54" s="12"/>
      <c r="F54" s="12"/>
      <c r="G54" s="12"/>
      <c r="H54" s="12"/>
      <c r="I54" s="12"/>
      <c r="J54" s="13"/>
    </row>
    <row r="55" spans="3:10">
      <c r="C55" s="1"/>
      <c r="D55" s="1"/>
      <c r="E55" s="1"/>
      <c r="F55" s="1"/>
      <c r="G55" s="1"/>
      <c r="H55" s="1"/>
      <c r="I55" s="1"/>
      <c r="J55" s="1"/>
    </row>
    <row r="56" spans="3:10">
      <c r="J56">
        <v>1</v>
      </c>
    </row>
  </sheetData>
  <mergeCells count="14">
    <mergeCell ref="G4:I4"/>
    <mergeCell ref="F5:I5"/>
    <mergeCell ref="H6:I6"/>
    <mergeCell ref="G3:I3"/>
    <mergeCell ref="G7:H7"/>
    <mergeCell ref="G8:H8"/>
    <mergeCell ref="F11:I11"/>
    <mergeCell ref="F10:J10"/>
    <mergeCell ref="I43:J43"/>
    <mergeCell ref="I49:J49"/>
    <mergeCell ref="D19:I19"/>
    <mergeCell ref="I40:J40"/>
    <mergeCell ref="I41:J41"/>
    <mergeCell ref="I42:J42"/>
  </mergeCells>
  <phoneticPr fontId="4" type="noConversion"/>
  <pageMargins left="0.75" right="0.75" top="0.83" bottom="0.94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6"/>
  <sheetViews>
    <sheetView topLeftCell="A19" workbookViewId="0">
      <selection activeCell="E46" sqref="E46:G46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">
      <c r="B1" s="216" t="s">
        <v>342</v>
      </c>
    </row>
    <row r="2" spans="1:9">
      <c r="B2" s="217" t="s">
        <v>343</v>
      </c>
    </row>
    <row r="3" spans="1:9">
      <c r="B3" s="217"/>
    </row>
    <row r="4" spans="1:9" ht="15.75">
      <c r="B4" s="274" t="s">
        <v>477</v>
      </c>
      <c r="C4" s="274"/>
      <c r="D4" s="274"/>
      <c r="E4" s="274"/>
      <c r="F4" s="274"/>
      <c r="G4" s="274"/>
    </row>
    <row r="5" spans="1:9">
      <c r="A5" s="275" t="s">
        <v>18</v>
      </c>
      <c r="B5" s="277" t="s">
        <v>121</v>
      </c>
      <c r="C5" s="275" t="s">
        <v>344</v>
      </c>
      <c r="D5" s="218" t="s">
        <v>345</v>
      </c>
      <c r="E5" s="275" t="s">
        <v>346</v>
      </c>
      <c r="F5" s="275" t="s">
        <v>347</v>
      </c>
      <c r="G5" s="218" t="s">
        <v>345</v>
      </c>
    </row>
    <row r="6" spans="1:9">
      <c r="A6" s="276"/>
      <c r="B6" s="278"/>
      <c r="C6" s="276"/>
      <c r="D6" s="219">
        <v>41275</v>
      </c>
      <c r="E6" s="276"/>
      <c r="F6" s="276"/>
      <c r="G6" s="219">
        <v>41639</v>
      </c>
      <c r="H6" s="1"/>
      <c r="I6" s="1"/>
    </row>
    <row r="7" spans="1:9">
      <c r="A7" s="153">
        <v>1</v>
      </c>
      <c r="B7" s="220" t="s">
        <v>348</v>
      </c>
      <c r="C7" s="153"/>
      <c r="D7" s="221">
        <v>6781520</v>
      </c>
      <c r="E7" s="221"/>
      <c r="F7" s="221"/>
      <c r="G7" s="221">
        <f t="shared" ref="G7:G15" si="0">D7+E7-F7</f>
        <v>6781520</v>
      </c>
      <c r="H7" s="1"/>
      <c r="I7" s="1"/>
    </row>
    <row r="8" spans="1:9">
      <c r="A8" s="153">
        <v>2</v>
      </c>
      <c r="B8" s="222" t="s">
        <v>349</v>
      </c>
      <c r="C8" s="153"/>
      <c r="D8" s="221">
        <v>23142585</v>
      </c>
      <c r="E8" s="221"/>
      <c r="F8" s="221"/>
      <c r="G8" s="221">
        <f t="shared" si="0"/>
        <v>23142585</v>
      </c>
      <c r="H8" s="223"/>
      <c r="I8" s="149"/>
    </row>
    <row r="9" spans="1:9">
      <c r="A9" s="153">
        <v>3</v>
      </c>
      <c r="B9" s="220" t="s">
        <v>350</v>
      </c>
      <c r="C9" s="153"/>
      <c r="D9" s="221">
        <v>4239802</v>
      </c>
      <c r="E9" s="221"/>
      <c r="F9" s="221"/>
      <c r="G9" s="221">
        <f t="shared" si="0"/>
        <v>4239802</v>
      </c>
      <c r="H9" s="223"/>
      <c r="I9" s="149"/>
    </row>
    <row r="10" spans="1:9">
      <c r="A10" s="153">
        <v>4</v>
      </c>
      <c r="B10" s="220" t="s">
        <v>351</v>
      </c>
      <c r="C10" s="153"/>
      <c r="D10" s="221"/>
      <c r="E10" s="221"/>
      <c r="F10" s="221"/>
      <c r="G10" s="221">
        <f t="shared" si="0"/>
        <v>0</v>
      </c>
      <c r="H10" s="223"/>
      <c r="I10" s="149"/>
    </row>
    <row r="11" spans="1:9">
      <c r="A11" s="153">
        <v>5</v>
      </c>
      <c r="B11" s="220" t="s">
        <v>352</v>
      </c>
      <c r="C11" s="153"/>
      <c r="D11" s="221">
        <v>560536</v>
      </c>
      <c r="E11" s="58"/>
      <c r="F11" s="221">
        <v>35420</v>
      </c>
      <c r="G11" s="221">
        <f t="shared" si="0"/>
        <v>525116</v>
      </c>
      <c r="H11" s="223"/>
      <c r="I11" s="149"/>
    </row>
    <row r="12" spans="1:9">
      <c r="A12" s="153">
        <v>1</v>
      </c>
      <c r="B12" s="220" t="s">
        <v>353</v>
      </c>
      <c r="C12" s="153"/>
      <c r="D12" s="221"/>
      <c r="E12" s="221"/>
      <c r="F12" s="221"/>
      <c r="G12" s="221">
        <f t="shared" si="0"/>
        <v>0</v>
      </c>
      <c r="H12" s="223"/>
      <c r="I12" s="149"/>
    </row>
    <row r="13" spans="1:9">
      <c r="A13" s="153">
        <v>2</v>
      </c>
      <c r="B13" s="49"/>
      <c r="C13" s="153"/>
      <c r="D13" s="221"/>
      <c r="E13" s="221"/>
      <c r="F13" s="221"/>
      <c r="G13" s="221">
        <f t="shared" si="0"/>
        <v>0</v>
      </c>
      <c r="H13" s="1"/>
      <c r="I13" s="1"/>
    </row>
    <row r="14" spans="1:9">
      <c r="A14" s="153">
        <v>3</v>
      </c>
      <c r="B14" s="49"/>
      <c r="C14" s="153"/>
      <c r="D14" s="221"/>
      <c r="E14" s="221"/>
      <c r="F14" s="221"/>
      <c r="G14" s="221">
        <f t="shared" si="0"/>
        <v>0</v>
      </c>
      <c r="H14" s="1"/>
      <c r="I14" s="1"/>
    </row>
    <row r="15" spans="1:9" ht="13.5" thickBot="1">
      <c r="A15" s="156">
        <v>4</v>
      </c>
      <c r="B15" s="59"/>
      <c r="C15" s="156"/>
      <c r="D15" s="224"/>
      <c r="E15" s="224"/>
      <c r="F15" s="224"/>
      <c r="G15" s="224">
        <f t="shared" si="0"/>
        <v>0</v>
      </c>
      <c r="H15" s="1"/>
      <c r="I15" s="1"/>
    </row>
    <row r="16" spans="1:9" ht="13.5" thickBot="1">
      <c r="A16" s="225"/>
      <c r="B16" s="226" t="s">
        <v>354</v>
      </c>
      <c r="C16" s="227"/>
      <c r="D16" s="228">
        <f>SUM(D7:D15)</f>
        <v>34724443</v>
      </c>
      <c r="E16" s="228">
        <f>SUM(E7:E15)</f>
        <v>0</v>
      </c>
      <c r="F16" s="228">
        <f>SUM(F7:F15)</f>
        <v>35420</v>
      </c>
      <c r="G16" s="229">
        <f>SUM(G7:G15)</f>
        <v>34689023</v>
      </c>
      <c r="I16" s="110"/>
    </row>
    <row r="18" spans="1:10" ht="15.75">
      <c r="B18" s="274" t="s">
        <v>478</v>
      </c>
      <c r="C18" s="274"/>
      <c r="D18" s="274"/>
      <c r="E18" s="274"/>
      <c r="F18" s="274"/>
      <c r="G18" s="274"/>
      <c r="I18" s="110"/>
    </row>
    <row r="19" spans="1:10">
      <c r="A19" s="275" t="s">
        <v>18</v>
      </c>
      <c r="B19" s="277" t="s">
        <v>121</v>
      </c>
      <c r="C19" s="275" t="s">
        <v>344</v>
      </c>
      <c r="D19" s="218" t="s">
        <v>345</v>
      </c>
      <c r="E19" s="275" t="s">
        <v>346</v>
      </c>
      <c r="F19" s="275" t="s">
        <v>347</v>
      </c>
      <c r="G19" s="218" t="s">
        <v>345</v>
      </c>
    </row>
    <row r="20" spans="1:10">
      <c r="A20" s="276"/>
      <c r="B20" s="278"/>
      <c r="C20" s="276"/>
      <c r="D20" s="219">
        <v>41275</v>
      </c>
      <c r="E20" s="276"/>
      <c r="F20" s="276"/>
      <c r="G20" s="219">
        <v>41639</v>
      </c>
    </row>
    <row r="21" spans="1:10">
      <c r="A21" s="153">
        <v>1</v>
      </c>
      <c r="B21" s="220" t="s">
        <v>348</v>
      </c>
      <c r="C21" s="153"/>
      <c r="D21" s="221">
        <v>0</v>
      </c>
      <c r="E21" s="221">
        <v>0</v>
      </c>
      <c r="F21" s="221"/>
      <c r="G21" s="221">
        <f>D21+E21-F21</f>
        <v>0</v>
      </c>
    </row>
    <row r="22" spans="1:10">
      <c r="A22" s="153">
        <v>2</v>
      </c>
      <c r="B22" s="222" t="s">
        <v>349</v>
      </c>
      <c r="C22" s="153"/>
      <c r="D22" s="221">
        <v>21713778</v>
      </c>
      <c r="E22" s="221">
        <v>310283</v>
      </c>
      <c r="F22" s="221"/>
      <c r="G22" s="221">
        <f>D22+E22-F22</f>
        <v>22024061</v>
      </c>
    </row>
    <row r="23" spans="1:10">
      <c r="A23" s="153">
        <v>3</v>
      </c>
      <c r="B23" s="220" t="s">
        <v>355</v>
      </c>
      <c r="C23" s="153"/>
      <c r="D23" s="221">
        <v>3603735</v>
      </c>
      <c r="E23" s="230">
        <v>127213</v>
      </c>
      <c r="F23" s="221"/>
      <c r="G23" s="221">
        <f>D23+E23-F23</f>
        <v>3730948</v>
      </c>
    </row>
    <row r="24" spans="1:10">
      <c r="A24" s="153">
        <v>4</v>
      </c>
      <c r="B24" s="220" t="s">
        <v>351</v>
      </c>
      <c r="C24" s="153"/>
      <c r="D24" s="221">
        <v>0</v>
      </c>
      <c r="E24" s="221">
        <v>0</v>
      </c>
      <c r="F24" s="221"/>
      <c r="G24" s="221">
        <f>D24+E24-F24</f>
        <v>0</v>
      </c>
    </row>
    <row r="25" spans="1:10">
      <c r="A25" s="153">
        <v>5</v>
      </c>
      <c r="B25" s="220" t="s">
        <v>352</v>
      </c>
      <c r="C25" s="153"/>
      <c r="D25" s="221">
        <v>420837</v>
      </c>
      <c r="E25" s="230">
        <v>34921</v>
      </c>
      <c r="F25" s="221">
        <v>33999</v>
      </c>
      <c r="G25" s="221">
        <f>D25+E25-F25</f>
        <v>421759</v>
      </c>
    </row>
    <row r="26" spans="1:10">
      <c r="A26" s="153">
        <v>1</v>
      </c>
      <c r="B26" s="220" t="s">
        <v>353</v>
      </c>
      <c r="C26" s="153"/>
      <c r="D26" s="221"/>
      <c r="E26" s="221"/>
      <c r="F26" s="221"/>
      <c r="G26" s="221"/>
    </row>
    <row r="27" spans="1:10">
      <c r="A27" s="153">
        <v>2</v>
      </c>
      <c r="B27" s="49"/>
      <c r="C27" s="153"/>
      <c r="D27" s="221"/>
      <c r="E27" s="221"/>
      <c r="F27" s="221"/>
      <c r="G27" s="221">
        <f>D27+E27-F27</f>
        <v>0</v>
      </c>
      <c r="I27" s="110"/>
    </row>
    <row r="28" spans="1:10">
      <c r="A28" s="153">
        <v>3</v>
      </c>
      <c r="B28" s="49"/>
      <c r="C28" s="153"/>
      <c r="D28" s="221"/>
      <c r="E28" s="221"/>
      <c r="F28" s="221"/>
      <c r="G28" s="221">
        <f>D28+E28-F28</f>
        <v>0</v>
      </c>
    </row>
    <row r="29" spans="1:10" ht="13.5" thickBot="1">
      <c r="A29" s="156">
        <v>4</v>
      </c>
      <c r="B29" s="59"/>
      <c r="C29" s="156"/>
      <c r="D29" s="224"/>
      <c r="E29" s="224"/>
      <c r="F29" s="224"/>
      <c r="G29" s="224">
        <f>D29+E29-F29</f>
        <v>0</v>
      </c>
    </row>
    <row r="30" spans="1:10" ht="13.5" thickBot="1">
      <c r="A30" s="225"/>
      <c r="B30" s="226" t="s">
        <v>354</v>
      </c>
      <c r="C30" s="227"/>
      <c r="D30" s="228">
        <f>SUM(D21:D29)</f>
        <v>25738350</v>
      </c>
      <c r="E30" s="228">
        <f>SUM(E21:E29)</f>
        <v>472417</v>
      </c>
      <c r="F30" s="228">
        <f>SUM(F21:F29)</f>
        <v>33999</v>
      </c>
      <c r="G30" s="229">
        <f>SUM(G21:G29)</f>
        <v>26176768</v>
      </c>
      <c r="H30" s="231"/>
      <c r="I30" s="110"/>
      <c r="J30" s="110"/>
    </row>
    <row r="31" spans="1:10">
      <c r="G31" s="231"/>
    </row>
    <row r="32" spans="1:10" ht="15.75">
      <c r="B32" s="274" t="s">
        <v>479</v>
      </c>
      <c r="C32" s="274"/>
      <c r="D32" s="274"/>
      <c r="E32" s="274"/>
      <c r="F32" s="274"/>
      <c r="G32" s="274"/>
    </row>
    <row r="33" spans="1:14">
      <c r="A33" s="275" t="s">
        <v>18</v>
      </c>
      <c r="B33" s="277" t="s">
        <v>121</v>
      </c>
      <c r="C33" s="275" t="s">
        <v>344</v>
      </c>
      <c r="D33" s="218" t="s">
        <v>345</v>
      </c>
      <c r="E33" s="275" t="s">
        <v>346</v>
      </c>
      <c r="F33" s="275" t="s">
        <v>347</v>
      </c>
      <c r="G33" s="218" t="s">
        <v>345</v>
      </c>
    </row>
    <row r="34" spans="1:14">
      <c r="A34" s="276"/>
      <c r="B34" s="278"/>
      <c r="C34" s="276"/>
      <c r="D34" s="219">
        <v>41275</v>
      </c>
      <c r="E34" s="276"/>
      <c r="F34" s="276"/>
      <c r="G34" s="219">
        <v>41639</v>
      </c>
    </row>
    <row r="35" spans="1:14">
      <c r="A35" s="153">
        <v>1</v>
      </c>
      <c r="B35" s="222" t="s">
        <v>348</v>
      </c>
      <c r="C35" s="153"/>
      <c r="D35" s="221">
        <f>D7-D21</f>
        <v>6781520</v>
      </c>
      <c r="E35" s="221">
        <f>E7</f>
        <v>0</v>
      </c>
      <c r="F35" s="221">
        <f>E21</f>
        <v>0</v>
      </c>
      <c r="G35" s="221">
        <f t="shared" ref="G35:G43" si="1">D35+E35-F35</f>
        <v>6781520</v>
      </c>
    </row>
    <row r="36" spans="1:14">
      <c r="A36" s="153">
        <v>2</v>
      </c>
      <c r="B36" s="220" t="s">
        <v>349</v>
      </c>
      <c r="C36" s="153"/>
      <c r="D36" s="221">
        <f>D8-D22</f>
        <v>1428807</v>
      </c>
      <c r="E36" s="221">
        <f t="shared" ref="E36:E42" si="2">E8</f>
        <v>0</v>
      </c>
      <c r="F36" s="221">
        <f t="shared" ref="F36:F42" si="3">E22</f>
        <v>310283</v>
      </c>
      <c r="G36" s="221">
        <f t="shared" si="1"/>
        <v>1118524</v>
      </c>
      <c r="M36" s="1"/>
      <c r="N36" s="1"/>
    </row>
    <row r="37" spans="1:14">
      <c r="A37" s="153">
        <v>3</v>
      </c>
      <c r="B37" s="220" t="s">
        <v>355</v>
      </c>
      <c r="C37" s="153"/>
      <c r="D37" s="221">
        <f>D9-D23</f>
        <v>636067</v>
      </c>
      <c r="E37" s="221">
        <f t="shared" si="2"/>
        <v>0</v>
      </c>
      <c r="F37" s="221">
        <f t="shared" si="3"/>
        <v>127213</v>
      </c>
      <c r="G37" s="221">
        <f t="shared" si="1"/>
        <v>508854</v>
      </c>
      <c r="M37" s="1"/>
      <c r="N37" s="1"/>
    </row>
    <row r="38" spans="1:14">
      <c r="A38" s="153">
        <v>4</v>
      </c>
      <c r="B38" s="220" t="s">
        <v>351</v>
      </c>
      <c r="C38" s="153"/>
      <c r="D38" s="221"/>
      <c r="E38" s="221">
        <f t="shared" si="2"/>
        <v>0</v>
      </c>
      <c r="F38" s="221">
        <f t="shared" si="3"/>
        <v>0</v>
      </c>
      <c r="G38" s="221">
        <f t="shared" si="1"/>
        <v>0</v>
      </c>
      <c r="M38" s="1"/>
      <c r="N38" s="1"/>
    </row>
    <row r="39" spans="1:14">
      <c r="A39" s="153">
        <v>5</v>
      </c>
      <c r="B39" s="220" t="s">
        <v>352</v>
      </c>
      <c r="C39" s="153"/>
      <c r="D39" s="221">
        <f>D11-D25</f>
        <v>139699</v>
      </c>
      <c r="E39" s="221">
        <f t="shared" si="2"/>
        <v>0</v>
      </c>
      <c r="F39" s="221">
        <v>36342</v>
      </c>
      <c r="G39" s="221">
        <f t="shared" si="1"/>
        <v>103357</v>
      </c>
      <c r="M39" s="1"/>
      <c r="N39" s="1"/>
    </row>
    <row r="40" spans="1:14">
      <c r="A40" s="153">
        <v>1</v>
      </c>
      <c r="B40" s="220" t="s">
        <v>353</v>
      </c>
      <c r="C40" s="153"/>
      <c r="D40" s="221"/>
      <c r="E40" s="221">
        <f t="shared" si="2"/>
        <v>0</v>
      </c>
      <c r="F40" s="221">
        <f t="shared" si="3"/>
        <v>0</v>
      </c>
      <c r="G40" s="221">
        <f t="shared" si="1"/>
        <v>0</v>
      </c>
      <c r="M40" s="1"/>
      <c r="N40" s="1"/>
    </row>
    <row r="41" spans="1:14">
      <c r="A41" s="153">
        <v>2</v>
      </c>
      <c r="B41" s="220"/>
      <c r="C41" s="153"/>
      <c r="D41" s="221"/>
      <c r="E41" s="221">
        <f t="shared" si="2"/>
        <v>0</v>
      </c>
      <c r="F41" s="221">
        <f t="shared" si="3"/>
        <v>0</v>
      </c>
      <c r="G41" s="221">
        <f t="shared" si="1"/>
        <v>0</v>
      </c>
      <c r="M41" s="1"/>
      <c r="N41" s="1"/>
    </row>
    <row r="42" spans="1:14">
      <c r="A42" s="153">
        <v>3</v>
      </c>
      <c r="B42" s="49"/>
      <c r="C42" s="153"/>
      <c r="D42" s="221"/>
      <c r="E42" s="221">
        <f t="shared" si="2"/>
        <v>0</v>
      </c>
      <c r="F42" s="221">
        <f t="shared" si="3"/>
        <v>0</v>
      </c>
      <c r="G42" s="221">
        <f t="shared" si="1"/>
        <v>0</v>
      </c>
      <c r="M42" s="1"/>
      <c r="N42" s="1"/>
    </row>
    <row r="43" spans="1:14" ht="13.5" thickBot="1">
      <c r="A43" s="156">
        <v>4</v>
      </c>
      <c r="B43" s="59"/>
      <c r="C43" s="156"/>
      <c r="D43" s="224"/>
      <c r="E43" s="224"/>
      <c r="F43" s="224"/>
      <c r="G43" s="224">
        <f t="shared" si="1"/>
        <v>0</v>
      </c>
      <c r="M43" s="1"/>
      <c r="N43" s="1"/>
    </row>
    <row r="44" spans="1:14" ht="13.5" thickBot="1">
      <c r="A44" s="225"/>
      <c r="B44" s="226" t="s">
        <v>354</v>
      </c>
      <c r="C44" s="227"/>
      <c r="D44" s="228">
        <f>SUM(D35:D43)</f>
        <v>8986093</v>
      </c>
      <c r="E44" s="228">
        <f>SUM(E35:E43)</f>
        <v>0</v>
      </c>
      <c r="F44" s="228">
        <f>SUM(F35:F43)</f>
        <v>473838</v>
      </c>
      <c r="G44" s="229">
        <f>SUM(G35:G43)</f>
        <v>8512255</v>
      </c>
      <c r="I44" s="231"/>
      <c r="J44" s="110"/>
      <c r="M44" s="2"/>
      <c r="N44" s="1"/>
    </row>
    <row r="45" spans="1:14" ht="15.75">
      <c r="E45" s="262" t="s">
        <v>356</v>
      </c>
      <c r="F45" s="262"/>
      <c r="G45" s="262"/>
      <c r="M45" s="1"/>
      <c r="N45" s="1"/>
    </row>
    <row r="46" spans="1:14">
      <c r="E46" s="279" t="s">
        <v>357</v>
      </c>
      <c r="F46" s="279"/>
      <c r="G46" s="279"/>
    </row>
  </sheetData>
  <mergeCells count="20">
    <mergeCell ref="E45:G45"/>
    <mergeCell ref="E46:G46"/>
    <mergeCell ref="B32:G32"/>
    <mergeCell ref="A33:A34"/>
    <mergeCell ref="B33:B34"/>
    <mergeCell ref="C33:C34"/>
    <mergeCell ref="E33:E34"/>
    <mergeCell ref="F33:F34"/>
    <mergeCell ref="B18:G18"/>
    <mergeCell ref="A19:A20"/>
    <mergeCell ref="B19:B20"/>
    <mergeCell ref="C19:C20"/>
    <mergeCell ref="E19:E20"/>
    <mergeCell ref="F19:F20"/>
    <mergeCell ref="B4:G4"/>
    <mergeCell ref="A5:A6"/>
    <mergeCell ref="B5:B6"/>
    <mergeCell ref="C5:C6"/>
    <mergeCell ref="E5:E6"/>
    <mergeCell ref="F5:F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66"/>
  <sheetViews>
    <sheetView topLeftCell="H40" workbookViewId="0">
      <selection activeCell="K58" sqref="K58"/>
    </sheetView>
  </sheetViews>
  <sheetFormatPr defaultRowHeight="12" customHeight="1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3.85546875" customWidth="1"/>
  </cols>
  <sheetData>
    <row r="1" spans="1:11" ht="12.75">
      <c r="A1" s="44" t="s">
        <v>358</v>
      </c>
      <c r="B1" s="44" t="s">
        <v>359</v>
      </c>
      <c r="C1" s="44" t="s">
        <v>360</v>
      </c>
      <c r="I1" s="217" t="s">
        <v>361</v>
      </c>
    </row>
    <row r="2" spans="1:11" ht="12.75">
      <c r="B2" s="44" t="s">
        <v>362</v>
      </c>
      <c r="C2" s="44" t="s">
        <v>362</v>
      </c>
      <c r="I2" s="217" t="s">
        <v>363</v>
      </c>
    </row>
    <row r="3" spans="1:11" ht="12.75">
      <c r="B3" s="44"/>
      <c r="C3" s="44"/>
      <c r="I3" s="217"/>
      <c r="K3" s="44" t="s">
        <v>364</v>
      </c>
    </row>
    <row r="4" spans="1:11" ht="12.75">
      <c r="B4" s="44"/>
      <c r="C4" s="44"/>
    </row>
    <row r="5" spans="1:11" ht="12.75">
      <c r="B5" s="98" t="s">
        <v>365</v>
      </c>
      <c r="C5" s="98" t="s">
        <v>365</v>
      </c>
      <c r="H5" s="49"/>
      <c r="I5" s="49"/>
      <c r="J5" s="58" t="s">
        <v>366</v>
      </c>
      <c r="K5" s="58" t="s">
        <v>367</v>
      </c>
    </row>
    <row r="6" spans="1:11" ht="12.75">
      <c r="B6" s="98" t="s">
        <v>368</v>
      </c>
      <c r="C6" s="98" t="s">
        <v>368</v>
      </c>
      <c r="H6" s="49">
        <v>1</v>
      </c>
      <c r="I6" s="58" t="s">
        <v>362</v>
      </c>
      <c r="J6" s="201" t="s">
        <v>365</v>
      </c>
      <c r="K6" s="201"/>
    </row>
    <row r="7" spans="1:11" ht="12.75">
      <c r="B7" s="98" t="s">
        <v>369</v>
      </c>
      <c r="C7" s="98" t="s">
        <v>369</v>
      </c>
      <c r="H7" s="49">
        <v>2</v>
      </c>
      <c r="I7" s="58" t="s">
        <v>362</v>
      </c>
      <c r="J7" s="201" t="s">
        <v>370</v>
      </c>
      <c r="K7" s="49"/>
    </row>
    <row r="8" spans="1:11" ht="12.75">
      <c r="B8" s="98" t="s">
        <v>371</v>
      </c>
      <c r="C8" s="98" t="s">
        <v>371</v>
      </c>
      <c r="H8" s="49">
        <v>3</v>
      </c>
      <c r="I8" s="58" t="s">
        <v>362</v>
      </c>
      <c r="J8" s="201" t="s">
        <v>372</v>
      </c>
      <c r="K8" s="49"/>
    </row>
    <row r="9" spans="1:11" ht="12.75">
      <c r="B9" s="98" t="s">
        <v>373</v>
      </c>
      <c r="C9" s="98" t="s">
        <v>373</v>
      </c>
      <c r="H9" s="49">
        <v>4</v>
      </c>
      <c r="I9" s="58" t="s">
        <v>362</v>
      </c>
      <c r="J9" s="201" t="s">
        <v>371</v>
      </c>
      <c r="K9" s="49"/>
    </row>
    <row r="10" spans="1:11" ht="12.75">
      <c r="B10" s="98" t="s">
        <v>374</v>
      </c>
      <c r="C10" s="98" t="s">
        <v>374</v>
      </c>
      <c r="H10" s="49">
        <v>5</v>
      </c>
      <c r="I10" s="58" t="s">
        <v>362</v>
      </c>
      <c r="J10" s="201" t="s">
        <v>373</v>
      </c>
      <c r="K10" s="49"/>
    </row>
    <row r="11" spans="1:11" ht="12.75">
      <c r="B11" s="98" t="s">
        <v>375</v>
      </c>
      <c r="C11" s="98" t="s">
        <v>375</v>
      </c>
      <c r="H11" s="49">
        <v>6</v>
      </c>
      <c r="I11" s="58" t="s">
        <v>362</v>
      </c>
      <c r="J11" s="201" t="s">
        <v>374</v>
      </c>
      <c r="K11" s="49"/>
    </row>
    <row r="12" spans="1:11" ht="12.75">
      <c r="B12" s="98" t="s">
        <v>376</v>
      </c>
      <c r="C12" s="98" t="s">
        <v>376</v>
      </c>
      <c r="H12" s="49">
        <v>7</v>
      </c>
      <c r="I12" s="58" t="s">
        <v>362</v>
      </c>
      <c r="J12" s="201" t="s">
        <v>377</v>
      </c>
      <c r="K12" s="49"/>
    </row>
    <row r="13" spans="1:11" ht="12.75">
      <c r="B13" s="44" t="s">
        <v>378</v>
      </c>
      <c r="C13" s="44" t="s">
        <v>378</v>
      </c>
      <c r="H13" s="49">
        <v>8</v>
      </c>
      <c r="I13" s="58" t="s">
        <v>362</v>
      </c>
      <c r="J13" s="201" t="s">
        <v>376</v>
      </c>
      <c r="K13" s="49"/>
    </row>
    <row r="14" spans="1:11" ht="12.75">
      <c r="B14" s="44"/>
      <c r="C14" s="44"/>
      <c r="H14" s="58" t="s">
        <v>25</v>
      </c>
      <c r="I14" s="58"/>
      <c r="J14" s="58" t="s">
        <v>379</v>
      </c>
      <c r="K14" s="58">
        <f>SUM(K6:K13)</f>
        <v>0</v>
      </c>
    </row>
    <row r="15" spans="1:11" ht="12.75">
      <c r="B15" s="98" t="s">
        <v>380</v>
      </c>
      <c r="C15" s="98" t="s">
        <v>380</v>
      </c>
      <c r="H15" s="49">
        <v>9</v>
      </c>
      <c r="I15" s="58" t="s">
        <v>378</v>
      </c>
      <c r="J15" s="201" t="s">
        <v>381</v>
      </c>
      <c r="K15" s="49"/>
    </row>
    <row r="16" spans="1:11" ht="12.75">
      <c r="B16" s="98" t="s">
        <v>382</v>
      </c>
      <c r="C16" s="98" t="s">
        <v>382</v>
      </c>
      <c r="H16" s="49">
        <v>10</v>
      </c>
      <c r="I16" s="58" t="s">
        <v>378</v>
      </c>
      <c r="J16" s="201" t="s">
        <v>382</v>
      </c>
      <c r="K16" s="201"/>
    </row>
    <row r="17" spans="2:11" ht="12.75">
      <c r="B17" s="98" t="s">
        <v>383</v>
      </c>
      <c r="C17" s="98" t="s">
        <v>383</v>
      </c>
      <c r="H17" s="49">
        <v>11</v>
      </c>
      <c r="I17" s="58" t="s">
        <v>378</v>
      </c>
      <c r="J17" s="201" t="s">
        <v>383</v>
      </c>
      <c r="K17" s="49"/>
    </row>
    <row r="18" spans="2:11" ht="12.75">
      <c r="B18" s="98"/>
      <c r="C18" s="98"/>
      <c r="H18" s="58" t="s">
        <v>34</v>
      </c>
      <c r="I18" s="58"/>
      <c r="J18" s="58" t="s">
        <v>384</v>
      </c>
      <c r="K18" s="58">
        <f>SUM(K15:K17)</f>
        <v>0</v>
      </c>
    </row>
    <row r="19" spans="2:11" ht="12.75">
      <c r="B19" s="44" t="s">
        <v>385</v>
      </c>
      <c r="C19" s="44" t="s">
        <v>385</v>
      </c>
      <c r="H19" s="49">
        <v>12</v>
      </c>
      <c r="I19" s="58" t="s">
        <v>385</v>
      </c>
      <c r="J19" s="201" t="s">
        <v>386</v>
      </c>
      <c r="K19" s="49"/>
    </row>
    <row r="20" spans="2:11" ht="12.75">
      <c r="B20" s="98" t="s">
        <v>375</v>
      </c>
      <c r="C20" s="98" t="s">
        <v>375</v>
      </c>
      <c r="H20" s="49">
        <v>13</v>
      </c>
      <c r="I20" s="58" t="s">
        <v>385</v>
      </c>
      <c r="J20" s="58" t="s">
        <v>387</v>
      </c>
      <c r="K20" s="49"/>
    </row>
    <row r="21" spans="2:11" ht="12.75">
      <c r="B21" s="98" t="s">
        <v>388</v>
      </c>
      <c r="C21" s="98" t="s">
        <v>388</v>
      </c>
      <c r="H21" s="49">
        <v>14</v>
      </c>
      <c r="I21" s="58" t="s">
        <v>385</v>
      </c>
      <c r="J21" s="201" t="s">
        <v>389</v>
      </c>
      <c r="K21" s="49"/>
    </row>
    <row r="22" spans="2:11" ht="12.75">
      <c r="B22" s="98" t="s">
        <v>389</v>
      </c>
      <c r="C22" s="98" t="s">
        <v>389</v>
      </c>
      <c r="H22" s="49">
        <v>15</v>
      </c>
      <c r="I22" s="58" t="s">
        <v>385</v>
      </c>
      <c r="J22" s="201" t="s">
        <v>390</v>
      </c>
      <c r="K22" s="49"/>
    </row>
    <row r="23" spans="2:11" ht="12.75">
      <c r="B23" s="98" t="s">
        <v>390</v>
      </c>
      <c r="C23" s="98" t="s">
        <v>390</v>
      </c>
      <c r="H23" s="49">
        <v>16</v>
      </c>
      <c r="I23" s="58" t="s">
        <v>385</v>
      </c>
      <c r="J23" s="201" t="s">
        <v>391</v>
      </c>
      <c r="K23" s="49"/>
    </row>
    <row r="24" spans="2:11" ht="12.75">
      <c r="B24" s="98" t="s">
        <v>392</v>
      </c>
      <c r="C24" s="98" t="s">
        <v>392</v>
      </c>
      <c r="H24" s="49">
        <v>17</v>
      </c>
      <c r="I24" s="58" t="s">
        <v>385</v>
      </c>
      <c r="J24" s="201" t="s">
        <v>393</v>
      </c>
      <c r="K24" s="49"/>
    </row>
    <row r="25" spans="2:11" ht="12.75">
      <c r="B25" s="98" t="s">
        <v>393</v>
      </c>
      <c r="C25" s="98" t="s">
        <v>393</v>
      </c>
      <c r="H25" s="49">
        <v>18</v>
      </c>
      <c r="I25" s="58" t="s">
        <v>385</v>
      </c>
      <c r="J25" s="201" t="s">
        <v>394</v>
      </c>
      <c r="K25" s="49"/>
    </row>
    <row r="26" spans="2:11" ht="12.75">
      <c r="B26" s="98" t="s">
        <v>395</v>
      </c>
      <c r="C26" s="98" t="s">
        <v>395</v>
      </c>
      <c r="H26" s="49">
        <v>19</v>
      </c>
      <c r="I26" s="58" t="s">
        <v>385</v>
      </c>
      <c r="J26" s="201" t="s">
        <v>396</v>
      </c>
      <c r="K26" s="49">
        <f>'Ardh e shp - natyres'!E8</f>
        <v>16425099</v>
      </c>
    </row>
    <row r="27" spans="2:11" ht="12.75">
      <c r="B27" s="98"/>
      <c r="C27" s="98"/>
      <c r="H27" s="58" t="s">
        <v>54</v>
      </c>
      <c r="I27" s="58"/>
      <c r="J27" s="58" t="s">
        <v>397</v>
      </c>
      <c r="K27" s="49">
        <f>SUM(K19:K26)</f>
        <v>16425099</v>
      </c>
    </row>
    <row r="28" spans="2:11" ht="12.75">
      <c r="B28" s="98" t="s">
        <v>396</v>
      </c>
      <c r="C28" s="98" t="s">
        <v>396</v>
      </c>
      <c r="H28" s="49">
        <v>20</v>
      </c>
      <c r="I28" s="58" t="s">
        <v>398</v>
      </c>
      <c r="J28" s="201" t="s">
        <v>399</v>
      </c>
      <c r="K28" s="49"/>
    </row>
    <row r="29" spans="2:11" ht="12.75">
      <c r="B29" s="44" t="s">
        <v>398</v>
      </c>
      <c r="C29" s="44" t="s">
        <v>398</v>
      </c>
      <c r="H29" s="49">
        <v>21</v>
      </c>
      <c r="I29" s="58" t="s">
        <v>398</v>
      </c>
      <c r="J29" s="201" t="s">
        <v>400</v>
      </c>
      <c r="K29" s="201"/>
    </row>
    <row r="30" spans="2:11" ht="12.75">
      <c r="B30" s="98" t="s">
        <v>401</v>
      </c>
      <c r="C30" s="98" t="s">
        <v>401</v>
      </c>
      <c r="H30" s="49">
        <v>22</v>
      </c>
      <c r="I30" s="58" t="s">
        <v>398</v>
      </c>
      <c r="J30" s="201" t="s">
        <v>402</v>
      </c>
      <c r="K30" s="201"/>
    </row>
    <row r="31" spans="2:11" ht="12.75">
      <c r="B31" s="98" t="s">
        <v>400</v>
      </c>
      <c r="C31" s="98" t="s">
        <v>400</v>
      </c>
      <c r="H31" s="49">
        <v>23</v>
      </c>
      <c r="I31" s="58" t="s">
        <v>398</v>
      </c>
      <c r="J31" s="201" t="s">
        <v>403</v>
      </c>
      <c r="K31" s="49"/>
    </row>
    <row r="32" spans="2:11" ht="12.75">
      <c r="B32" s="98"/>
      <c r="C32" s="98"/>
      <c r="H32" s="58" t="s">
        <v>404</v>
      </c>
      <c r="I32" s="58"/>
      <c r="J32" s="58" t="s">
        <v>405</v>
      </c>
      <c r="K32" s="49">
        <f>SUM(K28:K31)</f>
        <v>0</v>
      </c>
    </row>
    <row r="33" spans="2:11" ht="12.75">
      <c r="B33" s="98" t="s">
        <v>402</v>
      </c>
      <c r="C33" s="98" t="s">
        <v>402</v>
      </c>
      <c r="H33" s="49">
        <v>24</v>
      </c>
      <c r="I33" s="58" t="s">
        <v>406</v>
      </c>
      <c r="J33" s="201" t="s">
        <v>407</v>
      </c>
      <c r="K33" s="49"/>
    </row>
    <row r="34" spans="2:11" ht="12.75">
      <c r="B34" s="98" t="s">
        <v>403</v>
      </c>
      <c r="C34" s="98" t="s">
        <v>403</v>
      </c>
      <c r="H34" s="49">
        <v>25</v>
      </c>
      <c r="I34" s="58" t="s">
        <v>406</v>
      </c>
      <c r="J34" s="201" t="s">
        <v>408</v>
      </c>
      <c r="K34" s="49"/>
    </row>
    <row r="35" spans="2:11" ht="12.75">
      <c r="H35" s="49">
        <v>26</v>
      </c>
      <c r="I35" s="58" t="s">
        <v>406</v>
      </c>
      <c r="J35" s="201" t="s">
        <v>409</v>
      </c>
      <c r="K35" s="49"/>
    </row>
    <row r="36" spans="2:11" ht="12.75">
      <c r="B36" s="44" t="s">
        <v>406</v>
      </c>
      <c r="C36" s="44" t="s">
        <v>406</v>
      </c>
      <c r="H36" s="49">
        <v>27</v>
      </c>
      <c r="I36" s="58" t="s">
        <v>406</v>
      </c>
      <c r="J36" s="201" t="s">
        <v>410</v>
      </c>
      <c r="K36" s="49"/>
    </row>
    <row r="37" spans="2:11" ht="12.75">
      <c r="B37" s="98" t="s">
        <v>407</v>
      </c>
      <c r="C37" s="98" t="s">
        <v>407</v>
      </c>
      <c r="H37" s="49">
        <v>28</v>
      </c>
      <c r="I37" s="58" t="s">
        <v>406</v>
      </c>
      <c r="J37" s="201" t="s">
        <v>411</v>
      </c>
      <c r="K37" s="201"/>
    </row>
    <row r="38" spans="2:11" ht="12.75">
      <c r="B38" s="98" t="s">
        <v>408</v>
      </c>
      <c r="C38" s="98" t="s">
        <v>408</v>
      </c>
      <c r="H38" s="49">
        <v>29</v>
      </c>
      <c r="I38" s="58" t="s">
        <v>406</v>
      </c>
      <c r="J38" s="232" t="s">
        <v>412</v>
      </c>
      <c r="K38" s="49"/>
    </row>
    <row r="39" spans="2:11" ht="12.75">
      <c r="B39" s="98" t="s">
        <v>409</v>
      </c>
      <c r="C39" s="98" t="s">
        <v>409</v>
      </c>
      <c r="H39" s="49">
        <v>30</v>
      </c>
      <c r="I39" s="58" t="s">
        <v>406</v>
      </c>
      <c r="J39" s="201" t="s">
        <v>413</v>
      </c>
      <c r="K39" s="49"/>
    </row>
    <row r="40" spans="2:11" ht="12.75">
      <c r="B40" s="98" t="s">
        <v>410</v>
      </c>
      <c r="C40" s="98" t="s">
        <v>410</v>
      </c>
      <c r="H40" s="49">
        <v>31</v>
      </c>
      <c r="I40" s="58" t="s">
        <v>406</v>
      </c>
      <c r="J40" s="201" t="s">
        <v>414</v>
      </c>
      <c r="K40" s="49"/>
    </row>
    <row r="41" spans="2:11" ht="12.75">
      <c r="B41" s="98"/>
      <c r="C41" s="98"/>
      <c r="H41" s="49">
        <v>32</v>
      </c>
      <c r="I41" s="58" t="s">
        <v>406</v>
      </c>
      <c r="J41" s="201" t="s">
        <v>415</v>
      </c>
      <c r="K41" s="49"/>
    </row>
    <row r="42" spans="2:11" ht="12.75">
      <c r="B42" s="98" t="s">
        <v>411</v>
      </c>
      <c r="C42" s="98" t="s">
        <v>411</v>
      </c>
      <c r="H42" s="49">
        <v>33</v>
      </c>
      <c r="I42" s="58" t="s">
        <v>406</v>
      </c>
      <c r="J42" s="201" t="s">
        <v>416</v>
      </c>
      <c r="K42" s="49"/>
    </row>
    <row r="43" spans="2:11" ht="12.75">
      <c r="B43" s="98" t="s">
        <v>412</v>
      </c>
      <c r="C43" s="98" t="s">
        <v>412</v>
      </c>
      <c r="H43" s="154">
        <v>34</v>
      </c>
      <c r="I43" s="58" t="s">
        <v>406</v>
      </c>
      <c r="J43" s="201" t="s">
        <v>417</v>
      </c>
      <c r="K43" s="49">
        <f>'Ardh e shp - natyres'!E8-'pasqyra 3'!K27</f>
        <v>0</v>
      </c>
    </row>
    <row r="44" spans="2:11" ht="12.75">
      <c r="B44" s="98" t="s">
        <v>413</v>
      </c>
      <c r="C44" s="98" t="s">
        <v>413</v>
      </c>
      <c r="H44" s="58" t="s">
        <v>418</v>
      </c>
      <c r="I44" s="49"/>
      <c r="J44" s="58" t="s">
        <v>419</v>
      </c>
      <c r="K44" s="58">
        <f>SUM(K33:K43)</f>
        <v>0</v>
      </c>
    </row>
    <row r="45" spans="2:11" ht="12.75">
      <c r="B45" s="98" t="s">
        <v>414</v>
      </c>
      <c r="C45" s="98" t="s">
        <v>414</v>
      </c>
      <c r="H45" s="49"/>
      <c r="I45" s="49"/>
      <c r="J45" s="58" t="s">
        <v>420</v>
      </c>
      <c r="K45" s="131">
        <f>K14+K18+K27+K32+K44</f>
        <v>16425099</v>
      </c>
    </row>
    <row r="46" spans="2:11" ht="12.75">
      <c r="B46" s="98" t="s">
        <v>417</v>
      </c>
      <c r="C46" s="98" t="s">
        <v>417</v>
      </c>
    </row>
    <row r="47" spans="2:11" ht="12.75"/>
    <row r="48" spans="2:11" ht="12.75">
      <c r="I48" s="233" t="s">
        <v>421</v>
      </c>
      <c r="J48" s="59"/>
      <c r="K48" s="58" t="s">
        <v>422</v>
      </c>
    </row>
    <row r="49" spans="8:15" ht="12.75">
      <c r="I49" s="234"/>
      <c r="J49" s="84"/>
      <c r="K49" s="84"/>
    </row>
    <row r="50" spans="8:15" ht="12.75">
      <c r="I50" s="78" t="s">
        <v>423</v>
      </c>
      <c r="J50" s="78"/>
      <c r="K50" s="49">
        <v>0</v>
      </c>
    </row>
    <row r="51" spans="8:15" ht="12.75">
      <c r="I51" s="49" t="s">
        <v>424</v>
      </c>
      <c r="J51" s="49"/>
      <c r="K51" s="49">
        <v>14</v>
      </c>
    </row>
    <row r="52" spans="8:15" ht="12.75">
      <c r="I52" s="49" t="s">
        <v>425</v>
      </c>
      <c r="J52" s="49"/>
      <c r="K52" s="49">
        <v>9</v>
      </c>
    </row>
    <row r="53" spans="8:15" ht="12.75">
      <c r="I53" s="49" t="s">
        <v>426</v>
      </c>
      <c r="J53" s="49"/>
      <c r="K53" s="49"/>
    </row>
    <row r="54" spans="8:15" ht="12.75">
      <c r="I54" s="235" t="s">
        <v>427</v>
      </c>
      <c r="J54" s="59"/>
      <c r="K54" s="49"/>
    </row>
    <row r="55" spans="8:15" ht="12.75">
      <c r="I55" s="236"/>
      <c r="J55" s="237" t="s">
        <v>428</v>
      </c>
      <c r="K55" s="237">
        <v>23</v>
      </c>
    </row>
    <row r="56" spans="8:15" ht="12.75"/>
    <row r="57" spans="8:15" ht="12.75">
      <c r="K57" s="44" t="s">
        <v>356</v>
      </c>
    </row>
    <row r="58" spans="8:15" ht="12.75">
      <c r="K58" t="s">
        <v>357</v>
      </c>
    </row>
    <row r="59" spans="8:15" ht="12.75">
      <c r="I59" s="44"/>
    </row>
    <row r="60" spans="8:15" ht="12.75"/>
    <row r="61" spans="8:15" ht="12.75">
      <c r="I61" s="44"/>
    </row>
    <row r="62" spans="8:15" ht="12.75">
      <c r="H62" s="44"/>
      <c r="I62" s="44"/>
      <c r="J62" s="44"/>
      <c r="K62" s="44"/>
      <c r="L62" s="44"/>
      <c r="M62" s="44"/>
      <c r="N62" s="44"/>
      <c r="O62" s="44"/>
    </row>
    <row r="63" spans="8:15" ht="12.75">
      <c r="H63" s="44"/>
      <c r="I63" s="44"/>
      <c r="J63" s="44"/>
      <c r="K63" s="44"/>
      <c r="L63" s="44"/>
      <c r="M63" s="44"/>
      <c r="N63" s="44"/>
      <c r="O63" s="44"/>
    </row>
    <row r="64" spans="8:15" ht="12.75">
      <c r="I64" s="44"/>
      <c r="J64" s="44"/>
      <c r="K64" s="44"/>
      <c r="L64" s="44"/>
      <c r="M64" s="44"/>
      <c r="N64" s="44"/>
      <c r="O64" s="44"/>
    </row>
    <row r="65" spans="8:15" ht="12.75">
      <c r="I65" s="44"/>
      <c r="J65" s="44"/>
      <c r="K65" s="44"/>
      <c r="L65" s="44"/>
      <c r="M65" s="44"/>
      <c r="N65" s="44"/>
      <c r="O65" s="44"/>
    </row>
    <row r="66" spans="8:15" ht="12.75">
      <c r="H66" s="44"/>
      <c r="I66" s="44"/>
    </row>
  </sheetData>
  <pageMargins left="0.7" right="0.7" top="0.44" bottom="0.36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C2:J58"/>
  <sheetViews>
    <sheetView topLeftCell="A34" workbookViewId="0">
      <selection activeCell="D39" sqref="D39"/>
    </sheetView>
  </sheetViews>
  <sheetFormatPr defaultRowHeight="12.75"/>
  <cols>
    <col min="1" max="1" width="2.140625" customWidth="1"/>
    <col min="2" max="2" width="2.42578125" customWidth="1"/>
    <col min="3" max="3" width="5" customWidth="1"/>
    <col min="4" max="4" width="47.28515625" customWidth="1"/>
    <col min="5" max="5" width="8.85546875" customWidth="1"/>
    <col min="6" max="6" width="15.140625" customWidth="1"/>
    <col min="7" max="7" width="16.42578125" customWidth="1"/>
    <col min="8" max="8" width="14" customWidth="1"/>
  </cols>
  <sheetData>
    <row r="2" spans="3:8" ht="15">
      <c r="C2" s="202"/>
      <c r="D2" s="38" t="str">
        <f>'[1]Kopertina '!G3</f>
        <v>"Ujesjellesi".sh.a Bilisht</v>
      </c>
      <c r="E2" s="38" t="str">
        <f>'[1]Kopertina '!G4</f>
        <v>J 66702601K</v>
      </c>
      <c r="F2" s="202"/>
      <c r="G2" s="202"/>
    </row>
    <row r="3" spans="3:8" ht="15">
      <c r="C3" s="260" t="s">
        <v>17</v>
      </c>
      <c r="D3" s="260"/>
      <c r="E3" s="260"/>
      <c r="F3" s="260"/>
      <c r="G3" s="38">
        <v>2013</v>
      </c>
    </row>
    <row r="4" spans="3:8" ht="15" thickBot="1">
      <c r="C4" s="202"/>
      <c r="D4" s="202"/>
      <c r="E4" s="202"/>
      <c r="F4" s="202"/>
      <c r="G4" s="202"/>
    </row>
    <row r="5" spans="3:8" ht="18.75" customHeight="1">
      <c r="C5" s="203" t="s">
        <v>18</v>
      </c>
      <c r="D5" s="204" t="s">
        <v>19</v>
      </c>
      <c r="E5" s="203" t="s">
        <v>20</v>
      </c>
      <c r="F5" s="203" t="s">
        <v>21</v>
      </c>
      <c r="G5" s="205" t="s">
        <v>23</v>
      </c>
    </row>
    <row r="6" spans="3:8" ht="19.5" customHeight="1">
      <c r="C6" s="206"/>
      <c r="D6" s="207"/>
      <c r="E6" s="206"/>
      <c r="F6" s="206" t="s">
        <v>22</v>
      </c>
      <c r="G6" s="208" t="s">
        <v>24</v>
      </c>
    </row>
    <row r="7" spans="3:8" ht="15">
      <c r="C7" s="209" t="s">
        <v>25</v>
      </c>
      <c r="D7" s="209" t="s">
        <v>26</v>
      </c>
      <c r="E7" s="39"/>
      <c r="F7" s="125">
        <f>F8+F12+F20+F30</f>
        <v>15013992</v>
      </c>
      <c r="G7" s="125">
        <f>G8+G12+G20+G30</f>
        <v>10861650.280000001</v>
      </c>
      <c r="H7" s="110"/>
    </row>
    <row r="8" spans="3:8" ht="15">
      <c r="C8" s="39"/>
      <c r="D8" s="40" t="s">
        <v>27</v>
      </c>
      <c r="E8" s="210" t="s">
        <v>92</v>
      </c>
      <c r="F8" s="125">
        <f>F9+F10</f>
        <v>1571671</v>
      </c>
      <c r="G8" s="125">
        <f>G9+G10</f>
        <v>955663</v>
      </c>
      <c r="H8" s="110"/>
    </row>
    <row r="9" spans="3:8" ht="14.25">
      <c r="C9" s="39"/>
      <c r="D9" s="119" t="s">
        <v>144</v>
      </c>
      <c r="E9" s="39" t="s">
        <v>183</v>
      </c>
      <c r="F9" s="211">
        <v>1571671</v>
      </c>
      <c r="G9" s="211">
        <v>950663</v>
      </c>
      <c r="H9" s="110"/>
    </row>
    <row r="10" spans="3:8" ht="14.25">
      <c r="C10" s="39"/>
      <c r="D10" s="119" t="s">
        <v>145</v>
      </c>
      <c r="E10" s="39" t="s">
        <v>184</v>
      </c>
      <c r="F10" s="211">
        <v>0</v>
      </c>
      <c r="G10" s="211">
        <v>5000</v>
      </c>
      <c r="H10" s="110"/>
    </row>
    <row r="11" spans="3:8" ht="15">
      <c r="C11" s="39"/>
      <c r="D11" s="40" t="s">
        <v>28</v>
      </c>
      <c r="E11" s="39"/>
      <c r="F11" s="39"/>
      <c r="G11" s="39"/>
      <c r="H11" s="110"/>
    </row>
    <row r="12" spans="3:8" ht="15">
      <c r="C12" s="39"/>
      <c r="D12" s="40" t="s">
        <v>29</v>
      </c>
      <c r="E12" s="39" t="s">
        <v>100</v>
      </c>
      <c r="F12" s="40">
        <f>F13+F14+F15+F16+F17</f>
        <v>9021990</v>
      </c>
      <c r="G12" s="40">
        <f>G13+G14+G15+G16+G17</f>
        <v>5320606</v>
      </c>
      <c r="H12" s="110"/>
    </row>
    <row r="13" spans="3:8" ht="14.25">
      <c r="C13" s="39"/>
      <c r="D13" s="119" t="s">
        <v>146</v>
      </c>
      <c r="E13" s="39" t="s">
        <v>185</v>
      </c>
      <c r="F13" s="39">
        <v>1539529</v>
      </c>
      <c r="G13" s="39">
        <v>770685</v>
      </c>
      <c r="H13" s="110"/>
    </row>
    <row r="14" spans="3:8" ht="14.25">
      <c r="C14" s="39"/>
      <c r="D14" s="119" t="s">
        <v>147</v>
      </c>
      <c r="E14" s="39" t="s">
        <v>186</v>
      </c>
      <c r="F14" s="39">
        <v>7454908</v>
      </c>
      <c r="G14" s="39">
        <v>4522368</v>
      </c>
      <c r="H14" s="110"/>
    </row>
    <row r="15" spans="3:8" ht="14.25">
      <c r="C15" s="39"/>
      <c r="D15" s="119" t="s">
        <v>148</v>
      </c>
      <c r="E15" s="39"/>
      <c r="F15" s="39">
        <v>0</v>
      </c>
      <c r="G15" s="39">
        <v>0</v>
      </c>
      <c r="H15" s="110"/>
    </row>
    <row r="16" spans="3:8" ht="14.25">
      <c r="C16" s="39"/>
      <c r="D16" s="119" t="s">
        <v>149</v>
      </c>
      <c r="E16" s="39"/>
      <c r="F16" s="39"/>
      <c r="G16" s="39"/>
      <c r="H16" s="110"/>
    </row>
    <row r="17" spans="3:8" ht="14.25">
      <c r="C17" s="39"/>
      <c r="D17" s="119" t="s">
        <v>150</v>
      </c>
      <c r="E17" s="39" t="s">
        <v>187</v>
      </c>
      <c r="F17" s="39">
        <v>27553</v>
      </c>
      <c r="G17" s="39">
        <v>27553</v>
      </c>
      <c r="H17" s="110"/>
    </row>
    <row r="18" spans="3:8" ht="14.25">
      <c r="C18" s="39"/>
      <c r="D18" s="39"/>
      <c r="E18" s="39"/>
      <c r="F18" s="39"/>
      <c r="G18" s="39"/>
      <c r="H18" s="110"/>
    </row>
    <row r="19" spans="3:8" ht="14.25">
      <c r="C19" s="39"/>
      <c r="D19" s="39"/>
      <c r="E19" s="39"/>
      <c r="F19" s="39"/>
      <c r="G19" s="39"/>
      <c r="H19" s="110"/>
    </row>
    <row r="20" spans="3:8" ht="15">
      <c r="C20" s="39"/>
      <c r="D20" s="40" t="s">
        <v>30</v>
      </c>
      <c r="E20" s="39" t="s">
        <v>108</v>
      </c>
      <c r="F20" s="125">
        <f>F26+F25+F24+F23+F22+F21</f>
        <v>1389185</v>
      </c>
      <c r="G20" s="125">
        <f>G26+G25+G24+G23+G22+G21</f>
        <v>1554235.28</v>
      </c>
      <c r="H20" s="110"/>
    </row>
    <row r="21" spans="3:8" ht="14.25">
      <c r="C21" s="39"/>
      <c r="D21" s="119" t="s">
        <v>151</v>
      </c>
      <c r="E21" s="39" t="s">
        <v>188</v>
      </c>
      <c r="F21" s="211">
        <v>1100784</v>
      </c>
      <c r="G21" s="211">
        <v>1277984.28</v>
      </c>
      <c r="H21" s="110"/>
    </row>
    <row r="22" spans="3:8" ht="14.25">
      <c r="C22" s="39"/>
      <c r="D22" s="119" t="s">
        <v>152</v>
      </c>
      <c r="E22" s="39" t="s">
        <v>189</v>
      </c>
      <c r="F22" s="211">
        <v>288401</v>
      </c>
      <c r="G22" s="211">
        <v>276251</v>
      </c>
      <c r="H22" s="110"/>
    </row>
    <row r="23" spans="3:8" ht="14.25">
      <c r="C23" s="39"/>
      <c r="D23" s="119" t="s">
        <v>153</v>
      </c>
      <c r="E23" s="39"/>
      <c r="F23" s="211">
        <v>0</v>
      </c>
      <c r="G23" s="211">
        <v>0</v>
      </c>
      <c r="H23" s="110"/>
    </row>
    <row r="24" spans="3:8" ht="14.25">
      <c r="C24" s="39"/>
      <c r="D24" s="119" t="s">
        <v>154</v>
      </c>
      <c r="E24" s="39"/>
      <c r="F24" s="211">
        <v>0</v>
      </c>
      <c r="G24" s="211">
        <v>0</v>
      </c>
      <c r="H24" s="110"/>
    </row>
    <row r="25" spans="3:8" ht="14.25">
      <c r="C25" s="39"/>
      <c r="D25" s="119" t="s">
        <v>155</v>
      </c>
      <c r="E25" s="39"/>
      <c r="F25" s="39"/>
      <c r="G25" s="39"/>
      <c r="H25" s="110"/>
    </row>
    <row r="26" spans="3:8" ht="14.25">
      <c r="C26" s="39"/>
      <c r="D26" s="119" t="s">
        <v>156</v>
      </c>
      <c r="E26" s="39"/>
      <c r="F26" s="39"/>
      <c r="G26" s="39"/>
      <c r="H26" s="110"/>
    </row>
    <row r="27" spans="3:8" ht="14.25">
      <c r="C27" s="39"/>
      <c r="D27" s="39"/>
      <c r="E27" s="39"/>
      <c r="F27" s="39"/>
      <c r="G27" s="39"/>
      <c r="H27" s="110"/>
    </row>
    <row r="28" spans="3:8" ht="15">
      <c r="C28" s="39"/>
      <c r="D28" s="40" t="s">
        <v>31</v>
      </c>
      <c r="E28" s="39"/>
      <c r="F28" s="39"/>
      <c r="G28" s="39"/>
      <c r="H28" s="110"/>
    </row>
    <row r="29" spans="3:8" ht="15">
      <c r="C29" s="39"/>
      <c r="D29" s="40" t="s">
        <v>32</v>
      </c>
      <c r="E29" s="39"/>
      <c r="F29" s="39"/>
      <c r="G29" s="39"/>
      <c r="H29" s="110"/>
    </row>
    <row r="30" spans="3:8" ht="15">
      <c r="C30" s="39"/>
      <c r="D30" s="40" t="s">
        <v>33</v>
      </c>
      <c r="E30" s="39" t="s">
        <v>336</v>
      </c>
      <c r="F30" s="40">
        <v>3031146</v>
      </c>
      <c r="G30" s="40">
        <v>3031146</v>
      </c>
      <c r="H30" s="110"/>
    </row>
    <row r="31" spans="3:8" ht="14.25">
      <c r="C31" s="39"/>
      <c r="D31" s="119" t="s">
        <v>157</v>
      </c>
      <c r="E31" s="39"/>
      <c r="F31" s="39"/>
      <c r="G31" s="39"/>
      <c r="H31" s="110"/>
    </row>
    <row r="32" spans="3:8" ht="14.25">
      <c r="C32" s="39"/>
      <c r="D32" s="39"/>
      <c r="E32" s="39"/>
      <c r="F32" s="39"/>
      <c r="G32" s="39"/>
      <c r="H32" s="110"/>
    </row>
    <row r="33" spans="3:10" ht="14.25">
      <c r="C33" s="39"/>
      <c r="D33" s="39"/>
      <c r="E33" s="39"/>
      <c r="F33" s="39"/>
      <c r="G33" s="39"/>
      <c r="H33" s="110"/>
    </row>
    <row r="34" spans="3:10" ht="15">
      <c r="C34" s="209" t="s">
        <v>34</v>
      </c>
      <c r="D34" s="209" t="s">
        <v>35</v>
      </c>
      <c r="E34" s="39"/>
      <c r="F34" s="125">
        <f>F35+F36+F42+F43+F44+F45</f>
        <v>8512255</v>
      </c>
      <c r="G34" s="125">
        <f>G35+G36+G42+G43+G44+G45</f>
        <v>8986093</v>
      </c>
      <c r="H34" s="110"/>
    </row>
    <row r="35" spans="3:10" ht="15">
      <c r="C35" s="39"/>
      <c r="D35" s="40" t="s">
        <v>36</v>
      </c>
      <c r="E35" s="39"/>
      <c r="F35" s="39"/>
      <c r="G35" s="39"/>
      <c r="H35" s="110"/>
    </row>
    <row r="36" spans="3:10" ht="15">
      <c r="C36" s="39"/>
      <c r="D36" s="40" t="s">
        <v>37</v>
      </c>
      <c r="E36" s="39" t="s">
        <v>135</v>
      </c>
      <c r="F36" s="125">
        <f>F37+F38+F39+F40</f>
        <v>8512255</v>
      </c>
      <c r="G36" s="125">
        <f>G37+G38+G39+G40</f>
        <v>8986093</v>
      </c>
      <c r="H36" s="110"/>
      <c r="J36" s="110"/>
    </row>
    <row r="37" spans="3:10" ht="14.25">
      <c r="C37" s="39"/>
      <c r="D37" s="119" t="s">
        <v>158</v>
      </c>
      <c r="E37" s="39" t="s">
        <v>190</v>
      </c>
      <c r="F37" s="39">
        <v>6781520</v>
      </c>
      <c r="G37" s="39">
        <v>6781520</v>
      </c>
      <c r="H37" s="110"/>
    </row>
    <row r="38" spans="3:10" ht="14.25">
      <c r="C38" s="39"/>
      <c r="D38" s="119" t="s">
        <v>159</v>
      </c>
      <c r="E38" s="39" t="s">
        <v>191</v>
      </c>
      <c r="F38" s="39">
        <v>1118524</v>
      </c>
      <c r="G38" s="39">
        <v>1428807</v>
      </c>
      <c r="H38" s="110"/>
      <c r="J38" s="110"/>
    </row>
    <row r="39" spans="3:10" ht="14.25">
      <c r="C39" s="39"/>
      <c r="D39" s="119" t="s">
        <v>161</v>
      </c>
      <c r="E39" s="39" t="s">
        <v>192</v>
      </c>
      <c r="F39" s="39">
        <v>508854</v>
      </c>
      <c r="G39" s="39">
        <v>636067</v>
      </c>
      <c r="H39" s="110"/>
    </row>
    <row r="40" spans="3:10" ht="14.25">
      <c r="C40" s="39"/>
      <c r="D40" s="119" t="s">
        <v>160</v>
      </c>
      <c r="E40" s="39" t="s">
        <v>193</v>
      </c>
      <c r="F40" s="39">
        <v>103357</v>
      </c>
      <c r="G40" s="39">
        <v>139699</v>
      </c>
      <c r="H40" s="110"/>
    </row>
    <row r="41" spans="3:10" ht="14.25">
      <c r="C41" s="39"/>
      <c r="D41" s="39"/>
      <c r="E41" s="39"/>
      <c r="F41" s="39"/>
      <c r="G41" s="39"/>
      <c r="H41" s="110"/>
    </row>
    <row r="42" spans="3:10" ht="15">
      <c r="C42" s="39"/>
      <c r="D42" s="40" t="s">
        <v>38</v>
      </c>
      <c r="E42" s="39"/>
      <c r="F42" s="39"/>
      <c r="G42" s="39"/>
      <c r="H42" s="110"/>
    </row>
    <row r="43" spans="3:10" ht="15">
      <c r="C43" s="39"/>
      <c r="D43" s="40" t="s">
        <v>39</v>
      </c>
      <c r="E43" s="39"/>
      <c r="F43" s="39"/>
      <c r="G43" s="39"/>
      <c r="H43" s="110"/>
    </row>
    <row r="44" spans="3:10" ht="15">
      <c r="C44" s="39"/>
      <c r="D44" s="40" t="s">
        <v>40</v>
      </c>
      <c r="E44" s="39"/>
      <c r="F44" s="39"/>
      <c r="G44" s="39"/>
      <c r="H44" s="110"/>
    </row>
    <row r="45" spans="3:10" ht="15">
      <c r="C45" s="39"/>
      <c r="D45" s="40" t="s">
        <v>41</v>
      </c>
      <c r="E45" s="39"/>
      <c r="F45" s="39"/>
      <c r="G45" s="39"/>
      <c r="H45" s="110"/>
    </row>
    <row r="46" spans="3:10" ht="14.25">
      <c r="C46" s="39"/>
      <c r="D46" s="39"/>
      <c r="E46" s="39"/>
      <c r="F46" s="39"/>
      <c r="G46" s="39"/>
      <c r="H46" s="110"/>
    </row>
    <row r="47" spans="3:10" ht="15">
      <c r="C47" s="39"/>
      <c r="D47" s="40" t="s">
        <v>137</v>
      </c>
      <c r="E47" s="39"/>
      <c r="F47" s="125">
        <f>F7+F34</f>
        <v>23526247</v>
      </c>
      <c r="G47" s="125">
        <f>G34+G7</f>
        <v>19847743.280000001</v>
      </c>
      <c r="H47" s="110"/>
    </row>
    <row r="48" spans="3:10" ht="14.25">
      <c r="C48" s="39"/>
      <c r="D48" s="39"/>
      <c r="E48" s="39"/>
      <c r="F48" s="39"/>
      <c r="G48" s="39"/>
    </row>
    <row r="49" spans="3:7" ht="14.25">
      <c r="C49" s="212"/>
      <c r="D49" s="212"/>
      <c r="E49" s="212"/>
      <c r="F49" s="212"/>
      <c r="G49" s="213"/>
    </row>
    <row r="50" spans="3:7" ht="14.25">
      <c r="C50" s="212"/>
      <c r="D50" s="212"/>
      <c r="E50" s="212"/>
      <c r="F50" s="212"/>
      <c r="G50" s="213"/>
    </row>
    <row r="51" spans="3:7" ht="14.25">
      <c r="C51" s="212"/>
      <c r="D51" s="212"/>
      <c r="E51" s="212"/>
      <c r="F51" s="212"/>
      <c r="G51" s="213"/>
    </row>
    <row r="52" spans="3:7" ht="14.25">
      <c r="C52" s="212"/>
      <c r="D52" s="120" t="s">
        <v>194</v>
      </c>
      <c r="E52" s="212"/>
      <c r="F52" s="120" t="s">
        <v>196</v>
      </c>
      <c r="G52" s="213"/>
    </row>
    <row r="53" spans="3:7" ht="14.25">
      <c r="C53" s="212"/>
      <c r="D53" s="120" t="s">
        <v>195</v>
      </c>
      <c r="F53" s="120" t="s">
        <v>483</v>
      </c>
      <c r="G53" s="213"/>
    </row>
    <row r="54" spans="3:7" ht="14.25">
      <c r="C54" s="212"/>
      <c r="D54" s="120"/>
      <c r="F54" s="120"/>
      <c r="G54" s="213"/>
    </row>
    <row r="55" spans="3:7" ht="14.25">
      <c r="C55" s="212"/>
      <c r="D55" s="120"/>
      <c r="F55" s="120"/>
      <c r="G55" s="213">
        <v>2</v>
      </c>
    </row>
    <row r="56" spans="3:7" ht="14.25">
      <c r="C56" s="212"/>
      <c r="G56" s="212"/>
    </row>
    <row r="58" spans="3:7">
      <c r="D58" s="120"/>
      <c r="F58" s="120"/>
    </row>
  </sheetData>
  <mergeCells count="1">
    <mergeCell ref="C3:F3"/>
  </mergeCells>
  <phoneticPr fontId="4" type="noConversion"/>
  <pageMargins left="0" right="0" top="0" bottom="0" header="0" footer="0"/>
  <pageSetup paperSize="9" scale="95" orientation="portrait" useFirstPageNumber="1" r:id="rId1"/>
  <headerFooter alignWithMargins="0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56"/>
  <sheetViews>
    <sheetView topLeftCell="C40" workbookViewId="0">
      <selection activeCell="E55" sqref="E55"/>
    </sheetView>
  </sheetViews>
  <sheetFormatPr defaultRowHeight="12.75"/>
  <cols>
    <col min="1" max="2" width="4.140625" customWidth="1"/>
    <col min="3" max="3" width="48.140625" customWidth="1"/>
    <col min="4" max="4" width="9.42578125" customWidth="1"/>
    <col min="5" max="5" width="15.42578125" customWidth="1"/>
    <col min="6" max="6" width="16.7109375" customWidth="1"/>
    <col min="7" max="7" width="11.140625" bestFit="1" customWidth="1"/>
    <col min="12" max="12" width="10.7109375" bestFit="1" customWidth="1"/>
  </cols>
  <sheetData>
    <row r="1" spans="1:7" ht="15">
      <c r="A1" s="14"/>
      <c r="B1" s="14"/>
      <c r="C1" s="38" t="str">
        <f>'Kopertina '!G3</f>
        <v>"Ujesjellesi".sh.a Bilisht</v>
      </c>
      <c r="D1" s="14"/>
      <c r="E1" s="14"/>
      <c r="F1" s="14"/>
    </row>
    <row r="2" spans="1:7" ht="15.75">
      <c r="A2" s="14"/>
      <c r="B2" s="261" t="s">
        <v>17</v>
      </c>
      <c r="C2" s="261"/>
      <c r="D2" s="261"/>
      <c r="E2" s="261"/>
      <c r="F2" s="38">
        <f>'AKTIVI '!G3</f>
        <v>2013</v>
      </c>
    </row>
    <row r="3" spans="1:7" ht="15" thickBot="1">
      <c r="A3" s="14"/>
      <c r="B3" s="14"/>
      <c r="C3" s="14"/>
      <c r="D3" s="14"/>
      <c r="E3" s="14"/>
      <c r="F3" s="14"/>
    </row>
    <row r="4" spans="1:7" ht="15">
      <c r="A4" s="14"/>
      <c r="B4" s="19" t="s">
        <v>18</v>
      </c>
      <c r="C4" s="15" t="s">
        <v>42</v>
      </c>
      <c r="D4" s="19" t="s">
        <v>20</v>
      </c>
      <c r="E4" s="20" t="s">
        <v>21</v>
      </c>
      <c r="F4" s="16" t="s">
        <v>23</v>
      </c>
    </row>
    <row r="5" spans="1:7" ht="15.75" thickBot="1">
      <c r="A5" s="14"/>
      <c r="B5" s="21"/>
      <c r="C5" s="17"/>
      <c r="D5" s="21"/>
      <c r="E5" s="22" t="s">
        <v>22</v>
      </c>
      <c r="F5" s="18" t="s">
        <v>24</v>
      </c>
    </row>
    <row r="6" spans="1:7" ht="15">
      <c r="A6" s="14"/>
      <c r="B6" s="27" t="s">
        <v>25</v>
      </c>
      <c r="C6" s="28" t="s">
        <v>43</v>
      </c>
      <c r="D6" s="32"/>
      <c r="E6" s="109">
        <f>E7+E8+E12+E24</f>
        <v>14299313</v>
      </c>
      <c r="F6" s="109">
        <f>F7+F8+F12+F24</f>
        <v>14026420</v>
      </c>
      <c r="G6" s="130"/>
    </row>
    <row r="7" spans="1:7" ht="15">
      <c r="A7" s="14"/>
      <c r="B7" s="29"/>
      <c r="C7" s="25" t="s">
        <v>27</v>
      </c>
      <c r="D7" s="33"/>
      <c r="E7" s="35"/>
      <c r="F7" s="35"/>
    </row>
    <row r="8" spans="1:7" ht="15">
      <c r="A8" s="14"/>
      <c r="B8" s="29"/>
      <c r="C8" s="40" t="s">
        <v>44</v>
      </c>
      <c r="D8" s="33"/>
      <c r="E8" s="35"/>
      <c r="F8" s="35"/>
    </row>
    <row r="9" spans="1:7" ht="14.25">
      <c r="A9" s="14"/>
      <c r="B9" s="29"/>
      <c r="C9" s="117" t="s">
        <v>162</v>
      </c>
      <c r="D9" s="33"/>
      <c r="E9" s="35"/>
      <c r="F9" s="35"/>
    </row>
    <row r="10" spans="1:7" ht="14.25">
      <c r="A10" s="14"/>
      <c r="B10" s="29"/>
      <c r="C10" s="118" t="s">
        <v>163</v>
      </c>
      <c r="D10" s="37"/>
      <c r="E10" s="35"/>
      <c r="F10" s="35"/>
    </row>
    <row r="11" spans="1:7" ht="14.25">
      <c r="A11" s="14"/>
      <c r="B11" s="29"/>
      <c r="C11" s="26"/>
      <c r="D11" s="37"/>
      <c r="E11" s="35"/>
      <c r="F11" s="35"/>
    </row>
    <row r="12" spans="1:7" ht="15">
      <c r="A12" s="14"/>
      <c r="B12" s="29"/>
      <c r="C12" s="40" t="s">
        <v>45</v>
      </c>
      <c r="D12" s="33" t="s">
        <v>205</v>
      </c>
      <c r="E12" s="107">
        <f>SUM(E13:E22)</f>
        <v>14299313</v>
      </c>
      <c r="F12" s="107">
        <f>F13+F14+F15+F16+F17+F18+F19+F20+F21+F22</f>
        <v>14026420</v>
      </c>
    </row>
    <row r="13" spans="1:7" ht="14.25">
      <c r="A13" s="14"/>
      <c r="B13" s="29"/>
      <c r="C13" s="117" t="s">
        <v>164</v>
      </c>
      <c r="D13" s="33" t="s">
        <v>206</v>
      </c>
      <c r="E13" s="35">
        <v>13812077</v>
      </c>
      <c r="F13" s="35">
        <v>13630223</v>
      </c>
    </row>
    <row r="14" spans="1:7" ht="14.25">
      <c r="A14" s="14"/>
      <c r="B14" s="29"/>
      <c r="C14" s="117" t="s">
        <v>165</v>
      </c>
      <c r="D14" s="33" t="s">
        <v>210</v>
      </c>
      <c r="E14" s="35">
        <v>2000</v>
      </c>
      <c r="F14" s="35">
        <v>1317</v>
      </c>
    </row>
    <row r="15" spans="1:7" ht="14.25">
      <c r="A15" s="14"/>
      <c r="B15" s="29"/>
      <c r="C15" s="117" t="s">
        <v>166</v>
      </c>
      <c r="D15" s="33" t="s">
        <v>207</v>
      </c>
      <c r="E15" s="35">
        <v>220036</v>
      </c>
      <c r="F15" s="35">
        <v>219140</v>
      </c>
    </row>
    <row r="16" spans="1:7" ht="14.25">
      <c r="A16" s="14"/>
      <c r="B16" s="29"/>
      <c r="C16" s="117" t="s">
        <v>167</v>
      </c>
      <c r="D16" s="33" t="s">
        <v>209</v>
      </c>
      <c r="E16" s="35">
        <v>42942</v>
      </c>
      <c r="F16" s="35">
        <v>69480</v>
      </c>
    </row>
    <row r="17" spans="1:6" ht="14.25">
      <c r="A17" s="14"/>
      <c r="B17" s="29"/>
      <c r="C17" s="117" t="s">
        <v>168</v>
      </c>
      <c r="D17" s="33"/>
      <c r="E17" s="35">
        <v>0</v>
      </c>
      <c r="F17" s="35">
        <v>0</v>
      </c>
    </row>
    <row r="18" spans="1:6" ht="14.25">
      <c r="A18" s="14"/>
      <c r="B18" s="29"/>
      <c r="C18" s="117" t="s">
        <v>169</v>
      </c>
      <c r="D18" s="33" t="s">
        <v>208</v>
      </c>
      <c r="E18" s="35">
        <v>222258</v>
      </c>
      <c r="F18" s="35">
        <v>106260</v>
      </c>
    </row>
    <row r="19" spans="1:6" ht="14.25">
      <c r="A19" s="14"/>
      <c r="B19" s="29"/>
      <c r="C19" s="117" t="s">
        <v>170</v>
      </c>
      <c r="D19" s="33"/>
      <c r="E19" s="35"/>
      <c r="F19" s="35"/>
    </row>
    <row r="20" spans="1:6" ht="14.25">
      <c r="A20" s="14"/>
      <c r="B20" s="29"/>
      <c r="C20" s="117" t="s">
        <v>171</v>
      </c>
      <c r="D20" s="33"/>
      <c r="E20" s="35"/>
      <c r="F20" s="35"/>
    </row>
    <row r="21" spans="1:6" ht="14.25">
      <c r="A21" s="14"/>
      <c r="B21" s="29"/>
      <c r="C21" s="119" t="s">
        <v>172</v>
      </c>
      <c r="D21" s="33"/>
      <c r="E21" s="35"/>
      <c r="F21" s="35"/>
    </row>
    <row r="22" spans="1:6" ht="14.25">
      <c r="A22" s="14"/>
      <c r="B22" s="29"/>
      <c r="C22" s="117" t="s">
        <v>173</v>
      </c>
      <c r="D22" s="33"/>
      <c r="E22" s="35"/>
      <c r="F22" s="35"/>
    </row>
    <row r="23" spans="1:6" ht="14.25">
      <c r="A23" s="14"/>
      <c r="B23" s="29"/>
      <c r="C23" s="24"/>
      <c r="D23" s="33"/>
      <c r="E23" s="35"/>
      <c r="F23" s="35"/>
    </row>
    <row r="24" spans="1:6" ht="15">
      <c r="A24" s="14"/>
      <c r="B24" s="29"/>
      <c r="C24" s="40" t="s">
        <v>46</v>
      </c>
      <c r="D24" s="33"/>
      <c r="E24" s="107"/>
      <c r="F24" s="35"/>
    </row>
    <row r="25" spans="1:6" ht="15">
      <c r="A25" s="14"/>
      <c r="B25" s="29"/>
      <c r="C25" s="40" t="s">
        <v>47</v>
      </c>
      <c r="D25" s="33"/>
      <c r="E25" s="35"/>
      <c r="F25" s="35"/>
    </row>
    <row r="26" spans="1:6" ht="14.25">
      <c r="A26" s="14"/>
      <c r="B26" s="29"/>
      <c r="C26" s="24"/>
      <c r="D26" s="33"/>
      <c r="E26" s="35"/>
      <c r="F26" s="35"/>
    </row>
    <row r="27" spans="1:6" ht="15">
      <c r="A27" s="14"/>
      <c r="B27" s="41" t="s">
        <v>34</v>
      </c>
      <c r="C27" s="40" t="s">
        <v>48</v>
      </c>
      <c r="D27" s="33" t="s">
        <v>203</v>
      </c>
      <c r="E27" s="107">
        <f>E28+E31+E32+E33</f>
        <v>211285</v>
      </c>
      <c r="F27" s="107">
        <f>F28+F31+F32+F33</f>
        <v>211285</v>
      </c>
    </row>
    <row r="28" spans="1:6" ht="15">
      <c r="A28" s="14"/>
      <c r="B28" s="41"/>
      <c r="C28" s="40" t="s">
        <v>49</v>
      </c>
      <c r="D28" s="33"/>
      <c r="E28" s="35"/>
      <c r="F28" s="35"/>
    </row>
    <row r="29" spans="1:6" ht="15">
      <c r="A29" s="14"/>
      <c r="B29" s="41"/>
      <c r="C29" s="117" t="s">
        <v>174</v>
      </c>
      <c r="D29" s="33"/>
      <c r="E29" s="35"/>
      <c r="F29" s="35"/>
    </row>
    <row r="30" spans="1:6" ht="15">
      <c r="A30" s="14"/>
      <c r="B30" s="41"/>
      <c r="C30" s="119" t="s">
        <v>175</v>
      </c>
      <c r="D30" s="33"/>
      <c r="E30" s="35"/>
      <c r="F30" s="35"/>
    </row>
    <row r="31" spans="1:6" ht="15">
      <c r="A31" s="14"/>
      <c r="B31" s="41"/>
      <c r="C31" s="40" t="s">
        <v>50</v>
      </c>
      <c r="D31" s="33"/>
      <c r="E31" s="35"/>
      <c r="F31" s="35"/>
    </row>
    <row r="32" spans="1:6" ht="15">
      <c r="A32" s="14"/>
      <c r="B32" s="41"/>
      <c r="C32" s="40" t="s">
        <v>51</v>
      </c>
      <c r="D32" s="33"/>
      <c r="E32" s="35"/>
      <c r="F32" s="35"/>
    </row>
    <row r="33" spans="1:6" ht="15">
      <c r="A33" s="14"/>
      <c r="B33" s="41"/>
      <c r="C33" s="40" t="s">
        <v>52</v>
      </c>
      <c r="D33" s="33" t="s">
        <v>204</v>
      </c>
      <c r="E33" s="35">
        <v>211285</v>
      </c>
      <c r="F33" s="35">
        <v>211285</v>
      </c>
    </row>
    <row r="34" spans="1:6" ht="15">
      <c r="A34" s="14"/>
      <c r="B34" s="41"/>
      <c r="C34" s="24"/>
      <c r="D34" s="33"/>
      <c r="E34" s="35"/>
      <c r="F34" s="35"/>
    </row>
    <row r="35" spans="1:6" ht="15">
      <c r="A35" s="14"/>
      <c r="B35" s="42"/>
      <c r="C35" s="23" t="s">
        <v>53</v>
      </c>
      <c r="D35" s="33"/>
      <c r="E35" s="107">
        <f>E6+E27</f>
        <v>14510598</v>
      </c>
      <c r="F35" s="107">
        <f>F6+F27</f>
        <v>14237705</v>
      </c>
    </row>
    <row r="36" spans="1:6" ht="15">
      <c r="A36" s="14"/>
      <c r="B36" s="41"/>
      <c r="C36" s="25"/>
      <c r="D36" s="33"/>
      <c r="E36" s="35"/>
      <c r="F36" s="35"/>
    </row>
    <row r="37" spans="1:6" ht="15">
      <c r="A37" s="14"/>
      <c r="B37" s="41" t="s">
        <v>54</v>
      </c>
      <c r="C37" s="25" t="s">
        <v>55</v>
      </c>
      <c r="D37" s="33" t="s">
        <v>198</v>
      </c>
      <c r="E37" s="121">
        <f>E38+E39+E40+E41+E42+E43+E44+E45+E46+E47</f>
        <v>9015649</v>
      </c>
      <c r="F37" s="121">
        <f>F38+F39+F40+F41+F42+F43+F44+F45+F46+F47</f>
        <v>5610038</v>
      </c>
    </row>
    <row r="38" spans="1:6" ht="14.25">
      <c r="A38" s="14"/>
      <c r="B38" s="29"/>
      <c r="C38" s="24" t="s">
        <v>56</v>
      </c>
      <c r="D38" s="33"/>
      <c r="E38" s="35"/>
      <c r="F38" s="35"/>
    </row>
    <row r="39" spans="1:6" ht="14.25">
      <c r="A39" s="14"/>
      <c r="B39" s="29"/>
      <c r="C39" s="24" t="s">
        <v>57</v>
      </c>
      <c r="D39" s="33"/>
      <c r="E39" s="102"/>
      <c r="F39" s="102"/>
    </row>
    <row r="40" spans="1:6" ht="14.25">
      <c r="A40" s="14"/>
      <c r="B40" s="29"/>
      <c r="C40" s="24" t="s">
        <v>58</v>
      </c>
      <c r="D40" s="33" t="s">
        <v>199</v>
      </c>
      <c r="E40" s="35">
        <v>16586000</v>
      </c>
      <c r="F40" s="35">
        <v>16586000</v>
      </c>
    </row>
    <row r="41" spans="1:6" ht="14.25">
      <c r="A41" s="14"/>
      <c r="B41" s="29"/>
      <c r="C41" s="24" t="s">
        <v>59</v>
      </c>
      <c r="D41" s="33"/>
      <c r="E41" s="35"/>
      <c r="F41" s="35"/>
    </row>
    <row r="42" spans="1:6" ht="14.25">
      <c r="A42" s="14"/>
      <c r="B42" s="29"/>
      <c r="C42" s="24" t="s">
        <v>60</v>
      </c>
      <c r="D42" s="33"/>
      <c r="E42" s="35"/>
      <c r="F42" s="35"/>
    </row>
    <row r="43" spans="1:6" ht="14.25">
      <c r="A43" s="14"/>
      <c r="B43" s="29"/>
      <c r="C43" s="39" t="s">
        <v>61</v>
      </c>
      <c r="D43" s="33"/>
      <c r="E43" s="35"/>
      <c r="F43" s="35"/>
    </row>
    <row r="44" spans="1:6" ht="14.25">
      <c r="A44" s="14"/>
      <c r="B44" s="29"/>
      <c r="C44" s="39" t="s">
        <v>62</v>
      </c>
      <c r="D44" s="33"/>
      <c r="E44" s="35"/>
      <c r="F44" s="35"/>
    </row>
    <row r="45" spans="1:6" ht="14.25">
      <c r="A45" s="14"/>
      <c r="B45" s="29"/>
      <c r="C45" s="39" t="s">
        <v>197</v>
      </c>
      <c r="D45" s="33" t="s">
        <v>200</v>
      </c>
      <c r="E45" s="35">
        <v>1082287</v>
      </c>
      <c r="F45" s="35">
        <v>1082287</v>
      </c>
    </row>
    <row r="46" spans="1:6" ht="14.25">
      <c r="A46" s="14"/>
      <c r="B46" s="29"/>
      <c r="C46" s="39" t="s">
        <v>63</v>
      </c>
      <c r="D46" s="33" t="s">
        <v>201</v>
      </c>
      <c r="E46" s="35">
        <f>F47+F46</f>
        <v>-12058249</v>
      </c>
      <c r="F46" s="35">
        <v>-13059898</v>
      </c>
    </row>
    <row r="47" spans="1:6" ht="14.25">
      <c r="A47" s="14"/>
      <c r="B47" s="29"/>
      <c r="C47" s="24" t="s">
        <v>64</v>
      </c>
      <c r="D47" s="33" t="s">
        <v>202</v>
      </c>
      <c r="E47" s="133">
        <v>3405611</v>
      </c>
      <c r="F47" s="133">
        <v>1001649</v>
      </c>
    </row>
    <row r="48" spans="1:6" ht="14.25">
      <c r="A48" s="14"/>
      <c r="B48" s="29"/>
      <c r="C48" s="24"/>
      <c r="D48" s="33"/>
      <c r="E48" s="35"/>
      <c r="F48" s="35"/>
    </row>
    <row r="49" spans="1:12" ht="14.25">
      <c r="A49" s="14"/>
      <c r="B49" s="29"/>
      <c r="C49" s="24"/>
      <c r="D49" s="33"/>
      <c r="E49" s="35"/>
      <c r="F49" s="35"/>
    </row>
    <row r="50" spans="1:12" ht="14.25">
      <c r="A50" s="14"/>
      <c r="B50" s="29"/>
      <c r="C50" s="24"/>
      <c r="D50" s="33"/>
      <c r="E50" s="35"/>
      <c r="F50" s="35"/>
      <c r="L50" s="130"/>
    </row>
    <row r="51" spans="1:12" ht="15">
      <c r="A51" s="14"/>
      <c r="B51" s="29"/>
      <c r="C51" s="40" t="s">
        <v>65</v>
      </c>
      <c r="D51" s="33"/>
      <c r="E51" s="103">
        <f>E35+E37</f>
        <v>23526247</v>
      </c>
      <c r="F51" s="103">
        <f>F35+F37</f>
        <v>19847743</v>
      </c>
      <c r="L51" s="110"/>
    </row>
    <row r="52" spans="1:12" ht="14.25">
      <c r="A52" s="14"/>
      <c r="B52" s="29"/>
      <c r="C52" s="24"/>
      <c r="D52" s="33"/>
      <c r="E52" s="35"/>
      <c r="F52" s="35"/>
      <c r="L52" s="130"/>
    </row>
    <row r="53" spans="1:12" ht="15" thickBot="1">
      <c r="A53" s="14"/>
      <c r="B53" s="30"/>
      <c r="C53" s="31"/>
      <c r="D53" s="34"/>
      <c r="E53" s="36"/>
      <c r="F53" s="36"/>
    </row>
    <row r="54" spans="1:12" ht="14.25">
      <c r="C54" s="120" t="s">
        <v>194</v>
      </c>
      <c r="D54" s="101"/>
      <c r="E54" s="120" t="s">
        <v>196</v>
      </c>
    </row>
    <row r="55" spans="1:12">
      <c r="C55" s="120" t="s">
        <v>195</v>
      </c>
      <c r="E55" s="120" t="s">
        <v>483</v>
      </c>
      <c r="F55">
        <v>3</v>
      </c>
    </row>
    <row r="56" spans="1:12">
      <c r="E56" s="110"/>
      <c r="F56" s="110"/>
    </row>
  </sheetData>
  <mergeCells count="1">
    <mergeCell ref="B2:E2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I35"/>
  <sheetViews>
    <sheetView tabSelected="1" topLeftCell="A19" workbookViewId="0">
      <selection activeCell="E27" sqref="E27:F27"/>
    </sheetView>
  </sheetViews>
  <sheetFormatPr defaultRowHeight="12.75"/>
  <cols>
    <col min="1" max="1" width="4.140625" customWidth="1"/>
    <col min="2" max="2" width="4.28515625" customWidth="1"/>
    <col min="3" max="3" width="53.5703125" customWidth="1"/>
    <col min="4" max="4" width="8" customWidth="1"/>
    <col min="5" max="5" width="13.28515625" customWidth="1"/>
    <col min="6" max="6" width="14.140625" customWidth="1"/>
    <col min="7" max="7" width="7.140625" customWidth="1"/>
    <col min="8" max="8" width="11.28515625" bestFit="1" customWidth="1"/>
    <col min="9" max="9" width="12.140625" customWidth="1"/>
  </cols>
  <sheetData>
    <row r="1" spans="2:9">
      <c r="C1" s="44" t="str">
        <f>'Kopertina '!G3</f>
        <v>"Ujesjellesi".sh.a Bilisht</v>
      </c>
    </row>
    <row r="2" spans="2:9" ht="15.75">
      <c r="B2" s="262" t="s">
        <v>88</v>
      </c>
      <c r="C2" s="262"/>
      <c r="D2" s="262"/>
      <c r="F2" s="44">
        <f>'AKTIVI '!G3</f>
        <v>2013</v>
      </c>
    </row>
    <row r="3" spans="2:9" ht="15.75">
      <c r="B3" s="45"/>
      <c r="C3" s="45"/>
      <c r="D3" s="45"/>
    </row>
    <row r="4" spans="2:9" ht="15.75">
      <c r="B4" s="262" t="s">
        <v>66</v>
      </c>
      <c r="C4" s="262"/>
      <c r="D4" s="262"/>
    </row>
    <row r="5" spans="2:9" ht="13.5" thickBot="1"/>
    <row r="6" spans="2:9" ht="22.5" customHeight="1">
      <c r="B6" s="46" t="s">
        <v>18</v>
      </c>
      <c r="C6" s="46" t="s">
        <v>67</v>
      </c>
      <c r="D6" s="46" t="s">
        <v>20</v>
      </c>
      <c r="E6" s="46" t="s">
        <v>21</v>
      </c>
      <c r="F6" s="46" t="s">
        <v>23</v>
      </c>
    </row>
    <row r="7" spans="2:9" ht="18.75" customHeight="1" thickBot="1">
      <c r="B7" s="48"/>
      <c r="C7" s="48"/>
      <c r="D7" s="48"/>
      <c r="E7" s="48" t="s">
        <v>68</v>
      </c>
      <c r="F7" s="48" t="s">
        <v>24</v>
      </c>
    </row>
    <row r="8" spans="2:9" ht="34.5" customHeight="1">
      <c r="B8" s="50">
        <v>1</v>
      </c>
      <c r="C8" s="57" t="s">
        <v>69</v>
      </c>
      <c r="D8" s="51" t="s">
        <v>211</v>
      </c>
      <c r="E8" s="111">
        <v>16425099</v>
      </c>
      <c r="F8" s="111">
        <v>13568990</v>
      </c>
      <c r="H8" s="250">
        <f>E8+E9</f>
        <v>24925099</v>
      </c>
      <c r="I8" s="250">
        <f>F8+F9</f>
        <v>21562190</v>
      </c>
    </row>
    <row r="9" spans="2:9" ht="23.25" customHeight="1">
      <c r="B9" s="52">
        <v>2</v>
      </c>
      <c r="C9" s="49" t="s">
        <v>70</v>
      </c>
      <c r="D9" s="49" t="s">
        <v>212</v>
      </c>
      <c r="E9" s="112">
        <v>8500000</v>
      </c>
      <c r="F9" s="112">
        <v>7993200</v>
      </c>
    </row>
    <row r="10" spans="2:9" ht="22.5" customHeight="1">
      <c r="B10" s="52">
        <v>3</v>
      </c>
      <c r="C10" s="49" t="s">
        <v>71</v>
      </c>
      <c r="D10" s="49"/>
      <c r="E10" s="112"/>
      <c r="F10" s="112"/>
    </row>
    <row r="11" spans="2:9" ht="22.5" customHeight="1">
      <c r="B11" s="52">
        <v>4</v>
      </c>
      <c r="C11" s="49" t="s">
        <v>72</v>
      </c>
      <c r="D11" s="49" t="s">
        <v>240</v>
      </c>
      <c r="E11" s="112">
        <v>-9893460</v>
      </c>
      <c r="F11" s="112">
        <v>-9202238</v>
      </c>
    </row>
    <row r="12" spans="2:9" ht="24.75" customHeight="1">
      <c r="B12" s="52">
        <v>5</v>
      </c>
      <c r="C12" s="49" t="s">
        <v>73</v>
      </c>
      <c r="D12" s="49" t="s">
        <v>241</v>
      </c>
      <c r="E12" s="114">
        <f>E13+E14</f>
        <v>-10672382</v>
      </c>
      <c r="F12" s="114">
        <f>F13+F14</f>
        <v>-10739912</v>
      </c>
    </row>
    <row r="13" spans="2:9" ht="21.75" customHeight="1">
      <c r="B13" s="52"/>
      <c r="C13" s="49" t="s">
        <v>74</v>
      </c>
      <c r="D13" s="49" t="s">
        <v>242</v>
      </c>
      <c r="E13" s="112">
        <v>-9145230</v>
      </c>
      <c r="F13" s="112">
        <v>-9206303</v>
      </c>
    </row>
    <row r="14" spans="2:9" ht="22.5" customHeight="1">
      <c r="B14" s="52"/>
      <c r="C14" s="49" t="s">
        <v>75</v>
      </c>
      <c r="D14" s="49" t="s">
        <v>243</v>
      </c>
      <c r="E14" s="112">
        <v>-1527152</v>
      </c>
      <c r="F14" s="112">
        <v>-1533609</v>
      </c>
    </row>
    <row r="15" spans="2:9" ht="24" customHeight="1">
      <c r="B15" s="52">
        <v>6</v>
      </c>
      <c r="C15" s="49" t="s">
        <v>76</v>
      </c>
      <c r="D15" s="49" t="s">
        <v>244</v>
      </c>
      <c r="E15" s="112">
        <v>-473838</v>
      </c>
      <c r="F15" s="112">
        <v>-536702</v>
      </c>
    </row>
    <row r="16" spans="2:9" ht="26.25" customHeight="1">
      <c r="B16" s="52">
        <v>7</v>
      </c>
      <c r="C16" s="49" t="s">
        <v>77</v>
      </c>
      <c r="D16" s="49" t="s">
        <v>245</v>
      </c>
      <c r="E16" s="112">
        <v>-715499</v>
      </c>
      <c r="F16" s="112">
        <v>-225375</v>
      </c>
    </row>
    <row r="17" spans="2:9" ht="33.75" customHeight="1">
      <c r="B17" s="52">
        <v>8</v>
      </c>
      <c r="C17" s="58" t="s">
        <v>78</v>
      </c>
      <c r="D17" s="49" t="s">
        <v>213</v>
      </c>
      <c r="E17" s="113">
        <f>E11+E12+E15+E16</f>
        <v>-21755179</v>
      </c>
      <c r="F17" s="113">
        <f>F11+F12+F15+F16</f>
        <v>-20704227</v>
      </c>
    </row>
    <row r="18" spans="2:9" ht="28.5" customHeight="1">
      <c r="B18" s="52">
        <v>9</v>
      </c>
      <c r="C18" s="49" t="s">
        <v>79</v>
      </c>
      <c r="D18" s="49"/>
      <c r="E18" s="114">
        <f>(E8+E9)+E17</f>
        <v>3169920</v>
      </c>
      <c r="F18" s="114">
        <f>(F8+F9)+F17</f>
        <v>857963</v>
      </c>
    </row>
    <row r="19" spans="2:9" ht="23.25" customHeight="1">
      <c r="B19" s="52">
        <v>10</v>
      </c>
      <c r="C19" s="49" t="s">
        <v>81</v>
      </c>
      <c r="D19" s="49"/>
      <c r="E19" s="112"/>
      <c r="F19" s="112"/>
    </row>
    <row r="20" spans="2:9" ht="24.75" customHeight="1">
      <c r="B20" s="52">
        <v>11</v>
      </c>
      <c r="C20" s="49" t="s">
        <v>80</v>
      </c>
      <c r="D20" s="49"/>
      <c r="E20" s="112">
        <v>0</v>
      </c>
      <c r="F20" s="249" t="s">
        <v>437</v>
      </c>
    </row>
    <row r="21" spans="2:9" ht="26.25" customHeight="1">
      <c r="B21" s="52">
        <v>12</v>
      </c>
      <c r="C21" s="49" t="s">
        <v>82</v>
      </c>
      <c r="D21" s="49" t="s">
        <v>248</v>
      </c>
      <c r="E21" s="112">
        <f>E22+E23+E24+E25</f>
        <v>235691</v>
      </c>
      <c r="F21" s="112">
        <f>F22+F23+F24+F25</f>
        <v>143686</v>
      </c>
    </row>
    <row r="22" spans="2:9" ht="24" customHeight="1">
      <c r="B22" s="52"/>
      <c r="C22" s="49" t="s">
        <v>138</v>
      </c>
      <c r="D22" s="49"/>
      <c r="E22" s="112">
        <v>0</v>
      </c>
      <c r="F22" s="112">
        <v>0</v>
      </c>
    </row>
    <row r="23" spans="2:9" ht="25.5" customHeight="1">
      <c r="B23" s="52"/>
      <c r="C23" s="49" t="s">
        <v>139</v>
      </c>
      <c r="D23" s="49" t="s">
        <v>247</v>
      </c>
      <c r="E23" s="112">
        <v>-24635</v>
      </c>
      <c r="F23" s="112">
        <v>-21001</v>
      </c>
    </row>
    <row r="24" spans="2:9" ht="24" customHeight="1">
      <c r="B24" s="52"/>
      <c r="C24" s="49" t="s">
        <v>140</v>
      </c>
      <c r="D24" s="49"/>
      <c r="E24" s="112"/>
      <c r="F24" s="112"/>
    </row>
    <row r="25" spans="2:9" ht="24.75" customHeight="1">
      <c r="B25" s="52"/>
      <c r="C25" s="49" t="s">
        <v>141</v>
      </c>
      <c r="D25" s="49" t="s">
        <v>246</v>
      </c>
      <c r="E25" s="112">
        <v>260326</v>
      </c>
      <c r="F25" s="112">
        <v>164687</v>
      </c>
    </row>
    <row r="26" spans="2:9" ht="39.75" customHeight="1">
      <c r="B26" s="52">
        <v>13</v>
      </c>
      <c r="C26" s="58" t="s">
        <v>83</v>
      </c>
      <c r="D26" s="49"/>
      <c r="E26" s="116"/>
      <c r="F26" s="116"/>
    </row>
    <row r="27" spans="2:9" ht="37.5" customHeight="1">
      <c r="B27" s="52">
        <v>14</v>
      </c>
      <c r="C27" s="58" t="s">
        <v>84</v>
      </c>
      <c r="D27" s="49"/>
      <c r="E27" s="116">
        <f>E21+E18</f>
        <v>3405611</v>
      </c>
      <c r="F27" s="116">
        <f>F21+F18</f>
        <v>1001649</v>
      </c>
    </row>
    <row r="28" spans="2:9" ht="25.5" customHeight="1">
      <c r="B28" s="52">
        <v>15</v>
      </c>
      <c r="C28" s="49" t="s">
        <v>85</v>
      </c>
      <c r="D28" s="49"/>
      <c r="E28" s="112"/>
      <c r="F28" s="112"/>
    </row>
    <row r="29" spans="2:9" ht="35.25" customHeight="1">
      <c r="B29" s="52">
        <v>16</v>
      </c>
      <c r="C29" s="58" t="s">
        <v>86</v>
      </c>
      <c r="D29" s="49"/>
      <c r="E29" s="112">
        <f>E27+E28</f>
        <v>3405611</v>
      </c>
      <c r="F29" s="112">
        <f>F27+F28</f>
        <v>1001649</v>
      </c>
    </row>
    <row r="30" spans="2:9" ht="33.75" customHeight="1" thickBot="1">
      <c r="B30" s="54">
        <v>17</v>
      </c>
      <c r="C30" s="55" t="s">
        <v>87</v>
      </c>
      <c r="D30" s="55"/>
      <c r="E30" s="115"/>
      <c r="F30" s="115"/>
    </row>
    <row r="31" spans="2:9">
      <c r="B31" s="47"/>
      <c r="I31" s="250"/>
    </row>
    <row r="32" spans="2:9" ht="14.25">
      <c r="C32" s="120" t="s">
        <v>194</v>
      </c>
      <c r="D32" s="101"/>
      <c r="E32" s="120" t="s">
        <v>196</v>
      </c>
    </row>
    <row r="33" spans="3:9">
      <c r="C33" s="120" t="s">
        <v>195</v>
      </c>
      <c r="E33" s="120" t="s">
        <v>483</v>
      </c>
      <c r="I33" s="250"/>
    </row>
    <row r="35" spans="3:9">
      <c r="F35">
        <v>4</v>
      </c>
    </row>
  </sheetData>
  <mergeCells count="2">
    <mergeCell ref="B2:D2"/>
    <mergeCell ref="B4:D4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B1:H32"/>
  <sheetViews>
    <sheetView topLeftCell="A22" workbookViewId="0">
      <selection activeCell="E31" sqref="E31"/>
    </sheetView>
  </sheetViews>
  <sheetFormatPr defaultRowHeight="12.75"/>
  <cols>
    <col min="1" max="1" width="3.85546875" customWidth="1"/>
    <col min="2" max="2" width="6.5703125" customWidth="1"/>
    <col min="3" max="3" width="46.85546875" customWidth="1"/>
    <col min="4" max="4" width="12.7109375" customWidth="1"/>
    <col min="5" max="5" width="11.85546875" customWidth="1"/>
  </cols>
  <sheetData>
    <row r="1" spans="2:8">
      <c r="C1" s="44" t="str">
        <f>'Kopertina '!G3</f>
        <v>"Ujesjellesi".sh.a Bilisht</v>
      </c>
    </row>
    <row r="2" spans="2:8" ht="15.75">
      <c r="B2" s="262" t="s">
        <v>89</v>
      </c>
      <c r="C2" s="262"/>
      <c r="D2" s="262"/>
      <c r="E2" s="61">
        <f>'AKTIVI '!G3</f>
        <v>2013</v>
      </c>
      <c r="F2" s="61"/>
      <c r="G2" s="61"/>
    </row>
    <row r="3" spans="2:8" ht="13.5" thickBot="1"/>
    <row r="4" spans="2:8" ht="20.25" customHeight="1">
      <c r="B4" s="43" t="s">
        <v>18</v>
      </c>
      <c r="C4" s="63" t="s">
        <v>89</v>
      </c>
      <c r="D4" s="64" t="s">
        <v>21</v>
      </c>
      <c r="E4" s="64" t="s">
        <v>91</v>
      </c>
      <c r="F4" s="62"/>
      <c r="G4" s="62"/>
      <c r="H4" s="62"/>
    </row>
    <row r="5" spans="2:8" ht="19.5" customHeight="1" thickBot="1">
      <c r="B5" s="65"/>
      <c r="C5" s="65"/>
      <c r="D5" s="65" t="s">
        <v>90</v>
      </c>
      <c r="E5" s="65" t="s">
        <v>24</v>
      </c>
    </row>
    <row r="6" spans="2:8" ht="31.5" customHeight="1">
      <c r="B6" s="69" t="s">
        <v>92</v>
      </c>
      <c r="C6" s="71" t="s">
        <v>93</v>
      </c>
      <c r="D6" s="57">
        <f>SUM(D7:D11)</f>
        <v>616008</v>
      </c>
      <c r="E6" s="57">
        <f>SUM(E7:E11)</f>
        <v>550525</v>
      </c>
    </row>
    <row r="7" spans="2:8" ht="21" customHeight="1">
      <c r="B7" s="70"/>
      <c r="C7" s="49" t="s">
        <v>94</v>
      </c>
      <c r="D7" s="49">
        <v>13619870</v>
      </c>
      <c r="E7" s="49">
        <v>14545276</v>
      </c>
    </row>
    <row r="8" spans="2:8" ht="24.75" customHeight="1">
      <c r="B8" s="70"/>
      <c r="C8" s="49" t="s">
        <v>95</v>
      </c>
      <c r="D8" s="201">
        <v>-24092238</v>
      </c>
      <c r="E8" s="201">
        <v>-22760955</v>
      </c>
    </row>
    <row r="9" spans="2:8" ht="24" customHeight="1">
      <c r="B9" s="70"/>
      <c r="C9" s="49" t="s">
        <v>96</v>
      </c>
      <c r="D9" s="49">
        <v>11114447</v>
      </c>
      <c r="E9" s="49">
        <v>8788515</v>
      </c>
    </row>
    <row r="10" spans="2:8" ht="23.25" customHeight="1">
      <c r="B10" s="70"/>
      <c r="C10" s="49" t="s">
        <v>97</v>
      </c>
      <c r="D10" s="49">
        <v>-26071</v>
      </c>
      <c r="E10" s="49">
        <v>-22311</v>
      </c>
    </row>
    <row r="11" spans="2:8" ht="26.25" customHeight="1">
      <c r="B11" s="70"/>
      <c r="C11" s="49" t="s">
        <v>98</v>
      </c>
      <c r="D11" s="49"/>
      <c r="E11" s="49"/>
    </row>
    <row r="12" spans="2:8" ht="25.5" customHeight="1">
      <c r="B12" s="70"/>
      <c r="C12" s="73" t="s">
        <v>99</v>
      </c>
      <c r="D12" s="73">
        <f>D7+D8+D9+D10+D11</f>
        <v>616008</v>
      </c>
      <c r="E12" s="73">
        <f>E7+E8+E9+E10+E11</f>
        <v>550525</v>
      </c>
    </row>
    <row r="13" spans="2:8" ht="33" customHeight="1">
      <c r="B13" s="70" t="s">
        <v>100</v>
      </c>
      <c r="C13" s="40" t="s">
        <v>101</v>
      </c>
      <c r="D13" s="58">
        <f>SUM(D14:D18)</f>
        <v>0</v>
      </c>
      <c r="E13" s="58">
        <f>SUM(E14:E18)</f>
        <v>0</v>
      </c>
    </row>
    <row r="14" spans="2:8" ht="26.25" customHeight="1">
      <c r="B14" s="70"/>
      <c r="C14" s="49" t="s">
        <v>102</v>
      </c>
      <c r="D14" s="49"/>
      <c r="E14" s="49"/>
    </row>
    <row r="15" spans="2:8" ht="22.5" customHeight="1">
      <c r="B15" s="70"/>
      <c r="C15" s="49" t="s">
        <v>103</v>
      </c>
      <c r="D15" s="49"/>
      <c r="E15" s="49"/>
    </row>
    <row r="16" spans="2:8" ht="25.5" customHeight="1">
      <c r="B16" s="70"/>
      <c r="C16" s="49" t="s">
        <v>104</v>
      </c>
      <c r="D16" s="49"/>
      <c r="E16" s="49"/>
    </row>
    <row r="17" spans="2:5" ht="22.5" customHeight="1">
      <c r="B17" s="70"/>
      <c r="C17" s="49" t="s">
        <v>105</v>
      </c>
      <c r="D17" s="49"/>
      <c r="E17" s="49"/>
    </row>
    <row r="18" spans="2:5" ht="22.5" customHeight="1">
      <c r="B18" s="70"/>
      <c r="C18" s="49" t="s">
        <v>106</v>
      </c>
      <c r="D18" s="49"/>
      <c r="E18" s="49"/>
    </row>
    <row r="19" spans="2:5" ht="20.25" customHeight="1">
      <c r="B19" s="70"/>
      <c r="C19" s="73" t="s">
        <v>107</v>
      </c>
      <c r="D19" s="58">
        <f>SUM(D15:D18)</f>
        <v>0</v>
      </c>
      <c r="E19" s="58">
        <f>SUM(E15:E18)</f>
        <v>0</v>
      </c>
    </row>
    <row r="20" spans="2:5" ht="30.75" customHeight="1">
      <c r="B20" s="70" t="s">
        <v>108</v>
      </c>
      <c r="C20" s="40" t="s">
        <v>109</v>
      </c>
      <c r="D20" s="49">
        <v>0</v>
      </c>
      <c r="E20" s="49"/>
    </row>
    <row r="21" spans="2:5" ht="22.5" customHeight="1">
      <c r="B21" s="68"/>
      <c r="C21" s="49" t="s">
        <v>110</v>
      </c>
      <c r="D21" s="49"/>
      <c r="E21" s="49"/>
    </row>
    <row r="22" spans="2:5" ht="22.5" customHeight="1">
      <c r="B22" s="68"/>
      <c r="C22" s="49" t="s">
        <v>111</v>
      </c>
      <c r="D22" s="49"/>
      <c r="E22" s="49"/>
    </row>
    <row r="23" spans="2:5" ht="23.25" customHeight="1">
      <c r="B23" s="68"/>
      <c r="C23" s="49" t="s">
        <v>112</v>
      </c>
      <c r="D23" s="49"/>
      <c r="E23" s="49"/>
    </row>
    <row r="24" spans="2:5" ht="22.5" customHeight="1">
      <c r="B24" s="66"/>
      <c r="C24" s="49" t="s">
        <v>113</v>
      </c>
      <c r="D24" s="49"/>
      <c r="E24" s="49"/>
    </row>
    <row r="25" spans="2:5" ht="21.75" customHeight="1">
      <c r="B25" s="66"/>
      <c r="C25" s="49" t="s">
        <v>114</v>
      </c>
      <c r="D25" s="49"/>
      <c r="E25" s="49"/>
    </row>
    <row r="26" spans="2:5" ht="25.5" customHeight="1">
      <c r="B26" s="66"/>
      <c r="C26" s="73" t="s">
        <v>115</v>
      </c>
      <c r="D26" s="58">
        <f>D6+D13+D20</f>
        <v>616008</v>
      </c>
      <c r="E26" s="58">
        <f>E6+E13+E20</f>
        <v>550525</v>
      </c>
    </row>
    <row r="27" spans="2:5" ht="29.25" customHeight="1">
      <c r="B27" s="66"/>
      <c r="C27" s="58" t="s">
        <v>117</v>
      </c>
      <c r="D27" s="49">
        <f>E28</f>
        <v>955663</v>
      </c>
      <c r="E27" s="53">
        <v>405138</v>
      </c>
    </row>
    <row r="28" spans="2:5" ht="30" customHeight="1" thickBot="1">
      <c r="B28" s="67"/>
      <c r="C28" s="72" t="s">
        <v>116</v>
      </c>
      <c r="D28" s="55">
        <f>D26+D27</f>
        <v>1571671</v>
      </c>
      <c r="E28" s="55">
        <f>E26+E27</f>
        <v>955663</v>
      </c>
    </row>
    <row r="29" spans="2:5" ht="16.5" customHeight="1">
      <c r="B29" s="1"/>
      <c r="C29" s="2"/>
      <c r="D29" s="1"/>
      <c r="E29" s="1"/>
    </row>
    <row r="30" spans="2:5" ht="14.25">
      <c r="C30" s="120" t="s">
        <v>194</v>
      </c>
      <c r="D30" s="101"/>
      <c r="E30" s="120" t="s">
        <v>196</v>
      </c>
    </row>
    <row r="31" spans="2:5">
      <c r="C31" s="120" t="s">
        <v>195</v>
      </c>
      <c r="E31" s="120" t="s">
        <v>483</v>
      </c>
    </row>
    <row r="32" spans="2:5">
      <c r="E32">
        <v>5</v>
      </c>
    </row>
  </sheetData>
  <mergeCells count="1">
    <mergeCell ref="B2:D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I44"/>
  <sheetViews>
    <sheetView topLeftCell="A10" zoomScale="90" zoomScaleNormal="90" workbookViewId="0">
      <selection activeCell="H20" sqref="H20"/>
    </sheetView>
  </sheetViews>
  <sheetFormatPr defaultRowHeight="12.75"/>
  <cols>
    <col min="1" max="1" width="3.7109375" customWidth="1"/>
    <col min="2" max="2" width="5.42578125" customWidth="1"/>
    <col min="3" max="3" width="28.85546875" customWidth="1"/>
    <col min="4" max="4" width="15.5703125" customWidth="1"/>
    <col min="5" max="5" width="15.140625" customWidth="1"/>
    <col min="6" max="6" width="17.140625" customWidth="1"/>
    <col min="7" max="7" width="19.42578125" customWidth="1"/>
    <col min="8" max="8" width="17.85546875" customWidth="1"/>
    <col min="9" max="9" width="16" customWidth="1"/>
  </cols>
  <sheetData>
    <row r="1" spans="1:9" ht="24" customHeight="1">
      <c r="C1" s="99" t="str">
        <f>'Kopertina '!G3</f>
        <v>"Ujesjellesi".sh.a Bilisht</v>
      </c>
    </row>
    <row r="2" spans="1:9" ht="27" customHeight="1">
      <c r="A2" s="263" t="s">
        <v>118</v>
      </c>
      <c r="B2" s="263"/>
      <c r="C2" s="263"/>
      <c r="D2" s="263"/>
      <c r="E2" s="263"/>
      <c r="F2" s="263"/>
      <c r="G2" s="263"/>
      <c r="H2" s="45">
        <f>' Fluksit mon - direkte'!E2</f>
        <v>2013</v>
      </c>
    </row>
    <row r="4" spans="1:9" ht="13.5" thickBot="1">
      <c r="C4" s="44" t="s">
        <v>134</v>
      </c>
    </row>
    <row r="5" spans="1:9" ht="42" customHeight="1" thickBot="1">
      <c r="B5" s="90" t="s">
        <v>18</v>
      </c>
      <c r="C5" s="91" t="s">
        <v>121</v>
      </c>
      <c r="D5" s="92" t="s">
        <v>122</v>
      </c>
      <c r="E5" s="92" t="s">
        <v>123</v>
      </c>
      <c r="F5" s="92" t="s">
        <v>124</v>
      </c>
      <c r="G5" s="92" t="s">
        <v>214</v>
      </c>
      <c r="H5" s="92" t="s">
        <v>125</v>
      </c>
      <c r="I5" s="93" t="s">
        <v>119</v>
      </c>
    </row>
    <row r="6" spans="1:9" ht="33.75" customHeight="1" thickBot="1">
      <c r="B6" s="85" t="s">
        <v>25</v>
      </c>
      <c r="C6" s="94" t="s">
        <v>429</v>
      </c>
      <c r="D6" s="82">
        <v>16586000</v>
      </c>
      <c r="E6" s="82"/>
      <c r="F6" s="82"/>
      <c r="G6" s="82">
        <v>1082287</v>
      </c>
      <c r="H6" s="82">
        <v>-13059898</v>
      </c>
      <c r="I6" s="83">
        <f>SUM(D6:H6)</f>
        <v>4608389</v>
      </c>
    </row>
    <row r="7" spans="1:9" ht="31.5" customHeight="1" thickBot="1">
      <c r="B7" s="85" t="s">
        <v>92</v>
      </c>
      <c r="C7" s="94" t="s">
        <v>126</v>
      </c>
      <c r="D7" s="82"/>
      <c r="E7" s="82"/>
      <c r="F7" s="82"/>
      <c r="G7" s="82"/>
      <c r="H7" s="82"/>
      <c r="I7" s="83"/>
    </row>
    <row r="8" spans="1:9" ht="30.75" customHeight="1">
      <c r="B8" s="85" t="s">
        <v>100</v>
      </c>
      <c r="C8" s="95" t="s">
        <v>120</v>
      </c>
      <c r="D8" s="78"/>
      <c r="E8" s="78"/>
      <c r="F8" s="78"/>
      <c r="G8" s="78"/>
      <c r="H8" s="78"/>
      <c r="I8" s="81"/>
    </row>
    <row r="9" spans="1:9" ht="29.25" customHeight="1">
      <c r="B9" s="85">
        <v>1</v>
      </c>
      <c r="C9" s="84" t="s">
        <v>127</v>
      </c>
      <c r="D9" s="49"/>
      <c r="E9" s="49"/>
      <c r="F9" s="49"/>
      <c r="G9" s="49"/>
      <c r="H9" s="49">
        <f>'Ardh e shp - natyres'!F29</f>
        <v>1001649</v>
      </c>
      <c r="I9" s="53">
        <f>SUM(H9)</f>
        <v>1001649</v>
      </c>
    </row>
    <row r="10" spans="1:9" ht="29.25" customHeight="1">
      <c r="B10" s="85">
        <v>2</v>
      </c>
      <c r="C10" s="84" t="s">
        <v>128</v>
      </c>
      <c r="D10" s="49"/>
      <c r="E10" s="49"/>
      <c r="F10" s="49"/>
      <c r="G10" s="49"/>
      <c r="H10" s="49"/>
      <c r="I10" s="53"/>
    </row>
    <row r="11" spans="1:9" ht="28.5" customHeight="1">
      <c r="B11" s="85">
        <v>3</v>
      </c>
      <c r="C11" s="84" t="s">
        <v>129</v>
      </c>
      <c r="D11" s="49"/>
      <c r="E11" s="49"/>
      <c r="F11" s="49"/>
      <c r="G11" s="49"/>
      <c r="H11" s="49"/>
      <c r="I11" s="53"/>
    </row>
    <row r="12" spans="1:9" ht="30.75" customHeight="1" thickBot="1">
      <c r="B12" s="87">
        <v>4</v>
      </c>
      <c r="C12" s="75" t="s">
        <v>130</v>
      </c>
      <c r="D12" s="59"/>
      <c r="E12" s="59"/>
      <c r="F12" s="59"/>
      <c r="G12" s="59"/>
      <c r="H12" s="59"/>
      <c r="I12" s="60"/>
    </row>
    <row r="13" spans="1:9" ht="37.5" customHeight="1" thickBot="1">
      <c r="B13" s="89" t="s">
        <v>34</v>
      </c>
      <c r="C13" s="96" t="s">
        <v>430</v>
      </c>
      <c r="D13" s="82">
        <f>SUM(D6:D12)</f>
        <v>16586000</v>
      </c>
      <c r="E13" s="82"/>
      <c r="F13" s="82"/>
      <c r="G13" s="82">
        <f>SUM(G6:G12)</f>
        <v>1082287</v>
      </c>
      <c r="H13" s="82">
        <f>H6+H7+H9+H10+H11+H12</f>
        <v>-12058249</v>
      </c>
      <c r="I13" s="83">
        <f>SUM(I6:I12)</f>
        <v>5610038</v>
      </c>
    </row>
    <row r="14" spans="1:9" ht="33" customHeight="1">
      <c r="B14" s="88">
        <v>1</v>
      </c>
      <c r="C14" s="77" t="s">
        <v>127</v>
      </c>
      <c r="D14" s="78"/>
      <c r="E14" s="78"/>
      <c r="F14" s="78"/>
      <c r="G14" s="78"/>
      <c r="H14" s="78">
        <f>'Ardh e shp - natyres'!E29</f>
        <v>3405611</v>
      </c>
      <c r="I14" s="81">
        <f>SUM(H14)</f>
        <v>3405611</v>
      </c>
    </row>
    <row r="15" spans="1:9" ht="28.5" customHeight="1">
      <c r="B15" s="85">
        <v>2</v>
      </c>
      <c r="C15" s="84" t="s">
        <v>128</v>
      </c>
      <c r="D15" s="49"/>
      <c r="E15" s="49"/>
      <c r="F15" s="49"/>
      <c r="G15" s="49"/>
      <c r="H15" s="49"/>
      <c r="I15" s="53"/>
    </row>
    <row r="16" spans="1:9" ht="31.5" customHeight="1">
      <c r="B16" s="85">
        <v>3</v>
      </c>
      <c r="C16" s="84" t="s">
        <v>131</v>
      </c>
      <c r="D16" s="49"/>
      <c r="E16" s="49"/>
      <c r="F16" s="49"/>
      <c r="G16" s="49"/>
      <c r="H16" s="49"/>
      <c r="I16" s="53"/>
    </row>
    <row r="17" spans="1:9" ht="24.75" customHeight="1">
      <c r="B17" s="85">
        <v>4</v>
      </c>
      <c r="C17" s="84" t="s">
        <v>132</v>
      </c>
      <c r="D17" s="49"/>
      <c r="E17" s="49"/>
      <c r="F17" s="49"/>
      <c r="G17" s="49"/>
      <c r="H17" s="49"/>
      <c r="I17" s="53"/>
    </row>
    <row r="18" spans="1:9" ht="36.75" customHeight="1" thickBot="1">
      <c r="B18" s="86" t="s">
        <v>54</v>
      </c>
      <c r="C18" s="97" t="s">
        <v>438</v>
      </c>
      <c r="D18" s="55">
        <f>SUM(D13:D17)</f>
        <v>16586000</v>
      </c>
      <c r="E18" s="55"/>
      <c r="F18" s="55"/>
      <c r="G18" s="55">
        <f>SUM(G13:G17)</f>
        <v>1082287</v>
      </c>
      <c r="H18" s="55">
        <f>SUM(H13:H17)</f>
        <v>-8652638</v>
      </c>
      <c r="I18" s="56">
        <f>SUM(I13:I17)</f>
        <v>9015649</v>
      </c>
    </row>
    <row r="19" spans="1:9" ht="14.25">
      <c r="C19" s="120" t="s">
        <v>194</v>
      </c>
      <c r="D19" s="101"/>
      <c r="E19" s="120"/>
      <c r="H19" s="120" t="s">
        <v>196</v>
      </c>
    </row>
    <row r="20" spans="1:9">
      <c r="C20" s="120" t="s">
        <v>195</v>
      </c>
      <c r="E20" s="120"/>
      <c r="H20" s="120" t="s">
        <v>483</v>
      </c>
    </row>
    <row r="21" spans="1:9">
      <c r="I21">
        <v>6</v>
      </c>
    </row>
    <row r="22" spans="1:9">
      <c r="A22" s="1"/>
      <c r="B22" s="1"/>
      <c r="C22" s="2"/>
      <c r="D22" s="1"/>
      <c r="E22" s="1"/>
      <c r="F22" s="1"/>
      <c r="G22" s="1"/>
      <c r="H22" s="1"/>
      <c r="I22" s="1"/>
    </row>
    <row r="23" spans="1:9" ht="28.5" customHeight="1">
      <c r="A23" s="257"/>
      <c r="B23" s="257"/>
      <c r="C23" s="257"/>
      <c r="D23" s="257"/>
      <c r="E23" s="257"/>
      <c r="F23" s="257"/>
      <c r="G23" s="257"/>
      <c r="H23" s="187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2"/>
      <c r="D25" s="1"/>
      <c r="E25" s="1"/>
      <c r="F25" s="1"/>
      <c r="G25" s="1"/>
      <c r="H25" s="1"/>
      <c r="I25" s="1"/>
    </row>
    <row r="26" spans="1:9" ht="48.75" customHeight="1">
      <c r="A26" s="1"/>
      <c r="B26" s="181"/>
      <c r="C26" s="181"/>
      <c r="D26" s="181"/>
      <c r="E26" s="181"/>
      <c r="F26" s="181"/>
      <c r="G26" s="181"/>
      <c r="H26" s="181"/>
      <c r="I26" s="181"/>
    </row>
    <row r="27" spans="1:9" ht="26.25" customHeight="1">
      <c r="A27" s="1"/>
      <c r="B27" s="1"/>
      <c r="C27" s="188"/>
      <c r="D27" s="1"/>
      <c r="E27" s="1"/>
      <c r="F27" s="1"/>
      <c r="G27" s="1"/>
      <c r="H27" s="1"/>
      <c r="I27" s="1"/>
    </row>
    <row r="28" spans="1:9" ht="42" customHeight="1">
      <c r="A28" s="1"/>
      <c r="B28" s="1"/>
      <c r="C28" s="188"/>
      <c r="D28" s="1"/>
      <c r="E28" s="1"/>
      <c r="F28" s="1"/>
      <c r="G28" s="1"/>
      <c r="H28" s="1"/>
      <c r="I28" s="1"/>
    </row>
    <row r="29" spans="1:9" ht="26.25" customHeight="1">
      <c r="A29" s="1"/>
      <c r="B29" s="1"/>
      <c r="C29" s="188"/>
      <c r="D29" s="1"/>
      <c r="E29" s="1"/>
      <c r="F29" s="1"/>
      <c r="G29" s="1"/>
      <c r="H29" s="1"/>
      <c r="I29" s="1"/>
    </row>
    <row r="30" spans="1:9" ht="24.7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27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26.2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26.2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40.5" customHeight="1">
      <c r="A34" s="1"/>
      <c r="B34" s="1"/>
      <c r="C34" s="188"/>
      <c r="D34" s="1"/>
      <c r="E34" s="1"/>
      <c r="F34" s="1"/>
      <c r="G34" s="1"/>
      <c r="H34" s="1"/>
      <c r="I34" s="1"/>
    </row>
    <row r="35" spans="1:9" ht="25.5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26.25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27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26.25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 ht="36" customHeight="1">
      <c r="A39" s="1"/>
      <c r="B39" s="1"/>
      <c r="C39" s="188"/>
      <c r="D39" s="1"/>
      <c r="E39" s="1"/>
      <c r="F39" s="1"/>
      <c r="G39" s="1"/>
      <c r="H39" s="1"/>
      <c r="I39" s="1"/>
    </row>
    <row r="40" spans="1:9" ht="14.25">
      <c r="A40" s="1"/>
      <c r="B40" s="1"/>
      <c r="C40" s="105"/>
      <c r="D40" s="101"/>
      <c r="E40" s="105"/>
      <c r="F40" s="1"/>
      <c r="G40" s="1"/>
      <c r="H40" s="105"/>
      <c r="I40" s="1"/>
    </row>
    <row r="41" spans="1:9">
      <c r="A41" s="1"/>
      <c r="B41" s="1"/>
      <c r="C41" s="105"/>
      <c r="D41" s="1"/>
      <c r="E41" s="105"/>
      <c r="F41" s="1"/>
      <c r="G41" s="1"/>
      <c r="H41" s="105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</sheetData>
  <mergeCells count="2">
    <mergeCell ref="A2:G2"/>
    <mergeCell ref="A23:G23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/>
  <dimension ref="A2:J73"/>
  <sheetViews>
    <sheetView topLeftCell="A49" workbookViewId="0">
      <selection activeCell="D62" sqref="D62"/>
    </sheetView>
  </sheetViews>
  <sheetFormatPr defaultRowHeight="12.75"/>
  <cols>
    <col min="1" max="1" width="3.5703125" customWidth="1"/>
    <col min="2" max="2" width="4" customWidth="1"/>
    <col min="5" max="5" width="10.5703125" bestFit="1" customWidth="1"/>
    <col min="8" max="8" width="12.85546875" customWidth="1"/>
    <col min="9" max="9" width="19.7109375" customWidth="1"/>
    <col min="10" max="10" width="7.7109375" customWidth="1"/>
    <col min="11" max="11" width="5.140625" customWidth="1"/>
  </cols>
  <sheetData>
    <row r="2" spans="2:10">
      <c r="B2" s="126"/>
      <c r="C2" s="74"/>
      <c r="D2" s="74"/>
      <c r="E2" s="74"/>
      <c r="F2" s="74"/>
      <c r="G2" s="74"/>
      <c r="H2" s="74"/>
      <c r="I2" s="74"/>
      <c r="J2" s="75"/>
    </row>
    <row r="3" spans="2:10">
      <c r="B3" s="127"/>
      <c r="C3" s="1"/>
      <c r="D3" s="255" t="s">
        <v>133</v>
      </c>
      <c r="E3" s="255"/>
      <c r="F3" s="255"/>
      <c r="G3" s="255"/>
      <c r="H3" s="255"/>
      <c r="I3" s="1"/>
      <c r="J3" s="79"/>
    </row>
    <row r="4" spans="2:10">
      <c r="B4" s="127"/>
      <c r="C4" s="1"/>
      <c r="D4" s="1"/>
      <c r="E4" s="1"/>
      <c r="F4" s="1"/>
      <c r="G4" s="1"/>
      <c r="H4" s="1"/>
      <c r="I4" s="1"/>
      <c r="J4" s="79"/>
    </row>
    <row r="5" spans="2:10">
      <c r="B5" s="127"/>
      <c r="C5" s="108" t="s">
        <v>433</v>
      </c>
      <c r="D5" s="242"/>
      <c r="E5" s="242"/>
      <c r="F5" s="242"/>
      <c r="G5" s="242"/>
      <c r="H5" s="242"/>
      <c r="I5" s="243"/>
      <c r="J5" s="79"/>
    </row>
    <row r="6" spans="2:10">
      <c r="B6" s="127"/>
      <c r="C6" s="244" t="s">
        <v>439</v>
      </c>
      <c r="D6" s="245"/>
      <c r="E6" s="245"/>
      <c r="F6" s="245"/>
      <c r="G6" s="245"/>
      <c r="H6" s="245"/>
      <c r="I6" s="246"/>
      <c r="J6" s="79"/>
    </row>
    <row r="7" spans="2:10">
      <c r="B7" s="127"/>
      <c r="C7" s="244" t="s">
        <v>440</v>
      </c>
      <c r="D7" s="247"/>
      <c r="E7" s="247"/>
      <c r="F7" s="247"/>
      <c r="G7" s="247"/>
      <c r="H7" s="247"/>
      <c r="I7" s="248"/>
      <c r="J7" s="80"/>
    </row>
    <row r="8" spans="2:10">
      <c r="B8" s="127"/>
      <c r="C8" s="244" t="s">
        <v>441</v>
      </c>
      <c r="D8" s="245"/>
      <c r="E8" s="245"/>
      <c r="F8" s="245"/>
      <c r="G8" s="245"/>
      <c r="H8" s="245"/>
      <c r="I8" s="246"/>
      <c r="J8" s="79"/>
    </row>
    <row r="9" spans="2:10">
      <c r="B9" s="127"/>
      <c r="C9" s="239"/>
      <c r="D9" s="240"/>
      <c r="E9" s="240"/>
      <c r="F9" s="240"/>
      <c r="G9" s="240"/>
      <c r="H9" s="240"/>
      <c r="I9" s="241"/>
      <c r="J9" s="79"/>
    </row>
    <row r="10" spans="2:10">
      <c r="B10" s="127"/>
      <c r="C10" s="105"/>
      <c r="D10" s="1"/>
      <c r="E10" s="1"/>
      <c r="F10" s="1"/>
      <c r="G10" s="1"/>
      <c r="H10" s="1"/>
      <c r="I10" s="1"/>
      <c r="J10" s="79"/>
    </row>
    <row r="11" spans="2:10">
      <c r="B11" s="127">
        <v>1</v>
      </c>
      <c r="C11" s="1" t="s">
        <v>176</v>
      </c>
      <c r="D11" s="1"/>
      <c r="E11" s="1"/>
      <c r="F11" s="1"/>
      <c r="G11" s="1"/>
      <c r="H11" s="1"/>
      <c r="I11" s="1"/>
      <c r="J11" s="79"/>
    </row>
    <row r="12" spans="2:10">
      <c r="B12" s="127"/>
      <c r="C12" s="104" t="s">
        <v>442</v>
      </c>
      <c r="D12" s="1"/>
      <c r="E12" s="1"/>
      <c r="F12" s="1"/>
      <c r="G12" s="1"/>
      <c r="H12" s="1"/>
      <c r="I12" s="1"/>
      <c r="J12" s="79"/>
    </row>
    <row r="13" spans="2:10">
      <c r="B13" s="127"/>
      <c r="C13" s="104" t="s">
        <v>443</v>
      </c>
      <c r="D13" s="1"/>
      <c r="E13" s="1"/>
      <c r="F13" s="1"/>
      <c r="G13" s="1"/>
      <c r="H13" s="1"/>
      <c r="I13" s="1"/>
      <c r="J13" s="79"/>
    </row>
    <row r="14" spans="2:10">
      <c r="B14" s="127"/>
      <c r="C14" s="104" t="s">
        <v>444</v>
      </c>
      <c r="D14" s="1"/>
      <c r="E14" s="1"/>
      <c r="F14" s="1"/>
      <c r="G14" s="1"/>
      <c r="H14" s="1"/>
      <c r="I14" s="1"/>
      <c r="J14" s="79"/>
    </row>
    <row r="15" spans="2:10">
      <c r="B15" s="127"/>
      <c r="C15" s="104"/>
      <c r="D15" s="1"/>
      <c r="E15" s="1"/>
      <c r="F15" s="1"/>
      <c r="G15" s="1"/>
      <c r="H15" s="1"/>
      <c r="I15" s="1"/>
      <c r="J15" s="79"/>
    </row>
    <row r="16" spans="2:10">
      <c r="B16" s="127">
        <v>2</v>
      </c>
      <c r="C16" s="104" t="s">
        <v>215</v>
      </c>
      <c r="D16" s="1"/>
      <c r="E16" s="1"/>
      <c r="F16" s="1"/>
      <c r="G16" s="1"/>
      <c r="H16" s="1"/>
      <c r="I16" s="1"/>
      <c r="J16" s="79"/>
    </row>
    <row r="17" spans="2:10">
      <c r="B17" s="127"/>
      <c r="C17" s="183" t="s">
        <v>445</v>
      </c>
      <c r="D17" s="1"/>
      <c r="E17" s="1"/>
      <c r="F17" s="1"/>
      <c r="G17" s="1"/>
      <c r="H17" s="1"/>
      <c r="I17" s="1"/>
      <c r="J17" s="79"/>
    </row>
    <row r="18" spans="2:10">
      <c r="B18" s="127"/>
      <c r="C18" s="104" t="s">
        <v>216</v>
      </c>
      <c r="D18" s="1" t="s">
        <v>217</v>
      </c>
      <c r="E18" s="1">
        <v>63115.15</v>
      </c>
      <c r="F18" s="1" t="s">
        <v>182</v>
      </c>
      <c r="G18" s="1"/>
      <c r="H18" s="1"/>
      <c r="I18" s="1"/>
      <c r="J18" s="79"/>
    </row>
    <row r="19" spans="2:10">
      <c r="B19" s="127"/>
      <c r="C19" s="104" t="s">
        <v>218</v>
      </c>
      <c r="D19" s="1" t="s">
        <v>217</v>
      </c>
      <c r="E19" s="1">
        <v>110750.19</v>
      </c>
      <c r="F19" s="1" t="s">
        <v>182</v>
      </c>
      <c r="G19" s="1"/>
      <c r="H19" s="1"/>
      <c r="I19" s="1"/>
      <c r="J19" s="79"/>
    </row>
    <row r="20" spans="2:10">
      <c r="B20" s="127"/>
      <c r="C20" s="104" t="s">
        <v>219</v>
      </c>
      <c r="D20" s="1" t="s">
        <v>220</v>
      </c>
      <c r="E20" s="1">
        <v>17615.330000000002</v>
      </c>
      <c r="F20" s="1" t="s">
        <v>182</v>
      </c>
      <c r="G20" s="1"/>
      <c r="H20" s="1"/>
      <c r="I20" s="1"/>
      <c r="J20" s="79"/>
    </row>
    <row r="21" spans="2:10">
      <c r="B21" s="127"/>
      <c r="C21" s="104" t="s">
        <v>221</v>
      </c>
      <c r="D21" s="104" t="s">
        <v>217</v>
      </c>
      <c r="E21" s="104">
        <v>33938.68</v>
      </c>
      <c r="F21" s="1" t="s">
        <v>182</v>
      </c>
      <c r="G21" s="1"/>
      <c r="H21" s="1"/>
      <c r="I21" s="1"/>
      <c r="J21" s="79"/>
    </row>
    <row r="22" spans="2:10">
      <c r="B22" s="127"/>
      <c r="C22" s="104" t="s">
        <v>222</v>
      </c>
      <c r="D22" s="1"/>
      <c r="E22" s="182">
        <v>1259567.3</v>
      </c>
      <c r="F22" s="1" t="s">
        <v>182</v>
      </c>
      <c r="G22" s="1"/>
      <c r="H22" s="1"/>
      <c r="I22" s="1"/>
      <c r="J22" s="79"/>
    </row>
    <row r="23" spans="2:10">
      <c r="B23" s="127"/>
      <c r="C23" s="104" t="s">
        <v>223</v>
      </c>
      <c r="D23" s="1"/>
      <c r="E23" s="182">
        <v>25815.200000000001</v>
      </c>
      <c r="F23" s="1" t="s">
        <v>182</v>
      </c>
      <c r="G23" s="1"/>
      <c r="H23" s="1"/>
      <c r="I23" s="1"/>
      <c r="J23" s="79"/>
    </row>
    <row r="24" spans="2:10">
      <c r="B24" s="127"/>
      <c r="C24" s="104" t="s">
        <v>263</v>
      </c>
      <c r="D24" s="1"/>
      <c r="E24" s="182">
        <v>60868.800000000003</v>
      </c>
      <c r="F24" s="1" t="s">
        <v>182</v>
      </c>
      <c r="G24" s="1"/>
      <c r="H24" s="1"/>
      <c r="I24" s="1"/>
      <c r="J24" s="79"/>
    </row>
    <row r="25" spans="2:10">
      <c r="B25" s="127"/>
      <c r="C25" s="122" t="s">
        <v>224</v>
      </c>
      <c r="D25" s="123"/>
      <c r="E25" s="251">
        <f>SUM(E18:E24)</f>
        <v>1571670.65</v>
      </c>
      <c r="F25" s="84" t="s">
        <v>182</v>
      </c>
      <c r="G25" s="1"/>
      <c r="H25" s="1"/>
      <c r="I25" s="1"/>
      <c r="J25" s="79"/>
    </row>
    <row r="26" spans="2:10">
      <c r="B26" s="127"/>
      <c r="C26" s="104"/>
      <c r="D26" s="1"/>
      <c r="E26" s="1"/>
      <c r="F26" s="1"/>
      <c r="G26" s="1"/>
      <c r="H26" s="1"/>
      <c r="I26" s="1"/>
      <c r="J26" s="79"/>
    </row>
    <row r="27" spans="2:10">
      <c r="B27" s="127">
        <v>3</v>
      </c>
      <c r="C27" s="104" t="s">
        <v>335</v>
      </c>
      <c r="D27" s="1"/>
      <c r="E27" s="1"/>
      <c r="F27" s="1"/>
      <c r="G27" s="1"/>
      <c r="H27" s="1"/>
      <c r="I27" s="1"/>
      <c r="J27" s="79"/>
    </row>
    <row r="28" spans="2:10">
      <c r="B28" s="127"/>
      <c r="C28" s="183" t="s">
        <v>446</v>
      </c>
      <c r="D28" s="1"/>
      <c r="E28" s="1"/>
      <c r="F28" s="1"/>
      <c r="G28" s="1"/>
      <c r="H28" s="1"/>
      <c r="I28" s="1"/>
      <c r="J28" s="79"/>
    </row>
    <row r="29" spans="2:10">
      <c r="B29" s="127"/>
      <c r="C29" s="104" t="s">
        <v>226</v>
      </c>
      <c r="D29" s="1"/>
      <c r="E29" s="1"/>
      <c r="F29" s="1"/>
      <c r="G29" s="1"/>
      <c r="H29" s="1"/>
      <c r="I29" s="1"/>
      <c r="J29" s="79"/>
    </row>
    <row r="30" spans="2:10">
      <c r="B30" s="127"/>
      <c r="C30" s="183" t="s">
        <v>447</v>
      </c>
      <c r="D30" s="1"/>
      <c r="E30" s="1"/>
      <c r="F30" s="1"/>
      <c r="G30" s="1"/>
      <c r="H30" s="1"/>
      <c r="I30" s="1"/>
      <c r="J30" s="79"/>
    </row>
    <row r="31" spans="2:10">
      <c r="B31" s="127"/>
      <c r="C31" s="104" t="s">
        <v>225</v>
      </c>
      <c r="D31" s="1"/>
      <c r="E31" s="1"/>
      <c r="F31" s="1"/>
      <c r="G31" s="1"/>
      <c r="H31" s="1"/>
      <c r="I31" s="1"/>
      <c r="J31" s="79"/>
    </row>
    <row r="32" spans="2:10">
      <c r="B32" s="127"/>
      <c r="C32" s="104" t="s">
        <v>227</v>
      </c>
      <c r="D32" s="1"/>
      <c r="E32" s="1"/>
      <c r="F32" s="1"/>
      <c r="G32" s="1"/>
      <c r="H32" s="1"/>
      <c r="I32" s="1"/>
      <c r="J32" s="79"/>
    </row>
    <row r="33" spans="2:10">
      <c r="B33" s="127"/>
      <c r="C33" s="104"/>
      <c r="D33" s="1"/>
      <c r="E33" s="1"/>
      <c r="F33" s="1"/>
      <c r="G33" s="1"/>
      <c r="H33" s="1"/>
      <c r="I33" s="1"/>
      <c r="J33" s="79"/>
    </row>
    <row r="34" spans="2:10">
      <c r="B34" s="127">
        <v>4</v>
      </c>
      <c r="C34" s="104" t="s">
        <v>228</v>
      </c>
      <c r="D34" s="1"/>
      <c r="E34" s="1"/>
      <c r="F34" s="1"/>
      <c r="G34" s="1"/>
      <c r="H34" s="1"/>
      <c r="I34" s="1"/>
      <c r="J34" s="79"/>
    </row>
    <row r="35" spans="2:10">
      <c r="B35" s="127"/>
      <c r="C35" s="104" t="s">
        <v>229</v>
      </c>
      <c r="D35" s="1"/>
      <c r="E35" s="1"/>
      <c r="F35" s="149">
        <f>'AKTIVI '!F21</f>
        <v>1100784</v>
      </c>
      <c r="G35" s="1" t="s">
        <v>182</v>
      </c>
      <c r="H35" s="1"/>
      <c r="I35" s="1"/>
      <c r="J35" s="79"/>
    </row>
    <row r="36" spans="2:10">
      <c r="B36" s="127"/>
      <c r="C36" s="104" t="s">
        <v>230</v>
      </c>
      <c r="D36" s="1"/>
      <c r="E36" s="1"/>
      <c r="F36" s="1"/>
      <c r="G36" s="1"/>
      <c r="H36" s="1"/>
      <c r="I36" s="1"/>
      <c r="J36" s="79"/>
    </row>
    <row r="37" spans="2:10">
      <c r="B37" s="127"/>
      <c r="C37" s="183" t="s">
        <v>448</v>
      </c>
      <c r="D37" s="1"/>
      <c r="E37" s="1"/>
      <c r="F37" s="1"/>
      <c r="G37" s="1"/>
      <c r="H37" s="1"/>
      <c r="I37" s="1"/>
      <c r="J37" s="79"/>
    </row>
    <row r="38" spans="2:10">
      <c r="B38" s="127"/>
      <c r="C38" s="183"/>
      <c r="D38" s="1"/>
      <c r="E38" s="1"/>
      <c r="F38" s="1"/>
      <c r="G38" s="1"/>
      <c r="H38" s="1"/>
      <c r="I38" s="1"/>
      <c r="J38" s="79"/>
    </row>
    <row r="39" spans="2:10">
      <c r="B39" s="127">
        <v>5</v>
      </c>
      <c r="C39" s="104" t="s">
        <v>231</v>
      </c>
      <c r="D39" s="1"/>
      <c r="E39" s="1"/>
      <c r="F39" s="1"/>
      <c r="G39" s="1"/>
      <c r="H39" s="1"/>
      <c r="I39" s="1"/>
      <c r="J39" s="79"/>
    </row>
    <row r="40" spans="2:10">
      <c r="B40" s="127"/>
      <c r="C40" s="104" t="s">
        <v>232</v>
      </c>
      <c r="D40" s="1"/>
      <c r="E40" s="1"/>
      <c r="F40" s="1"/>
      <c r="G40" s="1"/>
      <c r="H40" s="1"/>
      <c r="I40" s="1"/>
      <c r="J40" s="79"/>
    </row>
    <row r="41" spans="2:10">
      <c r="B41" s="127"/>
      <c r="C41" s="183" t="s">
        <v>449</v>
      </c>
      <c r="D41" s="1"/>
      <c r="E41" s="1"/>
      <c r="F41" s="1"/>
      <c r="G41" s="1"/>
      <c r="H41" s="1"/>
      <c r="I41" s="1"/>
      <c r="J41" s="79"/>
    </row>
    <row r="42" spans="2:10">
      <c r="B42" s="127"/>
      <c r="C42" s="183" t="s">
        <v>450</v>
      </c>
      <c r="D42" s="1"/>
      <c r="E42" s="1"/>
      <c r="F42" s="1"/>
      <c r="G42" s="1"/>
      <c r="H42" s="1"/>
      <c r="I42" s="1"/>
      <c r="J42" s="79"/>
    </row>
    <row r="43" spans="2:10">
      <c r="B43" s="127"/>
      <c r="C43" s="104" t="s">
        <v>451</v>
      </c>
      <c r="D43" s="1"/>
      <c r="E43" s="1"/>
      <c r="F43" s="1"/>
      <c r="G43" s="1"/>
      <c r="H43" s="1"/>
      <c r="I43" s="1"/>
      <c r="J43" s="79"/>
    </row>
    <row r="44" spans="2:10">
      <c r="B44" s="127"/>
      <c r="C44" s="104"/>
      <c r="D44" s="1"/>
      <c r="E44" s="1"/>
      <c r="F44" s="1"/>
      <c r="G44" s="1"/>
      <c r="H44" s="1"/>
      <c r="I44" s="1"/>
      <c r="J44" s="79"/>
    </row>
    <row r="45" spans="2:10">
      <c r="B45" s="127">
        <v>6</v>
      </c>
      <c r="C45" s="104" t="s">
        <v>337</v>
      </c>
      <c r="D45" s="1"/>
      <c r="E45" s="1"/>
      <c r="F45" s="1"/>
      <c r="G45" s="1"/>
      <c r="H45" s="1"/>
      <c r="I45" s="1"/>
      <c r="J45" s="79"/>
    </row>
    <row r="46" spans="2:10">
      <c r="B46" s="127"/>
      <c r="C46" s="104" t="s">
        <v>338</v>
      </c>
      <c r="D46" s="1"/>
      <c r="E46" s="1"/>
      <c r="F46" s="1"/>
      <c r="G46" s="1"/>
      <c r="H46" s="1"/>
      <c r="I46" s="1"/>
      <c r="J46" s="79"/>
    </row>
    <row r="47" spans="2:10">
      <c r="B47" s="127"/>
      <c r="C47" s="104" t="s">
        <v>339</v>
      </c>
      <c r="D47" s="1"/>
      <c r="E47" s="1"/>
      <c r="F47" s="1"/>
      <c r="G47" s="1"/>
      <c r="H47" s="1"/>
      <c r="I47" s="1"/>
      <c r="J47" s="79"/>
    </row>
    <row r="48" spans="2:10">
      <c r="B48" s="127"/>
      <c r="C48" s="104"/>
      <c r="D48" s="1"/>
      <c r="E48" s="1"/>
      <c r="F48" s="1"/>
      <c r="G48" s="1"/>
      <c r="H48" s="1"/>
      <c r="I48" s="1"/>
      <c r="J48" s="79"/>
    </row>
    <row r="49" spans="1:10">
      <c r="B49" s="127">
        <v>7</v>
      </c>
      <c r="C49" s="104" t="s">
        <v>233</v>
      </c>
      <c r="D49" s="1"/>
      <c r="E49" s="1"/>
      <c r="F49" s="1"/>
      <c r="G49" s="1"/>
      <c r="H49" s="1"/>
      <c r="I49" s="1"/>
      <c r="J49" s="79"/>
    </row>
    <row r="50" spans="1:10">
      <c r="B50" s="127"/>
      <c r="C50" s="104" t="s">
        <v>452</v>
      </c>
      <c r="D50" s="1"/>
      <c r="E50" s="1"/>
      <c r="F50" s="1">
        <v>13812077</v>
      </c>
      <c r="G50" s="1" t="s">
        <v>456</v>
      </c>
      <c r="H50" s="1"/>
      <c r="I50" s="1"/>
      <c r="J50" s="79"/>
    </row>
    <row r="51" spans="1:10">
      <c r="B51" s="127"/>
      <c r="C51" s="183" t="s">
        <v>317</v>
      </c>
      <c r="D51" s="1"/>
      <c r="E51" s="1"/>
      <c r="F51" s="1"/>
      <c r="G51" s="1">
        <v>13607677</v>
      </c>
      <c r="H51" s="1" t="s">
        <v>457</v>
      </c>
      <c r="I51" s="1"/>
      <c r="J51" s="79"/>
    </row>
    <row r="52" spans="1:10">
      <c r="B52" s="127"/>
      <c r="C52" s="183" t="s">
        <v>453</v>
      </c>
      <c r="D52" s="1"/>
      <c r="E52" s="1"/>
      <c r="F52" s="1"/>
      <c r="G52" s="1">
        <v>145000</v>
      </c>
      <c r="H52" s="1" t="s">
        <v>454</v>
      </c>
      <c r="I52" s="1"/>
      <c r="J52" s="79"/>
    </row>
    <row r="53" spans="1:10">
      <c r="B53" s="127"/>
      <c r="C53" s="183" t="s">
        <v>455</v>
      </c>
      <c r="D53" s="1"/>
      <c r="E53" s="1"/>
      <c r="F53" s="1"/>
      <c r="G53" s="1"/>
      <c r="H53" s="1"/>
      <c r="I53" s="1"/>
      <c r="J53" s="79"/>
    </row>
    <row r="54" spans="1:10">
      <c r="B54" s="127"/>
      <c r="C54" s="104" t="s">
        <v>234</v>
      </c>
      <c r="D54" s="1"/>
      <c r="E54" s="1"/>
      <c r="F54" s="1"/>
      <c r="G54" s="185" t="s">
        <v>458</v>
      </c>
      <c r="H54" s="1"/>
      <c r="I54" s="1"/>
      <c r="J54" s="79"/>
    </row>
    <row r="55" spans="1:10">
      <c r="B55" s="127"/>
      <c r="C55" s="104" t="s">
        <v>459</v>
      </c>
      <c r="D55" s="1"/>
      <c r="E55" s="1"/>
      <c r="F55" s="1"/>
      <c r="G55" s="185"/>
      <c r="H55" s="1"/>
      <c r="I55" s="1"/>
      <c r="J55" s="79"/>
    </row>
    <row r="56" spans="1:10">
      <c r="B56" s="127"/>
      <c r="C56" s="183" t="s">
        <v>460</v>
      </c>
      <c r="D56" s="1"/>
      <c r="E56" s="1"/>
      <c r="F56" s="1"/>
      <c r="G56" s="1"/>
      <c r="H56" s="1"/>
      <c r="I56" s="1"/>
      <c r="J56" s="79"/>
    </row>
    <row r="57" spans="1:10">
      <c r="B57" s="127"/>
      <c r="C57" s="183" t="s">
        <v>461</v>
      </c>
      <c r="D57" s="1"/>
      <c r="E57" s="1"/>
      <c r="F57" s="1"/>
      <c r="G57" s="1"/>
      <c r="H57" s="1"/>
      <c r="I57" s="1"/>
      <c r="J57" s="79"/>
    </row>
    <row r="58" spans="1:10">
      <c r="A58" s="79"/>
      <c r="B58" s="1"/>
      <c r="C58" s="183"/>
      <c r="D58" s="1"/>
      <c r="E58" s="1"/>
      <c r="F58" s="1"/>
      <c r="G58" s="1"/>
      <c r="H58" s="1"/>
      <c r="I58" s="1"/>
      <c r="J58" s="79"/>
    </row>
    <row r="59" spans="1:10">
      <c r="A59" s="79"/>
      <c r="B59" s="1"/>
      <c r="C59" s="104"/>
      <c r="D59" s="1"/>
      <c r="E59" s="1"/>
      <c r="F59" s="1"/>
      <c r="G59" s="1"/>
      <c r="H59" s="1"/>
      <c r="I59" s="1"/>
      <c r="J59" s="79"/>
    </row>
    <row r="60" spans="1:10">
      <c r="B60" s="127"/>
      <c r="C60" s="1" t="s">
        <v>143</v>
      </c>
      <c r="D60" s="1"/>
      <c r="E60" s="1"/>
      <c r="F60" s="1"/>
      <c r="G60" s="1" t="s">
        <v>142</v>
      </c>
      <c r="H60" s="1"/>
      <c r="I60" s="1"/>
      <c r="J60" s="79"/>
    </row>
    <row r="61" spans="1:10">
      <c r="B61" s="127"/>
      <c r="C61" s="1"/>
      <c r="D61" s="1"/>
      <c r="E61" s="1"/>
      <c r="F61" s="1"/>
      <c r="G61" s="1"/>
      <c r="H61" s="1"/>
      <c r="I61" s="1"/>
      <c r="J61" s="79"/>
    </row>
    <row r="62" spans="1:10">
      <c r="B62" s="127"/>
      <c r="C62" s="105"/>
      <c r="D62" s="105" t="s">
        <v>260</v>
      </c>
      <c r="E62" s="105"/>
      <c r="F62" s="105"/>
      <c r="G62" s="105"/>
      <c r="H62" s="105" t="s">
        <v>482</v>
      </c>
      <c r="I62" s="105"/>
      <c r="J62" s="79"/>
    </row>
    <row r="63" spans="1:10">
      <c r="B63" s="128"/>
      <c r="C63" s="129"/>
      <c r="D63" s="76"/>
      <c r="E63" s="76"/>
      <c r="F63" s="76"/>
      <c r="G63" s="76"/>
      <c r="H63" s="76"/>
      <c r="I63" s="76"/>
      <c r="J63" s="77"/>
    </row>
    <row r="64" spans="1:10">
      <c r="C64" s="120"/>
      <c r="E64" s="120"/>
      <c r="J64">
        <v>7</v>
      </c>
    </row>
    <row r="67" spans="1:9">
      <c r="A67" s="1"/>
      <c r="B67" s="1"/>
      <c r="C67" s="104"/>
      <c r="D67" s="1"/>
      <c r="E67" s="1"/>
      <c r="F67" s="1"/>
      <c r="G67" s="1"/>
      <c r="H67" s="1"/>
      <c r="I67" s="1"/>
    </row>
    <row r="68" spans="1:9">
      <c r="A68" s="1"/>
      <c r="B68" s="1"/>
      <c r="C68" s="104"/>
      <c r="D68" s="1"/>
      <c r="E68" s="1"/>
      <c r="F68" s="1"/>
      <c r="G68" s="1"/>
      <c r="H68" s="1"/>
      <c r="I68" s="1"/>
    </row>
    <row r="69" spans="1:9">
      <c r="A69" s="1"/>
      <c r="B69" s="1"/>
      <c r="C69" s="104"/>
      <c r="D69" s="1"/>
      <c r="E69" s="1"/>
      <c r="F69" s="1"/>
      <c r="G69" s="1"/>
      <c r="H69" s="1"/>
      <c r="I69" s="1"/>
    </row>
    <row r="70" spans="1:9">
      <c r="A70" s="1"/>
      <c r="B70" s="1"/>
      <c r="C70" s="104"/>
      <c r="D70" s="1"/>
      <c r="E70" s="1"/>
      <c r="F70" s="1"/>
      <c r="G70" s="1"/>
      <c r="H70" s="124"/>
      <c r="I70" s="1"/>
    </row>
    <row r="71" spans="1:9">
      <c r="A71" s="1"/>
      <c r="B71" s="1"/>
      <c r="C71" s="104"/>
      <c r="D71" s="1"/>
      <c r="E71" s="1"/>
      <c r="F71" s="1"/>
      <c r="G71" s="1"/>
      <c r="H71" s="124"/>
      <c r="I71" s="1"/>
    </row>
    <row r="72" spans="1:9">
      <c r="A72" s="1"/>
      <c r="B72" s="1"/>
      <c r="C72" s="1"/>
      <c r="D72" s="1"/>
      <c r="E72" s="1"/>
      <c r="F72" s="1"/>
      <c r="G72" s="1"/>
      <c r="H72" s="124"/>
      <c r="I72" s="1"/>
    </row>
    <row r="73" spans="1:9">
      <c r="A73" s="1"/>
      <c r="B73" s="1"/>
      <c r="C73" s="104"/>
      <c r="D73" s="1"/>
      <c r="E73" s="1"/>
      <c r="F73" s="1"/>
      <c r="G73" s="1"/>
      <c r="H73" s="1"/>
      <c r="I73" s="1"/>
    </row>
  </sheetData>
  <mergeCells count="1">
    <mergeCell ref="D3:H3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/>
  <dimension ref="A1:M65"/>
  <sheetViews>
    <sheetView topLeftCell="A37" workbookViewId="0">
      <selection activeCell="J60" sqref="J60"/>
    </sheetView>
  </sheetViews>
  <sheetFormatPr defaultRowHeight="12.75"/>
  <cols>
    <col min="1" max="1" width="6.140625" customWidth="1"/>
    <col min="2" max="2" width="3.5703125" customWidth="1"/>
    <col min="3" max="3" width="1.85546875" customWidth="1"/>
    <col min="6" max="6" width="10.28515625" customWidth="1"/>
    <col min="9" max="9" width="14.28515625" customWidth="1"/>
    <col min="11" max="11" width="10.7109375" customWidth="1"/>
    <col min="12" max="12" width="6.140625" customWidth="1"/>
    <col min="13" max="13" width="9.5703125" customWidth="1"/>
  </cols>
  <sheetData>
    <row r="1" spans="1:13">
      <c r="B1" s="126"/>
      <c r="C1" s="74"/>
      <c r="D1" s="264"/>
      <c r="E1" s="264"/>
      <c r="F1" s="264"/>
      <c r="G1" s="264"/>
      <c r="H1" s="264"/>
      <c r="I1" s="264"/>
      <c r="J1" s="264"/>
      <c r="K1" s="75"/>
    </row>
    <row r="2" spans="1:13">
      <c r="B2" s="189"/>
      <c r="C2" s="124"/>
      <c r="D2" s="1"/>
      <c r="E2" s="255" t="s">
        <v>133</v>
      </c>
      <c r="F2" s="255"/>
      <c r="G2" s="255"/>
      <c r="H2" s="255"/>
      <c r="I2" s="255"/>
      <c r="J2" s="1"/>
      <c r="K2" s="79"/>
    </row>
    <row r="3" spans="1:13">
      <c r="A3" s="79"/>
      <c r="B3" s="124"/>
      <c r="C3" s="124"/>
      <c r="D3" s="1"/>
      <c r="E3" s="181"/>
      <c r="F3" s="181"/>
      <c r="G3" s="181"/>
      <c r="H3" s="181"/>
      <c r="I3" s="181"/>
      <c r="J3" s="1"/>
      <c r="K3" s="79"/>
    </row>
    <row r="4" spans="1:13">
      <c r="A4" s="79"/>
      <c r="B4" s="124"/>
      <c r="C4" s="124"/>
      <c r="D4" s="1"/>
      <c r="E4" s="181"/>
      <c r="F4" s="181"/>
      <c r="G4" s="181"/>
      <c r="H4" s="181"/>
      <c r="I4" s="181"/>
      <c r="J4" s="1"/>
      <c r="K4" s="79"/>
    </row>
    <row r="5" spans="1:13">
      <c r="A5" s="79"/>
      <c r="B5" s="1">
        <v>8</v>
      </c>
      <c r="D5" s="104" t="s">
        <v>235</v>
      </c>
      <c r="E5" s="1"/>
      <c r="F5" s="1"/>
      <c r="G5" s="1"/>
      <c r="H5" s="1"/>
      <c r="I5" s="1"/>
      <c r="J5" s="1"/>
      <c r="K5" s="79"/>
    </row>
    <row r="6" spans="1:13">
      <c r="A6" s="79"/>
      <c r="B6" s="124"/>
      <c r="C6" s="1"/>
      <c r="D6" s="183" t="s">
        <v>325</v>
      </c>
      <c r="E6" s="1"/>
      <c r="F6" s="1"/>
      <c r="G6" s="1"/>
      <c r="H6" s="1"/>
      <c r="I6" s="1"/>
      <c r="J6" s="1"/>
      <c r="K6" s="79"/>
    </row>
    <row r="7" spans="1:13">
      <c r="B7" s="189"/>
      <c r="C7" s="1"/>
      <c r="D7" s="183" t="s">
        <v>318</v>
      </c>
      <c r="E7" s="1"/>
      <c r="F7" s="1"/>
      <c r="G7" s="1"/>
      <c r="H7" s="1"/>
      <c r="I7" s="1"/>
      <c r="J7" s="1"/>
      <c r="K7" s="79"/>
    </row>
    <row r="8" spans="1:13">
      <c r="B8" s="189"/>
      <c r="C8" s="124"/>
      <c r="D8" s="1"/>
      <c r="E8" s="181"/>
      <c r="F8" s="181"/>
      <c r="G8" s="181"/>
      <c r="H8" s="181"/>
      <c r="I8" s="181"/>
      <c r="J8" s="1"/>
      <c r="K8" s="79"/>
    </row>
    <row r="9" spans="1:13">
      <c r="B9" s="127">
        <v>9</v>
      </c>
      <c r="C9" s="1"/>
      <c r="D9" s="104" t="s">
        <v>236</v>
      </c>
      <c r="E9" s="1"/>
      <c r="F9" s="1"/>
      <c r="G9" s="1"/>
      <c r="H9" s="1"/>
      <c r="I9" s="1"/>
      <c r="J9" s="1"/>
      <c r="K9" s="79"/>
    </row>
    <row r="10" spans="1:13">
      <c r="B10" s="127"/>
      <c r="C10" s="1"/>
      <c r="D10" s="104" t="s">
        <v>237</v>
      </c>
      <c r="E10" s="1"/>
      <c r="F10" s="1"/>
      <c r="G10" s="1"/>
      <c r="H10" s="1"/>
      <c r="I10" s="1"/>
      <c r="J10" s="1"/>
      <c r="K10" s="79"/>
    </row>
    <row r="11" spans="1:13">
      <c r="B11" s="127"/>
      <c r="C11" s="1"/>
      <c r="D11" s="104" t="s">
        <v>238</v>
      </c>
      <c r="E11" s="1"/>
      <c r="F11" s="1"/>
      <c r="G11" s="1"/>
      <c r="H11" s="1"/>
      <c r="I11" s="1"/>
      <c r="J11" s="185" t="s">
        <v>341</v>
      </c>
      <c r="K11" s="79"/>
    </row>
    <row r="12" spans="1:13">
      <c r="B12" s="127"/>
      <c r="C12" s="1"/>
      <c r="D12" s="104" t="s">
        <v>239</v>
      </c>
      <c r="E12" s="1"/>
      <c r="F12" s="1"/>
      <c r="G12" s="1"/>
      <c r="H12" s="1" t="s">
        <v>249</v>
      </c>
      <c r="I12" s="214">
        <v>201419.7</v>
      </c>
      <c r="J12" s="185" t="s">
        <v>182</v>
      </c>
      <c r="K12" s="79"/>
    </row>
    <row r="13" spans="1:13">
      <c r="B13" s="127"/>
      <c r="C13" s="1"/>
      <c r="D13" s="104"/>
      <c r="E13" s="1"/>
      <c r="F13" s="1"/>
      <c r="G13" s="1"/>
      <c r="H13" s="1" t="s">
        <v>250</v>
      </c>
      <c r="I13" s="124">
        <v>2059262</v>
      </c>
      <c r="J13" s="185" t="s">
        <v>182</v>
      </c>
      <c r="K13" s="79"/>
    </row>
    <row r="14" spans="1:13">
      <c r="B14" s="127"/>
      <c r="C14" s="1"/>
      <c r="D14" s="1"/>
      <c r="E14" s="1"/>
      <c r="F14" s="1"/>
      <c r="G14" s="1"/>
      <c r="H14" s="1" t="s">
        <v>265</v>
      </c>
      <c r="I14" s="214">
        <v>768903</v>
      </c>
      <c r="J14" s="185" t="s">
        <v>182</v>
      </c>
      <c r="K14" s="79"/>
    </row>
    <row r="15" spans="1:13">
      <c r="B15" s="127"/>
      <c r="C15" s="1"/>
      <c r="D15" s="1"/>
      <c r="E15" s="1"/>
      <c r="F15" s="1"/>
      <c r="G15" s="1"/>
      <c r="H15" s="104" t="s">
        <v>264</v>
      </c>
      <c r="I15" s="124">
        <v>801488</v>
      </c>
      <c r="J15" s="185" t="s">
        <v>182</v>
      </c>
      <c r="K15" s="79"/>
      <c r="M15" s="98"/>
    </row>
    <row r="16" spans="1:13">
      <c r="B16" s="127"/>
      <c r="C16" s="1"/>
      <c r="D16" s="104"/>
      <c r="E16" s="1"/>
      <c r="F16" s="1"/>
      <c r="G16" s="1"/>
      <c r="H16" s="184" t="s">
        <v>319</v>
      </c>
      <c r="I16" s="186">
        <v>2878000</v>
      </c>
      <c r="J16" s="185" t="s">
        <v>182</v>
      </c>
      <c r="K16" s="79"/>
    </row>
    <row r="17" spans="2:11">
      <c r="B17" s="127"/>
      <c r="C17" s="1"/>
      <c r="D17" s="104"/>
      <c r="E17" s="1"/>
      <c r="F17" s="1"/>
      <c r="G17" s="1"/>
      <c r="H17" s="104" t="s">
        <v>431</v>
      </c>
      <c r="I17" s="186">
        <v>5349176.6100000003</v>
      </c>
      <c r="J17" s="185" t="s">
        <v>182</v>
      </c>
      <c r="K17" s="79"/>
    </row>
    <row r="18" spans="2:11">
      <c r="B18" s="127"/>
      <c r="C18" s="1"/>
      <c r="D18" s="104"/>
      <c r="E18" s="1"/>
      <c r="F18" s="1"/>
      <c r="G18" s="1"/>
      <c r="H18" s="3" t="s">
        <v>340</v>
      </c>
      <c r="I18" s="238">
        <f>SUM(I12:I17)</f>
        <v>12058249.310000001</v>
      </c>
      <c r="J18" s="185" t="s">
        <v>182</v>
      </c>
      <c r="K18" s="79"/>
    </row>
    <row r="19" spans="2:11">
      <c r="B19" s="127"/>
      <c r="C19" s="1"/>
      <c r="D19" s="183" t="s">
        <v>462</v>
      </c>
      <c r="E19" s="1"/>
      <c r="F19" s="1"/>
      <c r="G19" s="1"/>
      <c r="H19" s="184"/>
      <c r="I19" s="186"/>
      <c r="J19" s="1"/>
      <c r="K19" s="79"/>
    </row>
    <row r="20" spans="2:11">
      <c r="B20" s="127"/>
      <c r="C20" s="1"/>
      <c r="D20" s="183"/>
      <c r="E20" s="1"/>
      <c r="F20" s="1"/>
      <c r="G20" s="1"/>
      <c r="H20" s="184"/>
      <c r="I20" s="186"/>
      <c r="J20" s="1"/>
      <c r="K20" s="79"/>
    </row>
    <row r="21" spans="2:11">
      <c r="B21" s="127">
        <v>10</v>
      </c>
      <c r="C21" s="1"/>
      <c r="D21" s="104" t="s">
        <v>251</v>
      </c>
      <c r="E21" s="1"/>
      <c r="F21" s="1"/>
      <c r="G21" s="1"/>
      <c r="H21" s="1"/>
      <c r="I21" s="1"/>
      <c r="J21" s="1"/>
      <c r="K21" s="79"/>
    </row>
    <row r="22" spans="2:11">
      <c r="B22" s="189"/>
      <c r="C22" s="124"/>
      <c r="D22" s="183" t="s">
        <v>463</v>
      </c>
      <c r="E22" s="1"/>
      <c r="F22" s="1"/>
      <c r="G22" s="1"/>
      <c r="H22" s="1"/>
      <c r="I22" s="1"/>
      <c r="J22" s="1"/>
      <c r="K22" s="79"/>
    </row>
    <row r="23" spans="2:11">
      <c r="B23" s="127"/>
      <c r="C23" s="1"/>
      <c r="D23" s="183" t="s">
        <v>467</v>
      </c>
      <c r="E23" s="1"/>
      <c r="F23" s="1"/>
      <c r="G23" s="1"/>
      <c r="H23" s="1"/>
      <c r="I23" s="1"/>
      <c r="J23" s="1"/>
      <c r="K23" s="79"/>
    </row>
    <row r="24" spans="2:11">
      <c r="B24" s="127"/>
      <c r="C24" s="1"/>
      <c r="D24" s="183" t="s">
        <v>464</v>
      </c>
      <c r="E24" s="1"/>
      <c r="F24" s="1"/>
      <c r="G24" s="1"/>
      <c r="H24" s="1"/>
      <c r="I24" s="1"/>
      <c r="J24" s="1"/>
      <c r="K24" s="79"/>
    </row>
    <row r="25" spans="2:11">
      <c r="B25" s="127"/>
      <c r="C25" s="1"/>
      <c r="D25" s="183" t="s">
        <v>466</v>
      </c>
      <c r="E25" s="1"/>
      <c r="F25" s="1"/>
      <c r="G25" s="1"/>
      <c r="H25" s="1"/>
      <c r="I25" s="1"/>
      <c r="J25" s="1"/>
      <c r="K25" s="79"/>
    </row>
    <row r="26" spans="2:11">
      <c r="B26" s="189"/>
      <c r="C26" s="124"/>
      <c r="D26" s="185" t="s">
        <v>465</v>
      </c>
      <c r="E26" s="1"/>
      <c r="F26" s="1"/>
      <c r="G26" s="1"/>
      <c r="H26" s="1"/>
      <c r="I26" s="1"/>
      <c r="J26" s="1"/>
      <c r="K26" s="79"/>
    </row>
    <row r="27" spans="2:11">
      <c r="B27" s="189"/>
      <c r="C27" s="124"/>
      <c r="D27" s="185" t="s">
        <v>320</v>
      </c>
      <c r="E27" s="1" t="s">
        <v>253</v>
      </c>
      <c r="F27" s="1"/>
      <c r="G27" s="1" t="s">
        <v>254</v>
      </c>
      <c r="H27" s="1">
        <v>354084</v>
      </c>
      <c r="I27" s="1" t="s">
        <v>182</v>
      </c>
      <c r="J27" s="1"/>
      <c r="K27" s="79"/>
    </row>
    <row r="28" spans="2:11">
      <c r="B28" s="189"/>
      <c r="C28" s="124"/>
      <c r="D28" s="1"/>
      <c r="E28" s="1" t="s">
        <v>252</v>
      </c>
      <c r="F28" s="1"/>
      <c r="G28" s="1"/>
      <c r="H28" s="1">
        <v>160014</v>
      </c>
      <c r="I28" s="1" t="s">
        <v>182</v>
      </c>
      <c r="J28" s="1"/>
      <c r="K28" s="79"/>
    </row>
    <row r="29" spans="2:11">
      <c r="B29" s="189"/>
      <c r="C29" s="124"/>
      <c r="D29" s="1"/>
      <c r="E29" s="1" t="s">
        <v>255</v>
      </c>
      <c r="F29" s="1"/>
      <c r="G29" s="1"/>
      <c r="H29" s="1">
        <v>9379362</v>
      </c>
      <c r="I29" s="1" t="s">
        <v>182</v>
      </c>
      <c r="J29" s="1"/>
      <c r="K29" s="79"/>
    </row>
    <row r="30" spans="2:11">
      <c r="B30" s="189"/>
      <c r="C30" s="124"/>
      <c r="D30" s="1"/>
      <c r="E30" s="104"/>
      <c r="F30" s="2" t="s">
        <v>256</v>
      </c>
      <c r="G30" s="1"/>
      <c r="H30" s="104">
        <f>SUM(H27:H29)</f>
        <v>9893460</v>
      </c>
      <c r="I30" s="104" t="s">
        <v>182</v>
      </c>
      <c r="J30" s="1"/>
      <c r="K30" s="79"/>
    </row>
    <row r="31" spans="2:11">
      <c r="B31" s="189"/>
      <c r="C31" s="124"/>
      <c r="D31" s="1"/>
      <c r="E31" s="104"/>
      <c r="F31" s="2"/>
      <c r="G31" s="1"/>
      <c r="H31" s="104"/>
      <c r="I31" s="104"/>
      <c r="J31" s="1"/>
      <c r="K31" s="79"/>
    </row>
    <row r="32" spans="2:11">
      <c r="B32" s="189"/>
      <c r="C32" s="124"/>
      <c r="D32" s="1" t="s">
        <v>257</v>
      </c>
      <c r="E32" s="183" t="s">
        <v>468</v>
      </c>
      <c r="F32" s="1"/>
      <c r="G32" s="1"/>
      <c r="H32" s="1"/>
      <c r="I32" s="1"/>
      <c r="J32" s="1"/>
      <c r="K32" s="79"/>
    </row>
    <row r="33" spans="2:11">
      <c r="B33" s="189"/>
      <c r="C33" s="124"/>
      <c r="D33" s="185" t="s">
        <v>321</v>
      </c>
      <c r="E33" s="104"/>
      <c r="F33" s="1"/>
      <c r="G33" s="1"/>
      <c r="H33" s="1"/>
      <c r="I33" s="1">
        <v>5716830</v>
      </c>
      <c r="J33" s="185" t="s">
        <v>182</v>
      </c>
      <c r="K33" s="79"/>
    </row>
    <row r="34" spans="2:11">
      <c r="B34" s="189"/>
      <c r="C34" s="124"/>
      <c r="D34" s="1"/>
      <c r="E34" s="183" t="s">
        <v>322</v>
      </c>
      <c r="F34" s="1"/>
      <c r="G34" s="1"/>
      <c r="H34" s="1"/>
      <c r="I34" s="1">
        <v>3428400</v>
      </c>
      <c r="J34" s="185" t="s">
        <v>182</v>
      </c>
      <c r="K34" s="79"/>
    </row>
    <row r="35" spans="2:11">
      <c r="B35" s="189"/>
      <c r="C35" s="124"/>
      <c r="D35" s="1" t="s">
        <v>258</v>
      </c>
      <c r="E35" s="183" t="s">
        <v>323</v>
      </c>
      <c r="F35" s="1"/>
      <c r="G35" s="1"/>
      <c r="H35" s="1"/>
      <c r="I35" s="1">
        <v>1527152</v>
      </c>
      <c r="J35" s="185" t="s">
        <v>182</v>
      </c>
      <c r="K35" s="79"/>
    </row>
    <row r="36" spans="2:11">
      <c r="B36" s="189"/>
      <c r="C36" s="124"/>
      <c r="D36" s="1"/>
      <c r="E36" s="215"/>
      <c r="F36" s="215"/>
      <c r="G36" s="215" t="s">
        <v>324</v>
      </c>
      <c r="H36" s="1"/>
      <c r="I36" s="1">
        <f>SUM(I33:I35)</f>
        <v>10672382</v>
      </c>
      <c r="J36" s="185" t="s">
        <v>182</v>
      </c>
      <c r="K36" s="79"/>
    </row>
    <row r="37" spans="2:11">
      <c r="B37" s="189"/>
      <c r="C37" s="124"/>
      <c r="D37" s="183" t="s">
        <v>469</v>
      </c>
      <c r="E37" s="1"/>
      <c r="F37" s="1"/>
      <c r="G37" s="1"/>
      <c r="H37" s="1"/>
      <c r="I37" s="1"/>
      <c r="J37" s="1"/>
      <c r="K37" s="79"/>
    </row>
    <row r="38" spans="2:11">
      <c r="B38" s="189"/>
      <c r="C38" s="124"/>
      <c r="D38" s="183" t="s">
        <v>470</v>
      </c>
      <c r="E38" s="1"/>
      <c r="F38" s="1"/>
      <c r="G38" s="1"/>
      <c r="H38" s="1"/>
      <c r="I38" s="1"/>
      <c r="J38" s="1"/>
      <c r="K38" s="79"/>
    </row>
    <row r="39" spans="2:11">
      <c r="B39" s="189"/>
      <c r="C39" s="124"/>
      <c r="D39" s="183" t="s">
        <v>471</v>
      </c>
      <c r="E39" s="1"/>
      <c r="F39" s="1"/>
      <c r="G39" s="1"/>
      <c r="H39" s="1"/>
      <c r="I39" s="1"/>
      <c r="J39" s="1"/>
      <c r="K39" s="79"/>
    </row>
    <row r="40" spans="2:11">
      <c r="B40" s="189"/>
      <c r="C40" s="124"/>
      <c r="D40" s="183" t="s">
        <v>432</v>
      </c>
      <c r="E40" s="1"/>
      <c r="F40" s="1"/>
      <c r="G40" s="1"/>
      <c r="H40" s="1"/>
      <c r="I40" s="1"/>
      <c r="J40" s="1"/>
      <c r="K40" s="79"/>
    </row>
    <row r="41" spans="2:11">
      <c r="B41" s="189"/>
      <c r="C41" s="124"/>
      <c r="D41" s="183" t="s">
        <v>472</v>
      </c>
      <c r="E41" s="1"/>
      <c r="F41" s="1"/>
      <c r="G41" s="1"/>
      <c r="H41" s="1"/>
      <c r="I41" s="1"/>
      <c r="J41" s="1"/>
      <c r="K41" s="79"/>
    </row>
    <row r="42" spans="2:11">
      <c r="B42" s="189"/>
      <c r="C42" s="124"/>
      <c r="D42" s="104" t="s">
        <v>259</v>
      </c>
      <c r="E42" s="1"/>
      <c r="F42" s="1"/>
      <c r="G42" s="1"/>
      <c r="H42" s="1"/>
      <c r="I42" s="1"/>
      <c r="J42" s="1"/>
      <c r="K42" s="79"/>
    </row>
    <row r="43" spans="2:11">
      <c r="B43" s="189"/>
      <c r="C43" s="124"/>
      <c r="D43" s="104"/>
      <c r="E43" s="1"/>
      <c r="F43" s="1"/>
      <c r="G43" s="1"/>
      <c r="H43" s="1"/>
      <c r="I43" s="1"/>
      <c r="J43" s="1"/>
      <c r="K43" s="79"/>
    </row>
    <row r="44" spans="2:11">
      <c r="B44" s="189">
        <v>11</v>
      </c>
      <c r="C44" s="124"/>
      <c r="D44" s="183" t="s">
        <v>473</v>
      </c>
      <c r="E44" s="1"/>
      <c r="F44" s="1"/>
      <c r="G44" s="1"/>
      <c r="H44" s="1"/>
      <c r="I44" s="1"/>
      <c r="J44" s="1"/>
      <c r="K44" s="79"/>
    </row>
    <row r="45" spans="2:11">
      <c r="B45" s="189"/>
      <c r="C45" s="124"/>
      <c r="D45" s="1"/>
      <c r="E45" s="1"/>
      <c r="F45" s="1"/>
      <c r="G45" s="1"/>
      <c r="H45" t="s">
        <v>474</v>
      </c>
      <c r="I45" s="185"/>
      <c r="J45" s="1"/>
      <c r="K45" s="79"/>
    </row>
    <row r="46" spans="2:11">
      <c r="B46" s="189"/>
      <c r="C46" s="124"/>
      <c r="D46" s="1"/>
      <c r="E46" s="1"/>
      <c r="F46" s="1"/>
      <c r="G46" s="1"/>
      <c r="I46" s="185"/>
      <c r="J46" s="1"/>
      <c r="K46" s="79"/>
    </row>
    <row r="47" spans="2:11">
      <c r="B47" s="189">
        <v>12</v>
      </c>
      <c r="C47" s="124"/>
      <c r="D47" s="1" t="s">
        <v>261</v>
      </c>
      <c r="E47" s="104"/>
      <c r="F47" s="1"/>
      <c r="G47" s="1"/>
      <c r="H47" s="1"/>
      <c r="I47" s="1"/>
      <c r="J47" s="1"/>
      <c r="K47" s="79"/>
    </row>
    <row r="48" spans="2:11">
      <c r="B48" s="189"/>
      <c r="C48" s="124"/>
      <c r="D48" s="1" t="s">
        <v>262</v>
      </c>
      <c r="E48" s="104"/>
      <c r="F48" s="1"/>
      <c r="G48" s="1"/>
      <c r="H48" s="1"/>
      <c r="I48" s="1"/>
      <c r="J48" s="1"/>
      <c r="K48" s="79"/>
    </row>
    <row r="49" spans="2:11">
      <c r="B49" s="189"/>
      <c r="C49" s="124"/>
      <c r="D49" s="1"/>
      <c r="E49" s="104"/>
      <c r="F49" s="1"/>
      <c r="G49" s="1"/>
      <c r="H49" s="1"/>
      <c r="I49" s="1"/>
      <c r="J49" s="1"/>
      <c r="K49" s="79"/>
    </row>
    <row r="50" spans="2:11">
      <c r="B50" s="189">
        <v>13</v>
      </c>
      <c r="C50" s="124"/>
      <c r="D50" s="183" t="s">
        <v>475</v>
      </c>
      <c r="E50" s="104"/>
      <c r="F50" s="1"/>
      <c r="G50" s="1"/>
      <c r="H50" s="1"/>
      <c r="I50" s="1"/>
      <c r="J50" s="1"/>
      <c r="K50" s="79"/>
    </row>
    <row r="51" spans="2:11">
      <c r="B51" s="189"/>
      <c r="C51" s="124"/>
      <c r="D51" s="183" t="s">
        <v>476</v>
      </c>
      <c r="E51" s="1"/>
      <c r="F51" s="1"/>
      <c r="G51" s="1"/>
      <c r="H51" s="184"/>
      <c r="I51" s="186"/>
      <c r="J51" s="1"/>
      <c r="K51" s="79"/>
    </row>
    <row r="52" spans="2:11">
      <c r="B52" s="189"/>
      <c r="C52" s="124"/>
      <c r="D52" s="183"/>
      <c r="E52" s="1"/>
      <c r="F52" s="1"/>
      <c r="G52" s="1"/>
      <c r="H52" s="184"/>
      <c r="I52" s="186"/>
      <c r="J52" s="1"/>
      <c r="K52" s="79"/>
    </row>
    <row r="53" spans="2:11">
      <c r="B53" s="189"/>
      <c r="C53" s="124"/>
      <c r="D53" s="183"/>
      <c r="E53" s="1"/>
      <c r="F53" s="1"/>
      <c r="G53" s="1"/>
      <c r="H53" s="1"/>
      <c r="I53" s="1"/>
      <c r="J53" s="1"/>
      <c r="K53" s="79"/>
    </row>
    <row r="54" spans="2:11">
      <c r="B54" s="127"/>
      <c r="C54" s="1"/>
      <c r="D54" s="1"/>
      <c r="E54" s="1"/>
      <c r="F54" s="1"/>
      <c r="G54" s="1"/>
      <c r="H54" s="1"/>
      <c r="I54" s="1"/>
      <c r="J54" s="1"/>
      <c r="K54" s="79"/>
    </row>
    <row r="55" spans="2:11">
      <c r="B55" s="127"/>
      <c r="C55" s="1"/>
      <c r="D55" s="1"/>
      <c r="E55" s="1"/>
      <c r="F55" s="1"/>
      <c r="G55" s="1"/>
      <c r="H55" s="1"/>
      <c r="I55" s="1"/>
      <c r="J55" s="1"/>
      <c r="K55" s="79"/>
    </row>
    <row r="56" spans="2:11">
      <c r="B56" s="127"/>
      <c r="C56" s="1"/>
      <c r="D56" s="1"/>
      <c r="E56" s="1"/>
      <c r="F56" s="1"/>
      <c r="G56" s="1"/>
      <c r="H56" s="1"/>
      <c r="I56" s="1"/>
      <c r="J56" s="1"/>
      <c r="K56" s="79"/>
    </row>
    <row r="57" spans="2:11">
      <c r="B57" s="127"/>
      <c r="C57" s="1"/>
      <c r="D57" s="1" t="s">
        <v>143</v>
      </c>
      <c r="E57" s="1"/>
      <c r="F57" s="1"/>
      <c r="G57" s="1"/>
      <c r="H57" s="1" t="s">
        <v>142</v>
      </c>
      <c r="I57" s="1"/>
      <c r="J57" s="1"/>
      <c r="K57" s="79"/>
    </row>
    <row r="58" spans="2:11">
      <c r="B58" s="127"/>
      <c r="C58" s="1"/>
      <c r="D58" s="1"/>
      <c r="E58" s="1"/>
      <c r="F58" s="1"/>
      <c r="G58" s="1"/>
      <c r="H58" s="1"/>
      <c r="I58" s="1"/>
      <c r="J58" s="1"/>
      <c r="K58" s="79"/>
    </row>
    <row r="59" spans="2:11">
      <c r="B59" s="190"/>
      <c r="C59" s="105"/>
      <c r="D59" s="105"/>
      <c r="E59" s="105" t="s">
        <v>260</v>
      </c>
      <c r="F59" s="105"/>
      <c r="G59" s="105"/>
      <c r="H59" s="105"/>
      <c r="I59" s="105" t="s">
        <v>482</v>
      </c>
      <c r="J59" s="105"/>
      <c r="K59" s="79"/>
    </row>
    <row r="60" spans="2:11">
      <c r="B60" s="127"/>
      <c r="C60" s="1"/>
      <c r="D60" s="1"/>
      <c r="E60" s="1"/>
      <c r="F60" s="1"/>
      <c r="G60" s="1"/>
      <c r="H60" s="1"/>
      <c r="I60" s="1"/>
      <c r="J60" s="1"/>
      <c r="K60" s="79"/>
    </row>
    <row r="61" spans="2:11">
      <c r="B61" s="127"/>
      <c r="C61" s="1"/>
      <c r="D61" s="1"/>
      <c r="E61" s="1"/>
      <c r="F61" s="1"/>
      <c r="G61" s="1"/>
      <c r="H61" s="1"/>
      <c r="I61" s="1"/>
      <c r="J61" s="1"/>
      <c r="K61" s="79"/>
    </row>
    <row r="62" spans="2:11">
      <c r="B62" s="127"/>
      <c r="C62" s="1"/>
      <c r="D62" s="1"/>
      <c r="E62" s="1"/>
      <c r="F62" s="1"/>
      <c r="G62" s="1"/>
      <c r="H62" s="1"/>
      <c r="I62" s="1"/>
      <c r="J62" s="1"/>
      <c r="K62" s="79"/>
    </row>
    <row r="63" spans="2:11">
      <c r="B63" s="191"/>
      <c r="C63" s="76"/>
      <c r="D63" s="76"/>
      <c r="E63" s="76"/>
      <c r="F63" s="76"/>
      <c r="G63" s="76"/>
      <c r="H63" s="76"/>
      <c r="I63" s="76"/>
      <c r="J63" s="76"/>
      <c r="K63" s="77"/>
    </row>
    <row r="65" spans="11:11">
      <c r="K65">
        <v>8</v>
      </c>
    </row>
  </sheetData>
  <mergeCells count="2">
    <mergeCell ref="D1:J1"/>
    <mergeCell ref="E2:I2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L125"/>
  <sheetViews>
    <sheetView topLeftCell="A49" workbookViewId="0">
      <selection activeCell="F15" sqref="F15"/>
    </sheetView>
  </sheetViews>
  <sheetFormatPr defaultRowHeight="12.75"/>
  <cols>
    <col min="1" max="1" width="9.28515625" customWidth="1"/>
    <col min="2" max="2" width="27.7109375" customWidth="1"/>
    <col min="3" max="3" width="7.140625" customWidth="1"/>
    <col min="4" max="4" width="11.140625" customWidth="1"/>
    <col min="5" max="5" width="10.28515625" style="110" customWidth="1"/>
    <col min="6" max="6" width="12.42578125" customWidth="1"/>
    <col min="7" max="7" width="8.7109375" customWidth="1"/>
    <col min="8" max="8" width="14.5703125" style="44" customWidth="1"/>
    <col min="11" max="11" width="10.42578125" customWidth="1"/>
  </cols>
  <sheetData>
    <row r="2" spans="1:8" ht="23.25" customHeight="1">
      <c r="A2" s="265" t="s">
        <v>266</v>
      </c>
      <c r="B2" s="265"/>
      <c r="C2" s="265"/>
      <c r="D2" s="265"/>
      <c r="E2" s="265"/>
      <c r="F2" s="265"/>
      <c r="G2" s="265"/>
      <c r="H2" s="265"/>
    </row>
    <row r="3" spans="1:8" ht="21" customHeight="1">
      <c r="A3" s="266" t="s">
        <v>267</v>
      </c>
      <c r="B3" s="266" t="s">
        <v>268</v>
      </c>
      <c r="C3" s="266" t="s">
        <v>269</v>
      </c>
      <c r="D3" s="266" t="s">
        <v>270</v>
      </c>
      <c r="E3" s="268" t="s">
        <v>271</v>
      </c>
      <c r="F3" s="266" t="s">
        <v>272</v>
      </c>
      <c r="G3" s="270" t="s">
        <v>480</v>
      </c>
      <c r="H3" s="270"/>
    </row>
    <row r="4" spans="1:8" ht="14.25" customHeight="1" thickBot="1">
      <c r="A4" s="267"/>
      <c r="B4" s="267"/>
      <c r="C4" s="267"/>
      <c r="D4" s="267"/>
      <c r="E4" s="269"/>
      <c r="F4" s="267"/>
      <c r="G4" s="135" t="s">
        <v>273</v>
      </c>
      <c r="H4" s="135" t="s">
        <v>274</v>
      </c>
    </row>
    <row r="5" spans="1:8" ht="14.25" customHeight="1">
      <c r="A5" s="136">
        <v>1</v>
      </c>
      <c r="B5" s="137" t="s">
        <v>275</v>
      </c>
      <c r="C5" s="137" t="s">
        <v>276</v>
      </c>
      <c r="D5" s="137">
        <v>1</v>
      </c>
      <c r="E5" s="138">
        <v>66685</v>
      </c>
      <c r="F5" s="138">
        <f t="shared" ref="F5:F13" si="0">D5*E5</f>
        <v>66685</v>
      </c>
      <c r="G5" s="139">
        <v>0.05</v>
      </c>
      <c r="H5" s="140">
        <v>3112</v>
      </c>
    </row>
    <row r="6" spans="1:8" ht="14.25" customHeight="1">
      <c r="A6" s="141">
        <v>2</v>
      </c>
      <c r="B6" s="80" t="s">
        <v>277</v>
      </c>
      <c r="C6" s="80" t="s">
        <v>276</v>
      </c>
      <c r="D6" s="80">
        <v>1</v>
      </c>
      <c r="E6" s="142">
        <v>622346</v>
      </c>
      <c r="F6" s="142">
        <f t="shared" si="0"/>
        <v>622346</v>
      </c>
      <c r="G6" s="143">
        <v>0.05</v>
      </c>
      <c r="H6" s="134">
        <v>31117</v>
      </c>
    </row>
    <row r="7" spans="1:8" ht="14.25" customHeight="1">
      <c r="A7" s="141">
        <v>3</v>
      </c>
      <c r="B7" s="80" t="s">
        <v>278</v>
      </c>
      <c r="C7" s="80" t="s">
        <v>279</v>
      </c>
      <c r="D7" s="80">
        <v>306</v>
      </c>
      <c r="E7" s="142">
        <v>114</v>
      </c>
      <c r="F7" s="142">
        <f t="shared" si="0"/>
        <v>34884</v>
      </c>
      <c r="G7" s="143">
        <v>0.05</v>
      </c>
      <c r="H7" s="134">
        <f t="shared" ref="H7:H13" si="1">F7*G7</f>
        <v>1744.2</v>
      </c>
    </row>
    <row r="8" spans="1:8" ht="14.25" customHeight="1">
      <c r="A8" s="141">
        <v>4</v>
      </c>
      <c r="B8" s="80" t="s">
        <v>280</v>
      </c>
      <c r="C8" s="80" t="s">
        <v>276</v>
      </c>
      <c r="D8" s="80">
        <v>17</v>
      </c>
      <c r="E8" s="142">
        <v>2760</v>
      </c>
      <c r="F8" s="142">
        <f t="shared" si="0"/>
        <v>46920</v>
      </c>
      <c r="G8" s="143">
        <v>0.05</v>
      </c>
      <c r="H8" s="134">
        <f t="shared" si="1"/>
        <v>2346</v>
      </c>
    </row>
    <row r="9" spans="1:8" ht="14.25" customHeight="1">
      <c r="A9" s="141">
        <v>5</v>
      </c>
      <c r="B9" s="80" t="s">
        <v>281</v>
      </c>
      <c r="C9" s="80" t="s">
        <v>276</v>
      </c>
      <c r="D9" s="80">
        <v>1</v>
      </c>
      <c r="E9" s="142">
        <v>475778</v>
      </c>
      <c r="F9" s="142">
        <f t="shared" si="0"/>
        <v>475778</v>
      </c>
      <c r="G9" s="143">
        <v>0.05</v>
      </c>
      <c r="H9" s="134">
        <v>23789</v>
      </c>
    </row>
    <row r="10" spans="1:8" ht="14.25" customHeight="1">
      <c r="A10" s="141">
        <v>6</v>
      </c>
      <c r="B10" s="80" t="s">
        <v>282</v>
      </c>
      <c r="C10" s="80" t="s">
        <v>276</v>
      </c>
      <c r="D10" s="80">
        <v>1</v>
      </c>
      <c r="E10" s="142">
        <v>480095</v>
      </c>
      <c r="F10" s="142">
        <f t="shared" si="0"/>
        <v>480095</v>
      </c>
      <c r="G10" s="143">
        <v>0.05</v>
      </c>
      <c r="H10" s="134">
        <f t="shared" si="1"/>
        <v>24004.75</v>
      </c>
    </row>
    <row r="11" spans="1:8" ht="14.25" customHeight="1">
      <c r="A11" s="141">
        <v>7</v>
      </c>
      <c r="B11" s="80" t="s">
        <v>283</v>
      </c>
      <c r="C11" s="80" t="s">
        <v>276</v>
      </c>
      <c r="D11" s="80">
        <v>1</v>
      </c>
      <c r="E11" s="142">
        <v>3006560</v>
      </c>
      <c r="F11" s="142">
        <f t="shared" si="0"/>
        <v>3006560</v>
      </c>
      <c r="G11" s="143">
        <v>0.05</v>
      </c>
      <c r="H11" s="134">
        <f t="shared" si="1"/>
        <v>150328</v>
      </c>
    </row>
    <row r="12" spans="1:8" ht="14.25" customHeight="1">
      <c r="A12" s="141">
        <v>8</v>
      </c>
      <c r="B12" s="80" t="s">
        <v>284</v>
      </c>
      <c r="C12" s="80" t="s">
        <v>276</v>
      </c>
      <c r="D12" s="80">
        <v>1</v>
      </c>
      <c r="E12" s="142">
        <v>16932472</v>
      </c>
      <c r="F12" s="142">
        <f t="shared" si="0"/>
        <v>16932472</v>
      </c>
      <c r="G12" s="143">
        <v>0</v>
      </c>
      <c r="H12" s="134">
        <f t="shared" si="1"/>
        <v>0</v>
      </c>
    </row>
    <row r="13" spans="1:8" ht="14.25" customHeight="1" thickBot="1">
      <c r="A13" s="141">
        <v>9</v>
      </c>
      <c r="B13" s="80" t="s">
        <v>285</v>
      </c>
      <c r="C13" s="80" t="s">
        <v>276</v>
      </c>
      <c r="D13" s="80">
        <v>1</v>
      </c>
      <c r="E13" s="142">
        <v>1476845</v>
      </c>
      <c r="F13" s="142">
        <f t="shared" si="0"/>
        <v>1476845</v>
      </c>
      <c r="G13" s="143">
        <v>0.05</v>
      </c>
      <c r="H13" s="134">
        <f t="shared" si="1"/>
        <v>73842.25</v>
      </c>
    </row>
    <row r="14" spans="1:8" ht="14.25" customHeight="1" thickBot="1">
      <c r="A14" s="144"/>
      <c r="B14" s="145" t="s">
        <v>224</v>
      </c>
      <c r="C14" s="82"/>
      <c r="D14" s="82"/>
      <c r="E14" s="146"/>
      <c r="F14" s="146">
        <f>SUM(F5:F13)</f>
        <v>23142585</v>
      </c>
      <c r="G14" s="147"/>
      <c r="H14" s="148">
        <f>SUM(H5:H13)</f>
        <v>310283.2</v>
      </c>
    </row>
    <row r="15" spans="1:8" s="1" customFormat="1" ht="14.25" customHeight="1">
      <c r="A15" s="105"/>
      <c r="B15" s="104"/>
      <c r="E15" s="149"/>
      <c r="F15" s="149"/>
      <c r="G15" s="150"/>
      <c r="H15" s="151"/>
    </row>
    <row r="16" spans="1:8" s="1" customFormat="1" ht="14.25" customHeight="1">
      <c r="A16" s="105"/>
      <c r="B16" s="104"/>
      <c r="E16" s="149"/>
      <c r="F16" s="149"/>
      <c r="G16" s="150"/>
      <c r="H16" s="151"/>
    </row>
    <row r="17" spans="1:8" s="1" customFormat="1" ht="14.25" customHeight="1">
      <c r="A17" s="105"/>
      <c r="B17" s="104" t="s">
        <v>286</v>
      </c>
      <c r="E17" s="149" t="s">
        <v>196</v>
      </c>
      <c r="F17" s="149"/>
      <c r="G17" s="150"/>
      <c r="H17" s="151"/>
    </row>
    <row r="18" spans="1:8" s="1" customFormat="1" ht="14.25" customHeight="1">
      <c r="A18" s="105"/>
      <c r="B18" s="104" t="s">
        <v>287</v>
      </c>
      <c r="D18" s="1" t="s">
        <v>486</v>
      </c>
      <c r="E18" s="149"/>
      <c r="F18" s="149"/>
      <c r="G18" s="150"/>
      <c r="H18" s="151"/>
    </row>
    <row r="19" spans="1:8" s="1" customFormat="1" ht="14.25" customHeight="1">
      <c r="A19" s="105"/>
      <c r="B19" s="104"/>
      <c r="E19" s="149"/>
      <c r="F19" s="149"/>
      <c r="G19" s="150"/>
      <c r="H19" s="151"/>
    </row>
    <row r="20" spans="1:8" s="1" customFormat="1" ht="14.25" customHeight="1">
      <c r="A20" s="105"/>
      <c r="B20" s="104"/>
      <c r="E20" s="149"/>
      <c r="F20" s="149"/>
      <c r="G20" s="150"/>
      <c r="H20" s="151"/>
    </row>
    <row r="21" spans="1:8" s="1" customFormat="1" ht="14.25" customHeight="1">
      <c r="A21" s="105"/>
      <c r="B21" s="104"/>
      <c r="E21" s="149"/>
      <c r="F21" s="149"/>
      <c r="G21" s="150"/>
      <c r="H21" s="151"/>
    </row>
    <row r="22" spans="1:8" s="1" customFormat="1" ht="14.25" customHeight="1">
      <c r="A22" s="105"/>
      <c r="B22" s="104"/>
      <c r="E22" s="149"/>
      <c r="F22" s="149"/>
      <c r="G22" s="150"/>
      <c r="H22" s="151"/>
    </row>
    <row r="23" spans="1:8" s="1" customFormat="1" ht="14.25" customHeight="1">
      <c r="A23" s="105"/>
      <c r="B23" s="104"/>
      <c r="E23" s="149"/>
      <c r="F23" s="149"/>
      <c r="G23" s="150"/>
      <c r="H23" s="151"/>
    </row>
    <row r="24" spans="1:8" s="1" customFormat="1" ht="14.25" customHeight="1">
      <c r="A24" s="105"/>
      <c r="B24" s="104"/>
      <c r="E24" s="149"/>
      <c r="F24" s="149"/>
      <c r="G24" s="150"/>
      <c r="H24" s="151"/>
    </row>
    <row r="25" spans="1:8" s="1" customFormat="1" ht="14.25" customHeight="1">
      <c r="A25" s="105"/>
      <c r="B25" s="104"/>
      <c r="E25" s="149"/>
      <c r="F25" s="149"/>
      <c r="G25" s="150"/>
      <c r="H25" s="151"/>
    </row>
    <row r="26" spans="1:8" s="1" customFormat="1" ht="14.25" customHeight="1">
      <c r="A26" s="105"/>
      <c r="B26" s="104"/>
      <c r="E26" s="149"/>
      <c r="F26" s="149"/>
      <c r="G26" s="150"/>
      <c r="H26" s="151"/>
    </row>
    <row r="27" spans="1:8" s="1" customFormat="1" ht="14.25" customHeight="1">
      <c r="A27" s="105"/>
      <c r="B27" s="104"/>
      <c r="E27" s="149"/>
      <c r="F27" s="149"/>
      <c r="G27" s="150"/>
      <c r="H27" s="151"/>
    </row>
    <row r="28" spans="1:8" s="1" customFormat="1" ht="14.25" customHeight="1">
      <c r="A28" s="105"/>
      <c r="B28" s="104"/>
      <c r="E28" s="149"/>
      <c r="F28" s="149"/>
      <c r="G28" s="150"/>
      <c r="H28" s="151"/>
    </row>
    <row r="29" spans="1:8" s="1" customFormat="1" ht="14.25" customHeight="1">
      <c r="A29" s="105"/>
      <c r="B29" s="104"/>
      <c r="E29" s="149"/>
      <c r="F29" s="149"/>
      <c r="G29" s="150"/>
      <c r="H29" s="151"/>
    </row>
    <row r="30" spans="1:8" s="1" customFormat="1" ht="14.25" customHeight="1">
      <c r="A30" s="105"/>
      <c r="B30" s="104"/>
      <c r="E30" s="149"/>
      <c r="F30" s="149"/>
      <c r="G30" s="150"/>
      <c r="H30" s="151"/>
    </row>
    <row r="31" spans="1:8" s="1" customFormat="1" ht="14.25" customHeight="1">
      <c r="A31" s="105"/>
      <c r="B31" s="104"/>
      <c r="E31" s="149"/>
      <c r="F31" s="149"/>
      <c r="G31" s="150"/>
      <c r="H31" s="151"/>
    </row>
    <row r="32" spans="1:8" s="1" customFormat="1" ht="14.25" customHeight="1">
      <c r="A32" s="105"/>
      <c r="B32" s="104"/>
      <c r="E32" s="149"/>
      <c r="F32" s="149"/>
      <c r="G32" s="150"/>
      <c r="H32" s="151"/>
    </row>
    <row r="33" spans="1:8" ht="23.25" customHeight="1">
      <c r="A33" s="265" t="s">
        <v>288</v>
      </c>
      <c r="B33" s="265"/>
      <c r="C33" s="265"/>
      <c r="D33" s="265"/>
      <c r="E33" s="265"/>
      <c r="F33" s="265"/>
      <c r="G33" s="265"/>
      <c r="H33" s="265"/>
    </row>
    <row r="34" spans="1:8" ht="21" customHeight="1">
      <c r="A34" s="271" t="s">
        <v>267</v>
      </c>
      <c r="B34" s="271" t="s">
        <v>268</v>
      </c>
      <c r="C34" s="271" t="s">
        <v>269</v>
      </c>
      <c r="D34" s="271" t="s">
        <v>270</v>
      </c>
      <c r="E34" s="272" t="s">
        <v>271</v>
      </c>
      <c r="F34" s="271" t="s">
        <v>272</v>
      </c>
      <c r="G34" s="273" t="s">
        <v>480</v>
      </c>
      <c r="H34" s="273"/>
    </row>
    <row r="35" spans="1:8" ht="14.25" customHeight="1">
      <c r="A35" s="271"/>
      <c r="B35" s="271"/>
      <c r="C35" s="271"/>
      <c r="D35" s="271"/>
      <c r="E35" s="272"/>
      <c r="F35" s="271"/>
      <c r="G35" s="152" t="s">
        <v>273</v>
      </c>
      <c r="H35" s="152" t="s">
        <v>274</v>
      </c>
    </row>
    <row r="36" spans="1:8" ht="14.25" customHeight="1">
      <c r="A36" s="153">
        <v>1</v>
      </c>
      <c r="B36" s="154" t="s">
        <v>289</v>
      </c>
      <c r="C36" s="49" t="s">
        <v>276</v>
      </c>
      <c r="D36" s="49">
        <v>1</v>
      </c>
      <c r="E36" s="132">
        <v>172452</v>
      </c>
      <c r="F36" s="132">
        <f t="shared" ref="F36:F46" si="2">D36*E36</f>
        <v>172452</v>
      </c>
      <c r="G36" s="155">
        <v>0.2</v>
      </c>
      <c r="H36" s="131">
        <v>886</v>
      </c>
    </row>
    <row r="37" spans="1:8" ht="14.25" customHeight="1">
      <c r="A37" s="153">
        <v>2</v>
      </c>
      <c r="B37" s="154" t="s">
        <v>289</v>
      </c>
      <c r="C37" s="49" t="s">
        <v>276</v>
      </c>
      <c r="D37" s="49">
        <v>1</v>
      </c>
      <c r="E37" s="132">
        <v>176910</v>
      </c>
      <c r="F37" s="132">
        <f t="shared" si="2"/>
        <v>176910</v>
      </c>
      <c r="G37" s="155">
        <v>0.2</v>
      </c>
      <c r="H37" s="131">
        <v>912</v>
      </c>
    </row>
    <row r="38" spans="1:8" ht="14.25" customHeight="1">
      <c r="A38" s="153">
        <v>3</v>
      </c>
      <c r="B38" s="154" t="s">
        <v>290</v>
      </c>
      <c r="C38" s="49" t="s">
        <v>276</v>
      </c>
      <c r="D38" s="49">
        <v>1</v>
      </c>
      <c r="E38" s="132">
        <v>52000</v>
      </c>
      <c r="F38" s="132">
        <f t="shared" si="2"/>
        <v>52000</v>
      </c>
      <c r="G38" s="155">
        <v>0.2</v>
      </c>
      <c r="H38" s="131">
        <v>4539</v>
      </c>
    </row>
    <row r="39" spans="1:8" ht="14.25" customHeight="1">
      <c r="A39" s="153">
        <v>4</v>
      </c>
      <c r="B39" s="154" t="s">
        <v>291</v>
      </c>
      <c r="C39" s="49" t="s">
        <v>276</v>
      </c>
      <c r="D39" s="49">
        <v>1</v>
      </c>
      <c r="E39" s="132">
        <v>987013</v>
      </c>
      <c r="F39" s="132">
        <f t="shared" si="2"/>
        <v>987013</v>
      </c>
      <c r="G39" s="155">
        <v>0.2</v>
      </c>
      <c r="H39" s="131">
        <v>10469</v>
      </c>
    </row>
    <row r="40" spans="1:8" ht="14.25" customHeight="1">
      <c r="A40" s="153">
        <v>5</v>
      </c>
      <c r="B40" s="154" t="s">
        <v>292</v>
      </c>
      <c r="C40" s="49" t="s">
        <v>276</v>
      </c>
      <c r="D40" s="49">
        <v>1</v>
      </c>
      <c r="E40" s="132">
        <v>6427</v>
      </c>
      <c r="F40" s="132">
        <f t="shared" si="2"/>
        <v>6427</v>
      </c>
      <c r="G40" s="155">
        <v>0.2</v>
      </c>
      <c r="H40" s="131">
        <v>26</v>
      </c>
    </row>
    <row r="41" spans="1:8" ht="14.25" customHeight="1">
      <c r="A41" s="153">
        <v>6</v>
      </c>
      <c r="B41" s="154" t="s">
        <v>293</v>
      </c>
      <c r="C41" s="49" t="s">
        <v>276</v>
      </c>
      <c r="D41" s="49">
        <v>1</v>
      </c>
      <c r="E41" s="132">
        <v>60000</v>
      </c>
      <c r="F41" s="132">
        <f t="shared" si="2"/>
        <v>60000</v>
      </c>
      <c r="G41" s="155">
        <v>0.2</v>
      </c>
      <c r="H41" s="131">
        <v>862</v>
      </c>
    </row>
    <row r="42" spans="1:8" ht="14.25" customHeight="1">
      <c r="A42" s="153">
        <v>7</v>
      </c>
      <c r="B42" s="154" t="s">
        <v>294</v>
      </c>
      <c r="C42" s="49" t="s">
        <v>276</v>
      </c>
      <c r="D42" s="49">
        <v>1</v>
      </c>
      <c r="E42" s="132">
        <v>277000</v>
      </c>
      <c r="F42" s="132">
        <f t="shared" si="2"/>
        <v>277000</v>
      </c>
      <c r="G42" s="155">
        <v>0.2</v>
      </c>
      <c r="H42" s="131">
        <v>7833</v>
      </c>
    </row>
    <row r="43" spans="1:8" ht="14.25" customHeight="1">
      <c r="A43" s="153">
        <v>8</v>
      </c>
      <c r="B43" s="154" t="s">
        <v>295</v>
      </c>
      <c r="C43" s="49" t="s">
        <v>276</v>
      </c>
      <c r="D43" s="49">
        <v>1</v>
      </c>
      <c r="E43" s="132">
        <v>396000</v>
      </c>
      <c r="F43" s="132">
        <f t="shared" si="2"/>
        <v>396000</v>
      </c>
      <c r="G43" s="155">
        <v>0.2</v>
      </c>
      <c r="H43" s="131">
        <v>16056</v>
      </c>
    </row>
    <row r="44" spans="1:8" ht="14.25" customHeight="1">
      <c r="A44" s="153">
        <v>9</v>
      </c>
      <c r="B44" s="154" t="s">
        <v>296</v>
      </c>
      <c r="C44" s="49" t="s">
        <v>276</v>
      </c>
      <c r="D44" s="49">
        <v>1</v>
      </c>
      <c r="E44" s="132">
        <v>243000</v>
      </c>
      <c r="F44" s="132">
        <f t="shared" si="2"/>
        <v>243000</v>
      </c>
      <c r="G44" s="155">
        <v>0.2</v>
      </c>
      <c r="H44" s="131">
        <v>9852</v>
      </c>
    </row>
    <row r="45" spans="1:8" ht="14.25" customHeight="1">
      <c r="A45" s="153">
        <v>10</v>
      </c>
      <c r="B45" s="154" t="s">
        <v>297</v>
      </c>
      <c r="C45" s="49" t="s">
        <v>276</v>
      </c>
      <c r="D45" s="49">
        <v>1</v>
      </c>
      <c r="E45" s="132">
        <v>1752000</v>
      </c>
      <c r="F45" s="132">
        <f t="shared" si="2"/>
        <v>1752000</v>
      </c>
      <c r="G45" s="155">
        <v>0.2</v>
      </c>
      <c r="H45" s="131">
        <v>71034</v>
      </c>
    </row>
    <row r="46" spans="1:8" ht="14.25" customHeight="1" thickBot="1">
      <c r="A46" s="156">
        <v>11</v>
      </c>
      <c r="B46" s="157" t="s">
        <v>298</v>
      </c>
      <c r="C46" s="59" t="s">
        <v>276</v>
      </c>
      <c r="D46" s="59">
        <v>1</v>
      </c>
      <c r="E46" s="158">
        <v>117000</v>
      </c>
      <c r="F46" s="158">
        <f t="shared" si="2"/>
        <v>117000</v>
      </c>
      <c r="G46" s="159">
        <v>0.2</v>
      </c>
      <c r="H46" s="160">
        <v>4744</v>
      </c>
    </row>
    <row r="47" spans="1:8" ht="14.25" customHeight="1" thickBot="1">
      <c r="A47" s="161"/>
      <c r="B47" s="162" t="s">
        <v>224</v>
      </c>
      <c r="C47" s="163"/>
      <c r="D47" s="163"/>
      <c r="E47" s="164"/>
      <c r="F47" s="164">
        <f>SUM(F36:F46)</f>
        <v>4239802</v>
      </c>
      <c r="G47" s="165"/>
      <c r="H47" s="148">
        <f>SUM(H36:H46)</f>
        <v>127213</v>
      </c>
    </row>
    <row r="48" spans="1:8" ht="14.25" customHeight="1">
      <c r="A48" s="105"/>
      <c r="B48" s="104"/>
      <c r="C48" s="1"/>
      <c r="D48" s="1"/>
      <c r="E48" s="149"/>
      <c r="F48" s="149"/>
      <c r="G48" s="150"/>
      <c r="H48" s="151"/>
    </row>
    <row r="49" spans="1:8" ht="14.25" customHeight="1">
      <c r="A49" s="105"/>
      <c r="B49" s="104"/>
      <c r="C49" s="1"/>
      <c r="D49" s="1"/>
      <c r="E49" s="149"/>
      <c r="F49" s="149"/>
      <c r="G49" s="150"/>
      <c r="H49" s="151"/>
    </row>
    <row r="50" spans="1:8" ht="14.25" customHeight="1">
      <c r="A50" s="105"/>
      <c r="B50" s="104"/>
      <c r="C50" s="1"/>
      <c r="D50" s="1"/>
      <c r="E50" s="149"/>
      <c r="F50" s="149"/>
      <c r="G50" s="150"/>
      <c r="H50" s="151"/>
    </row>
    <row r="51" spans="1:8" ht="14.25" customHeight="1">
      <c r="A51" s="105"/>
      <c r="B51" s="104" t="s">
        <v>286</v>
      </c>
      <c r="C51" s="1"/>
      <c r="D51" s="1"/>
      <c r="E51" s="149" t="s">
        <v>196</v>
      </c>
      <c r="F51" s="149"/>
      <c r="G51" s="150"/>
      <c r="H51" s="151"/>
    </row>
    <row r="52" spans="1:8" ht="14.25" customHeight="1">
      <c r="A52" s="105"/>
      <c r="B52" s="104" t="s">
        <v>287</v>
      </c>
      <c r="C52" s="1"/>
      <c r="D52" s="1" t="s">
        <v>484</v>
      </c>
      <c r="E52" s="149"/>
      <c r="F52" s="149"/>
      <c r="G52" s="150"/>
      <c r="H52" s="151"/>
    </row>
    <row r="53" spans="1:8" ht="14.25" customHeight="1">
      <c r="A53" s="105"/>
      <c r="B53" s="104"/>
      <c r="C53" s="1"/>
      <c r="D53" s="1"/>
      <c r="E53" s="149"/>
      <c r="F53" s="149"/>
      <c r="G53" s="150"/>
      <c r="H53" s="151"/>
    </row>
    <row r="54" spans="1:8" ht="14.25" customHeight="1">
      <c r="A54" s="105"/>
      <c r="B54" s="104"/>
      <c r="C54" s="1"/>
      <c r="D54" s="1"/>
      <c r="E54" s="149"/>
      <c r="F54" s="149"/>
      <c r="G54" s="150"/>
      <c r="H54" s="151"/>
    </row>
    <row r="55" spans="1:8" ht="14.25" customHeight="1">
      <c r="A55" s="105"/>
      <c r="B55" s="104"/>
      <c r="C55" s="1"/>
      <c r="D55" s="1"/>
      <c r="E55" s="149"/>
      <c r="F55" s="149"/>
      <c r="G55" s="150"/>
      <c r="H55" s="151"/>
    </row>
    <row r="56" spans="1:8" ht="14.25" customHeight="1">
      <c r="A56" s="105"/>
      <c r="B56" s="104"/>
      <c r="C56" s="1"/>
      <c r="D56" s="1"/>
      <c r="E56" s="149"/>
      <c r="F56" s="149"/>
      <c r="G56" s="150"/>
      <c r="H56" s="151"/>
    </row>
    <row r="57" spans="1:8" ht="14.25" customHeight="1">
      <c r="A57" s="105"/>
      <c r="B57" s="104"/>
      <c r="C57" s="1"/>
      <c r="D57" s="1"/>
      <c r="E57" s="149"/>
      <c r="F57" s="149"/>
      <c r="G57" s="150"/>
      <c r="H57" s="151"/>
    </row>
    <row r="58" spans="1:8" ht="14.25" customHeight="1">
      <c r="A58" s="105"/>
      <c r="B58" s="104"/>
      <c r="C58" s="1"/>
      <c r="D58" s="1"/>
      <c r="E58" s="149"/>
      <c r="F58" s="149"/>
      <c r="G58" s="150"/>
      <c r="H58" s="151"/>
    </row>
    <row r="59" spans="1:8" ht="14.25" customHeight="1">
      <c r="A59" s="105"/>
      <c r="B59" s="104"/>
      <c r="C59" s="1"/>
      <c r="D59" s="1"/>
      <c r="E59" s="149"/>
      <c r="F59" s="149"/>
      <c r="G59" s="150"/>
      <c r="H59" s="151"/>
    </row>
    <row r="60" spans="1:8" ht="14.25" customHeight="1">
      <c r="A60" s="105"/>
      <c r="B60" s="104"/>
      <c r="C60" s="1"/>
      <c r="D60" s="1"/>
      <c r="E60" s="149"/>
      <c r="F60" s="149"/>
      <c r="G60" s="150"/>
      <c r="H60" s="151"/>
    </row>
    <row r="61" spans="1:8" ht="14.25" customHeight="1">
      <c r="A61" s="105"/>
      <c r="B61" s="104"/>
      <c r="C61" s="1"/>
      <c r="D61" s="1"/>
      <c r="E61" s="149"/>
      <c r="F61" s="149"/>
      <c r="G61" s="150"/>
      <c r="H61" s="151"/>
    </row>
    <row r="62" spans="1:8" ht="14.25" customHeight="1">
      <c r="A62" s="105"/>
      <c r="B62" s="104"/>
      <c r="C62" s="1"/>
      <c r="D62" s="1"/>
      <c r="E62" s="149"/>
      <c r="F62" s="149"/>
      <c r="G62" s="150"/>
      <c r="H62" s="151"/>
    </row>
    <row r="63" spans="1:8" ht="14.25" customHeight="1">
      <c r="A63" s="105"/>
      <c r="B63" s="104"/>
      <c r="C63" s="1"/>
      <c r="D63" s="1"/>
      <c r="E63" s="149"/>
      <c r="F63" s="149"/>
      <c r="G63" s="150"/>
      <c r="H63" s="151"/>
    </row>
    <row r="64" spans="1:8" ht="14.25" customHeight="1">
      <c r="A64" s="105"/>
      <c r="B64" s="104"/>
      <c r="C64" s="1"/>
      <c r="D64" s="1"/>
      <c r="E64" s="149"/>
      <c r="F64" s="149"/>
      <c r="G64" s="150"/>
      <c r="H64" s="151"/>
    </row>
    <row r="65" spans="1:8" ht="14.25" customHeight="1">
      <c r="A65" s="105"/>
      <c r="B65" s="104"/>
      <c r="C65" s="1"/>
      <c r="D65" s="1"/>
      <c r="E65" s="149"/>
      <c r="F65" s="149"/>
      <c r="G65" s="150"/>
      <c r="H65" s="151"/>
    </row>
    <row r="66" spans="1:8" ht="23.25" customHeight="1">
      <c r="A66" s="265" t="s">
        <v>299</v>
      </c>
      <c r="B66" s="265"/>
      <c r="C66" s="265"/>
      <c r="D66" s="265"/>
      <c r="E66" s="265"/>
      <c r="F66" s="265"/>
      <c r="G66" s="265"/>
      <c r="H66" s="265"/>
    </row>
    <row r="67" spans="1:8" ht="21" customHeight="1">
      <c r="A67" s="271" t="s">
        <v>267</v>
      </c>
      <c r="B67" s="271" t="s">
        <v>268</v>
      </c>
      <c r="C67" s="271" t="s">
        <v>269</v>
      </c>
      <c r="D67" s="271" t="s">
        <v>270</v>
      </c>
      <c r="E67" s="272" t="s">
        <v>271</v>
      </c>
      <c r="F67" s="271" t="s">
        <v>272</v>
      </c>
      <c r="G67" s="273" t="s">
        <v>480</v>
      </c>
      <c r="H67" s="273"/>
    </row>
    <row r="68" spans="1:8" ht="14.25" customHeight="1">
      <c r="A68" s="271"/>
      <c r="B68" s="271"/>
      <c r="C68" s="271"/>
      <c r="D68" s="271"/>
      <c r="E68" s="272"/>
      <c r="F68" s="271"/>
      <c r="G68" s="152" t="s">
        <v>273</v>
      </c>
      <c r="H68" s="152" t="s">
        <v>274</v>
      </c>
    </row>
    <row r="69" spans="1:8" ht="14.25" customHeight="1">
      <c r="A69" s="153">
        <v>1</v>
      </c>
      <c r="B69" s="154" t="s">
        <v>300</v>
      </c>
      <c r="C69" s="49" t="s">
        <v>276</v>
      </c>
      <c r="D69" s="49">
        <v>2</v>
      </c>
      <c r="E69" s="132">
        <v>2255</v>
      </c>
      <c r="F69" s="132">
        <f t="shared" ref="F69:F85" si="3">D69*E69</f>
        <v>4510</v>
      </c>
      <c r="G69" s="155">
        <v>0.25</v>
      </c>
      <c r="H69" s="131">
        <v>45</v>
      </c>
    </row>
    <row r="70" spans="1:8" ht="14.25" customHeight="1">
      <c r="A70" s="153">
        <v>2</v>
      </c>
      <c r="B70" s="154" t="s">
        <v>301</v>
      </c>
      <c r="C70" s="49" t="s">
        <v>276</v>
      </c>
      <c r="D70" s="49">
        <v>2</v>
      </c>
      <c r="E70" s="132">
        <v>9592</v>
      </c>
      <c r="F70" s="132">
        <f t="shared" si="3"/>
        <v>19184</v>
      </c>
      <c r="G70" s="155">
        <v>0.25</v>
      </c>
      <c r="H70" s="131">
        <v>186</v>
      </c>
    </row>
    <row r="71" spans="1:8" ht="14.25" customHeight="1">
      <c r="A71" s="153">
        <v>3</v>
      </c>
      <c r="B71" s="154" t="s">
        <v>302</v>
      </c>
      <c r="C71" s="49" t="s">
        <v>276</v>
      </c>
      <c r="D71" s="49">
        <v>1</v>
      </c>
      <c r="E71" s="132">
        <v>420</v>
      </c>
      <c r="F71" s="132">
        <f t="shared" si="3"/>
        <v>420</v>
      </c>
      <c r="G71" s="155">
        <v>0.25</v>
      </c>
      <c r="H71" s="131">
        <v>4</v>
      </c>
    </row>
    <row r="72" spans="1:8" ht="14.25" customHeight="1">
      <c r="A72" s="153">
        <v>4</v>
      </c>
      <c r="B72" s="154" t="s">
        <v>303</v>
      </c>
      <c r="C72" s="49" t="s">
        <v>276</v>
      </c>
      <c r="D72" s="49">
        <v>2</v>
      </c>
      <c r="E72" s="132">
        <v>17000</v>
      </c>
      <c r="F72" s="132">
        <f t="shared" si="3"/>
        <v>34000</v>
      </c>
      <c r="G72" s="155">
        <v>0.25</v>
      </c>
      <c r="H72" s="131">
        <v>409</v>
      </c>
    </row>
    <row r="73" spans="1:8">
      <c r="A73" s="153">
        <v>5</v>
      </c>
      <c r="B73" s="154" t="s">
        <v>304</v>
      </c>
      <c r="C73" s="49" t="s">
        <v>276</v>
      </c>
      <c r="D73" s="49">
        <v>1</v>
      </c>
      <c r="E73" s="132">
        <v>1250</v>
      </c>
      <c r="F73" s="132">
        <f t="shared" si="3"/>
        <v>1250</v>
      </c>
      <c r="G73" s="155">
        <v>0.25</v>
      </c>
      <c r="H73" s="131">
        <v>16</v>
      </c>
    </row>
    <row r="74" spans="1:8">
      <c r="A74" s="153">
        <v>6</v>
      </c>
      <c r="B74" s="154" t="s">
        <v>305</v>
      </c>
      <c r="C74" s="49" t="s">
        <v>276</v>
      </c>
      <c r="D74" s="49">
        <v>1</v>
      </c>
      <c r="E74" s="132">
        <v>15000</v>
      </c>
      <c r="F74" s="132">
        <f t="shared" si="3"/>
        <v>15000</v>
      </c>
      <c r="G74" s="155">
        <v>0.25</v>
      </c>
      <c r="H74" s="131">
        <v>201</v>
      </c>
    </row>
    <row r="75" spans="1:8">
      <c r="A75" s="153">
        <v>7</v>
      </c>
      <c r="B75" s="154" t="s">
        <v>306</v>
      </c>
      <c r="C75" s="49" t="s">
        <v>276</v>
      </c>
      <c r="D75" s="49">
        <v>1</v>
      </c>
      <c r="E75" s="132">
        <v>97500</v>
      </c>
      <c r="F75" s="132">
        <f t="shared" si="3"/>
        <v>97500</v>
      </c>
      <c r="G75" s="155">
        <v>0.25</v>
      </c>
      <c r="H75" s="131">
        <v>3259</v>
      </c>
    </row>
    <row r="76" spans="1:8">
      <c r="A76" s="153">
        <v>8</v>
      </c>
      <c r="B76" s="154" t="s">
        <v>307</v>
      </c>
      <c r="C76" s="49" t="s">
        <v>308</v>
      </c>
      <c r="D76" s="49">
        <v>5.2</v>
      </c>
      <c r="E76" s="132">
        <v>2110</v>
      </c>
      <c r="F76" s="132">
        <f t="shared" si="3"/>
        <v>10972</v>
      </c>
      <c r="G76" s="155">
        <v>0.25</v>
      </c>
      <c r="H76" s="131">
        <v>368</v>
      </c>
    </row>
    <row r="77" spans="1:8">
      <c r="A77" s="153">
        <v>9</v>
      </c>
      <c r="B77" s="154" t="s">
        <v>303</v>
      </c>
      <c r="C77" s="49" t="s">
        <v>276</v>
      </c>
      <c r="D77" s="49">
        <v>1</v>
      </c>
      <c r="E77" s="132">
        <v>20000</v>
      </c>
      <c r="F77" s="132">
        <f t="shared" si="3"/>
        <v>20000</v>
      </c>
      <c r="G77" s="155">
        <v>0.25</v>
      </c>
      <c r="H77" s="131">
        <v>933</v>
      </c>
    </row>
    <row r="78" spans="1:8">
      <c r="A78" s="153">
        <v>10</v>
      </c>
      <c r="B78" s="154" t="s">
        <v>309</v>
      </c>
      <c r="C78" s="49" t="s">
        <v>276</v>
      </c>
      <c r="D78" s="49">
        <v>8</v>
      </c>
      <c r="E78" s="132">
        <v>2400</v>
      </c>
      <c r="F78" s="132">
        <f t="shared" si="3"/>
        <v>19200</v>
      </c>
      <c r="G78" s="155">
        <v>0.25</v>
      </c>
      <c r="H78" s="131">
        <v>1101</v>
      </c>
    </row>
    <row r="79" spans="1:8">
      <c r="A79" s="153">
        <v>11</v>
      </c>
      <c r="B79" s="154" t="s">
        <v>310</v>
      </c>
      <c r="C79" s="49" t="s">
        <v>276</v>
      </c>
      <c r="D79" s="49">
        <v>1</v>
      </c>
      <c r="E79" s="132">
        <v>97000</v>
      </c>
      <c r="F79" s="132">
        <f t="shared" si="3"/>
        <v>97000</v>
      </c>
      <c r="G79" s="155">
        <v>0.25</v>
      </c>
      <c r="H79" s="131">
        <v>5659</v>
      </c>
    </row>
    <row r="80" spans="1:8">
      <c r="A80" s="153">
        <v>12</v>
      </c>
      <c r="B80" s="154" t="s">
        <v>305</v>
      </c>
      <c r="C80" s="49" t="s">
        <v>276</v>
      </c>
      <c r="D80" s="49">
        <v>2</v>
      </c>
      <c r="E80" s="132">
        <v>10000</v>
      </c>
      <c r="F80" s="132">
        <f t="shared" si="3"/>
        <v>20000</v>
      </c>
      <c r="G80" s="155">
        <v>0.25</v>
      </c>
      <c r="H80" s="131">
        <v>268</v>
      </c>
    </row>
    <row r="81" spans="1:8">
      <c r="A81" s="166">
        <v>13</v>
      </c>
      <c r="B81" s="154" t="s">
        <v>311</v>
      </c>
      <c r="C81" s="154" t="s">
        <v>308</v>
      </c>
      <c r="D81" s="154">
        <v>5.5</v>
      </c>
      <c r="E81" s="132">
        <v>8000</v>
      </c>
      <c r="F81" s="167">
        <f t="shared" si="3"/>
        <v>44000</v>
      </c>
      <c r="G81" s="168">
        <v>0.25</v>
      </c>
      <c r="H81" s="131">
        <v>3299</v>
      </c>
    </row>
    <row r="82" spans="1:8">
      <c r="A82" s="153">
        <v>14</v>
      </c>
      <c r="B82" s="154" t="s">
        <v>312</v>
      </c>
      <c r="C82" s="154" t="s">
        <v>308</v>
      </c>
      <c r="D82" s="154">
        <v>4.8</v>
      </c>
      <c r="E82" s="132">
        <v>7000</v>
      </c>
      <c r="F82" s="167">
        <f t="shared" si="3"/>
        <v>33600</v>
      </c>
      <c r="G82" s="168">
        <v>0.25</v>
      </c>
      <c r="H82" s="131">
        <v>2519</v>
      </c>
    </row>
    <row r="83" spans="1:8">
      <c r="A83" s="153">
        <v>15</v>
      </c>
      <c r="B83" s="154" t="s">
        <v>313</v>
      </c>
      <c r="C83" s="154" t="s">
        <v>308</v>
      </c>
      <c r="D83" s="154">
        <v>1</v>
      </c>
      <c r="E83" s="132">
        <v>4500</v>
      </c>
      <c r="F83" s="167">
        <f t="shared" si="3"/>
        <v>4500</v>
      </c>
      <c r="G83" s="168">
        <v>0.25</v>
      </c>
      <c r="H83" s="131">
        <v>337</v>
      </c>
    </row>
    <row r="84" spans="1:8">
      <c r="A84" s="153">
        <v>16</v>
      </c>
      <c r="B84" s="154" t="s">
        <v>314</v>
      </c>
      <c r="C84" s="154" t="s">
        <v>308</v>
      </c>
      <c r="D84" s="154">
        <v>1</v>
      </c>
      <c r="E84" s="132">
        <v>7500</v>
      </c>
      <c r="F84" s="167">
        <f t="shared" si="3"/>
        <v>7500</v>
      </c>
      <c r="G84" s="168">
        <v>0.25</v>
      </c>
      <c r="H84" s="131">
        <v>375</v>
      </c>
    </row>
    <row r="85" spans="1:8">
      <c r="A85" s="153">
        <v>17</v>
      </c>
      <c r="B85" s="154" t="s">
        <v>315</v>
      </c>
      <c r="C85" s="154" t="s">
        <v>308</v>
      </c>
      <c r="D85" s="154">
        <v>1</v>
      </c>
      <c r="E85" s="132">
        <v>5000</v>
      </c>
      <c r="F85" s="132">
        <f t="shared" si="3"/>
        <v>5000</v>
      </c>
      <c r="G85" s="155">
        <v>0.25</v>
      </c>
      <c r="H85" s="131">
        <v>562</v>
      </c>
    </row>
    <row r="86" spans="1:8">
      <c r="A86" s="153">
        <v>18</v>
      </c>
      <c r="B86" s="154" t="s">
        <v>316</v>
      </c>
      <c r="C86" s="154" t="s">
        <v>276</v>
      </c>
      <c r="D86" s="154">
        <v>2</v>
      </c>
      <c r="E86" s="132">
        <v>12500</v>
      </c>
      <c r="F86" s="132">
        <f t="shared" ref="F86:F94" si="4">D86*E86</f>
        <v>25000</v>
      </c>
      <c r="G86" s="155">
        <v>0.25</v>
      </c>
      <c r="H86" s="131">
        <v>2568</v>
      </c>
    </row>
    <row r="87" spans="1:8">
      <c r="A87" s="153">
        <v>19</v>
      </c>
      <c r="B87" s="154" t="s">
        <v>326</v>
      </c>
      <c r="C87" s="154" t="s">
        <v>276</v>
      </c>
      <c r="D87" s="154">
        <v>1</v>
      </c>
      <c r="E87" s="132">
        <v>14000</v>
      </c>
      <c r="F87" s="132">
        <f t="shared" si="4"/>
        <v>14000</v>
      </c>
      <c r="G87" s="155">
        <v>0.25</v>
      </c>
      <c r="H87" s="131">
        <v>1681</v>
      </c>
    </row>
    <row r="88" spans="1:8">
      <c r="A88" s="153">
        <v>20</v>
      </c>
      <c r="B88" s="154" t="s">
        <v>327</v>
      </c>
      <c r="C88" s="154" t="s">
        <v>276</v>
      </c>
      <c r="D88" s="154">
        <v>1</v>
      </c>
      <c r="E88" s="132">
        <v>30000</v>
      </c>
      <c r="F88" s="132">
        <f t="shared" si="4"/>
        <v>30000</v>
      </c>
      <c r="G88" s="155">
        <v>0.25</v>
      </c>
      <c r="H88" s="131">
        <v>3604</v>
      </c>
    </row>
    <row r="89" spans="1:8">
      <c r="A89" s="153">
        <v>21</v>
      </c>
      <c r="B89" s="154" t="s">
        <v>328</v>
      </c>
      <c r="C89" s="154" t="s">
        <v>276</v>
      </c>
      <c r="D89" s="154">
        <v>1</v>
      </c>
      <c r="E89" s="132">
        <v>11000</v>
      </c>
      <c r="F89" s="132">
        <f t="shared" si="4"/>
        <v>11000</v>
      </c>
      <c r="G89" s="155">
        <v>0.25</v>
      </c>
      <c r="H89" s="131">
        <v>1321</v>
      </c>
    </row>
    <row r="90" spans="1:8">
      <c r="A90" s="153">
        <v>22</v>
      </c>
      <c r="B90" s="154" t="s">
        <v>329</v>
      </c>
      <c r="C90" s="154" t="s">
        <v>276</v>
      </c>
      <c r="D90" s="154">
        <v>1</v>
      </c>
      <c r="E90" s="132">
        <v>14000</v>
      </c>
      <c r="F90" s="132">
        <f t="shared" si="4"/>
        <v>14000</v>
      </c>
      <c r="G90" s="155">
        <v>0.25</v>
      </c>
      <c r="H90" s="131">
        <v>86</v>
      </c>
    </row>
    <row r="91" spans="1:8">
      <c r="A91" s="153">
        <v>23</v>
      </c>
      <c r="B91" s="154" t="s">
        <v>330</v>
      </c>
      <c r="C91" s="154" t="s">
        <v>276</v>
      </c>
      <c r="D91" s="154">
        <v>1</v>
      </c>
      <c r="E91" s="132">
        <v>700</v>
      </c>
      <c r="F91" s="132">
        <f t="shared" si="4"/>
        <v>700</v>
      </c>
      <c r="G91" s="155">
        <v>0.25</v>
      </c>
      <c r="H91" s="131">
        <v>396</v>
      </c>
    </row>
    <row r="92" spans="1:8">
      <c r="A92" s="153">
        <v>24</v>
      </c>
      <c r="B92" s="154" t="s">
        <v>331</v>
      </c>
      <c r="C92" s="154" t="s">
        <v>276</v>
      </c>
      <c r="D92" s="154">
        <v>1</v>
      </c>
      <c r="E92" s="132">
        <v>3000</v>
      </c>
      <c r="F92" s="132">
        <f t="shared" si="4"/>
        <v>3000</v>
      </c>
      <c r="G92" s="155">
        <v>0.25</v>
      </c>
      <c r="H92" s="131">
        <v>1771</v>
      </c>
    </row>
    <row r="93" spans="1:8">
      <c r="A93" s="153">
        <v>25</v>
      </c>
      <c r="B93" s="154" t="s">
        <v>332</v>
      </c>
      <c r="C93" s="154" t="s">
        <v>276</v>
      </c>
      <c r="D93" s="154">
        <v>2</v>
      </c>
      <c r="E93" s="132">
        <v>6500</v>
      </c>
      <c r="F93" s="132">
        <f t="shared" si="4"/>
        <v>13000</v>
      </c>
      <c r="G93" s="155">
        <v>0.25</v>
      </c>
      <c r="H93" s="131">
        <v>2231</v>
      </c>
    </row>
    <row r="94" spans="1:8">
      <c r="A94" s="153">
        <v>26</v>
      </c>
      <c r="B94" s="154" t="s">
        <v>333</v>
      </c>
      <c r="C94" s="154" t="s">
        <v>276</v>
      </c>
      <c r="D94" s="154">
        <v>1</v>
      </c>
      <c r="E94" s="132">
        <v>16200</v>
      </c>
      <c r="F94" s="132">
        <f t="shared" si="4"/>
        <v>16200</v>
      </c>
      <c r="G94" s="155">
        <v>0.25</v>
      </c>
      <c r="H94" s="131">
        <v>1722</v>
      </c>
    </row>
    <row r="95" spans="1:8" ht="14.25" customHeight="1" thickBot="1">
      <c r="A95" s="192"/>
      <c r="B95" s="193" t="s">
        <v>224</v>
      </c>
      <c r="C95" s="194"/>
      <c r="D95" s="194"/>
      <c r="E95" s="195"/>
      <c r="F95" s="195">
        <f>SUM(F69:F94)</f>
        <v>560536</v>
      </c>
      <c r="G95" s="196"/>
      <c r="H95" s="197">
        <f>SUM(H69:H94)</f>
        <v>34921</v>
      </c>
    </row>
    <row r="96" spans="1:8">
      <c r="A96" s="120"/>
      <c r="F96" s="110"/>
      <c r="G96" s="169"/>
      <c r="H96" s="198"/>
    </row>
    <row r="97" spans="1:12">
      <c r="A97" s="120"/>
      <c r="F97" s="110"/>
      <c r="G97" s="169"/>
    </row>
    <row r="98" spans="1:12">
      <c r="A98" s="120"/>
      <c r="B98" s="104" t="s">
        <v>286</v>
      </c>
      <c r="C98" s="1"/>
      <c r="D98" s="1"/>
      <c r="E98" s="149" t="s">
        <v>196</v>
      </c>
      <c r="F98" s="110"/>
      <c r="G98" s="169"/>
    </row>
    <row r="99" spans="1:12">
      <c r="A99" s="120"/>
      <c r="B99" s="104" t="s">
        <v>287</v>
      </c>
      <c r="C99" s="1"/>
      <c r="D99" s="1" t="s">
        <v>485</v>
      </c>
      <c r="E99" s="149"/>
    </row>
    <row r="100" spans="1:12">
      <c r="A100" s="120"/>
      <c r="B100" s="104"/>
      <c r="C100" s="1"/>
      <c r="D100" s="1"/>
      <c r="E100" s="149"/>
    </row>
    <row r="101" spans="1:12">
      <c r="A101" s="120"/>
    </row>
    <row r="102" spans="1:12">
      <c r="A102" s="120"/>
    </row>
    <row r="103" spans="1:12">
      <c r="A103" s="120"/>
    </row>
    <row r="104" spans="1:12">
      <c r="A104" s="170"/>
      <c r="B104" s="171"/>
      <c r="C104" s="171"/>
      <c r="D104" s="171"/>
      <c r="E104" s="171"/>
      <c r="F104" s="171"/>
      <c r="G104" s="171"/>
      <c r="H104" s="172"/>
    </row>
    <row r="105" spans="1:12">
      <c r="A105" s="170"/>
      <c r="B105" s="171"/>
      <c r="C105" s="171"/>
      <c r="D105" s="171"/>
      <c r="E105" s="171"/>
      <c r="F105" s="171"/>
      <c r="G105" s="171"/>
      <c r="H105" s="172"/>
    </row>
    <row r="106" spans="1:12">
      <c r="A106" s="170"/>
      <c r="B106" s="171"/>
      <c r="C106" s="171"/>
      <c r="D106" s="171"/>
      <c r="E106" s="171"/>
      <c r="F106" s="171"/>
      <c r="G106" s="171"/>
      <c r="H106" s="172"/>
    </row>
    <row r="107" spans="1:12">
      <c r="A107" s="170"/>
      <c r="B107" s="171"/>
      <c r="C107" s="171"/>
      <c r="D107" s="171"/>
      <c r="E107" s="171"/>
      <c r="F107" s="171"/>
      <c r="G107" s="171"/>
      <c r="H107" s="172"/>
    </row>
    <row r="108" spans="1:12" ht="15.75">
      <c r="A108" s="173" t="s">
        <v>481</v>
      </c>
      <c r="B108" s="174"/>
      <c r="C108" s="174"/>
      <c r="D108" s="174"/>
      <c r="E108" s="174"/>
      <c r="F108" s="174"/>
      <c r="G108" s="171"/>
      <c r="H108" s="172"/>
    </row>
    <row r="109" spans="1:12" ht="15">
      <c r="A109" s="175"/>
      <c r="B109" s="176"/>
      <c r="C109" s="176"/>
      <c r="D109" s="176"/>
      <c r="E109" s="176"/>
      <c r="F109" s="176"/>
      <c r="G109" s="171"/>
      <c r="H109" s="172"/>
    </row>
    <row r="110" spans="1:12" ht="15">
      <c r="A110" s="175"/>
      <c r="B110" s="176"/>
      <c r="C110" s="176"/>
      <c r="D110" s="176"/>
      <c r="E110" s="176"/>
      <c r="F110" s="176"/>
      <c r="G110" s="171"/>
      <c r="H110" s="172"/>
      <c r="I110" s="104"/>
      <c r="J110" s="1"/>
      <c r="K110" s="1"/>
      <c r="L110" s="1"/>
    </row>
    <row r="111" spans="1:12" ht="15">
      <c r="A111" s="175"/>
      <c r="B111" s="177" t="s">
        <v>216</v>
      </c>
      <c r="C111" s="177"/>
      <c r="D111" s="199">
        <v>63115.15</v>
      </c>
      <c r="E111" s="177" t="s">
        <v>182</v>
      </c>
      <c r="F111" s="176"/>
      <c r="G111" s="171"/>
      <c r="H111" s="172"/>
      <c r="I111" s="104"/>
      <c r="J111" s="1"/>
      <c r="K111" s="1"/>
      <c r="L111" s="1"/>
    </row>
    <row r="112" spans="1:12" ht="15">
      <c r="A112" s="175"/>
      <c r="B112" s="177" t="s">
        <v>218</v>
      </c>
      <c r="C112" s="177"/>
      <c r="D112" s="199">
        <v>110750.19</v>
      </c>
      <c r="E112" s="177" t="s">
        <v>182</v>
      </c>
      <c r="F112" s="176"/>
      <c r="G112" s="171"/>
      <c r="H112" s="172"/>
      <c r="I112" s="104"/>
      <c r="J112" s="1"/>
      <c r="K112" s="1"/>
      <c r="L112" s="1"/>
    </row>
    <row r="113" spans="1:12" ht="15">
      <c r="A113" s="175"/>
      <c r="B113" s="177" t="s">
        <v>334</v>
      </c>
      <c r="C113" s="177"/>
      <c r="D113" s="200">
        <v>17615.330000000002</v>
      </c>
      <c r="E113" s="177" t="s">
        <v>182</v>
      </c>
      <c r="F113" s="176"/>
      <c r="G113" s="171"/>
      <c r="H113" s="172"/>
      <c r="I113" s="104"/>
      <c r="J113" s="104"/>
      <c r="K113" s="104"/>
      <c r="L113" s="1"/>
    </row>
    <row r="114" spans="1:12" ht="15">
      <c r="A114" s="175"/>
      <c r="B114" s="177" t="s">
        <v>221</v>
      </c>
      <c r="C114" s="177"/>
      <c r="D114" s="200">
        <v>33938.68</v>
      </c>
      <c r="E114" s="177" t="s">
        <v>182</v>
      </c>
      <c r="F114" s="176"/>
      <c r="G114" s="171"/>
      <c r="H114" s="172"/>
      <c r="I114" s="104"/>
      <c r="J114" s="1"/>
      <c r="K114" s="182"/>
      <c r="L114" s="1"/>
    </row>
    <row r="115" spans="1:12" ht="15">
      <c r="A115" s="175"/>
      <c r="B115" s="177" t="s">
        <v>222</v>
      </c>
      <c r="C115" s="177"/>
      <c r="D115" s="200">
        <v>1259567.3</v>
      </c>
      <c r="E115" s="177" t="s">
        <v>182</v>
      </c>
      <c r="F115" s="176"/>
      <c r="G115" s="171"/>
      <c r="H115" s="172"/>
      <c r="I115" s="104"/>
      <c r="J115" s="1"/>
      <c r="K115" s="104"/>
      <c r="L115" s="1"/>
    </row>
    <row r="116" spans="1:12" ht="15">
      <c r="A116" s="175"/>
      <c r="B116" s="177" t="s">
        <v>223</v>
      </c>
      <c r="C116" s="177"/>
      <c r="D116" s="200">
        <v>25815.200000000001</v>
      </c>
      <c r="E116" s="177" t="s">
        <v>182</v>
      </c>
      <c r="F116" s="176"/>
      <c r="G116" s="171"/>
      <c r="H116" s="172"/>
      <c r="I116" s="104"/>
      <c r="J116" s="1"/>
      <c r="K116" s="104"/>
      <c r="L116" s="1"/>
    </row>
    <row r="117" spans="1:12" ht="15">
      <c r="A117" s="175"/>
      <c r="B117" s="177" t="s">
        <v>263</v>
      </c>
      <c r="C117" s="177"/>
      <c r="D117" s="200">
        <v>60868.800000000003</v>
      </c>
      <c r="E117" s="177" t="s">
        <v>182</v>
      </c>
      <c r="F117" s="176"/>
      <c r="G117" s="171"/>
      <c r="H117" s="172"/>
      <c r="I117" s="104"/>
      <c r="J117" s="1"/>
      <c r="K117" s="1"/>
      <c r="L117" s="1"/>
    </row>
    <row r="118" spans="1:12" ht="23.25" customHeight="1">
      <c r="A118" s="175"/>
      <c r="B118" s="178" t="s">
        <v>224</v>
      </c>
      <c r="C118" s="177"/>
      <c r="D118" s="178">
        <f>SUM(D111:D117)</f>
        <v>1571670.65</v>
      </c>
      <c r="E118" s="178" t="s">
        <v>182</v>
      </c>
      <c r="F118" s="176"/>
      <c r="G118" s="171"/>
      <c r="H118" s="172"/>
    </row>
    <row r="119" spans="1:12" ht="15">
      <c r="A119" s="175"/>
      <c r="B119" s="176"/>
      <c r="C119" s="176"/>
      <c r="D119" s="176"/>
      <c r="E119" s="176"/>
      <c r="F119" s="176"/>
      <c r="G119" s="171"/>
      <c r="H119" s="172"/>
    </row>
    <row r="120" spans="1:12">
      <c r="A120" s="170"/>
      <c r="B120" s="171"/>
      <c r="C120" s="171"/>
      <c r="D120" s="171"/>
      <c r="E120" s="171"/>
      <c r="F120" s="171"/>
      <c r="G120" s="171"/>
      <c r="H120" s="172"/>
    </row>
    <row r="121" spans="1:12">
      <c r="A121" s="170"/>
      <c r="B121" s="179" t="s">
        <v>286</v>
      </c>
      <c r="C121" s="180"/>
      <c r="D121" s="180"/>
      <c r="E121" s="180" t="s">
        <v>196</v>
      </c>
      <c r="F121" s="171"/>
      <c r="G121" s="171"/>
      <c r="H121" s="172"/>
    </row>
    <row r="122" spans="1:12">
      <c r="A122" s="170"/>
      <c r="B122" s="179" t="s">
        <v>287</v>
      </c>
      <c r="C122" s="180"/>
      <c r="D122" s="180" t="s">
        <v>484</v>
      </c>
      <c r="E122" s="180"/>
      <c r="F122" s="171"/>
      <c r="G122" s="171"/>
      <c r="H122" s="172"/>
    </row>
    <row r="123" spans="1:12">
      <c r="A123" s="171"/>
      <c r="B123" s="171"/>
      <c r="C123" s="171"/>
      <c r="D123" s="171"/>
      <c r="E123" s="171"/>
      <c r="F123" s="171"/>
      <c r="G123" s="171"/>
      <c r="H123" s="172"/>
    </row>
    <row r="124" spans="1:12">
      <c r="A124" s="171"/>
      <c r="B124" s="171"/>
      <c r="C124" s="171"/>
      <c r="D124" s="171"/>
      <c r="E124" s="171"/>
      <c r="F124" s="171"/>
      <c r="G124" s="171"/>
      <c r="H124" s="172"/>
    </row>
    <row r="125" spans="1:12">
      <c r="A125" s="171"/>
      <c r="B125" s="171"/>
      <c r="C125" s="171"/>
      <c r="D125" s="171"/>
      <c r="E125" s="171"/>
      <c r="F125" s="171"/>
      <c r="G125" s="171"/>
      <c r="H125" s="172"/>
    </row>
  </sheetData>
  <mergeCells count="24">
    <mergeCell ref="A66:H66"/>
    <mergeCell ref="A67:A68"/>
    <mergeCell ref="B67:B68"/>
    <mergeCell ref="C67:C68"/>
    <mergeCell ref="D67:D68"/>
    <mergeCell ref="E67:E68"/>
    <mergeCell ref="F67:F68"/>
    <mergeCell ref="G67:H67"/>
    <mergeCell ref="A33:H33"/>
    <mergeCell ref="A34:A35"/>
    <mergeCell ref="B34:B35"/>
    <mergeCell ref="C34:C35"/>
    <mergeCell ref="D34:D35"/>
    <mergeCell ref="E34:E35"/>
    <mergeCell ref="F34:F35"/>
    <mergeCell ref="G34:H34"/>
    <mergeCell ref="A2:H2"/>
    <mergeCell ref="A3:A4"/>
    <mergeCell ref="B3:B4"/>
    <mergeCell ref="C3:C4"/>
    <mergeCell ref="D3:D4"/>
    <mergeCell ref="E3:E4"/>
    <mergeCell ref="F3:F4"/>
    <mergeCell ref="G3:H3"/>
  </mergeCells>
  <phoneticPr fontId="4" type="noConversion"/>
  <pageMargins left="0.75" right="0.75" top="1" bottom="1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Kopertina </vt:lpstr>
      <vt:lpstr>AKTIVI </vt:lpstr>
      <vt:lpstr>PASIVI </vt:lpstr>
      <vt:lpstr>Ardh e shp - natyres</vt:lpstr>
      <vt:lpstr> Fluksit mon - direkte</vt:lpstr>
      <vt:lpstr>Pasq e ndrysh te kap 2</vt:lpstr>
      <vt:lpstr>Shenimet Spjeguse</vt:lpstr>
      <vt:lpstr>Shenimet Spjeg</vt:lpstr>
      <vt:lpstr>dokumenta shoqerues te bilancit</vt:lpstr>
      <vt:lpstr>AAM</vt:lpstr>
      <vt:lpstr>pasqyra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2014-03-28T09:19:35Z</cp:lastPrinted>
  <dcterms:created xsi:type="dcterms:W3CDTF">2008-12-07T08:59:09Z</dcterms:created>
  <dcterms:modified xsi:type="dcterms:W3CDTF">2018-12-18T19:58:02Z</dcterms:modified>
</cp:coreProperties>
</file>