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535" tabRatio="883" activeTab="3"/>
  </bookViews>
  <sheets>
    <sheet name="2.Pasqyra e Pozicioni Financiar" sheetId="19" r:id="rId1"/>
    <sheet name="1.Pasqyra e Perform. (natyra)" sheetId="18" r:id="rId2"/>
    <sheet name="Pasqyra e Levizjeve ne Kapital" sheetId="20" r:id="rId3"/>
    <sheet name="5-CashFlow (direkt)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41" i="21"/>
  <c r="B141"/>
  <c r="D126"/>
  <c r="B126"/>
  <c r="D110"/>
  <c r="D143" s="1"/>
  <c r="D146" s="1"/>
  <c r="D149" s="1"/>
  <c r="B110"/>
  <c r="B143" s="1"/>
  <c r="B146" s="1"/>
  <c r="B149" s="1"/>
  <c r="D50"/>
  <c r="B50"/>
  <c r="D35"/>
  <c r="B35"/>
  <c r="D20"/>
  <c r="D52" s="1"/>
  <c r="D55" s="1"/>
  <c r="B20"/>
  <c r="B52" s="1"/>
  <c r="B55" s="1"/>
  <c r="K35" i="20" l="1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K24" s="1"/>
  <c r="K37" s="1"/>
  <c r="I17"/>
  <c r="I24" s="1"/>
  <c r="I37" s="1"/>
  <c r="H17"/>
  <c r="G17"/>
  <c r="G24" s="1"/>
  <c r="G37" s="1"/>
  <c r="F17"/>
  <c r="E17"/>
  <c r="E24" s="1"/>
  <c r="E37" s="1"/>
  <c r="D17"/>
  <c r="C17"/>
  <c r="C24" s="1"/>
  <c r="C37" s="1"/>
  <c r="B17"/>
  <c r="J17" s="1"/>
  <c r="L17" s="1"/>
  <c r="L16"/>
  <c r="J16"/>
  <c r="L15"/>
  <c r="J15"/>
  <c r="L14"/>
  <c r="J14"/>
  <c r="L13"/>
  <c r="J13"/>
  <c r="K12"/>
  <c r="I12"/>
  <c r="H12"/>
  <c r="H24" s="1"/>
  <c r="H37" s="1"/>
  <c r="G12"/>
  <c r="F12"/>
  <c r="F24" s="1"/>
  <c r="F37" s="1"/>
  <c r="E12"/>
  <c r="D12"/>
  <c r="D24" s="1"/>
  <c r="D37" s="1"/>
  <c r="C12"/>
  <c r="B12"/>
  <c r="B24" s="1"/>
  <c r="J11"/>
  <c r="L11" s="1"/>
  <c r="J10"/>
  <c r="L10" s="1"/>
  <c r="J24" l="1"/>
  <c r="L24" s="1"/>
  <c r="B37"/>
  <c r="J37" s="1"/>
  <c r="L37" s="1"/>
  <c r="J12"/>
  <c r="L12" s="1"/>
  <c r="D69" i="19" l="1"/>
  <c r="D71" s="1"/>
  <c r="B69"/>
  <c r="B71" s="1"/>
  <c r="D58"/>
  <c r="B58"/>
  <c r="B73" s="1"/>
  <c r="D44"/>
  <c r="D46" s="1"/>
  <c r="D48" s="1"/>
  <c r="B44"/>
  <c r="B46" s="1"/>
  <c r="B48" s="1"/>
  <c r="B75" s="1"/>
  <c r="D32"/>
  <c r="D34" s="1"/>
  <c r="D36" s="1"/>
  <c r="B32"/>
  <c r="B34" s="1"/>
  <c r="B36" s="1"/>
  <c r="D22"/>
  <c r="B22"/>
  <c r="D73" l="1"/>
  <c r="D75" s="1"/>
  <c r="D77" s="1"/>
  <c r="B77"/>
  <c r="D157" i="18" l="1"/>
  <c r="B157"/>
  <c r="D149"/>
  <c r="D159" s="1"/>
  <c r="D161" s="1"/>
  <c r="B149"/>
  <c r="B159" s="1"/>
  <c r="D117"/>
  <c r="D120" s="1"/>
  <c r="D125" s="1"/>
  <c r="D140" s="1"/>
  <c r="D105"/>
  <c r="B105"/>
  <c r="B117" s="1"/>
  <c r="B120" s="1"/>
  <c r="B125" s="1"/>
  <c r="B140" s="1"/>
  <c r="B161" l="1"/>
  <c r="D67" l="1"/>
  <c r="B67"/>
  <c r="D59"/>
  <c r="D69" s="1"/>
  <c r="D71" s="1"/>
  <c r="B59"/>
  <c r="B69" s="1"/>
  <c r="B71" s="1"/>
  <c r="D30"/>
  <c r="D35" s="1"/>
  <c r="D50" s="1"/>
  <c r="D28"/>
  <c r="B28"/>
  <c r="B30" s="1"/>
  <c r="B35" s="1"/>
  <c r="B50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<sst xmlns="http://schemas.openxmlformats.org/spreadsheetml/2006/main" count="711" uniqueCount="408">
  <si>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</si>
  <si>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</si>
  <si>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</si>
  <si>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</si>
  <si>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</si>
  <si>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</si>
  <si>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</si>
  <si>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</si>
  <si>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</si>
  <si>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</si>
  <si>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</si>
  <si>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</si>
  <si>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</si>
  <si>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</si>
  <si>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</si>
  <si>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</si>
  <si>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</si>
  <si>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</si>
  <si>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</si>
  <si>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</si>
  <si>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</si>
  <si>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</si>
  <si>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</si>
  <si>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</si>
  <si>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</si>
  <si>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</si>
  <si>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</si>
  <si>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</si>
  <si>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</si>
  <si>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</si>
  <si>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</si>
  <si>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</si>
  <si>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</si>
  <si>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</si>
  <si>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</si>
  <si>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</si>
  <si>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</si>
  <si>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</si>
  <si>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</si>
  <si>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</si>
  <si>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</si>
  <si>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</si>
  <si>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</si>
  <si>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</si>
  <si>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</si>
  <si>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</si>
  <si>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</si>
  <si>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</si>
  <si>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</si>
  <si>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</si>
  <si>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</si>
  <si>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</si>
  <si>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</si>
  <si>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</si>
  <si>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</si>
  <si>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</si>
  <si>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</si>
  <si>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</si>
  <si>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</si>
  <si>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</si>
  <si>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</si>
  <si>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</si>
  <si>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</si>
  <si>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</si>
  <si>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</si>
  <si>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</si>
  <si>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</si>
  <si>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</si>
  <si>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</si>
  <si>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</si>
  <si>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</si>
  <si>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</si>
  <si>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</si>
  <si>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</si>
  <si>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</si>
  <si>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</si>
  <si>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</si>
  <si>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</si>
  <si>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</si>
  <si>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</si>
  <si>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</si>
  <si>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</si>
  <si>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</si>
  <si>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</si>
  <si>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</si>
  <si>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</si>
  <si>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</si>
  <si>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</si>
  <si>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</si>
  <si>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</si>
  <si>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</si>
  <si>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</si>
  <si>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</si>
  <si>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</si>
  <si>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</si>
  <si>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</si>
  <si>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</si>
  <si>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</si>
  <si>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</si>
  <si>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</si>
  <si>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</si>
  <si>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</si>
  <si>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</si>
  <si>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</si>
  <si>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</si>
  <si>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</si>
  <si>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</si>
  <si>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</si>
  <si>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</si>
  <si>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</si>
  <si>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</si>
  <si>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</si>
  <si>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</si>
  <si>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</si>
  <si>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</si>
  <si>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</si>
  <si>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</si>
  <si>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</si>
  <si>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</si>
  <si>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</si>
  <si>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</si>
  <si>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</si>
  <si>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</si>
  <si>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</si>
  <si>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</si>
  <si>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</si>
  <si>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</si>
  <si>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</si>
  <si>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</si>
  <si>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</si>
  <si>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</si>
  <si>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</si>
  <si>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</si>
  <si>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</si>
  <si>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</si>
  <si>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</si>
  <si>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</si>
  <si>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</si>
  <si>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</si>
  <si>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</si>
  <si>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</si>
  <si>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</si>
  <si>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</si>
  <si>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</si>
  <si>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</si>
  <si>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</si>
  <si>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</si>
  <si>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</si>
  <si>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</si>
  <si>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</si>
  <si>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</si>
  <si>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</si>
  <si>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</si>
  <si>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</si>
  <si>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</si>
  <si>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</si>
  <si>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</si>
  <si>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</si>
  <si>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</si>
  <si>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</si>
  <si>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</si>
  <si>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</si>
  <si>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</si>
  <si>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</si>
  <si>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</si>
  <si>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</si>
  <si>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</si>
  <si>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</si>
  <si>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</si>
  <si>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</si>
  <si>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</si>
  <si>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</si>
  <si>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</si>
  <si>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</si>
  <si>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</si>
  <si>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</si>
  <si>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</si>
  <si>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</si>
  <si>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</si>
  <si>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</si>
  <si>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</si>
  <si>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</si>
  <si>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</si>
  <si>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</si>
  <si>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</si>
  <si>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</si>
  <si>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</si>
  <si>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</si>
  <si>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</si>
  <si>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</si>
  <si>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</si>
  <si>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</si>
  <si>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</si>
  <si>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</si>
  <si>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</si>
  <si>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</si>
  <si>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</si>
  <si>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</si>
  <si>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</si>
  <si>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</si>
  <si>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</si>
  <si>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</si>
  <si>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</si>
  <si>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</si>
  <si>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</si>
  <si>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</si>
  <si>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</si>
  <si>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</si>
  <si>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</si>
  <si>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</si>
  <si>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</si>
  <si>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</si>
  <si>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</si>
  <si>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</si>
  <si>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</si>
  <si>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</si>
  <si>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</si>
  <si>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</si>
  <si>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</si>
  <si>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</si>
  <si>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</si>
  <si>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</si>
  <si>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</si>
  <si>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</si>
  <si>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</si>
  <si>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</si>
  <si>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</si>
  <si>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</si>
  <si>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</si>
  <si>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</si>
  <si>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</si>
  <si>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</si>
  <si>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</si>
  <si>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</si>
  <si>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</si>
  <si>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</si>
  <si>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</si>
  <si>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</si>
  <si>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</si>
  <si>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</si>
  <si>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</si>
  <si>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</si>
  <si>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</si>
  <si>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</si>
  <si>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</si>
  <si>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</si>
  <si>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</si>
  <si>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</si>
  <si>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</si>
  <si>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</si>
  <si>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</si>
  <si>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</si>
  <si>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</si>
  <si>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</si>
  <si>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</si>
  <si>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</si>
  <si>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</si>
  <si>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</si>
  <si>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</si>
  <si>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</si>
  <si>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</si>
  <si>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</si>
  <si>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</si>
  <si>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</si>
  <si>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</si>
  <si>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(Interesi bankar)</t>
    </r>
  </si>
  <si>
    <t>"Ujesjelles Kanalizime Puke" sha, Puke</t>
  </si>
  <si>
    <t>NIPT: J69310307F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</si>
  <si>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</si>
  <si>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</si>
  <si>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</si>
  <si>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</si>
  <si>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</si>
  <si>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</si>
  <si>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</si>
  <si>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</si>
  <si>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</si>
  <si>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</si>
  <si>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</si>
  <si>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Pasqyrat financiare te vitit 2020</t>
  </si>
  <si>
    <t xml:space="preserve"> "Ujesjelles Kanalizime Puke" sha, Puke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</si>
  <si>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</si>
  <si>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</si>
  <si>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</si>
  <si>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</si>
  <si>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</si>
  <si>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</si>
  <si>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</si>
  <si>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</si>
  <si>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</si>
  <si>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</si>
  <si>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</si>
  <si>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</si>
  <si>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</si>
  <si>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</si>
  <si>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</si>
  <si>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</si>
  <si>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</si>
  <si>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</si>
  <si>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</si>
  <si>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</si>
  <si>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</si>
  <si>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</si>
  <si>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</si>
  <si>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</si>
  <si>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</si>
  <si>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</si>
  <si>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</si>
  <si>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</si>
  <si>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</si>
  <si>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</si>
  <si>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</si>
  <si>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</si>
  <si>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</si>
  <si>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</si>
  <si>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</si>
  <si>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</si>
  <si>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</si>
  <si>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</si>
  <si>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</si>
  <si>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</si>
  <si>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</si>
  <si>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Garanci punimesh</t>
  </si>
  <si>
    <t>Te ardhura te shtyra</t>
  </si>
  <si>
    <t>Grante kapitale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</si>
  <si>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</si>
  <si>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</si>
  <si>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</si>
  <si>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</si>
  <si>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</si>
  <si>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Provizione</t>
  </si>
  <si>
    <t>Detyrime te tjera (pershkruaj)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</si>
  <si>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</si>
  <si>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</si>
  <si>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</si>
  <si>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</si>
  <si>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</si>
  <si>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</si>
  <si>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</si>
  <si>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</si>
  <si>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</si>
  <si>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</si>
  <si>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</si>
  <si>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</si>
  <si>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</si>
  <si>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</si>
  <si>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 (bashkim i dy shoqerive te ujesjellesave)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</si>
  <si>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</si>
  <si>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</si>
  <si>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</si>
  <si>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</si>
  <si>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</si>
  <si>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</si>
  <si>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</si>
  <si>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(transferim humbje e vitit kaluar dhe sistemim)</t>
    </r>
  </si>
  <si>
    <t xml:space="preserve">Totali i transaksioneve per pronaret e njësisë ekonomike </t>
  </si>
  <si>
    <t>Pozicioni financiar me 31 dhjetor 2017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</si>
  <si>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</si>
  <si>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Pozicioni financiar me 31 dhjetor 2018</t>
  </si>
  <si>
    <t>Check PY</t>
  </si>
  <si>
    <t>Check CY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</si>
  <si>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</si>
  <si>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</si>
  <si>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Parat e arketuara nga klienti</t>
  </si>
  <si>
    <t>Parate e paguara ndaj furnitoreve dhe punonjesve</t>
  </si>
  <si>
    <t>Parate e ardhura nga veprimtarit</t>
  </si>
  <si>
    <t>Interesi I paguar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</si>
  <si>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</si>
  <si>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</si>
  <si>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</si>
  <si>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</si>
  <si>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</si>
  <si>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Blerje e shoqerise se kontrolluar X minus parate e arketuara</t>
  </si>
  <si>
    <t>Blerje e aktiveve afatgjata materiale</t>
  </si>
  <si>
    <t>Te ardhura nga shitjet e paisjeve</t>
  </si>
  <si>
    <t>Interesi I arketuar</t>
  </si>
  <si>
    <t>Dividentet e arketuara</t>
  </si>
  <si>
    <t>MM neto e perdorur ne aktivitet investues</t>
  </si>
  <si>
    <t>Fluksi monetar nga veprimtarit financiare</t>
  </si>
  <si>
    <t>Mjete monetare neto nga/perdorur ne aktivitetin e investimit</t>
  </si>
  <si>
    <t>Fluksi i mjeteve monetare nga/perdorur ne aktivitetin e financimit</t>
  </si>
  <si>
    <t>Te ardhura nga subvencionet te ushtrimit</t>
  </si>
  <si>
    <t>Te ardhura nga huamarrja afatgjata</t>
  </si>
  <si>
    <t>Pagesat e detyrimeve te qirase financiare</t>
  </si>
  <si>
    <t>Devidentet e paguar</t>
  </si>
  <si>
    <t>MM neto ne aktivitetet fianciare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</si>
  <si>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</si>
  <si>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</si>
  <si>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</si>
  <si>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</si>
  <si>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</si>
  <si>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</si>
  <si>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Fitimi/(Humbja) e periudhes</t>
  </si>
  <si>
    <t>Rregullime per te ardhura dhe shpenzime jo-monetare:</t>
  </si>
  <si>
    <t>Amortizimi i AAM</t>
  </si>
  <si>
    <t>Sistemim ne zbritje te AAM</t>
  </si>
  <si>
    <t>Sistemim ne zbritje te humbjes</t>
  </si>
  <si>
    <t>Diference shtese aksione - shtese AAM</t>
  </si>
  <si>
    <t>Pershkruaj</t>
  </si>
  <si>
    <t>Fluksi i mjeteve monetare i perfshire ne aktivitete investuese</t>
  </si>
  <si>
    <t>Ndryshim ne aktivet dhe detyrimet e shfrytezimit</t>
  </si>
  <si>
    <t>Rritje/renje ne tepricen e kerkesave te arketueshme dhe aktiveve tjera</t>
  </si>
  <si>
    <t>Rritje/renje ne tepricen e inventarit</t>
  </si>
  <si>
    <t>Rritje/renje ne tepricen e detyrimeve per tu paguar nga aktiviteti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</si>
  <si>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</si>
  <si>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Tatim fitimi i paguar gjate periudhes</t>
  </si>
  <si>
    <t>Blerje aktive afatgjata</t>
  </si>
  <si>
    <t>Efekti i luhatjeve te kurseve te kembimit te mjeteve monetare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</si>
</sst>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7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  <xf numFmtId="0" fontId="183" fillId="0" borderId="0" xfId="0" applyNumberFormat="1" applyFont="1" applyFill="1" applyBorder="1" applyAlignment="1" applyProtection="1">
      <alignment wrapText="1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62" borderId="0" xfId="0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NumberFormat="1" applyFont="1" applyFill="1" applyBorder="1" applyAlignment="1" applyProtection="1">
      <alignment wrapText="1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76" fillId="0" borderId="0" xfId="0" applyNumberFormat="1" applyFont="1" applyFill="1" applyBorder="1" applyAlignment="1" applyProtection="1"/>
    <xf numFmtId="0" fontId="180" fillId="0" borderId="0" xfId="6594" applyNumberFormat="1" applyFont="1" applyFill="1" applyBorder="1" applyAlignment="1" applyProtection="1">
      <alignment wrapText="1"/>
    </xf>
    <xf numFmtId="0" fontId="188" fillId="0" borderId="0" xfId="0" applyFont="1" applyBorder="1" applyAlignment="1"/>
    <xf numFmtId="0" fontId="176" fillId="0" borderId="0" xfId="6594" applyNumberFormat="1" applyFont="1" applyFill="1" applyBorder="1" applyAlignment="1" applyProtection="1"/>
    <xf numFmtId="3" fontId="189" fillId="0" borderId="0" xfId="0" applyNumberFormat="1" applyFont="1" applyBorder="1" applyAlignment="1">
      <alignment vertical="center"/>
    </xf>
    <xf numFmtId="0" fontId="176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90" fillId="62" borderId="0" xfId="6594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89" fillId="0" borderId="0" xfId="3275" applyFont="1" applyFill="1" applyBorder="1" applyAlignment="1">
      <alignment horizontal="left" vertical="center"/>
    </xf>
    <xf numFmtId="37" fontId="178" fillId="61" borderId="26" xfId="0" applyNumberFormat="1" applyFont="1" applyFill="1" applyBorder="1"/>
    <xf numFmtId="0" fontId="1" fillId="0" borderId="0" xfId="6594"/>
    <xf numFmtId="37" fontId="191" fillId="0" borderId="0" xfId="6594" applyNumberFormat="1" applyFont="1"/>
    <xf numFmtId="37" fontId="181" fillId="0" borderId="15" xfId="0" applyNumberFormat="1" applyFont="1" applyBorder="1"/>
    <xf numFmtId="37" fontId="175" fillId="0" borderId="0" xfId="0" applyNumberFormat="1" applyFont="1" applyFill="1" applyBorder="1" applyAlignment="1" applyProtection="1"/>
    <xf numFmtId="37" fontId="191" fillId="0" borderId="25" xfId="6594" applyNumberFormat="1" applyFont="1" applyBorder="1"/>
    <xf numFmtId="37" fontId="177" fillId="0" borderId="27" xfId="0" applyNumberFormat="1" applyFont="1" applyBorder="1" applyAlignment="1">
      <alignment vertical="center"/>
    </xf>
    <xf numFmtId="37" fontId="176" fillId="0" borderId="25" xfId="6594" applyNumberFormat="1" applyFont="1" applyFill="1" applyBorder="1" applyAlignment="1" applyProtection="1">
      <alignment wrapText="1"/>
    </xf>
    <xf numFmtId="0" fontId="176" fillId="0" borderId="0" xfId="6594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2" fillId="0" borderId="0" xfId="6595" applyNumberFormat="1" applyFont="1" applyFill="1" applyBorder="1" applyAlignment="1">
      <alignment vertical="center"/>
    </xf>
    <xf numFmtId="0" fontId="193" fillId="0" borderId="0" xfId="6595" applyNumberFormat="1" applyFont="1" applyFill="1" applyBorder="1" applyAlignment="1">
      <alignment horizontal="center" vertical="center"/>
    </xf>
    <xf numFmtId="0" fontId="194" fillId="0" borderId="0" xfId="6595" applyNumberFormat="1" applyFont="1" applyFill="1" applyBorder="1" applyAlignment="1">
      <alignment vertical="center"/>
    </xf>
    <xf numFmtId="37" fontId="194" fillId="0" borderId="0" xfId="6595" applyNumberFormat="1" applyFont="1" applyFill="1" applyBorder="1" applyAlignment="1">
      <alignment vertical="center"/>
    </xf>
    <xf numFmtId="0" fontId="193" fillId="0" borderId="0" xfId="6595" applyNumberFormat="1" applyFont="1" applyFill="1" applyBorder="1" applyAlignment="1">
      <alignment vertical="center"/>
    </xf>
    <xf numFmtId="0" fontId="178" fillId="0" borderId="0" xfId="6596" applyFont="1"/>
    <xf numFmtId="0" fontId="182" fillId="0" borderId="0" xfId="0" applyFont="1"/>
    <xf numFmtId="0" fontId="182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5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8" fillId="0" borderId="0" xfId="6596" applyFont="1" applyBorder="1"/>
    <xf numFmtId="0" fontId="179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81" fillId="0" borderId="15" xfId="6596" applyNumberFormat="1" applyFont="1" applyFill="1" applyBorder="1" applyAlignment="1">
      <alignment horizontal="right"/>
    </xf>
    <xf numFmtId="0" fontId="197" fillId="0" borderId="0" xfId="6596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6" fillId="0" borderId="25" xfId="6598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8" fillId="0" borderId="0" xfId="6596" applyNumberFormat="1" applyFont="1" applyAlignment="1">
      <alignment horizontal="right"/>
    </xf>
    <xf numFmtId="0" fontId="197" fillId="0" borderId="0" xfId="6596" applyNumberFormat="1" applyFont="1" applyFill="1" applyBorder="1" applyAlignment="1" applyProtection="1">
      <alignment vertical="top" wrapText="1"/>
    </xf>
    <xf numFmtId="37" fontId="178" fillId="34" borderId="0" xfId="6596" applyNumberFormat="1" applyFont="1" applyFill="1" applyAlignment="1">
      <alignment horizontal="right"/>
    </xf>
    <xf numFmtId="37" fontId="181" fillId="0" borderId="25" xfId="6596" applyNumberFormat="1" applyFont="1" applyBorder="1" applyAlignment="1">
      <alignment horizontal="right"/>
    </xf>
    <xf numFmtId="0" fontId="197" fillId="0" borderId="0" xfId="6596" applyNumberFormat="1" applyFont="1" applyFill="1" applyBorder="1" applyAlignment="1" applyProtection="1">
      <alignment vertical="top"/>
    </xf>
    <xf numFmtId="0" fontId="197" fillId="62" borderId="0" xfId="6596" applyNumberFormat="1" applyFont="1" applyFill="1" applyBorder="1" applyAlignment="1" applyProtection="1">
      <alignment vertical="top"/>
    </xf>
    <xf numFmtId="37" fontId="178" fillId="0" borderId="0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/>
    <xf numFmtId="37" fontId="181" fillId="61" borderId="15" xfId="6596" applyNumberFormat="1" applyFont="1" applyFill="1" applyBorder="1" applyAlignment="1">
      <alignment horizontal="right"/>
    </xf>
    <xf numFmtId="37" fontId="178" fillId="0" borderId="0" xfId="6596" applyNumberFormat="1" applyFont="1" applyBorder="1"/>
    <xf numFmtId="37" fontId="178" fillId="0" borderId="0" xfId="6596" applyNumberFormat="1" applyFont="1"/>
    <xf numFmtId="0" fontId="199" fillId="0" borderId="0" xfId="6596" applyFont="1"/>
    <xf numFmtId="37" fontId="199" fillId="0" borderId="0" xfId="6596" applyNumberFormat="1" applyFont="1" applyBorder="1"/>
    <xf numFmtId="37" fontId="199" fillId="0" borderId="0" xfId="6596" applyNumberFormat="1" applyFont="1"/>
    <xf numFmtId="0" fontId="178" fillId="0" borderId="0" xfId="6593" applyFont="1"/>
    <xf numFmtId="0" fontId="178" fillId="0" borderId="0" xfId="6593" applyFont="1" applyBorder="1"/>
    <xf numFmtId="0" fontId="178" fillId="0" borderId="0" xfId="6593" applyFont="1" applyAlignment="1">
      <alignment horizontal="center"/>
    </xf>
    <xf numFmtId="3" fontId="177" fillId="0" borderId="0" xfId="6593" applyNumberFormat="1" applyFont="1" applyBorder="1" applyAlignment="1">
      <alignment horizontal="center" vertical="center"/>
    </xf>
    <xf numFmtId="0" fontId="200" fillId="0" borderId="0" xfId="6593" applyFont="1" applyBorder="1" applyAlignment="1">
      <alignment vertical="center"/>
    </xf>
    <xf numFmtId="3" fontId="189" fillId="0" borderId="0" xfId="6593" applyNumberFormat="1" applyFont="1" applyBorder="1" applyAlignment="1">
      <alignment vertical="center"/>
    </xf>
    <xf numFmtId="0" fontId="176" fillId="0" borderId="0" xfId="6593" applyNumberFormat="1" applyFont="1" applyFill="1" applyBorder="1" applyAlignment="1" applyProtection="1">
      <alignment wrapText="1"/>
    </xf>
    <xf numFmtId="38" fontId="178" fillId="0" borderId="0" xfId="6593" applyNumberFormat="1" applyFont="1"/>
    <xf numFmtId="38" fontId="178" fillId="0" borderId="0" xfId="6593" applyNumberFormat="1" applyFont="1" applyBorder="1"/>
    <xf numFmtId="0" fontId="180" fillId="0" borderId="0" xfId="6593" applyNumberFormat="1" applyFont="1" applyFill="1" applyBorder="1" applyAlignment="1" applyProtection="1">
      <alignment horizontal="left" wrapText="1" indent="2"/>
    </xf>
    <xf numFmtId="0" fontId="179" fillId="0" borderId="0" xfId="6593" applyNumberFormat="1" applyFont="1" applyFill="1" applyBorder="1" applyAlignment="1" applyProtection="1">
      <alignment horizontal="left" indent="2"/>
    </xf>
    <xf numFmtId="0" fontId="179" fillId="0" borderId="0" xfId="6593" applyNumberFormat="1" applyFont="1" applyFill="1" applyBorder="1" applyAlignment="1" applyProtection="1">
      <alignment horizontal="left" wrapText="1" indent="2"/>
    </xf>
    <xf numFmtId="38" fontId="178" fillId="0" borderId="25" xfId="6593" applyNumberFormat="1" applyFont="1" applyBorder="1"/>
    <xf numFmtId="0" fontId="176" fillId="0" borderId="0" xfId="3275" applyFont="1" applyFill="1" applyAlignment="1">
      <alignment vertical="top" wrapText="1"/>
    </xf>
    <xf numFmtId="38" fontId="178" fillId="0" borderId="27" xfId="6593" applyNumberFormat="1" applyFont="1" applyBorder="1"/>
    <xf numFmtId="0" fontId="179" fillId="0" borderId="0" xfId="6593" applyNumberFormat="1" applyFont="1" applyFill="1" applyBorder="1" applyAlignment="1" applyProtection="1">
      <alignment horizontal="left" wrapText="1"/>
    </xf>
    <xf numFmtId="0" fontId="176" fillId="61" borderId="0" xfId="6593" applyNumberFormat="1" applyFont="1" applyFill="1" applyBorder="1" applyAlignment="1" applyProtection="1">
      <alignment horizontal="left" wrapText="1"/>
    </xf>
    <xf numFmtId="38" fontId="178" fillId="61" borderId="15" xfId="6593" applyNumberFormat="1" applyFont="1" applyFill="1" applyBorder="1"/>
    <xf numFmtId="38" fontId="178" fillId="61" borderId="0" xfId="6593" applyNumberFormat="1" applyFont="1" applyFill="1" applyBorder="1"/>
    <xf numFmtId="0" fontId="179" fillId="0" borderId="0" xfId="6593" applyNumberFormat="1" applyFont="1" applyFill="1" applyBorder="1" applyAlignment="1" applyProtection="1">
      <alignment wrapText="1"/>
    </xf>
    <xf numFmtId="0" fontId="188" fillId="0" borderId="0" xfId="0" applyFont="1" applyBorder="1" applyAlignment="1">
      <alignment horizontal="left"/>
    </xf>
    <xf numFmtId="0" fontId="200" fillId="0" borderId="0" xfId="0" applyFont="1" applyBorder="1" applyAlignment="1">
      <alignment vertical="center"/>
    </xf>
    <xf numFmtId="38" fontId="178" fillId="0" borderId="0" xfId="0" applyNumberFormat="1" applyFont="1"/>
    <xf numFmtId="38" fontId="178" fillId="0" borderId="0" xfId="0" applyNumberFormat="1" applyFont="1" applyBorder="1"/>
    <xf numFmtId="37" fontId="178" fillId="0" borderId="0" xfId="0" applyNumberFormat="1" applyFont="1" applyFill="1" applyBorder="1"/>
    <xf numFmtId="37" fontId="181" fillId="0" borderId="25" xfId="0" applyNumberFormat="1" applyFont="1" applyBorder="1"/>
    <xf numFmtId="37" fontId="181" fillId="0" borderId="0" xfId="0" applyNumberFormat="1" applyFont="1" applyBorder="1"/>
    <xf numFmtId="37" fontId="181" fillId="0" borderId="27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7" fontId="181" fillId="61" borderId="0" xfId="0" applyNumberFormat="1" applyFont="1" applyFill="1" applyBorder="1"/>
    <xf numFmtId="167" fontId="194" fillId="0" borderId="0" xfId="6595" applyNumberFormat="1" applyFont="1" applyFill="1" applyBorder="1" applyAlignment="1">
      <alignment vertical="center"/>
    </xf>
    <xf numFmtId="1" fontId="194" fillId="0" borderId="0" xfId="6595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7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0"/>
  <sheetViews>
    <sheetView showGridLines="0" workbookViewId="0">
      <selection activeCell="H14" sqref="H14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1.5703125" style="36" bestFit="1" customWidth="1"/>
    <col min="7" max="16384" width="9.140625" style="36"/>
  </cols>
  <sheetData>
    <row r="1" spans="1:5">
      <c r="A1" s="64" t="s">
        <v>279</v>
      </c>
    </row>
    <row r="2" spans="1:5">
      <c r="A2" s="65" t="s">
        <v>280</v>
      </c>
    </row>
    <row r="3" spans="1:5">
      <c r="A3" s="65" t="s">
        <v>267</v>
      </c>
    </row>
    <row r="4" spans="1:5">
      <c r="A4" s="65" t="s">
        <v>268</v>
      </c>
    </row>
    <row r="5" spans="1:5">
      <c r="A5" s="76" t="s">
        <v>281</v>
      </c>
    </row>
    <row r="6" spans="1:5">
      <c r="A6" s="77" t="s">
        <v>282</v>
      </c>
      <c r="B6" s="37" t="s">
        <v>211</v>
      </c>
      <c r="C6" s="37"/>
      <c r="D6" s="37" t="s">
        <v>211</v>
      </c>
    </row>
    <row r="7" spans="1:5">
      <c r="A7" s="78"/>
      <c r="B7" s="37" t="s">
        <v>212</v>
      </c>
      <c r="C7" s="37"/>
      <c r="D7" s="37" t="s">
        <v>213</v>
      </c>
      <c r="E7" s="36"/>
    </row>
    <row r="8" spans="1:5">
      <c r="A8" s="79" t="s">
        <v>283</v>
      </c>
      <c r="B8" s="80"/>
      <c r="C8" s="80"/>
      <c r="D8" s="80"/>
      <c r="E8" s="36"/>
    </row>
    <row r="9" spans="1:5">
      <c r="A9" s="81" t="s">
        <v>284</v>
      </c>
      <c r="B9" s="80"/>
      <c r="C9" s="80"/>
      <c r="D9" s="80"/>
      <c r="E9" s="36"/>
    </row>
    <row r="10" spans="1:5">
      <c r="A10" s="82" t="s">
        <v>285</v>
      </c>
      <c r="B10" s="83">
        <v>280688051</v>
      </c>
      <c r="C10" s="84"/>
      <c r="D10" s="83">
        <v>216742832</v>
      </c>
      <c r="E10" s="36"/>
    </row>
    <row r="11" spans="1:5">
      <c r="A11" s="82" t="s">
        <v>286</v>
      </c>
      <c r="B11" s="83"/>
      <c r="C11" s="84"/>
      <c r="D11" s="83"/>
      <c r="E11" s="36"/>
    </row>
    <row r="12" spans="1:5">
      <c r="A12" s="82" t="s">
        <v>287</v>
      </c>
      <c r="B12" s="83"/>
      <c r="C12" s="84"/>
      <c r="D12" s="83"/>
      <c r="E12" s="36"/>
    </row>
    <row r="13" spans="1:5" ht="16.5" customHeight="1">
      <c r="A13" s="82" t="s">
        <v>288</v>
      </c>
      <c r="B13" s="83"/>
      <c r="C13" s="84"/>
      <c r="D13" s="83"/>
      <c r="E13" s="36"/>
    </row>
    <row r="14" spans="1:5" ht="16.5" customHeight="1">
      <c r="A14" s="82" t="s">
        <v>289</v>
      </c>
      <c r="B14" s="83"/>
      <c r="C14" s="84"/>
      <c r="D14" s="83"/>
      <c r="E14" s="36"/>
    </row>
    <row r="15" spans="1:5">
      <c r="A15" s="82" t="s">
        <v>290</v>
      </c>
      <c r="B15" s="83"/>
      <c r="C15" s="84"/>
      <c r="D15" s="83"/>
      <c r="E15" s="36"/>
    </row>
    <row r="16" spans="1:5">
      <c r="A16" s="82" t="s">
        <v>291</v>
      </c>
      <c r="B16" s="83"/>
      <c r="C16" s="84"/>
      <c r="D16" s="83"/>
      <c r="E16" s="36"/>
    </row>
    <row r="17" spans="1:5">
      <c r="A17" s="82" t="s">
        <v>292</v>
      </c>
      <c r="B17" s="83"/>
      <c r="C17" s="84"/>
      <c r="D17" s="83"/>
      <c r="E17" s="36"/>
    </row>
    <row r="18" spans="1:5">
      <c r="A18" s="82" t="s">
        <v>293</v>
      </c>
      <c r="B18" s="83"/>
      <c r="C18" s="84"/>
      <c r="D18" s="83"/>
      <c r="E18" s="36"/>
    </row>
    <row r="19" spans="1:5" ht="16.5" customHeight="1">
      <c r="A19" s="82" t="s">
        <v>294</v>
      </c>
      <c r="B19" s="83"/>
      <c r="C19" s="84"/>
      <c r="D19" s="83"/>
      <c r="E19" s="36"/>
    </row>
    <row r="20" spans="1:5" ht="16.5" customHeight="1">
      <c r="A20" s="82" t="s">
        <v>295</v>
      </c>
      <c r="B20" s="83"/>
      <c r="C20" s="84"/>
      <c r="D20" s="83"/>
      <c r="E20" s="36"/>
    </row>
    <row r="21" spans="1:5">
      <c r="A21" s="85" t="s">
        <v>296</v>
      </c>
      <c r="B21" s="83"/>
      <c r="C21" s="84"/>
      <c r="D21" s="83"/>
      <c r="E21" s="36"/>
    </row>
    <row r="22" spans="1:5">
      <c r="A22" s="81" t="s">
        <v>297</v>
      </c>
      <c r="B22" s="86">
        <f>SUM(B10:B21)</f>
        <v>280688051</v>
      </c>
      <c r="C22" s="87"/>
      <c r="D22" s="86">
        <f>SUM(D10:D21)</f>
        <v>216742832</v>
      </c>
      <c r="E22" s="36"/>
    </row>
    <row r="23" spans="1:5">
      <c r="A23" s="79"/>
      <c r="B23" s="88"/>
      <c r="C23" s="84"/>
      <c r="D23" s="88"/>
      <c r="E23" s="36"/>
    </row>
    <row r="24" spans="1:5">
      <c r="A24" s="89" t="s">
        <v>298</v>
      </c>
      <c r="B24" s="88"/>
      <c r="C24" s="84"/>
      <c r="D24" s="88"/>
      <c r="E24" s="36"/>
    </row>
    <row r="25" spans="1:5">
      <c r="A25" s="82" t="s">
        <v>299</v>
      </c>
      <c r="B25" s="83">
        <v>2335222</v>
      </c>
      <c r="C25" s="84"/>
      <c r="D25" s="83">
        <v>2361356</v>
      </c>
      <c r="E25" s="36"/>
    </row>
    <row r="26" spans="1:5">
      <c r="A26" s="82" t="s">
        <v>300</v>
      </c>
      <c r="B26" s="83">
        <v>17302906</v>
      </c>
      <c r="C26" s="84"/>
      <c r="D26" s="83">
        <v>16764232</v>
      </c>
      <c r="E26" s="36"/>
    </row>
    <row r="27" spans="1:5">
      <c r="A27" s="90" t="s">
        <v>301</v>
      </c>
      <c r="B27" s="83"/>
      <c r="C27" s="84"/>
      <c r="D27" s="83"/>
      <c r="E27" s="36"/>
    </row>
    <row r="28" spans="1:5">
      <c r="A28" s="82" t="s">
        <v>302</v>
      </c>
      <c r="B28" s="83">
        <v>7796765</v>
      </c>
      <c r="C28" s="84"/>
      <c r="D28" s="83"/>
      <c r="E28" s="36"/>
    </row>
    <row r="29" spans="1:5">
      <c r="A29" s="82" t="s">
        <v>303</v>
      </c>
      <c r="B29" s="83"/>
      <c r="C29" s="84"/>
      <c r="D29" s="83"/>
      <c r="E29" s="36"/>
    </row>
    <row r="30" spans="1:5">
      <c r="A30" s="82" t="s">
        <v>304</v>
      </c>
      <c r="B30" s="83">
        <v>22026</v>
      </c>
      <c r="C30" s="84"/>
      <c r="D30" s="83">
        <v>97200</v>
      </c>
      <c r="E30" s="36"/>
    </row>
    <row r="31" spans="1:5">
      <c r="A31" s="85" t="s">
        <v>296</v>
      </c>
      <c r="B31" s="91"/>
      <c r="C31" s="84"/>
      <c r="D31" s="91"/>
      <c r="E31" s="36"/>
    </row>
    <row r="32" spans="1:5">
      <c r="A32" s="92"/>
      <c r="B32" s="93">
        <f>SUM(B25:B31)</f>
        <v>27456919</v>
      </c>
      <c r="C32" s="92"/>
      <c r="D32" s="93">
        <f>SUM(D25:D31)</f>
        <v>19222788</v>
      </c>
      <c r="E32" s="36"/>
    </row>
    <row r="33" spans="1:6" ht="30">
      <c r="A33" s="82" t="s">
        <v>305</v>
      </c>
      <c r="B33" s="83"/>
      <c r="C33" s="84"/>
      <c r="D33" s="83"/>
      <c r="E33" s="36"/>
    </row>
    <row r="34" spans="1:6">
      <c r="A34" s="81" t="s">
        <v>306</v>
      </c>
      <c r="B34" s="86">
        <f>SUM(B32:B33)</f>
        <v>27456919</v>
      </c>
      <c r="C34" s="87"/>
      <c r="D34" s="86">
        <f>SUM(D32:D33)</f>
        <v>19222788</v>
      </c>
      <c r="E34" s="36"/>
    </row>
    <row r="35" spans="1:6">
      <c r="A35" s="72"/>
      <c r="B35" s="88"/>
      <c r="C35" s="84"/>
      <c r="D35" s="88"/>
      <c r="E35" s="36"/>
    </row>
    <row r="36" spans="1:6" ht="15.75" thickBot="1">
      <c r="A36" s="81" t="s">
        <v>307</v>
      </c>
      <c r="B36" s="94">
        <f>B34+B22</f>
        <v>308144970</v>
      </c>
      <c r="C36" s="84"/>
      <c r="D36" s="94">
        <f>D34+D22</f>
        <v>235965620</v>
      </c>
      <c r="E36" s="36"/>
    </row>
    <row r="37" spans="1:6" ht="15.75" thickTop="1">
      <c r="A37" s="48"/>
      <c r="B37" s="48"/>
      <c r="C37" s="48"/>
      <c r="D37" s="48"/>
      <c r="E37" s="36"/>
    </row>
    <row r="38" spans="1:6">
      <c r="A38" s="79" t="s">
        <v>308</v>
      </c>
      <c r="B38" s="36"/>
      <c r="C38" s="36"/>
      <c r="D38" s="36"/>
      <c r="E38" s="36"/>
    </row>
    <row r="39" spans="1:6">
      <c r="A39" s="79"/>
      <c r="B39" s="36"/>
      <c r="C39" s="36"/>
      <c r="D39" s="36"/>
      <c r="E39" s="36"/>
    </row>
    <row r="40" spans="1:6">
      <c r="A40" s="81" t="s">
        <v>309</v>
      </c>
      <c r="B40" s="88"/>
      <c r="C40" s="84"/>
      <c r="D40" s="88"/>
      <c r="E40" s="36"/>
    </row>
    <row r="41" spans="1:6">
      <c r="A41" s="82" t="s">
        <v>310</v>
      </c>
      <c r="B41" s="83">
        <v>246050000</v>
      </c>
      <c r="C41" s="84"/>
      <c r="D41" s="83">
        <v>246050000</v>
      </c>
      <c r="E41" s="36"/>
      <c r="F41" s="95"/>
    </row>
    <row r="42" spans="1:6">
      <c r="A42" s="85" t="s">
        <v>311</v>
      </c>
      <c r="B42" s="83"/>
      <c r="C42" s="84"/>
      <c r="D42" s="83">
        <v>553</v>
      </c>
      <c r="E42" s="36"/>
    </row>
    <row r="43" spans="1:6">
      <c r="A43" s="82" t="s">
        <v>312</v>
      </c>
      <c r="B43" s="83">
        <v>-77475707</v>
      </c>
      <c r="C43" s="84"/>
      <c r="D43" s="83">
        <v>-73162699</v>
      </c>
      <c r="E43" s="36"/>
    </row>
    <row r="44" spans="1:6">
      <c r="B44" s="96">
        <f>SUM(B41:B43)</f>
        <v>168574293</v>
      </c>
      <c r="C44" s="92"/>
      <c r="D44" s="96">
        <f>SUM(D41:D43)</f>
        <v>172887854</v>
      </c>
      <c r="E44" s="36"/>
    </row>
    <row r="45" spans="1:6">
      <c r="A45" s="82" t="s">
        <v>313</v>
      </c>
      <c r="B45" s="83">
        <v>-5460286</v>
      </c>
      <c r="C45" s="84"/>
      <c r="D45" s="83">
        <v>-4313561</v>
      </c>
      <c r="E45" s="36"/>
    </row>
    <row r="46" spans="1:6">
      <c r="A46" s="72" t="s">
        <v>314</v>
      </c>
      <c r="B46" s="96">
        <f>SUM(B44:B45)</f>
        <v>163114007</v>
      </c>
      <c r="C46" s="92"/>
      <c r="D46" s="96">
        <f>SUM(D44:D45)</f>
        <v>168574293</v>
      </c>
      <c r="E46" s="36"/>
    </row>
    <row r="47" spans="1:6">
      <c r="A47" s="73" t="s">
        <v>315</v>
      </c>
      <c r="B47" s="83"/>
      <c r="C47" s="84"/>
      <c r="D47" s="83"/>
      <c r="E47" s="36"/>
    </row>
    <row r="48" spans="1:6">
      <c r="A48" s="72" t="s">
        <v>316</v>
      </c>
      <c r="B48" s="97">
        <f>B46</f>
        <v>163114007</v>
      </c>
      <c r="C48" s="87"/>
      <c r="D48" s="97">
        <f>D46</f>
        <v>168574293</v>
      </c>
      <c r="E48" s="36"/>
      <c r="F48" s="95"/>
    </row>
    <row r="49" spans="1:5">
      <c r="A49" s="79"/>
      <c r="B49" s="36"/>
      <c r="C49" s="36"/>
      <c r="D49" s="36"/>
      <c r="E49" s="36"/>
    </row>
    <row r="50" spans="1:5">
      <c r="A50" s="81" t="s">
        <v>317</v>
      </c>
      <c r="B50" s="88"/>
      <c r="C50" s="84"/>
      <c r="D50" s="88"/>
      <c r="E50" s="36"/>
    </row>
    <row r="51" spans="1:5">
      <c r="A51" s="82" t="s">
        <v>318</v>
      </c>
      <c r="B51" s="83"/>
      <c r="C51" s="84"/>
      <c r="D51" s="83"/>
      <c r="E51" s="36"/>
    </row>
    <row r="52" spans="1:5">
      <c r="A52" s="82" t="s">
        <v>319</v>
      </c>
      <c r="B52" s="83"/>
      <c r="C52" s="84"/>
      <c r="D52" s="83"/>
      <c r="E52" s="36"/>
    </row>
    <row r="53" spans="1:5">
      <c r="A53" s="82" t="s">
        <v>320</v>
      </c>
      <c r="B53" s="83"/>
      <c r="C53" s="84"/>
      <c r="D53" s="83"/>
      <c r="E53" s="36"/>
    </row>
    <row r="54" spans="1:5">
      <c r="A54" s="82" t="s">
        <v>321</v>
      </c>
      <c r="B54" s="83"/>
      <c r="C54" s="84"/>
      <c r="D54" s="83"/>
      <c r="E54" s="36"/>
    </row>
    <row r="55" spans="1:5">
      <c r="A55" s="82" t="s">
        <v>322</v>
      </c>
      <c r="B55" s="83">
        <v>4227148</v>
      </c>
      <c r="C55" s="84"/>
      <c r="D55" s="83"/>
      <c r="E55" s="36"/>
    </row>
    <row r="56" spans="1:5">
      <c r="A56" s="82" t="s">
        <v>323</v>
      </c>
      <c r="B56" s="83">
        <v>50184749</v>
      </c>
      <c r="C56" s="84"/>
      <c r="D56" s="83">
        <v>52826052</v>
      </c>
      <c r="E56" s="36"/>
    </row>
    <row r="57" spans="1:5">
      <c r="A57" s="85" t="s">
        <v>324</v>
      </c>
      <c r="B57" s="83">
        <v>82037159</v>
      </c>
      <c r="C57" s="84"/>
      <c r="D57" s="83"/>
      <c r="E57" s="36"/>
    </row>
    <row r="58" spans="1:5">
      <c r="A58" s="81" t="s">
        <v>325</v>
      </c>
      <c r="B58" s="86">
        <f>SUM(B51:B57)</f>
        <v>136449056</v>
      </c>
      <c r="C58" s="87"/>
      <c r="D58" s="86">
        <f>SUM(D51:D57)</f>
        <v>52826052</v>
      </c>
      <c r="E58" s="36"/>
    </row>
    <row r="59" spans="1:5">
      <c r="A59" s="79"/>
      <c r="B59" s="36"/>
      <c r="C59" s="36"/>
      <c r="D59" s="36"/>
      <c r="E59" s="36"/>
    </row>
    <row r="60" spans="1:5">
      <c r="A60" s="81" t="s">
        <v>326</v>
      </c>
      <c r="B60" s="36"/>
      <c r="C60" s="36"/>
      <c r="D60" s="36"/>
      <c r="E60" s="36"/>
    </row>
    <row r="61" spans="1:5">
      <c r="A61" s="82" t="s">
        <v>327</v>
      </c>
      <c r="B61" s="83">
        <v>4119788</v>
      </c>
      <c r="C61" s="84"/>
      <c r="D61" s="83">
        <v>4473014</v>
      </c>
      <c r="E61" s="36"/>
    </row>
    <row r="62" spans="1:5">
      <c r="A62" s="82" t="s">
        <v>328</v>
      </c>
      <c r="B62" s="83"/>
      <c r="C62" s="84"/>
      <c r="D62" s="83"/>
      <c r="E62" s="36"/>
    </row>
    <row r="63" spans="1:5">
      <c r="A63" s="82" t="s">
        <v>318</v>
      </c>
      <c r="B63" s="83"/>
      <c r="C63" s="84"/>
      <c r="D63" s="83"/>
      <c r="E63" s="36"/>
    </row>
    <row r="64" spans="1:5">
      <c r="A64" s="82" t="s">
        <v>319</v>
      </c>
      <c r="B64" s="83">
        <v>3270243</v>
      </c>
      <c r="C64" s="84"/>
      <c r="D64" s="83">
        <v>4239143</v>
      </c>
      <c r="E64" s="36"/>
    </row>
    <row r="65" spans="1:5">
      <c r="A65" s="82" t="s">
        <v>329</v>
      </c>
      <c r="B65" s="83">
        <v>1191876</v>
      </c>
      <c r="C65" s="84"/>
      <c r="D65" s="83">
        <v>5853118</v>
      </c>
      <c r="E65" s="36"/>
    </row>
    <row r="66" spans="1:5">
      <c r="A66" s="82" t="s">
        <v>330</v>
      </c>
      <c r="B66" s="83"/>
      <c r="C66" s="84"/>
      <c r="D66" s="83"/>
      <c r="E66" s="36"/>
    </row>
    <row r="67" spans="1:5">
      <c r="A67" s="82" t="s">
        <v>323</v>
      </c>
      <c r="B67" s="83"/>
      <c r="C67" s="84"/>
      <c r="D67" s="83"/>
      <c r="E67" s="36"/>
    </row>
    <row r="68" spans="1:5">
      <c r="A68" s="85" t="s">
        <v>331</v>
      </c>
      <c r="B68" s="83"/>
      <c r="C68" s="84"/>
      <c r="D68" s="83"/>
      <c r="E68" s="36"/>
    </row>
    <row r="69" spans="1:5">
      <c r="A69" s="82"/>
      <c r="B69" s="98">
        <f>SUM(B61:B68)</f>
        <v>8581907</v>
      </c>
      <c r="C69" s="81"/>
      <c r="D69" s="98">
        <f>SUM(D61:D68)</f>
        <v>14565275</v>
      </c>
      <c r="E69" s="36"/>
    </row>
    <row r="70" spans="1:5" ht="30">
      <c r="A70" s="82" t="s">
        <v>332</v>
      </c>
      <c r="B70" s="83"/>
      <c r="C70" s="84"/>
      <c r="D70" s="83"/>
      <c r="E70" s="36"/>
    </row>
    <row r="71" spans="1:5">
      <c r="A71" s="81" t="s">
        <v>333</v>
      </c>
      <c r="B71" s="86">
        <f>SUM(B69:B70)</f>
        <v>8581907</v>
      </c>
      <c r="C71" s="87"/>
      <c r="D71" s="86">
        <f>SUM(D69:D70)</f>
        <v>14565275</v>
      </c>
      <c r="E71" s="36"/>
    </row>
    <row r="72" spans="1:5">
      <c r="A72" s="81"/>
      <c r="B72" s="88"/>
      <c r="C72" s="84"/>
      <c r="D72" s="88"/>
      <c r="E72" s="36"/>
    </row>
    <row r="73" spans="1:5">
      <c r="A73" s="81" t="s">
        <v>334</v>
      </c>
      <c r="B73" s="97">
        <f>B58+B71</f>
        <v>145030963</v>
      </c>
      <c r="C73" s="87"/>
      <c r="D73" s="97">
        <f>D58+D71</f>
        <v>67391327</v>
      </c>
      <c r="E73" s="36"/>
    </row>
    <row r="74" spans="1:5">
      <c r="A74" s="81"/>
      <c r="B74" s="88"/>
      <c r="C74" s="84"/>
      <c r="D74" s="88"/>
      <c r="E74" s="36"/>
    </row>
    <row r="75" spans="1:5" ht="15.75" thickBot="1">
      <c r="A75" s="99" t="s">
        <v>335</v>
      </c>
      <c r="B75" s="100">
        <f>B48+B73</f>
        <v>308144970</v>
      </c>
      <c r="C75" s="101"/>
      <c r="D75" s="100">
        <f>D48+D73</f>
        <v>235965620</v>
      </c>
      <c r="E75" s="36"/>
    </row>
    <row r="76" spans="1:5" ht="15.75" thickTop="1">
      <c r="A76" s="102"/>
      <c r="B76" s="103"/>
      <c r="C76" s="103"/>
      <c r="D76" s="103"/>
      <c r="E76" s="103"/>
    </row>
    <row r="77" spans="1:5">
      <c r="A77" s="104" t="s">
        <v>336</v>
      </c>
      <c r="B77" s="105">
        <f>B75-B36</f>
        <v>0</v>
      </c>
      <c r="C77" s="104"/>
      <c r="D77" s="105">
        <f>D75-D36</f>
        <v>0</v>
      </c>
      <c r="E77" s="106"/>
    </row>
    <row r="78" spans="1:5">
      <c r="A78" s="106"/>
      <c r="B78" s="106"/>
      <c r="C78" s="106"/>
      <c r="D78" s="106"/>
      <c r="E78" s="106"/>
    </row>
    <row r="79" spans="1:5">
      <c r="A79" s="106"/>
      <c r="B79" s="106"/>
      <c r="C79" s="106"/>
      <c r="D79" s="106"/>
      <c r="E79" s="106"/>
    </row>
    <row r="80" spans="1:5">
      <c r="A80" s="106"/>
      <c r="B80" s="106"/>
      <c r="C80" s="106"/>
      <c r="D80" s="106"/>
      <c r="E80" s="106"/>
    </row>
    <row r="81" spans="1:5">
      <c r="A81" s="106"/>
      <c r="B81" s="106"/>
      <c r="C81" s="106"/>
      <c r="D81" s="106"/>
      <c r="E81" s="106"/>
    </row>
    <row r="82" spans="1:5">
      <c r="A82" s="106"/>
      <c r="B82" s="106"/>
      <c r="C82" s="106"/>
      <c r="D82" s="106"/>
      <c r="E82" s="106"/>
    </row>
    <row r="83" spans="1:5">
      <c r="A83" s="106"/>
      <c r="B83" s="106"/>
      <c r="C83" s="106"/>
      <c r="D83" s="106"/>
      <c r="E83" s="106"/>
    </row>
    <row r="84" spans="1:5">
      <c r="A84" s="106"/>
      <c r="B84" s="106"/>
      <c r="C84" s="106"/>
      <c r="D84" s="106"/>
      <c r="E84" s="106"/>
    </row>
    <row r="85" spans="1:5">
      <c r="A85" s="106"/>
      <c r="B85" s="103"/>
      <c r="C85" s="103"/>
      <c r="D85" s="103"/>
      <c r="E85" s="103"/>
    </row>
    <row r="86" spans="1:5">
      <c r="A86" s="106"/>
      <c r="B86" s="103"/>
      <c r="C86" s="103"/>
      <c r="D86" s="103"/>
      <c r="E86" s="103"/>
    </row>
    <row r="87" spans="1:5">
      <c r="A87" s="106"/>
      <c r="B87" s="103"/>
      <c r="C87" s="103"/>
      <c r="D87" s="103"/>
      <c r="E87" s="103"/>
    </row>
    <row r="88" spans="1:5">
      <c r="A88" s="106"/>
      <c r="B88" s="103"/>
      <c r="C88" s="103"/>
      <c r="D88" s="103"/>
      <c r="E88" s="103"/>
    </row>
    <row r="89" spans="1:5">
      <c r="A89" s="106"/>
      <c r="B89" s="103"/>
      <c r="C89" s="103"/>
      <c r="D89" s="103"/>
      <c r="E89" s="103"/>
    </row>
    <row r="90" spans="1:5">
      <c r="A90" s="106"/>
      <c r="B90" s="103"/>
      <c r="C90" s="103"/>
      <c r="D90" s="103"/>
      <c r="E90" s="103"/>
    </row>
  </sheetData>
  <pageMargins left="0.70866141732283472" right="0.70866141732283472" top="0.74803149606299213" bottom="0.74803149606299213" header="0.31496062992125984" footer="0.31496062992125984"/>
  <pageSetup scale="78" fitToHeight="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5"/>
  <sheetViews>
    <sheetView showGridLines="0" topLeftCell="A90" workbookViewId="0">
      <selection activeCell="B99" sqref="B99:B103"/>
    </sheetView>
  </sheetViews>
  <sheetFormatPr defaultRowHeight="15"/>
  <cols>
    <col min="1" max="1" width="62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4" t="s">
        <v>279</v>
      </c>
    </row>
    <row r="2" spans="1:6">
      <c r="A2" s="65" t="s">
        <v>266</v>
      </c>
    </row>
    <row r="3" spans="1:6">
      <c r="A3" s="65" t="s">
        <v>267</v>
      </c>
    </row>
    <row r="4" spans="1:6">
      <c r="A4" s="65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225</v>
      </c>
      <c r="B8" s="38"/>
      <c r="C8" s="39"/>
      <c r="D8" s="38"/>
      <c r="E8" s="45"/>
      <c r="F8" s="61" t="s">
        <v>261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49">
        <v>13255214</v>
      </c>
      <c r="C10" s="43"/>
      <c r="D10" s="49">
        <v>13677016</v>
      </c>
      <c r="E10" s="42"/>
      <c r="F10" s="62" t="s">
        <v>262</v>
      </c>
    </row>
    <row r="11" spans="1:6">
      <c r="A11" s="48" t="s">
        <v>257</v>
      </c>
      <c r="B11" s="49"/>
      <c r="C11" s="43"/>
      <c r="D11" s="49"/>
      <c r="E11" s="42"/>
      <c r="F11" s="62" t="s">
        <v>263</v>
      </c>
    </row>
    <row r="12" spans="1:6">
      <c r="A12" s="48" t="s">
        <v>258</v>
      </c>
      <c r="B12" s="49"/>
      <c r="C12" s="43"/>
      <c r="D12" s="49"/>
      <c r="E12" s="42"/>
      <c r="F12" s="62" t="s">
        <v>263</v>
      </c>
    </row>
    <row r="13" spans="1:6">
      <c r="A13" s="48" t="s">
        <v>259</v>
      </c>
      <c r="B13" s="49"/>
      <c r="C13" s="43"/>
      <c r="D13" s="49"/>
      <c r="E13" s="42"/>
      <c r="F13" s="62" t="s">
        <v>263</v>
      </c>
    </row>
    <row r="14" spans="1:6">
      <c r="A14" s="48" t="s">
        <v>260</v>
      </c>
      <c r="B14" s="49">
        <v>5489723</v>
      </c>
      <c r="C14" s="43"/>
      <c r="D14" s="49">
        <v>595000</v>
      </c>
      <c r="E14" s="42"/>
      <c r="F14" s="62" t="s">
        <v>264</v>
      </c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/>
      <c r="C16" s="43"/>
      <c r="D16" s="49"/>
      <c r="E16" s="42"/>
      <c r="F16" s="36"/>
    </row>
    <row r="17" spans="1:6">
      <c r="A17" s="51" t="s">
        <v>227</v>
      </c>
      <c r="B17" s="49"/>
      <c r="C17" s="43"/>
      <c r="D17" s="49"/>
      <c r="E17" s="42"/>
      <c r="F17" s="36"/>
    </row>
    <row r="18" spans="1:6">
      <c r="A18" s="51" t="s">
        <v>216</v>
      </c>
      <c r="B18" s="49">
        <v>-561410</v>
      </c>
      <c r="C18" s="43"/>
      <c r="D18" s="49">
        <v>-569703</v>
      </c>
      <c r="E18" s="42"/>
      <c r="F18" s="36"/>
    </row>
    <row r="19" spans="1:6">
      <c r="A19" s="51" t="s">
        <v>228</v>
      </c>
      <c r="B19" s="49">
        <v>-5399368</v>
      </c>
      <c r="C19" s="43"/>
      <c r="D19" s="49">
        <v>-2852974</v>
      </c>
      <c r="E19" s="42"/>
      <c r="F19" s="36"/>
    </row>
    <row r="20" spans="1:6">
      <c r="A20" s="51" t="s">
        <v>229</v>
      </c>
      <c r="B20" s="49">
        <v>-13442415</v>
      </c>
      <c r="C20" s="43"/>
      <c r="D20" s="49">
        <v>-13278414</v>
      </c>
      <c r="E20" s="42"/>
      <c r="F20" s="36"/>
    </row>
    <row r="21" spans="1:6">
      <c r="A21" s="51" t="s">
        <v>230</v>
      </c>
      <c r="B21" s="49"/>
      <c r="C21" s="43"/>
      <c r="D21" s="49"/>
      <c r="E21" s="42"/>
      <c r="F21" s="36"/>
    </row>
    <row r="22" spans="1:6">
      <c r="A22" s="51" t="s">
        <v>231</v>
      </c>
      <c r="B22" s="49">
        <v>-4802030</v>
      </c>
      <c r="C22" s="43"/>
      <c r="D22" s="49">
        <v>-1884486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3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-5460286</v>
      </c>
      <c r="C28" s="43"/>
      <c r="D28" s="56">
        <f>SUM(D10:D22,D24:D27)</f>
        <v>-4313561</v>
      </c>
      <c r="E28" s="42"/>
      <c r="F28" s="36"/>
    </row>
    <row r="29" spans="1:6" ht="15" customHeight="1">
      <c r="A29" s="51" t="s">
        <v>26</v>
      </c>
      <c r="B29" s="49"/>
      <c r="C29" s="43"/>
      <c r="D29" s="49"/>
      <c r="E29" s="42"/>
      <c r="F29" s="36"/>
    </row>
    <row r="30" spans="1:6" ht="15" customHeight="1">
      <c r="A30" s="52" t="s">
        <v>235</v>
      </c>
      <c r="B30" s="56">
        <f>SUM(B28:B29)</f>
        <v>-5460286</v>
      </c>
      <c r="C30" s="44"/>
      <c r="D30" s="56">
        <f>SUM(D28:D29)</f>
        <v>-4313561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-5460286</v>
      </c>
      <c r="C35" s="47"/>
      <c r="D35" s="57">
        <f>D30+D33</f>
        <v>-4313561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-5460286</v>
      </c>
      <c r="D50" s="58">
        <f>D35</f>
        <v>-4313561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3" t="s">
        <v>214</v>
      </c>
      <c r="B57" s="49"/>
      <c r="C57" s="43"/>
      <c r="D57" s="49"/>
    </row>
    <row r="58" spans="1:5" ht="30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>
      <c r="A62" s="51" t="s">
        <v>219</v>
      </c>
      <c r="B62" s="49"/>
      <c r="C62" s="43"/>
      <c r="D62" s="49"/>
    </row>
    <row r="63" spans="1:5" ht="30">
      <c r="A63" s="51" t="s">
        <v>220</v>
      </c>
      <c r="B63" s="49"/>
      <c r="C63" s="43"/>
      <c r="D63" s="49"/>
    </row>
    <row r="64" spans="1:5" ht="30">
      <c r="A64" s="51" t="s">
        <v>251</v>
      </c>
      <c r="B64" s="49"/>
      <c r="C64" s="43"/>
      <c r="D64" s="49"/>
    </row>
    <row r="65" spans="1:4">
      <c r="A65" s="63" t="s">
        <v>265</v>
      </c>
      <c r="B65" s="49"/>
      <c r="C65" s="43"/>
      <c r="D65" s="49"/>
    </row>
    <row r="66" spans="1:4" ht="30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 ht="29.25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254</v>
      </c>
      <c r="B71" s="59">
        <f>B69+B50</f>
        <v>-5460286</v>
      </c>
      <c r="D71" s="59">
        <f>D69+D50</f>
        <v>-4313561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  <row r="90" spans="1:6">
      <c r="A90" s="64" t="s">
        <v>279</v>
      </c>
    </row>
    <row r="91" spans="1:6">
      <c r="A91" s="65" t="s">
        <v>266</v>
      </c>
    </row>
    <row r="92" spans="1:6">
      <c r="A92" s="65" t="s">
        <v>267</v>
      </c>
    </row>
    <row r="93" spans="1:6">
      <c r="A93" s="65" t="s">
        <v>268</v>
      </c>
    </row>
    <row r="94" spans="1:6">
      <c r="A94" s="41" t="s">
        <v>269</v>
      </c>
      <c r="B94" s="36"/>
      <c r="C94" s="36"/>
      <c r="D94" s="36"/>
      <c r="E94" s="36"/>
      <c r="F94" s="36"/>
    </row>
    <row r="95" spans="1:6">
      <c r="A95" s="40"/>
      <c r="B95" s="37" t="s">
        <v>211</v>
      </c>
      <c r="C95" s="37"/>
      <c r="D95" s="37" t="s">
        <v>211</v>
      </c>
      <c r="E95" s="46"/>
      <c r="F95" s="36"/>
    </row>
    <row r="96" spans="1:6">
      <c r="A96" s="40"/>
      <c r="B96" s="37" t="s">
        <v>212</v>
      </c>
      <c r="C96" s="37"/>
      <c r="D96" s="37" t="s">
        <v>213</v>
      </c>
      <c r="E96" s="46"/>
      <c r="F96" s="36"/>
    </row>
    <row r="97" spans="1:6">
      <c r="A97" s="66" t="s">
        <v>225</v>
      </c>
      <c r="B97" s="38"/>
      <c r="C97" s="39"/>
      <c r="D97" s="38"/>
      <c r="E97" s="45"/>
      <c r="F97" s="61" t="s">
        <v>261</v>
      </c>
    </row>
    <row r="98" spans="1:6">
      <c r="A98" s="51" t="s">
        <v>270</v>
      </c>
      <c r="B98" s="38"/>
      <c r="C98" s="39"/>
      <c r="D98" s="38"/>
      <c r="E98" s="42"/>
      <c r="F98" s="36"/>
    </row>
    <row r="99" spans="1:6">
      <c r="A99" s="48" t="s">
        <v>256</v>
      </c>
      <c r="B99" s="49">
        <v>13255214</v>
      </c>
      <c r="C99" s="43"/>
      <c r="D99" s="49">
        <v>13677016</v>
      </c>
      <c r="E99" s="42"/>
      <c r="F99" s="62" t="s">
        <v>262</v>
      </c>
    </row>
    <row r="100" spans="1:6">
      <c r="A100" s="48" t="s">
        <v>257</v>
      </c>
      <c r="B100" s="49"/>
      <c r="C100" s="43"/>
      <c r="D100" s="49"/>
      <c r="E100" s="42"/>
      <c r="F100" s="62" t="s">
        <v>263</v>
      </c>
    </row>
    <row r="101" spans="1:6">
      <c r="A101" s="48" t="s">
        <v>258</v>
      </c>
      <c r="B101" s="49"/>
      <c r="C101" s="43"/>
      <c r="D101" s="49"/>
      <c r="E101" s="42"/>
      <c r="F101" s="62" t="s">
        <v>263</v>
      </c>
    </row>
    <row r="102" spans="1:6">
      <c r="A102" s="48" t="s">
        <v>259</v>
      </c>
      <c r="B102" s="49"/>
      <c r="C102" s="43"/>
      <c r="D102" s="49"/>
      <c r="E102" s="42"/>
      <c r="F102" s="62" t="s">
        <v>263</v>
      </c>
    </row>
    <row r="103" spans="1:6">
      <c r="A103" s="48" t="s">
        <v>260</v>
      </c>
      <c r="B103" s="49">
        <v>5489723</v>
      </c>
      <c r="C103" s="43"/>
      <c r="D103" s="49">
        <v>595000</v>
      </c>
      <c r="E103" s="42"/>
      <c r="F103" s="62" t="s">
        <v>264</v>
      </c>
    </row>
    <row r="104" spans="1:6">
      <c r="A104" s="51" t="s">
        <v>271</v>
      </c>
      <c r="B104" s="49">
        <v>-22812745</v>
      </c>
      <c r="C104" s="43"/>
      <c r="D104" s="49">
        <v>-17096124</v>
      </c>
      <c r="E104" s="42"/>
      <c r="F104" s="36"/>
    </row>
    <row r="105" spans="1:6">
      <c r="A105" s="67" t="s">
        <v>272</v>
      </c>
      <c r="B105" s="56">
        <f>SUM(B99:B104)</f>
        <v>-4067808</v>
      </c>
      <c r="C105" s="43"/>
      <c r="D105" s="56">
        <f>SUM(D99:D104)</f>
        <v>-2824108</v>
      </c>
      <c r="E105" s="42"/>
      <c r="F105" s="36"/>
    </row>
    <row r="106" spans="1:6">
      <c r="A106" s="67"/>
      <c r="B106" s="38"/>
      <c r="C106" s="38"/>
      <c r="D106" s="38"/>
      <c r="E106" s="42"/>
      <c r="F106" s="36"/>
    </row>
    <row r="107" spans="1:6">
      <c r="A107" s="68" t="s">
        <v>226</v>
      </c>
      <c r="B107" s="49"/>
      <c r="C107" s="43"/>
      <c r="D107" s="49"/>
      <c r="E107" s="42"/>
      <c r="F107" s="36"/>
    </row>
    <row r="108" spans="1:6">
      <c r="A108" s="69" t="s">
        <v>273</v>
      </c>
      <c r="B108" s="49"/>
      <c r="C108" s="43"/>
      <c r="D108" s="49"/>
      <c r="E108" s="42"/>
      <c r="F108" s="36"/>
    </row>
    <row r="109" spans="1:6">
      <c r="A109" s="70" t="s">
        <v>274</v>
      </c>
      <c r="B109" s="49">
        <v>-137542</v>
      </c>
      <c r="C109" s="43"/>
      <c r="D109" s="49">
        <v>-164578</v>
      </c>
      <c r="E109" s="42"/>
      <c r="F109" s="36"/>
    </row>
    <row r="110" spans="1:6">
      <c r="A110" s="70" t="s">
        <v>275</v>
      </c>
      <c r="B110" s="49">
        <v>-1254936</v>
      </c>
      <c r="C110" s="43"/>
      <c r="D110" s="49">
        <v>-1324875</v>
      </c>
      <c r="E110" s="42"/>
      <c r="F110" s="36"/>
    </row>
    <row r="111" spans="1:6">
      <c r="A111" s="69" t="s">
        <v>231</v>
      </c>
      <c r="B111" s="49"/>
      <c r="C111" s="43"/>
      <c r="D111" s="49"/>
      <c r="E111" s="42"/>
      <c r="F111" s="36"/>
    </row>
    <row r="112" spans="1:6">
      <c r="A112" s="70" t="s">
        <v>276</v>
      </c>
      <c r="B112" s="49"/>
      <c r="C112" s="43"/>
      <c r="D112" s="49"/>
      <c r="E112" s="42"/>
      <c r="F112" s="36"/>
    </row>
    <row r="113" spans="1:6">
      <c r="A113" s="69" t="s">
        <v>232</v>
      </c>
      <c r="B113" s="49"/>
      <c r="C113" s="43"/>
      <c r="D113" s="49"/>
      <c r="E113" s="42"/>
      <c r="F113" s="36"/>
    </row>
    <row r="114" spans="1:6">
      <c r="A114" s="69" t="s">
        <v>233</v>
      </c>
      <c r="B114" s="49"/>
      <c r="C114" s="43"/>
      <c r="D114" s="49"/>
      <c r="E114" s="42"/>
      <c r="F114" s="36"/>
    </row>
    <row r="115" spans="1:6">
      <c r="A115" s="69" t="s">
        <v>234</v>
      </c>
      <c r="B115" s="49"/>
      <c r="C115" s="43"/>
      <c r="D115" s="49"/>
      <c r="E115" s="42"/>
      <c r="F115" s="36"/>
    </row>
    <row r="116" spans="1:6">
      <c r="A116" s="71" t="s">
        <v>277</v>
      </c>
      <c r="B116" s="49"/>
      <c r="C116" s="43"/>
      <c r="D116" s="49"/>
      <c r="E116" s="42"/>
      <c r="F116" s="36"/>
    </row>
    <row r="117" spans="1:6">
      <c r="A117" s="72" t="s">
        <v>217</v>
      </c>
      <c r="B117" s="56">
        <f>SUM(B105:B116)</f>
        <v>-5460286</v>
      </c>
      <c r="C117" s="43"/>
      <c r="D117" s="56">
        <f>SUM(D105:D116)</f>
        <v>-4313561</v>
      </c>
      <c r="E117" s="42"/>
      <c r="F117" s="36"/>
    </row>
    <row r="118" spans="1:6">
      <c r="A118" s="72"/>
      <c r="B118" s="72"/>
      <c r="C118" s="72"/>
      <c r="D118" s="72"/>
      <c r="E118" s="42"/>
      <c r="F118" s="36"/>
    </row>
    <row r="119" spans="1:6">
      <c r="A119" s="70" t="s">
        <v>26</v>
      </c>
      <c r="B119" s="49"/>
      <c r="C119" s="43"/>
      <c r="D119" s="49"/>
      <c r="E119" s="42"/>
      <c r="F119" s="36"/>
    </row>
    <row r="120" spans="1:6">
      <c r="A120" s="72" t="s">
        <v>278</v>
      </c>
      <c r="B120" s="56">
        <f>SUM(B117:B119)</f>
        <v>-5460286</v>
      </c>
      <c r="C120" s="43"/>
      <c r="D120" s="56">
        <f>SUM(D117:D119)</f>
        <v>-4313561</v>
      </c>
      <c r="E120" s="42"/>
      <c r="F120" s="36"/>
    </row>
    <row r="121" spans="1:6">
      <c r="A121" s="73"/>
      <c r="B121" s="36"/>
      <c r="C121" s="36"/>
      <c r="D121" s="36"/>
      <c r="E121" s="42"/>
      <c r="F121" s="36"/>
    </row>
    <row r="122" spans="1:6">
      <c r="A122" s="66" t="s">
        <v>236</v>
      </c>
      <c r="B122" s="36"/>
      <c r="C122" s="36"/>
      <c r="D122" s="36"/>
      <c r="E122" s="42"/>
      <c r="F122" s="36"/>
    </row>
    <row r="123" spans="1:6">
      <c r="A123" s="73" t="s">
        <v>237</v>
      </c>
      <c r="B123" s="49"/>
      <c r="C123" s="43"/>
      <c r="D123" s="49"/>
      <c r="E123" s="42"/>
      <c r="F123" s="36"/>
    </row>
    <row r="124" spans="1:6">
      <c r="A124" s="73"/>
      <c r="B124" s="51"/>
      <c r="C124" s="51"/>
      <c r="D124" s="51"/>
      <c r="E124" s="42"/>
      <c r="F124" s="36"/>
    </row>
    <row r="125" spans="1:6" ht="15.75" thickBot="1">
      <c r="A125" s="72" t="s">
        <v>246</v>
      </c>
      <c r="B125" s="57">
        <f>SUM(B120:B123)</f>
        <v>-5460286</v>
      </c>
      <c r="C125" s="47"/>
      <c r="D125" s="57">
        <f>SUM(D120:D123)</f>
        <v>-4313561</v>
      </c>
      <c r="E125" s="42"/>
      <c r="F125" s="36"/>
    </row>
    <row r="126" spans="1:6" ht="15.75" thickTop="1">
      <c r="A126" s="72"/>
      <c r="B126" s="72"/>
      <c r="C126" s="72"/>
      <c r="D126" s="72"/>
      <c r="E126" s="42"/>
      <c r="F126" s="36"/>
    </row>
    <row r="127" spans="1:6">
      <c r="A127" s="72" t="s">
        <v>238</v>
      </c>
      <c r="B127" s="51"/>
      <c r="C127" s="51"/>
      <c r="D127" s="51"/>
      <c r="E127" s="42"/>
      <c r="F127" s="36"/>
    </row>
    <row r="128" spans="1:6">
      <c r="A128" s="73" t="s">
        <v>239</v>
      </c>
      <c r="B128" s="49"/>
      <c r="C128" s="43"/>
      <c r="D128" s="49"/>
      <c r="E128" s="42"/>
      <c r="F128" s="36"/>
    </row>
    <row r="129" spans="1:6">
      <c r="A129" s="73" t="s">
        <v>240</v>
      </c>
      <c r="B129" s="49"/>
      <c r="C129" s="43"/>
      <c r="D129" s="49"/>
      <c r="E129" s="42"/>
      <c r="F129" s="36"/>
    </row>
    <row r="130" spans="1:6">
      <c r="A130" s="73"/>
      <c r="B130" s="52"/>
      <c r="C130" s="52"/>
      <c r="D130" s="52"/>
      <c r="E130" s="42"/>
      <c r="F130" s="36"/>
    </row>
    <row r="131" spans="1:6">
      <c r="A131" s="72" t="s">
        <v>241</v>
      </c>
      <c r="B131" s="36"/>
      <c r="C131" s="36"/>
      <c r="D131" s="36"/>
      <c r="E131" s="42"/>
      <c r="F131" s="36"/>
    </row>
    <row r="132" spans="1:6">
      <c r="A132" s="73" t="s">
        <v>242</v>
      </c>
      <c r="B132" s="36"/>
      <c r="C132" s="36"/>
      <c r="D132" s="36"/>
      <c r="E132" s="42"/>
      <c r="F132" s="36"/>
    </row>
    <row r="133" spans="1:6">
      <c r="A133" s="74" t="s">
        <v>243</v>
      </c>
      <c r="B133" s="49"/>
      <c r="C133" s="43"/>
      <c r="D133" s="49"/>
      <c r="E133" s="42"/>
      <c r="F133" s="36"/>
    </row>
    <row r="134" spans="1:6">
      <c r="A134" s="74" t="s">
        <v>244</v>
      </c>
      <c r="B134" s="49"/>
      <c r="C134" s="43"/>
      <c r="D134" s="49"/>
      <c r="E134" s="47"/>
      <c r="F134" s="36"/>
    </row>
    <row r="135" spans="1:6">
      <c r="A135" s="75"/>
      <c r="B135" s="44"/>
      <c r="C135" s="44"/>
      <c r="D135" s="44"/>
      <c r="E135" s="47"/>
      <c r="F135" s="36"/>
    </row>
    <row r="136" spans="1:6">
      <c r="A136" s="73" t="s">
        <v>245</v>
      </c>
      <c r="B136" s="36"/>
      <c r="C136" s="36"/>
      <c r="D136" s="36"/>
      <c r="E136" s="42"/>
      <c r="F136" s="36"/>
    </row>
    <row r="137" spans="1:6">
      <c r="A137" s="74" t="s">
        <v>243</v>
      </c>
      <c r="B137" s="49"/>
      <c r="C137" s="43"/>
      <c r="D137" s="49"/>
      <c r="E137" s="42"/>
      <c r="F137" s="36"/>
    </row>
    <row r="138" spans="1:6">
      <c r="A138" s="74" t="s">
        <v>244</v>
      </c>
      <c r="B138" s="49"/>
      <c r="C138" s="43"/>
      <c r="D138" s="49"/>
      <c r="E138" s="42"/>
      <c r="F138" s="36"/>
    </row>
    <row r="140" spans="1:6">
      <c r="A140" s="52" t="s">
        <v>246</v>
      </c>
      <c r="B140" s="58">
        <f>SUM(B125)</f>
        <v>-5460286</v>
      </c>
      <c r="D140" s="58">
        <f>SUM(D125)</f>
        <v>-4313561</v>
      </c>
    </row>
    <row r="141" spans="1:6">
      <c r="A141" s="52"/>
    </row>
    <row r="142" spans="1:6">
      <c r="A142" s="53" t="s">
        <v>224</v>
      </c>
    </row>
    <row r="143" spans="1:6">
      <c r="A143" s="52"/>
    </row>
    <row r="144" spans="1:6">
      <c r="A144" s="52" t="s">
        <v>247</v>
      </c>
    </row>
    <row r="145" spans="1:4">
      <c r="A145" s="51" t="s">
        <v>248</v>
      </c>
      <c r="B145" s="49"/>
      <c r="C145" s="43"/>
      <c r="D145" s="49"/>
    </row>
    <row r="146" spans="1:4">
      <c r="A146" s="51" t="s">
        <v>221</v>
      </c>
      <c r="B146" s="49"/>
      <c r="C146" s="43"/>
      <c r="D146" s="49"/>
    </row>
    <row r="147" spans="1:4">
      <c r="A147" s="63" t="s">
        <v>214</v>
      </c>
      <c r="B147" s="49"/>
      <c r="C147" s="43"/>
      <c r="D147" s="49"/>
    </row>
    <row r="148" spans="1:4" ht="30">
      <c r="A148" s="51" t="s">
        <v>249</v>
      </c>
      <c r="B148" s="49"/>
      <c r="C148" s="43"/>
      <c r="D148" s="49"/>
    </row>
    <row r="149" spans="1:4">
      <c r="A149" s="52" t="s">
        <v>223</v>
      </c>
      <c r="B149" s="58">
        <f>SUM(B145:B148)</f>
        <v>0</v>
      </c>
      <c r="D149" s="58">
        <f>SUM(D145:D148)</f>
        <v>0</v>
      </c>
    </row>
    <row r="150" spans="1:4">
      <c r="A150" s="50"/>
    </row>
    <row r="151" spans="1:4">
      <c r="A151" s="52" t="s">
        <v>250</v>
      </c>
    </row>
    <row r="152" spans="1:4">
      <c r="A152" s="51" t="s">
        <v>219</v>
      </c>
      <c r="B152" s="49"/>
      <c r="C152" s="43"/>
      <c r="D152" s="49"/>
    </row>
    <row r="153" spans="1:4" ht="30">
      <c r="A153" s="51" t="s">
        <v>220</v>
      </c>
      <c r="B153" s="49"/>
      <c r="C153" s="43"/>
      <c r="D153" s="49"/>
    </row>
    <row r="154" spans="1:4" ht="30">
      <c r="A154" s="51" t="s">
        <v>251</v>
      </c>
      <c r="B154" s="49"/>
      <c r="C154" s="43"/>
      <c r="D154" s="49"/>
    </row>
    <row r="155" spans="1:4">
      <c r="A155" s="63" t="s">
        <v>214</v>
      </c>
      <c r="B155" s="49"/>
      <c r="C155" s="43"/>
      <c r="D155" s="49"/>
    </row>
    <row r="156" spans="1:4" ht="30">
      <c r="A156" s="51" t="s">
        <v>252</v>
      </c>
      <c r="B156" s="49"/>
      <c r="C156" s="43"/>
      <c r="D156" s="49"/>
    </row>
    <row r="157" spans="1:4">
      <c r="A157" s="52" t="s">
        <v>223</v>
      </c>
      <c r="B157" s="58">
        <f>SUM(B152:B156)</f>
        <v>0</v>
      </c>
      <c r="D157" s="58">
        <f>SUM(D152:D156)</f>
        <v>0</v>
      </c>
    </row>
    <row r="158" spans="1:4">
      <c r="A158" s="50"/>
    </row>
    <row r="159" spans="1:4" ht="29.25">
      <c r="A159" s="52" t="s">
        <v>253</v>
      </c>
      <c r="B159" s="58">
        <f>SUM(B149,B157)</f>
        <v>0</v>
      </c>
      <c r="D159" s="58">
        <f>SUM(D149,D157)</f>
        <v>0</v>
      </c>
    </row>
    <row r="160" spans="1:4">
      <c r="A160" s="50"/>
      <c r="B160" s="58"/>
      <c r="D160" s="58"/>
    </row>
    <row r="161" spans="1:4" ht="15.75" thickBot="1">
      <c r="A161" s="52" t="s">
        <v>254</v>
      </c>
      <c r="B161" s="59">
        <f>B159+B140</f>
        <v>-5460286</v>
      </c>
      <c r="D161" s="59">
        <f>D159+D140</f>
        <v>-4313561</v>
      </c>
    </row>
    <row r="162" spans="1:4" ht="15.75" thickTop="1">
      <c r="A162" s="51"/>
    </row>
    <row r="163" spans="1:4">
      <c r="A163" s="53" t="s">
        <v>222</v>
      </c>
    </row>
    <row r="164" spans="1:4">
      <c r="A164" s="51" t="s">
        <v>239</v>
      </c>
      <c r="B164" s="60"/>
      <c r="D164" s="60"/>
    </row>
    <row r="165" spans="1:4">
      <c r="A165" s="51" t="s">
        <v>240</v>
      </c>
      <c r="B165" s="60"/>
      <c r="D1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A7" sqref="A7"/>
    </sheetView>
  </sheetViews>
  <sheetFormatPr defaultRowHeight="15"/>
  <cols>
    <col min="1" max="1" width="78.7109375" style="107" customWidth="1"/>
    <col min="2" max="12" width="15.7109375" style="107" customWidth="1"/>
    <col min="13" max="16384" width="9.140625" style="107"/>
  </cols>
  <sheetData>
    <row r="1" spans="1:13">
      <c r="A1" s="41" t="s">
        <v>279</v>
      </c>
    </row>
    <row r="2" spans="1:13">
      <c r="A2" s="108" t="s">
        <v>266</v>
      </c>
    </row>
    <row r="3" spans="1:13">
      <c r="A3" s="108" t="s">
        <v>267</v>
      </c>
    </row>
    <row r="4" spans="1:13">
      <c r="A4" s="108" t="s">
        <v>268</v>
      </c>
    </row>
    <row r="5" spans="1:13">
      <c r="A5" s="41" t="s">
        <v>337</v>
      </c>
    </row>
    <row r="6" spans="1:13">
      <c r="A6" s="109"/>
    </row>
    <row r="7" spans="1:13" ht="72">
      <c r="B7" s="110" t="s">
        <v>338</v>
      </c>
      <c r="C7" s="110" t="s">
        <v>339</v>
      </c>
      <c r="D7" s="110" t="s">
        <v>340</v>
      </c>
      <c r="E7" s="111" t="s">
        <v>311</v>
      </c>
      <c r="F7" s="111" t="s">
        <v>311</v>
      </c>
      <c r="G7" s="110" t="s">
        <v>341</v>
      </c>
      <c r="H7" s="110" t="s">
        <v>342</v>
      </c>
      <c r="I7" s="110" t="s">
        <v>343</v>
      </c>
      <c r="J7" s="110" t="s">
        <v>344</v>
      </c>
      <c r="K7" s="110" t="s">
        <v>315</v>
      </c>
      <c r="L7" s="110" t="s">
        <v>344</v>
      </c>
      <c r="M7" s="112"/>
    </row>
    <row r="8" spans="1:13">
      <c r="A8" s="113"/>
      <c r="B8" s="112"/>
      <c r="C8" s="114"/>
      <c r="D8" s="114"/>
      <c r="E8" s="115"/>
      <c r="F8" s="115"/>
      <c r="G8" s="115"/>
      <c r="H8" s="115"/>
      <c r="I8" s="116"/>
      <c r="J8" s="116"/>
      <c r="K8" s="116"/>
      <c r="L8" s="114"/>
      <c r="M8" s="114"/>
    </row>
    <row r="9" spans="1:13">
      <c r="A9" s="117"/>
      <c r="B9" s="118"/>
      <c r="C9" s="118"/>
      <c r="D9" s="118"/>
      <c r="E9" s="119"/>
      <c r="F9" s="119"/>
      <c r="G9" s="119"/>
      <c r="H9" s="119"/>
      <c r="I9" s="120"/>
      <c r="J9" s="120"/>
      <c r="K9" s="120"/>
      <c r="L9" s="120"/>
      <c r="M9" s="114"/>
    </row>
    <row r="10" spans="1:13" ht="15.75" thickBot="1">
      <c r="A10" s="121" t="s">
        <v>345</v>
      </c>
      <c r="B10" s="122">
        <v>143651000</v>
      </c>
      <c r="C10" s="122"/>
      <c r="D10" s="122"/>
      <c r="E10" s="122"/>
      <c r="F10" s="122"/>
      <c r="G10" s="122"/>
      <c r="H10" s="122">
        <v>-69774558</v>
      </c>
      <c r="I10" s="122">
        <v>-3388141</v>
      </c>
      <c r="J10" s="122">
        <f>SUM(B10:I10)</f>
        <v>70488301</v>
      </c>
      <c r="K10" s="122"/>
      <c r="L10" s="122">
        <f>SUM(J10:K10)</f>
        <v>70488301</v>
      </c>
      <c r="M10" s="114"/>
    </row>
    <row r="11" spans="1:13" ht="15.75" thickTop="1">
      <c r="A11" s="123" t="s">
        <v>346</v>
      </c>
      <c r="B11" s="118"/>
      <c r="C11" s="118"/>
      <c r="D11" s="118"/>
      <c r="E11" s="118"/>
      <c r="F11" s="118"/>
      <c r="G11" s="118"/>
      <c r="H11" s="118"/>
      <c r="I11" s="120"/>
      <c r="J11" s="120">
        <f>SUM(B11:I11)</f>
        <v>0</v>
      </c>
      <c r="K11" s="124"/>
      <c r="L11" s="118">
        <f>SUM(J11:K11)</f>
        <v>0</v>
      </c>
      <c r="M11" s="114"/>
    </row>
    <row r="12" spans="1:13">
      <c r="A12" s="121" t="s">
        <v>347</v>
      </c>
      <c r="B12" s="125">
        <f t="shared" ref="B12:K12" si="0">SUM(B10:B11)</f>
        <v>143651000</v>
      </c>
      <c r="C12" s="125">
        <f t="shared" si="0"/>
        <v>0</v>
      </c>
      <c r="D12" s="125">
        <f t="shared" si="0"/>
        <v>0</v>
      </c>
      <c r="E12" s="125">
        <f t="shared" si="0"/>
        <v>0</v>
      </c>
      <c r="F12" s="125">
        <f t="shared" si="0"/>
        <v>0</v>
      </c>
      <c r="G12" s="125">
        <f t="shared" si="0"/>
        <v>0</v>
      </c>
      <c r="H12" s="125">
        <f t="shared" si="0"/>
        <v>-69774558</v>
      </c>
      <c r="I12" s="125">
        <f t="shared" si="0"/>
        <v>-3388141</v>
      </c>
      <c r="J12" s="125">
        <f>SUM(B12:I12)</f>
        <v>70488301</v>
      </c>
      <c r="K12" s="125">
        <f t="shared" si="0"/>
        <v>0</v>
      </c>
      <c r="L12" s="125">
        <f>SUM(J12:K12)</f>
        <v>70488301</v>
      </c>
      <c r="M12" s="114"/>
    </row>
    <row r="13" spans="1:13">
      <c r="A13" s="126" t="s">
        <v>348</v>
      </c>
      <c r="B13" s="118"/>
      <c r="C13" s="118"/>
      <c r="D13" s="118"/>
      <c r="E13" s="118"/>
      <c r="F13" s="118"/>
      <c r="G13" s="118"/>
      <c r="H13" s="118"/>
      <c r="I13" s="127"/>
      <c r="J13" s="127">
        <f>SUM(B13:I13)</f>
        <v>0</v>
      </c>
      <c r="K13" s="127"/>
      <c r="L13" s="118">
        <f t="shared" ref="L13:L37" si="1">SUM(J13:K13)</f>
        <v>0</v>
      </c>
      <c r="M13" s="114"/>
    </row>
    <row r="14" spans="1:13">
      <c r="A14" s="128" t="s">
        <v>343</v>
      </c>
      <c r="B14" s="120"/>
      <c r="C14" s="120"/>
      <c r="D14" s="120"/>
      <c r="E14" s="120"/>
      <c r="F14" s="120"/>
      <c r="G14" s="120"/>
      <c r="H14" s="127"/>
      <c r="I14" s="129">
        <v>-4313561</v>
      </c>
      <c r="J14" s="127">
        <f t="shared" ref="J14:J37" si="2">SUM(B14:I14)</f>
        <v>-4313561</v>
      </c>
      <c r="K14" s="129"/>
      <c r="L14" s="127">
        <f t="shared" si="1"/>
        <v>-4313561</v>
      </c>
      <c r="M14" s="114"/>
    </row>
    <row r="15" spans="1:13">
      <c r="A15" s="128" t="s">
        <v>224</v>
      </c>
      <c r="B15" s="120"/>
      <c r="C15" s="120"/>
      <c r="D15" s="120"/>
      <c r="E15" s="120"/>
      <c r="F15" s="120"/>
      <c r="G15" s="120"/>
      <c r="H15" s="127"/>
      <c r="I15" s="129"/>
      <c r="J15" s="127">
        <f t="shared" si="2"/>
        <v>0</v>
      </c>
      <c r="K15" s="127"/>
      <c r="L15" s="127">
        <f t="shared" si="1"/>
        <v>0</v>
      </c>
      <c r="M15" s="114"/>
    </row>
    <row r="16" spans="1:13">
      <c r="A16" s="128" t="s">
        <v>349</v>
      </c>
      <c r="B16" s="120"/>
      <c r="C16" s="120"/>
      <c r="D16" s="120"/>
      <c r="E16" s="120"/>
      <c r="F16" s="120"/>
      <c r="G16" s="120"/>
      <c r="H16" s="127"/>
      <c r="I16" s="127"/>
      <c r="J16" s="127">
        <f t="shared" si="2"/>
        <v>0</v>
      </c>
      <c r="K16" s="127"/>
      <c r="L16" s="127">
        <f t="shared" si="1"/>
        <v>0</v>
      </c>
      <c r="M16" s="114"/>
    </row>
    <row r="17" spans="1:13">
      <c r="A17" s="126" t="s">
        <v>350</v>
      </c>
      <c r="B17" s="130">
        <f>SUM(B13:B16)</f>
        <v>0</v>
      </c>
      <c r="C17" s="130">
        <f t="shared" ref="C17:K17" si="3">SUM(C13:C16)</f>
        <v>0</v>
      </c>
      <c r="D17" s="130">
        <f t="shared" si="3"/>
        <v>0</v>
      </c>
      <c r="E17" s="130">
        <f t="shared" si="3"/>
        <v>0</v>
      </c>
      <c r="F17" s="130">
        <f t="shared" si="3"/>
        <v>0</v>
      </c>
      <c r="G17" s="130">
        <f t="shared" si="3"/>
        <v>0</v>
      </c>
      <c r="H17" s="130">
        <f t="shared" si="3"/>
        <v>0</v>
      </c>
      <c r="I17" s="130">
        <f>SUM(I13:I16)</f>
        <v>-4313561</v>
      </c>
      <c r="J17" s="130">
        <f t="shared" si="2"/>
        <v>-4313561</v>
      </c>
      <c r="K17" s="130">
        <f t="shared" si="3"/>
        <v>0</v>
      </c>
      <c r="L17" s="130">
        <f t="shared" si="1"/>
        <v>-4313561</v>
      </c>
      <c r="M17" s="114"/>
    </row>
    <row r="18" spans="1:13">
      <c r="A18" s="126" t="s">
        <v>351</v>
      </c>
      <c r="B18" s="120"/>
      <c r="C18" s="120"/>
      <c r="D18" s="120"/>
      <c r="E18" s="120"/>
      <c r="F18" s="120"/>
      <c r="G18" s="120"/>
      <c r="H18" s="127"/>
      <c r="I18" s="127"/>
      <c r="J18" s="127">
        <f t="shared" si="2"/>
        <v>0</v>
      </c>
      <c r="K18" s="127"/>
      <c r="L18" s="127">
        <f t="shared" si="1"/>
        <v>0</v>
      </c>
      <c r="M18" s="114"/>
    </row>
    <row r="19" spans="1:13">
      <c r="A19" s="131" t="s">
        <v>352</v>
      </c>
      <c r="B19" s="120"/>
      <c r="C19" s="120"/>
      <c r="D19" s="120"/>
      <c r="E19" s="120"/>
      <c r="F19" s="120"/>
      <c r="G19" s="120"/>
      <c r="H19" s="127"/>
      <c r="I19" s="127"/>
      <c r="J19" s="127">
        <f t="shared" si="2"/>
        <v>0</v>
      </c>
      <c r="K19" s="127"/>
      <c r="L19" s="127">
        <f t="shared" si="1"/>
        <v>0</v>
      </c>
      <c r="M19" s="114"/>
    </row>
    <row r="20" spans="1:13">
      <c r="A20" s="131" t="s">
        <v>353</v>
      </c>
      <c r="B20" s="120"/>
      <c r="C20" s="120"/>
      <c r="D20" s="120"/>
      <c r="E20" s="120"/>
      <c r="F20" s="120"/>
      <c r="G20" s="120"/>
      <c r="H20" s="127"/>
      <c r="I20" s="127"/>
      <c r="J20" s="127">
        <f t="shared" si="2"/>
        <v>0</v>
      </c>
      <c r="K20" s="127"/>
      <c r="L20" s="127">
        <f t="shared" si="1"/>
        <v>0</v>
      </c>
      <c r="M20" s="114"/>
    </row>
    <row r="21" spans="1:13">
      <c r="A21" s="132" t="s">
        <v>354</v>
      </c>
      <c r="B21" s="120">
        <v>102399000</v>
      </c>
      <c r="C21" s="120"/>
      <c r="D21" s="120"/>
      <c r="E21" s="133">
        <v>553</v>
      </c>
      <c r="F21" s="133"/>
      <c r="G21" s="133"/>
      <c r="H21" s="127">
        <v>-3388141</v>
      </c>
      <c r="I21" s="127">
        <v>3388141</v>
      </c>
      <c r="J21" s="127">
        <f t="shared" si="2"/>
        <v>102399553</v>
      </c>
      <c r="K21" s="127"/>
      <c r="L21" s="127">
        <f t="shared" si="1"/>
        <v>102399553</v>
      </c>
      <c r="M21" s="114"/>
    </row>
    <row r="22" spans="1:13">
      <c r="A22" s="126" t="s">
        <v>355</v>
      </c>
      <c r="B22" s="125">
        <f>SUM(B19:B21)</f>
        <v>102399000</v>
      </c>
      <c r="C22" s="125">
        <f t="shared" ref="C22:K22" si="4">SUM(C19:C21)</f>
        <v>0</v>
      </c>
      <c r="D22" s="125">
        <f t="shared" si="4"/>
        <v>0</v>
      </c>
      <c r="E22" s="125">
        <f t="shared" si="4"/>
        <v>553</v>
      </c>
      <c r="F22" s="125">
        <f t="shared" si="4"/>
        <v>0</v>
      </c>
      <c r="G22" s="125">
        <f t="shared" si="4"/>
        <v>0</v>
      </c>
      <c r="H22" s="125">
        <f t="shared" si="4"/>
        <v>-3388141</v>
      </c>
      <c r="I22" s="125">
        <f t="shared" si="4"/>
        <v>3388141</v>
      </c>
      <c r="J22" s="130">
        <f t="shared" si="2"/>
        <v>102399553</v>
      </c>
      <c r="K22" s="125">
        <f t="shared" si="4"/>
        <v>0</v>
      </c>
      <c r="L22" s="125">
        <f t="shared" si="1"/>
        <v>102399553</v>
      </c>
      <c r="M22" s="114"/>
    </row>
    <row r="23" spans="1:13">
      <c r="A23" s="134"/>
      <c r="B23" s="118"/>
      <c r="C23" s="119"/>
      <c r="D23" s="118"/>
      <c r="E23" s="119"/>
      <c r="F23" s="119"/>
      <c r="G23" s="119"/>
      <c r="H23" s="119"/>
      <c r="I23" s="127"/>
      <c r="J23" s="127"/>
      <c r="K23" s="127"/>
      <c r="L23" s="119"/>
      <c r="M23" s="114"/>
    </row>
    <row r="24" spans="1:13" ht="15.75" thickBot="1">
      <c r="A24" s="126" t="s">
        <v>356</v>
      </c>
      <c r="B24" s="135">
        <f>B12+B17+B22</f>
        <v>246050000</v>
      </c>
      <c r="C24" s="135">
        <f t="shared" ref="C24:K24" si="5">C12+C17+C22</f>
        <v>0</v>
      </c>
      <c r="D24" s="135">
        <f t="shared" si="5"/>
        <v>0</v>
      </c>
      <c r="E24" s="135">
        <f t="shared" si="5"/>
        <v>553</v>
      </c>
      <c r="F24" s="135">
        <f t="shared" si="5"/>
        <v>0</v>
      </c>
      <c r="G24" s="135">
        <f t="shared" si="5"/>
        <v>0</v>
      </c>
      <c r="H24" s="135">
        <f t="shared" si="5"/>
        <v>-73162699</v>
      </c>
      <c r="I24" s="135">
        <f t="shared" si="5"/>
        <v>-4313561</v>
      </c>
      <c r="J24" s="135">
        <f t="shared" si="2"/>
        <v>168574293</v>
      </c>
      <c r="K24" s="135">
        <f t="shared" si="5"/>
        <v>0</v>
      </c>
      <c r="L24" s="135">
        <f t="shared" si="1"/>
        <v>168574293</v>
      </c>
      <c r="M24" s="114"/>
    </row>
    <row r="25" spans="1:13" ht="15.75" thickTop="1">
      <c r="A25" s="134"/>
      <c r="B25" s="118"/>
      <c r="C25" s="118"/>
      <c r="D25" s="118"/>
      <c r="E25" s="118"/>
      <c r="F25" s="118"/>
      <c r="G25" s="118"/>
      <c r="H25" s="118"/>
      <c r="I25" s="127"/>
      <c r="J25" s="127">
        <f t="shared" si="2"/>
        <v>0</v>
      </c>
      <c r="K25" s="127"/>
      <c r="L25" s="118">
        <f t="shared" si="1"/>
        <v>0</v>
      </c>
      <c r="M25" s="114"/>
    </row>
    <row r="26" spans="1:13">
      <c r="A26" s="126" t="s">
        <v>348</v>
      </c>
      <c r="B26" s="120"/>
      <c r="C26" s="120"/>
      <c r="D26" s="120"/>
      <c r="E26" s="120"/>
      <c r="F26" s="120"/>
      <c r="G26" s="120"/>
      <c r="H26" s="127"/>
      <c r="I26" s="127"/>
      <c r="J26" s="127">
        <f t="shared" si="2"/>
        <v>0</v>
      </c>
      <c r="K26" s="127"/>
      <c r="L26" s="127">
        <f t="shared" si="1"/>
        <v>0</v>
      </c>
      <c r="M26" s="114"/>
    </row>
    <row r="27" spans="1:13">
      <c r="A27" s="128" t="s">
        <v>343</v>
      </c>
      <c r="B27" s="120"/>
      <c r="C27" s="120"/>
      <c r="D27" s="120"/>
      <c r="E27" s="120"/>
      <c r="F27" s="120"/>
      <c r="G27" s="120"/>
      <c r="H27" s="127"/>
      <c r="I27" s="129">
        <v>-5460286</v>
      </c>
      <c r="J27" s="127">
        <f t="shared" si="2"/>
        <v>-5460286</v>
      </c>
      <c r="K27" s="129"/>
      <c r="L27" s="127">
        <f t="shared" si="1"/>
        <v>-5460286</v>
      </c>
      <c r="M27" s="114"/>
    </row>
    <row r="28" spans="1:13">
      <c r="A28" s="128" t="s">
        <v>224</v>
      </c>
      <c r="B28" s="120"/>
      <c r="C28" s="120"/>
      <c r="D28" s="120"/>
      <c r="E28" s="120"/>
      <c r="F28" s="120"/>
      <c r="G28" s="120"/>
      <c r="H28" s="127"/>
      <c r="I28" s="129"/>
      <c r="J28" s="127">
        <f t="shared" si="2"/>
        <v>0</v>
      </c>
      <c r="K28" s="127"/>
      <c r="L28" s="127">
        <f t="shared" si="1"/>
        <v>0</v>
      </c>
      <c r="M28" s="114"/>
    </row>
    <row r="29" spans="1:13">
      <c r="A29" s="128" t="s">
        <v>349</v>
      </c>
      <c r="B29" s="120"/>
      <c r="C29" s="120"/>
      <c r="D29" s="120"/>
      <c r="E29" s="120"/>
      <c r="F29" s="120"/>
      <c r="G29" s="120"/>
      <c r="H29" s="127"/>
      <c r="I29" s="127"/>
      <c r="J29" s="127">
        <f t="shared" si="2"/>
        <v>0</v>
      </c>
      <c r="K29" s="127"/>
      <c r="L29" s="127">
        <f t="shared" si="1"/>
        <v>0</v>
      </c>
      <c r="M29" s="114"/>
    </row>
    <row r="30" spans="1:13">
      <c r="A30" s="126" t="s">
        <v>350</v>
      </c>
      <c r="B30" s="130">
        <f>SUM(B27:B29)</f>
        <v>0</v>
      </c>
      <c r="C30" s="130">
        <f t="shared" ref="C30:K30" si="6">SUM(C27:C29)</f>
        <v>0</v>
      </c>
      <c r="D30" s="130">
        <f t="shared" si="6"/>
        <v>0</v>
      </c>
      <c r="E30" s="130">
        <f t="shared" si="6"/>
        <v>0</v>
      </c>
      <c r="F30" s="130">
        <f t="shared" si="6"/>
        <v>0</v>
      </c>
      <c r="G30" s="130">
        <f t="shared" si="6"/>
        <v>0</v>
      </c>
      <c r="H30" s="130">
        <f t="shared" si="6"/>
        <v>0</v>
      </c>
      <c r="I30" s="130">
        <f t="shared" si="6"/>
        <v>-5460286</v>
      </c>
      <c r="J30" s="130">
        <f t="shared" si="2"/>
        <v>-5460286</v>
      </c>
      <c r="K30" s="130">
        <f t="shared" si="6"/>
        <v>0</v>
      </c>
      <c r="L30" s="130">
        <f t="shared" si="1"/>
        <v>-5460286</v>
      </c>
      <c r="M30" s="114"/>
    </row>
    <row r="31" spans="1:13">
      <c r="A31" s="126" t="s">
        <v>351</v>
      </c>
      <c r="B31" s="120"/>
      <c r="C31" s="120"/>
      <c r="D31" s="120"/>
      <c r="E31" s="120"/>
      <c r="F31" s="120"/>
      <c r="G31" s="120"/>
      <c r="H31" s="127"/>
      <c r="I31" s="127"/>
      <c r="J31" s="127">
        <f t="shared" si="2"/>
        <v>0</v>
      </c>
      <c r="K31" s="127"/>
      <c r="L31" s="127">
        <f t="shared" si="1"/>
        <v>0</v>
      </c>
      <c r="M31" s="114"/>
    </row>
    <row r="32" spans="1:13">
      <c r="A32" s="131" t="s">
        <v>352</v>
      </c>
      <c r="B32" s="120"/>
      <c r="C32" s="120"/>
      <c r="D32" s="120"/>
      <c r="E32" s="120"/>
      <c r="F32" s="120"/>
      <c r="G32" s="120"/>
      <c r="H32" s="127"/>
      <c r="I32" s="127"/>
      <c r="J32" s="127">
        <f t="shared" si="2"/>
        <v>0</v>
      </c>
      <c r="K32" s="127"/>
      <c r="L32" s="127">
        <f t="shared" si="1"/>
        <v>0</v>
      </c>
      <c r="M32" s="114"/>
    </row>
    <row r="33" spans="1:13">
      <c r="A33" s="131" t="s">
        <v>353</v>
      </c>
      <c r="B33" s="120"/>
      <c r="C33" s="120"/>
      <c r="D33" s="120"/>
      <c r="E33" s="120"/>
      <c r="F33" s="120"/>
      <c r="G33" s="120"/>
      <c r="H33" s="127"/>
      <c r="I33" s="127"/>
      <c r="J33" s="127">
        <f t="shared" si="2"/>
        <v>0</v>
      </c>
      <c r="K33" s="127"/>
      <c r="L33" s="127">
        <f t="shared" si="1"/>
        <v>0</v>
      </c>
      <c r="M33" s="114"/>
    </row>
    <row r="34" spans="1:13">
      <c r="A34" s="132" t="s">
        <v>357</v>
      </c>
      <c r="B34" s="120"/>
      <c r="C34" s="120"/>
      <c r="D34" s="120"/>
      <c r="E34" s="133">
        <v>-553</v>
      </c>
      <c r="F34" s="133"/>
      <c r="G34" s="133"/>
      <c r="H34" s="127">
        <v>-4313008</v>
      </c>
      <c r="I34" s="127">
        <v>4313561</v>
      </c>
      <c r="J34" s="127">
        <f t="shared" si="2"/>
        <v>0</v>
      </c>
      <c r="K34" s="127"/>
      <c r="L34" s="127">
        <f t="shared" si="1"/>
        <v>0</v>
      </c>
      <c r="M34" s="114"/>
    </row>
    <row r="35" spans="1:13">
      <c r="A35" s="126" t="s">
        <v>355</v>
      </c>
      <c r="B35" s="130">
        <f>SUM(B32:B34)</f>
        <v>0</v>
      </c>
      <c r="C35" s="130">
        <f t="shared" ref="C35:K35" si="7">SUM(C32:C34)</f>
        <v>0</v>
      </c>
      <c r="D35" s="130">
        <f t="shared" si="7"/>
        <v>0</v>
      </c>
      <c r="E35" s="130">
        <f t="shared" si="7"/>
        <v>-553</v>
      </c>
      <c r="F35" s="130">
        <f t="shared" si="7"/>
        <v>0</v>
      </c>
      <c r="G35" s="130">
        <f t="shared" si="7"/>
        <v>0</v>
      </c>
      <c r="H35" s="130">
        <f t="shared" si="7"/>
        <v>-4313008</v>
      </c>
      <c r="I35" s="130">
        <f t="shared" si="7"/>
        <v>4313561</v>
      </c>
      <c r="J35" s="130">
        <f t="shared" si="2"/>
        <v>0</v>
      </c>
      <c r="K35" s="130">
        <f t="shared" si="7"/>
        <v>0</v>
      </c>
      <c r="L35" s="130">
        <f t="shared" si="1"/>
        <v>0</v>
      </c>
      <c r="M35" s="114"/>
    </row>
    <row r="36" spans="1:13">
      <c r="A36" s="126"/>
      <c r="B36" s="120"/>
      <c r="C36" s="120"/>
      <c r="D36" s="120"/>
      <c r="E36" s="120"/>
      <c r="F36" s="120"/>
      <c r="G36" s="120"/>
      <c r="H36" s="127"/>
      <c r="I36" s="127"/>
      <c r="J36" s="127"/>
      <c r="K36" s="127"/>
      <c r="L36" s="127"/>
      <c r="M36" s="114"/>
    </row>
    <row r="37" spans="1:13" ht="15.75" thickBot="1">
      <c r="A37" s="126" t="s">
        <v>358</v>
      </c>
      <c r="B37" s="135">
        <f>B24+B30+B35</f>
        <v>246050000</v>
      </c>
      <c r="C37" s="135">
        <f t="shared" ref="C37:K37" si="8">C24+C30+C35</f>
        <v>0</v>
      </c>
      <c r="D37" s="135">
        <f t="shared" si="8"/>
        <v>0</v>
      </c>
      <c r="E37" s="135">
        <f t="shared" si="8"/>
        <v>0</v>
      </c>
      <c r="F37" s="135">
        <f t="shared" si="8"/>
        <v>0</v>
      </c>
      <c r="G37" s="135">
        <f t="shared" si="8"/>
        <v>0</v>
      </c>
      <c r="H37" s="135">
        <f t="shared" si="8"/>
        <v>-77475707</v>
      </c>
      <c r="I37" s="135">
        <f t="shared" si="8"/>
        <v>-5460286</v>
      </c>
      <c r="J37" s="135">
        <f t="shared" si="2"/>
        <v>163114007</v>
      </c>
      <c r="K37" s="135">
        <f t="shared" si="8"/>
        <v>0</v>
      </c>
      <c r="L37" s="135">
        <f t="shared" si="1"/>
        <v>163114007</v>
      </c>
      <c r="M37" s="114"/>
    </row>
    <row r="38" spans="1:13" ht="15.75" thickTop="1">
      <c r="B38" s="136"/>
      <c r="C38" s="136"/>
      <c r="D38" s="136"/>
      <c r="E38" s="136"/>
      <c r="F38" s="136"/>
      <c r="G38" s="136"/>
      <c r="H38" s="137"/>
      <c r="I38" s="137"/>
      <c r="J38" s="137"/>
      <c r="K38" s="137"/>
      <c r="L38" s="137"/>
      <c r="M38" s="114"/>
    </row>
    <row r="39" spans="1:13">
      <c r="A39" s="138" t="s">
        <v>359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8"/>
      <c r="M39" s="114"/>
    </row>
    <row r="40" spans="1:13">
      <c r="A40" s="138" t="s">
        <v>360</v>
      </c>
      <c r="B40" s="139"/>
      <c r="C40" s="139"/>
      <c r="D40" s="139"/>
      <c r="E40" s="139"/>
      <c r="F40" s="139"/>
      <c r="G40" s="139"/>
      <c r="H40" s="140"/>
      <c r="I40" s="140"/>
      <c r="J40" s="138"/>
      <c r="K40" s="140"/>
      <c r="L40" s="138"/>
      <c r="M40" s="114"/>
    </row>
    <row r="41" spans="1:13">
      <c r="B41" s="114"/>
      <c r="C41" s="114"/>
      <c r="D41" s="114"/>
      <c r="E41" s="114"/>
      <c r="F41" s="114"/>
      <c r="G41" s="114"/>
      <c r="M41" s="114"/>
    </row>
    <row r="42" spans="1:13">
      <c r="B42" s="114"/>
      <c r="C42" s="114"/>
      <c r="D42" s="114"/>
      <c r="E42" s="114"/>
      <c r="F42" s="114"/>
      <c r="G42" s="114"/>
      <c r="M42" s="114"/>
    </row>
    <row r="43" spans="1:13">
      <c r="B43" s="114"/>
      <c r="C43" s="114"/>
      <c r="D43" s="114"/>
      <c r="E43" s="114"/>
      <c r="F43" s="114"/>
      <c r="G43" s="114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F149"/>
  <sheetViews>
    <sheetView tabSelected="1" topLeftCell="A85" workbookViewId="0">
      <selection activeCell="B149" sqref="B149"/>
    </sheetView>
  </sheetViews>
  <sheetFormatPr defaultRowHeight="15"/>
  <cols>
    <col min="1" max="1" width="65.7109375" style="141" customWidth="1"/>
    <col min="2" max="2" width="17.85546875" style="141" customWidth="1"/>
    <col min="3" max="3" width="2.7109375" style="142" customWidth="1"/>
    <col min="4" max="4" width="16.140625" style="141" customWidth="1"/>
    <col min="5" max="5" width="10.5703125" style="141" customWidth="1"/>
    <col min="6" max="6" width="10.7109375" style="141" customWidth="1"/>
    <col min="7" max="7" width="10.140625" style="141" customWidth="1"/>
    <col min="8" max="8" width="10.7109375" style="141" customWidth="1"/>
    <col min="9" max="9" width="11.5703125" style="141" customWidth="1"/>
    <col min="10" max="10" width="11" style="141" customWidth="1"/>
    <col min="11" max="16384" width="9.140625" style="141"/>
  </cols>
  <sheetData>
    <row r="1" spans="1:4">
      <c r="A1" s="64" t="s">
        <v>279</v>
      </c>
    </row>
    <row r="2" spans="1:4">
      <c r="A2" s="65" t="s">
        <v>280</v>
      </c>
    </row>
    <row r="3" spans="1:4">
      <c r="A3" s="65" t="s">
        <v>267</v>
      </c>
    </row>
    <row r="4" spans="1:4" ht="16.5" customHeight="1">
      <c r="A4" s="65" t="s">
        <v>268</v>
      </c>
    </row>
    <row r="5" spans="1:4" ht="16.5" customHeight="1">
      <c r="A5" s="64" t="s">
        <v>361</v>
      </c>
    </row>
    <row r="6" spans="1:4" ht="16.5" customHeight="1">
      <c r="A6" s="64"/>
    </row>
    <row r="7" spans="1:4" ht="15" customHeight="1">
      <c r="A7" s="143"/>
      <c r="B7" s="144" t="s">
        <v>211</v>
      </c>
      <c r="C7" s="144"/>
      <c r="D7" s="144" t="s">
        <v>211</v>
      </c>
    </row>
    <row r="8" spans="1:4" ht="15" customHeight="1">
      <c r="A8" s="143"/>
      <c r="B8" s="144" t="s">
        <v>212</v>
      </c>
      <c r="C8" s="144"/>
      <c r="D8" s="144" t="s">
        <v>213</v>
      </c>
    </row>
    <row r="9" spans="1:4">
      <c r="A9" s="145"/>
      <c r="B9" s="146"/>
      <c r="C9" s="146"/>
      <c r="D9" s="146"/>
    </row>
    <row r="10" spans="1:4" ht="29.25">
      <c r="A10" s="147" t="s">
        <v>362</v>
      </c>
      <c r="B10" s="148"/>
      <c r="C10" s="149"/>
      <c r="D10" s="148"/>
    </row>
    <row r="11" spans="1:4">
      <c r="A11" s="150" t="s">
        <v>363</v>
      </c>
      <c r="B11" s="148">
        <v>15367583</v>
      </c>
      <c r="C11" s="149"/>
      <c r="D11" s="148">
        <v>16338763</v>
      </c>
    </row>
    <row r="12" spans="1:4">
      <c r="A12" s="150" t="s">
        <v>364</v>
      </c>
      <c r="B12" s="148">
        <v>-15442757</v>
      </c>
      <c r="C12" s="149"/>
      <c r="D12" s="148">
        <v>-17138054</v>
      </c>
    </row>
    <row r="13" spans="1:4">
      <c r="A13" s="150" t="s">
        <v>365</v>
      </c>
      <c r="B13" s="148"/>
      <c r="C13" s="149"/>
      <c r="D13" s="148"/>
    </row>
    <row r="14" spans="1:4">
      <c r="A14" s="150" t="s">
        <v>366</v>
      </c>
      <c r="B14" s="148"/>
      <c r="C14" s="149"/>
      <c r="D14" s="148"/>
    </row>
    <row r="15" spans="1:4">
      <c r="A15" s="150"/>
      <c r="B15" s="148"/>
      <c r="C15" s="149"/>
      <c r="D15" s="148"/>
    </row>
    <row r="16" spans="1:4">
      <c r="A16" s="150"/>
      <c r="B16" s="148"/>
      <c r="C16" s="149"/>
      <c r="D16" s="148"/>
    </row>
    <row r="17" spans="1:4">
      <c r="A17" s="147" t="s">
        <v>367</v>
      </c>
      <c r="B17" s="148"/>
      <c r="C17" s="149"/>
      <c r="D17" s="148"/>
    </row>
    <row r="18" spans="1:4">
      <c r="A18" s="151" t="s">
        <v>368</v>
      </c>
      <c r="B18" s="148"/>
      <c r="C18" s="149"/>
      <c r="D18" s="148"/>
    </row>
    <row r="19" spans="1:4">
      <c r="A19" s="152" t="s">
        <v>369</v>
      </c>
      <c r="B19" s="148"/>
      <c r="C19" s="149"/>
      <c r="D19" s="148"/>
    </row>
    <row r="20" spans="1:4">
      <c r="A20" s="147" t="s">
        <v>370</v>
      </c>
      <c r="B20" s="153">
        <f>SUM(B11:B19)</f>
        <v>-75174</v>
      </c>
      <c r="C20" s="149"/>
      <c r="D20" s="153">
        <f>SUM(D11:D19)</f>
        <v>-799291</v>
      </c>
    </row>
    <row r="21" spans="1:4">
      <c r="A21" s="152"/>
      <c r="B21" s="148"/>
      <c r="C21" s="149"/>
      <c r="D21" s="148"/>
    </row>
    <row r="22" spans="1:4" ht="13.5" customHeight="1">
      <c r="A22" s="147" t="s">
        <v>371</v>
      </c>
      <c r="B22" s="148"/>
      <c r="C22" s="149"/>
      <c r="D22" s="148"/>
    </row>
    <row r="23" spans="1:4" ht="13.5" customHeight="1">
      <c r="A23" s="150" t="s">
        <v>372</v>
      </c>
      <c r="B23" s="148"/>
      <c r="C23" s="149"/>
      <c r="D23" s="148"/>
    </row>
    <row r="24" spans="1:4" ht="13.5" customHeight="1">
      <c r="A24" s="150" t="s">
        <v>373</v>
      </c>
      <c r="B24" s="148">
        <v>-63945219</v>
      </c>
      <c r="C24" s="149"/>
      <c r="D24" s="148"/>
    </row>
    <row r="25" spans="1:4" ht="13.5" customHeight="1">
      <c r="A25" s="150" t="s">
        <v>374</v>
      </c>
      <c r="B25" s="148"/>
      <c r="C25" s="149"/>
      <c r="D25" s="148"/>
    </row>
    <row r="26" spans="1:4" ht="13.5" customHeight="1">
      <c r="A26" s="150" t="s">
        <v>375</v>
      </c>
      <c r="B26" s="148"/>
      <c r="C26" s="149"/>
      <c r="D26" s="148"/>
    </row>
    <row r="27" spans="1:4" ht="13.5" customHeight="1">
      <c r="A27" s="150" t="s">
        <v>376</v>
      </c>
      <c r="B27" s="148"/>
      <c r="C27" s="149"/>
      <c r="D27" s="148"/>
    </row>
    <row r="28" spans="1:4" ht="13.5" customHeight="1">
      <c r="A28" s="150" t="s">
        <v>377</v>
      </c>
      <c r="B28" s="148"/>
      <c r="C28" s="149"/>
      <c r="D28" s="148"/>
    </row>
    <row r="29" spans="1:4" ht="13.5" customHeight="1">
      <c r="A29" s="150"/>
      <c r="B29" s="148"/>
      <c r="C29" s="149"/>
      <c r="D29" s="148"/>
    </row>
    <row r="30" spans="1:4" ht="13.5" customHeight="1">
      <c r="A30" s="150" t="s">
        <v>378</v>
      </c>
      <c r="B30" s="148"/>
      <c r="C30" s="149"/>
      <c r="D30" s="148"/>
    </row>
    <row r="31" spans="1:4" ht="13.5" customHeight="1">
      <c r="A31" s="150"/>
      <c r="B31" s="148"/>
      <c r="C31" s="149"/>
      <c r="D31" s="148"/>
    </row>
    <row r="32" spans="1:4" ht="13.5" customHeight="1">
      <c r="A32" s="150"/>
      <c r="B32" s="148"/>
      <c r="C32" s="149"/>
      <c r="D32" s="148"/>
    </row>
    <row r="33" spans="1:4" ht="13.5" customHeight="1">
      <c r="A33" s="150"/>
      <c r="B33" s="148"/>
      <c r="C33" s="149"/>
      <c r="D33" s="148"/>
    </row>
    <row r="34" spans="1:4">
      <c r="A34" s="150"/>
      <c r="B34" s="148"/>
      <c r="C34" s="149"/>
      <c r="D34" s="148"/>
    </row>
    <row r="35" spans="1:4">
      <c r="A35" s="147" t="s">
        <v>379</v>
      </c>
      <c r="B35" s="153">
        <f>SUM(B23:B34)</f>
        <v>-63945219</v>
      </c>
      <c r="C35" s="149"/>
      <c r="D35" s="153">
        <f>SUM(D23:D34)</f>
        <v>0</v>
      </c>
    </row>
    <row r="36" spans="1:4">
      <c r="A36" s="154"/>
      <c r="B36" s="148"/>
      <c r="C36" s="149"/>
      <c r="D36" s="148"/>
    </row>
    <row r="37" spans="1:4">
      <c r="A37" s="147" t="s">
        <v>380</v>
      </c>
      <c r="B37" s="148"/>
      <c r="C37" s="149"/>
      <c r="D37" s="148"/>
    </row>
    <row r="38" spans="1:4">
      <c r="A38" s="150" t="s">
        <v>381</v>
      </c>
      <c r="B38" s="148"/>
      <c r="C38" s="149"/>
      <c r="D38" s="148">
        <v>595000</v>
      </c>
    </row>
    <row r="39" spans="1:4">
      <c r="A39" s="150" t="s">
        <v>382</v>
      </c>
      <c r="B39" s="148"/>
      <c r="C39" s="149"/>
      <c r="D39" s="148"/>
    </row>
    <row r="40" spans="1:4">
      <c r="A40" s="150" t="s">
        <v>383</v>
      </c>
      <c r="B40" s="148"/>
      <c r="C40" s="149"/>
      <c r="D40" s="148"/>
    </row>
    <row r="41" spans="1:4">
      <c r="A41" s="150" t="s">
        <v>384</v>
      </c>
      <c r="B41" s="148"/>
      <c r="C41" s="149"/>
      <c r="D41" s="148"/>
    </row>
    <row r="42" spans="1:4">
      <c r="A42" s="150" t="s">
        <v>385</v>
      </c>
      <c r="B42" s="148"/>
      <c r="C42" s="149"/>
      <c r="D42" s="148"/>
    </row>
    <row r="43" spans="1:4">
      <c r="A43" s="150" t="s">
        <v>324</v>
      </c>
      <c r="B43" s="148">
        <v>63945219</v>
      </c>
      <c r="C43" s="149"/>
      <c r="D43" s="148"/>
    </row>
    <row r="44" spans="1:4">
      <c r="A44" s="150"/>
      <c r="B44" s="148"/>
      <c r="C44" s="149"/>
      <c r="D44" s="148"/>
    </row>
    <row r="45" spans="1:4">
      <c r="A45" s="150"/>
      <c r="B45" s="148"/>
      <c r="C45" s="149"/>
      <c r="D45" s="148"/>
    </row>
    <row r="46" spans="1:4">
      <c r="A46" s="150"/>
      <c r="B46" s="148"/>
      <c r="C46" s="149"/>
      <c r="D46" s="148"/>
    </row>
    <row r="47" spans="1:4">
      <c r="A47" s="150"/>
      <c r="B47" s="148"/>
      <c r="C47" s="149"/>
      <c r="D47" s="148"/>
    </row>
    <row r="48" spans="1:4">
      <c r="A48" s="150"/>
      <c r="B48" s="148"/>
      <c r="C48" s="149"/>
      <c r="D48" s="148"/>
    </row>
    <row r="49" spans="1:6">
      <c r="A49" s="150"/>
      <c r="B49" s="148"/>
      <c r="C49" s="149"/>
      <c r="D49" s="148"/>
    </row>
    <row r="50" spans="1:6">
      <c r="A50" s="147" t="s">
        <v>386</v>
      </c>
      <c r="B50" s="153">
        <f>SUM(B38:B49)</f>
        <v>63945219</v>
      </c>
      <c r="C50" s="149"/>
      <c r="D50" s="153">
        <f>SUM(D38:D49)</f>
        <v>595000</v>
      </c>
    </row>
    <row r="51" spans="1:6">
      <c r="A51" s="154"/>
      <c r="B51" s="148"/>
      <c r="C51" s="149"/>
      <c r="D51" s="148"/>
    </row>
    <row r="52" spans="1:6">
      <c r="A52" s="147" t="s">
        <v>387</v>
      </c>
      <c r="B52" s="155">
        <f>B20+B35+B50</f>
        <v>-75174</v>
      </c>
      <c r="C52" s="149"/>
      <c r="D52" s="155">
        <f>D20+D35+D50</f>
        <v>-204291</v>
      </c>
    </row>
    <row r="53" spans="1:6">
      <c r="A53" s="156" t="s">
        <v>388</v>
      </c>
      <c r="B53" s="148">
        <v>97200</v>
      </c>
      <c r="C53" s="149"/>
      <c r="D53" s="148">
        <v>301491</v>
      </c>
      <c r="E53" s="148"/>
      <c r="F53" s="148"/>
    </row>
    <row r="54" spans="1:6">
      <c r="A54" s="156" t="s">
        <v>389</v>
      </c>
      <c r="B54" s="148"/>
      <c r="C54" s="149"/>
      <c r="D54" s="148"/>
    </row>
    <row r="55" spans="1:6" ht="15.75" thickBot="1">
      <c r="A55" s="157" t="s">
        <v>390</v>
      </c>
      <c r="B55" s="158">
        <f>B52+B53+B54</f>
        <v>22026</v>
      </c>
      <c r="C55" s="159"/>
      <c r="D55" s="158">
        <f>D52+D53+D54</f>
        <v>97200</v>
      </c>
    </row>
    <row r="56" spans="1:6" ht="15.75" thickTop="1">
      <c r="A56" s="160"/>
    </row>
    <row r="57" spans="1:6">
      <c r="A57" s="160"/>
    </row>
    <row r="70" spans="1:4">
      <c r="A70" s="64" t="s">
        <v>279</v>
      </c>
      <c r="B70" s="36"/>
      <c r="C70" s="36"/>
      <c r="D70" s="36"/>
    </row>
    <row r="71" spans="1:4">
      <c r="A71" s="65" t="s">
        <v>280</v>
      </c>
      <c r="B71" s="36"/>
      <c r="C71" s="36"/>
      <c r="D71" s="36"/>
    </row>
    <row r="72" spans="1:4">
      <c r="A72" s="65" t="s">
        <v>267</v>
      </c>
      <c r="B72" s="36"/>
      <c r="C72" s="36"/>
      <c r="D72" s="36"/>
    </row>
    <row r="73" spans="1:4">
      <c r="A73" s="65" t="s">
        <v>268</v>
      </c>
      <c r="B73" s="36"/>
      <c r="C73" s="36"/>
      <c r="D73" s="36"/>
    </row>
    <row r="74" spans="1:4">
      <c r="A74" s="41" t="s">
        <v>391</v>
      </c>
      <c r="B74" s="38"/>
      <c r="C74" s="39"/>
      <c r="D74" s="38"/>
    </row>
    <row r="75" spans="1:4">
      <c r="A75" s="108"/>
      <c r="B75" s="38"/>
      <c r="C75" s="39"/>
      <c r="D75" s="38"/>
    </row>
    <row r="76" spans="1:4">
      <c r="A76" s="161"/>
      <c r="B76" s="37" t="s">
        <v>211</v>
      </c>
      <c r="C76" s="37"/>
      <c r="D76" s="37" t="s">
        <v>211</v>
      </c>
    </row>
    <row r="77" spans="1:4">
      <c r="A77" s="161"/>
      <c r="B77" s="37" t="s">
        <v>212</v>
      </c>
      <c r="C77" s="37"/>
      <c r="D77" s="37" t="s">
        <v>213</v>
      </c>
    </row>
    <row r="78" spans="1:4">
      <c r="A78" s="162"/>
      <c r="B78" s="38"/>
      <c r="C78" s="39"/>
      <c r="D78" s="38"/>
    </row>
    <row r="79" spans="1:4" ht="29.25">
      <c r="A79" s="72" t="s">
        <v>362</v>
      </c>
      <c r="B79" s="163"/>
      <c r="C79" s="164"/>
      <c r="D79" s="163"/>
    </row>
    <row r="80" spans="1:4">
      <c r="A80" s="73" t="s">
        <v>392</v>
      </c>
      <c r="B80" s="88">
        <v>-5460286</v>
      </c>
      <c r="C80" s="84"/>
      <c r="D80" s="88">
        <v>-4313561</v>
      </c>
    </row>
    <row r="81" spans="1:4">
      <c r="A81" s="73" t="s">
        <v>393</v>
      </c>
      <c r="B81" s="88"/>
      <c r="C81" s="84"/>
      <c r="D81" s="88"/>
    </row>
    <row r="82" spans="1:4">
      <c r="A82" s="48" t="s">
        <v>394</v>
      </c>
      <c r="B82" s="88">
        <v>5399368</v>
      </c>
      <c r="C82" s="84"/>
      <c r="D82" s="88">
        <v>2852974</v>
      </c>
    </row>
    <row r="83" spans="1:4">
      <c r="A83" s="48" t="s">
        <v>395</v>
      </c>
      <c r="B83" s="88"/>
      <c r="C83" s="84"/>
      <c r="D83" s="88"/>
    </row>
    <row r="84" spans="1:4">
      <c r="A84" s="48" t="s">
        <v>396</v>
      </c>
      <c r="B84" s="88"/>
      <c r="C84" s="84"/>
      <c r="D84" s="88"/>
    </row>
    <row r="85" spans="1:4">
      <c r="A85" s="48" t="s">
        <v>397</v>
      </c>
      <c r="B85" s="88"/>
      <c r="C85" s="84"/>
      <c r="D85" s="88">
        <v>1908678</v>
      </c>
    </row>
    <row r="86" spans="1:4">
      <c r="A86" s="48" t="s">
        <v>398</v>
      </c>
      <c r="B86" s="88"/>
      <c r="C86" s="84"/>
      <c r="D86" s="88"/>
    </row>
    <row r="87" spans="1:4">
      <c r="A87" s="48" t="s">
        <v>398</v>
      </c>
      <c r="B87" s="88"/>
      <c r="C87" s="84"/>
      <c r="D87" s="88"/>
    </row>
    <row r="88" spans="1:4">
      <c r="A88" s="48" t="s">
        <v>398</v>
      </c>
      <c r="B88" s="88"/>
      <c r="C88" s="84"/>
      <c r="D88" s="88"/>
    </row>
    <row r="89" spans="1:4">
      <c r="A89" s="48" t="s">
        <v>398</v>
      </c>
      <c r="B89" s="88"/>
      <c r="C89" s="84"/>
      <c r="D89" s="88"/>
    </row>
    <row r="90" spans="1:4">
      <c r="A90" s="48" t="s">
        <v>398</v>
      </c>
      <c r="B90" s="88"/>
      <c r="C90" s="165"/>
      <c r="D90" s="88"/>
    </row>
    <row r="91" spans="1:4">
      <c r="A91" s="48" t="s">
        <v>398</v>
      </c>
      <c r="B91" s="88"/>
      <c r="C91" s="165"/>
      <c r="D91" s="88"/>
    </row>
    <row r="92" spans="1:4">
      <c r="A92" s="48" t="s">
        <v>398</v>
      </c>
      <c r="B92" s="88"/>
      <c r="C92" s="165"/>
      <c r="D92" s="88"/>
    </row>
    <row r="93" spans="1:4">
      <c r="A93" s="48" t="s">
        <v>398</v>
      </c>
      <c r="B93" s="88"/>
      <c r="C93" s="165"/>
      <c r="D93" s="88"/>
    </row>
    <row r="94" spans="1:4">
      <c r="A94" s="74"/>
      <c r="B94" s="88"/>
      <c r="C94" s="84"/>
      <c r="D94" s="88"/>
    </row>
    <row r="95" spans="1:4">
      <c r="A95" s="73" t="s">
        <v>399</v>
      </c>
      <c r="B95" s="88"/>
      <c r="C95" s="84"/>
      <c r="D95" s="88"/>
    </row>
    <row r="96" spans="1:4">
      <c r="A96" s="48" t="s">
        <v>398</v>
      </c>
      <c r="B96" s="88"/>
      <c r="C96" s="84"/>
      <c r="D96" s="88"/>
    </row>
    <row r="97" spans="1:4">
      <c r="A97" s="48" t="s">
        <v>398</v>
      </c>
      <c r="B97" s="88"/>
      <c r="C97" s="84"/>
      <c r="D97" s="88"/>
    </row>
    <row r="98" spans="1:4">
      <c r="A98" s="48" t="s">
        <v>398</v>
      </c>
      <c r="B98" s="88"/>
      <c r="C98" s="84"/>
      <c r="D98" s="88"/>
    </row>
    <row r="99" spans="1:4">
      <c r="A99" s="48" t="s">
        <v>398</v>
      </c>
      <c r="B99" s="88"/>
      <c r="C99" s="84"/>
      <c r="D99" s="88"/>
    </row>
    <row r="100" spans="1:4">
      <c r="A100" s="48" t="s">
        <v>398</v>
      </c>
      <c r="B100" s="88"/>
      <c r="C100" s="84"/>
      <c r="D100" s="88"/>
    </row>
    <row r="101" spans="1:4">
      <c r="A101" s="48" t="s">
        <v>398</v>
      </c>
      <c r="B101" s="88"/>
      <c r="C101" s="84"/>
      <c r="D101" s="88"/>
    </row>
    <row r="102" spans="1:4">
      <c r="A102" s="74"/>
      <c r="B102" s="88"/>
      <c r="C102" s="84"/>
      <c r="D102" s="88"/>
    </row>
    <row r="103" spans="1:4">
      <c r="A103" s="73" t="s">
        <v>400</v>
      </c>
      <c r="B103" s="88"/>
      <c r="C103" s="84"/>
      <c r="D103" s="88"/>
    </row>
    <row r="104" spans="1:4">
      <c r="A104" s="74" t="s">
        <v>401</v>
      </c>
      <c r="B104" s="88">
        <v>-8335439</v>
      </c>
      <c r="C104" s="84"/>
      <c r="D104" s="88">
        <v>-73656</v>
      </c>
    </row>
    <row r="105" spans="1:4">
      <c r="A105" s="74" t="s">
        <v>402</v>
      </c>
      <c r="B105" s="88">
        <v>26134</v>
      </c>
      <c r="C105" s="84"/>
      <c r="D105" s="88">
        <v>-623384</v>
      </c>
    </row>
    <row r="106" spans="1:4">
      <c r="A106" s="74" t="s">
        <v>403</v>
      </c>
      <c r="B106" s="88">
        <v>-5983368</v>
      </c>
      <c r="C106" s="84"/>
      <c r="D106" s="88">
        <v>44658</v>
      </c>
    </row>
    <row r="107" spans="1:4">
      <c r="A107" s="74" t="s">
        <v>404</v>
      </c>
      <c r="B107" s="88"/>
      <c r="C107" s="84"/>
      <c r="D107" s="88"/>
    </row>
    <row r="108" spans="1:4">
      <c r="A108" s="74" t="s">
        <v>404</v>
      </c>
      <c r="B108" s="88"/>
      <c r="C108" s="84"/>
      <c r="D108" s="88"/>
    </row>
    <row r="109" spans="1:4">
      <c r="A109" s="74" t="s">
        <v>404</v>
      </c>
      <c r="B109" s="88"/>
      <c r="C109" s="84"/>
      <c r="D109" s="88"/>
    </row>
    <row r="110" spans="1:4">
      <c r="A110" s="72" t="s">
        <v>370</v>
      </c>
      <c r="B110" s="166">
        <f>SUM(B80:B109)</f>
        <v>-14353591</v>
      </c>
      <c r="C110" s="167"/>
      <c r="D110" s="166">
        <f>SUM(D80:D109)</f>
        <v>-204291</v>
      </c>
    </row>
    <row r="111" spans="1:4">
      <c r="A111" s="73" t="s">
        <v>405</v>
      </c>
      <c r="B111" s="167"/>
      <c r="C111" s="167"/>
      <c r="D111" s="167"/>
    </row>
    <row r="112" spans="1:4">
      <c r="A112" s="154"/>
      <c r="B112" s="88"/>
      <c r="C112" s="84"/>
      <c r="D112" s="88"/>
    </row>
    <row r="113" spans="1:4">
      <c r="A113" s="72" t="s">
        <v>371</v>
      </c>
      <c r="B113" s="88"/>
      <c r="C113" s="84"/>
      <c r="D113" s="88"/>
    </row>
    <row r="114" spans="1:4">
      <c r="A114" s="48" t="s">
        <v>406</v>
      </c>
      <c r="B114" s="88">
        <v>-69344587</v>
      </c>
      <c r="C114" s="84"/>
      <c r="D114" s="88"/>
    </row>
    <row r="115" spans="1:4">
      <c r="A115" s="48" t="s">
        <v>398</v>
      </c>
      <c r="B115" s="88"/>
      <c r="C115" s="84"/>
      <c r="D115" s="88"/>
    </row>
    <row r="116" spans="1:4">
      <c r="A116" s="48" t="s">
        <v>398</v>
      </c>
      <c r="B116" s="88"/>
      <c r="C116" s="84"/>
      <c r="D116" s="88"/>
    </row>
    <row r="117" spans="1:4">
      <c r="A117" s="48" t="s">
        <v>398</v>
      </c>
      <c r="B117" s="88"/>
      <c r="C117" s="84"/>
      <c r="D117" s="88"/>
    </row>
    <row r="118" spans="1:4">
      <c r="A118" s="48" t="s">
        <v>398</v>
      </c>
      <c r="B118" s="88"/>
      <c r="C118" s="84"/>
      <c r="D118" s="88"/>
    </row>
    <row r="119" spans="1:4">
      <c r="A119" s="48" t="s">
        <v>398</v>
      </c>
      <c r="B119" s="88"/>
      <c r="C119" s="84"/>
      <c r="D119" s="88"/>
    </row>
    <row r="120" spans="1:4">
      <c r="A120" s="48" t="s">
        <v>398</v>
      </c>
      <c r="B120" s="88"/>
      <c r="C120" s="84"/>
      <c r="D120" s="88"/>
    </row>
    <row r="121" spans="1:4">
      <c r="A121" s="48" t="s">
        <v>398</v>
      </c>
      <c r="B121" s="88"/>
      <c r="C121" s="84"/>
      <c r="D121" s="88"/>
    </row>
    <row r="122" spans="1:4">
      <c r="A122" s="48" t="s">
        <v>398</v>
      </c>
      <c r="B122" s="88"/>
      <c r="C122" s="84"/>
      <c r="D122" s="88"/>
    </row>
    <row r="123" spans="1:4">
      <c r="A123" s="48" t="s">
        <v>398</v>
      </c>
      <c r="B123" s="88"/>
      <c r="C123" s="84"/>
      <c r="D123" s="88"/>
    </row>
    <row r="124" spans="1:4">
      <c r="A124" s="48" t="s">
        <v>398</v>
      </c>
      <c r="B124" s="88"/>
      <c r="C124" s="84"/>
      <c r="D124" s="88"/>
    </row>
    <row r="125" spans="1:4">
      <c r="A125" s="48" t="s">
        <v>398</v>
      </c>
      <c r="B125" s="88"/>
      <c r="C125" s="84"/>
      <c r="D125" s="88"/>
    </row>
    <row r="126" spans="1:4">
      <c r="A126" s="72" t="s">
        <v>379</v>
      </c>
      <c r="B126" s="166">
        <f>SUM(B114:B125)</f>
        <v>-69344587</v>
      </c>
      <c r="C126" s="167"/>
      <c r="D126" s="166">
        <f>SUM(D114:D125)</f>
        <v>0</v>
      </c>
    </row>
    <row r="127" spans="1:4">
      <c r="A127" s="154"/>
      <c r="B127" s="88"/>
      <c r="C127" s="84"/>
      <c r="D127" s="88"/>
    </row>
    <row r="128" spans="1:4">
      <c r="A128" s="72" t="s">
        <v>380</v>
      </c>
      <c r="B128" s="88"/>
      <c r="C128" s="84"/>
      <c r="D128" s="88"/>
    </row>
    <row r="129" spans="1:4">
      <c r="A129" s="48" t="s">
        <v>324</v>
      </c>
      <c r="B129" s="88">
        <v>83623004</v>
      </c>
      <c r="C129" s="84"/>
      <c r="D129" s="88"/>
    </row>
    <row r="130" spans="1:4">
      <c r="A130" s="48" t="s">
        <v>398</v>
      </c>
      <c r="B130" s="88"/>
      <c r="C130" s="84"/>
      <c r="D130" s="88"/>
    </row>
    <row r="131" spans="1:4">
      <c r="A131" s="48" t="s">
        <v>398</v>
      </c>
      <c r="B131" s="88"/>
      <c r="C131" s="84"/>
      <c r="D131" s="88"/>
    </row>
    <row r="132" spans="1:4">
      <c r="A132" s="48" t="s">
        <v>398</v>
      </c>
      <c r="B132" s="88"/>
      <c r="C132" s="84"/>
      <c r="D132" s="88"/>
    </row>
    <row r="133" spans="1:4">
      <c r="A133" s="48" t="s">
        <v>398</v>
      </c>
      <c r="B133" s="88"/>
      <c r="C133" s="84"/>
      <c r="D133" s="88"/>
    </row>
    <row r="134" spans="1:4">
      <c r="A134" s="48" t="s">
        <v>398</v>
      </c>
      <c r="B134" s="88"/>
      <c r="C134" s="84"/>
      <c r="D134" s="88"/>
    </row>
    <row r="135" spans="1:4">
      <c r="A135" s="48" t="s">
        <v>398</v>
      </c>
      <c r="B135" s="88"/>
      <c r="C135" s="84"/>
      <c r="D135" s="88"/>
    </row>
    <row r="136" spans="1:4">
      <c r="A136" s="48" t="s">
        <v>398</v>
      </c>
      <c r="B136" s="88"/>
      <c r="C136" s="84"/>
      <c r="D136" s="88"/>
    </row>
    <row r="137" spans="1:4">
      <c r="A137" s="48" t="s">
        <v>398</v>
      </c>
      <c r="B137" s="88"/>
      <c r="C137" s="84"/>
      <c r="D137" s="88"/>
    </row>
    <row r="138" spans="1:4">
      <c r="A138" s="48" t="s">
        <v>398</v>
      </c>
      <c r="B138" s="88"/>
      <c r="C138" s="84"/>
      <c r="D138" s="88"/>
    </row>
    <row r="139" spans="1:4">
      <c r="A139" s="48" t="s">
        <v>398</v>
      </c>
      <c r="B139" s="88"/>
      <c r="C139" s="84"/>
      <c r="D139" s="88"/>
    </row>
    <row r="140" spans="1:4">
      <c r="A140" s="48" t="s">
        <v>398</v>
      </c>
      <c r="B140" s="88"/>
      <c r="C140" s="165"/>
      <c r="D140" s="88"/>
    </row>
    <row r="141" spans="1:4">
      <c r="A141" s="72" t="s">
        <v>386</v>
      </c>
      <c r="B141" s="166">
        <f>SUM(B129:B140)</f>
        <v>83623004</v>
      </c>
      <c r="C141" s="167"/>
      <c r="D141" s="166">
        <f>SUM(D129:D140)</f>
        <v>0</v>
      </c>
    </row>
    <row r="142" spans="1:4">
      <c r="A142" s="154"/>
      <c r="B142" s="88"/>
      <c r="C142" s="84"/>
      <c r="D142" s="88"/>
    </row>
    <row r="143" spans="1:4">
      <c r="A143" s="72" t="s">
        <v>387</v>
      </c>
      <c r="B143" s="168">
        <f>B110+B126+B141</f>
        <v>-75174</v>
      </c>
      <c r="C143" s="167"/>
      <c r="D143" s="168">
        <f>D110+D126+D141</f>
        <v>-204291</v>
      </c>
    </row>
    <row r="144" spans="1:4">
      <c r="A144" s="169" t="s">
        <v>388</v>
      </c>
      <c r="B144" s="88">
        <v>97200</v>
      </c>
      <c r="C144" s="84"/>
      <c r="D144" s="88">
        <v>301491</v>
      </c>
    </row>
    <row r="145" spans="1:4">
      <c r="A145" s="169" t="s">
        <v>407</v>
      </c>
      <c r="B145" s="88"/>
      <c r="C145" s="84"/>
      <c r="D145" s="88"/>
    </row>
    <row r="146" spans="1:4" ht="15.75" thickBot="1">
      <c r="A146" s="170" t="s">
        <v>390</v>
      </c>
      <c r="B146" s="171">
        <f>SUM(B143:B145)</f>
        <v>22026</v>
      </c>
      <c r="C146" s="172"/>
      <c r="D146" s="171">
        <f>SUM(D143:D145)</f>
        <v>97200</v>
      </c>
    </row>
    <row r="147" spans="1:4" ht="15.75" thickTop="1">
      <c r="A147" s="36"/>
      <c r="B147" s="36"/>
      <c r="C147" s="36"/>
      <c r="D147" s="36"/>
    </row>
    <row r="148" spans="1:4">
      <c r="A148" s="36"/>
      <c r="B148" s="36"/>
      <c r="C148" s="36"/>
      <c r="D148" s="36"/>
    </row>
    <row r="149" spans="1:4">
      <c r="A149" s="104" t="s">
        <v>336</v>
      </c>
      <c r="B149" s="173" t="e">
        <f>B146-'[1]Pasqyra e Pozicioni Financiar'!B80</f>
        <v>#REF!</v>
      </c>
      <c r="C149" s="174"/>
      <c r="D149" s="174" t="e">
        <f>D146-'[1]Pasqyra e Pozicioni Financiar'!D80</f>
        <v>#REF!</v>
      </c>
    </row>
  </sheetData>
  <mergeCells count="2">
    <mergeCell ref="A7:A8"/>
    <mergeCell ref="A76:A77"/>
  </mergeCells>
  <pageMargins left="0.2" right="0.2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2021-09-04T14:25:35Z</dcterms:modified>
</cp:coreProperties>
</file>