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520" windowWidth="7380" windowHeight="7935" tabRatio="898" activeTab="3"/>
  </bookViews>
  <sheets>
    <sheet name="FAQJA 1" sheetId="1" r:id="rId1"/>
    <sheet name="AKTIVI" sheetId="2" r:id="rId2"/>
    <sheet name="PASIVI" sheetId="3" r:id="rId3"/>
    <sheet name="PASH" sheetId="4" r:id="rId4"/>
    <sheet name="CASH FLOW" sheetId="14" r:id="rId5"/>
    <sheet name="KAPITALI (2)" sheetId="9" r:id="rId6"/>
  </sheets>
  <definedNames>
    <definedName name="_xlnm.Print_Area" localSheetId="3">PASH!$B$1:$E$33</definedName>
  </definedNames>
  <calcPr calcId="124519"/>
</workbook>
</file>

<file path=xl/calcChain.xml><?xml version="1.0" encoding="utf-8"?>
<calcChain xmlns="http://schemas.openxmlformats.org/spreadsheetml/2006/main">
  <c r="D29" i="14"/>
  <c r="D18"/>
  <c r="D22" s="1"/>
  <c r="D26" i="2"/>
  <c r="D14"/>
  <c r="D33" i="3"/>
  <c r="H33"/>
  <c r="D17"/>
  <c r="B14" i="9"/>
  <c r="F14"/>
  <c r="G14"/>
  <c r="G7"/>
  <c r="G8"/>
  <c r="G10"/>
  <c r="G11"/>
  <c r="G12"/>
  <c r="G13"/>
  <c r="D10" i="14"/>
  <c r="G26" i="2"/>
  <c r="D12" i="14"/>
  <c r="D30"/>
  <c r="D35"/>
  <c r="D34"/>
  <c r="D8" i="3"/>
  <c r="D13" i="14"/>
  <c r="D11"/>
  <c r="D12" i="3"/>
  <c r="D8" i="14"/>
  <c r="D7"/>
  <c r="D33"/>
  <c r="D39" i="3"/>
  <c r="D39" i="2"/>
  <c r="D50"/>
  <c r="D9"/>
  <c r="D27"/>
  <c r="D51"/>
  <c r="D3"/>
  <c r="D41"/>
  <c r="D17"/>
  <c r="D4"/>
  <c r="D5"/>
  <c r="D22"/>
  <c r="D40"/>
  <c r="E41"/>
  <c r="E17"/>
  <c r="E9"/>
  <c r="E27"/>
  <c r="E51"/>
  <c r="E5"/>
  <c r="I46" i="3"/>
  <c r="D11"/>
  <c r="D10"/>
  <c r="D9"/>
  <c r="D9" i="4"/>
  <c r="D8"/>
  <c r="D14"/>
  <c r="D18"/>
  <c r="D5"/>
  <c r="D15"/>
  <c r="D24"/>
  <c r="K57"/>
  <c r="J55"/>
  <c r="J43"/>
  <c r="J41"/>
  <c r="D28" i="3"/>
  <c r="B19" i="9"/>
  <c r="B18"/>
  <c r="G15"/>
  <c r="G17"/>
  <c r="G18"/>
  <c r="G19"/>
  <c r="E57" i="2"/>
  <c r="D5" i="14"/>
  <c r="D14" s="1"/>
  <c r="D32" s="1"/>
  <c r="D29" i="4"/>
  <c r="D27"/>
  <c r="D28"/>
  <c r="D9" i="14"/>
  <c r="D40" i="3"/>
  <c r="D41"/>
  <c r="D43" s="1"/>
  <c r="F16" i="9"/>
  <c r="F20" s="1"/>
  <c r="G16"/>
  <c r="G20" s="1"/>
</calcChain>
</file>

<file path=xl/sharedStrings.xml><?xml version="1.0" encoding="utf-8"?>
<sst xmlns="http://schemas.openxmlformats.org/spreadsheetml/2006/main" count="512" uniqueCount="368">
  <si>
    <t>Emërtimi dhe forma ligjore</t>
  </si>
  <si>
    <t>NIPT - i</t>
  </si>
  <si>
    <t>Adresa e selisë</t>
  </si>
  <si>
    <t>Data e krijimit</t>
  </si>
  <si>
    <t>Nr. i Regjistrit Tregtar</t>
  </si>
  <si>
    <t>Veprimtaria kryesore</t>
  </si>
  <si>
    <t>PASQYRAT FINANCIARE</t>
  </si>
  <si>
    <t>Periudha Kontabël e Pasqyrave Financiare</t>
  </si>
  <si>
    <t>Nga</t>
  </si>
  <si>
    <t>Deri</t>
  </si>
  <si>
    <t>Data e mbylljes së Pasqyrave Financiare</t>
  </si>
  <si>
    <r>
      <t xml:space="preserve">Pasqyrat financiare jane </t>
    </r>
    <r>
      <rPr>
        <b/>
        <sz val="10"/>
        <rFont val="Arial"/>
        <family val="2"/>
      </rPr>
      <t>individuale</t>
    </r>
  </si>
  <si>
    <r>
      <t xml:space="preserve">Pasqyrat financiare janë të shprehura në </t>
    </r>
    <r>
      <rPr>
        <b/>
        <sz val="10"/>
        <rFont val="Arial"/>
        <family val="2"/>
      </rPr>
      <t>Lek</t>
    </r>
  </si>
  <si>
    <r>
      <t xml:space="preserve">Pasqyrat Financiare janë të rrumbullakosura në </t>
    </r>
    <r>
      <rPr>
        <b/>
        <sz val="10"/>
        <rFont val="Arial"/>
        <family val="2"/>
      </rPr>
      <t>1/lek</t>
    </r>
  </si>
  <si>
    <t>AKTIVET</t>
  </si>
  <si>
    <t>Shenime</t>
  </si>
  <si>
    <t>I</t>
  </si>
  <si>
    <t>AKTIVET AFATSHKURTËRA</t>
  </si>
  <si>
    <t>1.</t>
  </si>
  <si>
    <t>Aktive monetare</t>
  </si>
  <si>
    <t>Depozita ne bank dhe ne llogarit e tjera.</t>
  </si>
  <si>
    <t>Para ne dore  ( arka)</t>
  </si>
  <si>
    <t>2.</t>
  </si>
  <si>
    <t>Derivative dhe aktive te mbajtura për tregtim</t>
  </si>
  <si>
    <t>(i)</t>
  </si>
  <si>
    <t xml:space="preserve"> - Derivativet</t>
  </si>
  <si>
    <t>(ii)</t>
  </si>
  <si>
    <t xml:space="preserve"> - Aktivet e mbajtura për tregtim</t>
  </si>
  <si>
    <t>3.</t>
  </si>
  <si>
    <t>Aktive të tjera financiare afatshkurtra</t>
  </si>
  <si>
    <t>Llogari/Kërkesa të arkëtueshme</t>
  </si>
  <si>
    <t>(iii)</t>
  </si>
  <si>
    <t>Instrumente të tjera borxhi</t>
  </si>
  <si>
    <t>(iv)</t>
  </si>
  <si>
    <t>Investime të tjera financiare</t>
  </si>
  <si>
    <t>4.</t>
  </si>
  <si>
    <t>Inventari</t>
  </si>
  <si>
    <t>Lëndët e para</t>
  </si>
  <si>
    <t>Prodhim në proces</t>
  </si>
  <si>
    <t>Produkte të gatshme</t>
  </si>
  <si>
    <t>Mallra për rishitje</t>
  </si>
  <si>
    <t>Te tjera gjendje  inventare</t>
  </si>
  <si>
    <t>(v)</t>
  </si>
  <si>
    <t>Parapagesat për furnizime</t>
  </si>
  <si>
    <t>5.</t>
  </si>
  <si>
    <t>Aktivet biologjike afatshkurtra</t>
  </si>
  <si>
    <t>6.</t>
  </si>
  <si>
    <t>Aktivet afatshkurtra të mbajtura për shitje</t>
  </si>
  <si>
    <t>7.</t>
  </si>
  <si>
    <t>Parapagimet dhe shpenzimet e shtyra</t>
  </si>
  <si>
    <t>TOTALI AKTIVEVE AFATSHKURTRA (I)</t>
  </si>
  <si>
    <t>II</t>
  </si>
  <si>
    <t>AKTIVET AFATGJATA</t>
  </si>
  <si>
    <t>Investimet financiare afatgjata</t>
  </si>
  <si>
    <t>Pjesëmarrje të tjera në njësi të kontrolluara (vetëm në PF)</t>
  </si>
  <si>
    <t>Aksione dhe investime të tjera në pjesëmarrje</t>
  </si>
  <si>
    <t>Aksione dhe letra të tjera me vlerë</t>
  </si>
  <si>
    <t>Llogari / Kërkesa të arkëtueshme afatgjata</t>
  </si>
  <si>
    <t>Totali 1</t>
  </si>
  <si>
    <t>Aktive afatgjata materiale</t>
  </si>
  <si>
    <t>Toka</t>
  </si>
  <si>
    <t>Ndërtesa</t>
  </si>
  <si>
    <t>Makineri dhe pajisje</t>
  </si>
  <si>
    <t>Aktive të tjera afatgjata materiale (me vl.kontab.)</t>
  </si>
  <si>
    <t>Totali 2</t>
  </si>
  <si>
    <t>Aktivet Biologjike afatgjata</t>
  </si>
  <si>
    <t>Aktivet afatgjata jomateriale</t>
  </si>
  <si>
    <t>Emri i mirë</t>
  </si>
  <si>
    <t>Shpenzimet e zhvillimit</t>
  </si>
  <si>
    <t>Aktive të tjera afatgjata jomateriale</t>
  </si>
  <si>
    <t>Totali 4</t>
  </si>
  <si>
    <t>Kapital aksionar i papaguar</t>
  </si>
  <si>
    <t>Aktive të tjera afatgjata</t>
  </si>
  <si>
    <t>TOTALI I AKTIVEVE AFATGJATA (II)</t>
  </si>
  <si>
    <t>TOTALI I AKTIVEVE (I + II)</t>
  </si>
  <si>
    <t>DETYRIMET DHE KAPITALI</t>
  </si>
  <si>
    <t>DETYRIMET AFATSHKURTËRA</t>
  </si>
  <si>
    <t>Derivativët</t>
  </si>
  <si>
    <t>Huamarrjet</t>
  </si>
  <si>
    <t>Huat dhe obligacionet afatshkurtra</t>
  </si>
  <si>
    <r>
      <t>Kthimet</t>
    </r>
    <r>
      <rPr>
        <sz val="8"/>
        <rFont val="Arial"/>
        <family val="2"/>
      </rPr>
      <t xml:space="preserve"> </t>
    </r>
    <r>
      <rPr>
        <sz val="10"/>
        <rFont val="Arial"/>
      </rPr>
      <t>/</t>
    </r>
    <r>
      <rPr>
        <sz val="8"/>
        <rFont val="Arial"/>
        <family val="2"/>
      </rPr>
      <t xml:space="preserve"> </t>
    </r>
    <r>
      <rPr>
        <sz val="10"/>
        <rFont val="Arial"/>
      </rPr>
      <t>ripagesat e huave afatgjata</t>
    </r>
  </si>
  <si>
    <t>Bono të konvertueshme</t>
  </si>
  <si>
    <t>Huat dhe parapagimet</t>
  </si>
  <si>
    <t>Të pagueshme ndaj furnitorëve</t>
  </si>
  <si>
    <t>Të pagueshme ndaj punonjësve</t>
  </si>
  <si>
    <t>Detyrime tatimore</t>
  </si>
  <si>
    <t>Hua të tjera</t>
  </si>
  <si>
    <t>Ortaku</t>
  </si>
  <si>
    <t>(vI)</t>
  </si>
  <si>
    <t>Parapagimet e arkëtuara</t>
  </si>
  <si>
    <t>Grantet dhe të ardhurat e shtyra</t>
  </si>
  <si>
    <t>Provizionet afatshkurtra</t>
  </si>
  <si>
    <t>TOTALI I DETYRIMEVE AFATSHKURTRA (I)</t>
  </si>
  <si>
    <t>DETYRIME AFATGJATA</t>
  </si>
  <si>
    <t>Huat afatgjata</t>
  </si>
  <si>
    <t>Hua, bono dhe detyrime nga qiraja financiare</t>
  </si>
  <si>
    <t>Bonot e konvertueshme</t>
  </si>
  <si>
    <t>Huamarrje të tjera afatgjata</t>
  </si>
  <si>
    <t>Provizionet afatgjata</t>
  </si>
  <si>
    <t>TOTALI I DETYRIMEVE AFATGJATA (II)</t>
  </si>
  <si>
    <t>TOTALI I DETYRIMEVE</t>
  </si>
  <si>
    <t>III</t>
  </si>
  <si>
    <t>KAPITALI</t>
  </si>
  <si>
    <t>Aksionet e pakicës (përdoret vetëm në PF të konsoliduara)</t>
  </si>
  <si>
    <t>Kapitali që i përket aksionarëve të shoqërisë mëmë (përdoret vetëm në PF të konsoliduara)</t>
  </si>
  <si>
    <t>Kapitali aksionar</t>
  </si>
  <si>
    <t>Primi i aksionit</t>
  </si>
  <si>
    <t>Njësitë ose aksionet e thesarit (negative)</t>
  </si>
  <si>
    <t>Rezerva statusore</t>
  </si>
  <si>
    <t>Rezerva ligjore</t>
  </si>
  <si>
    <t>8.</t>
  </si>
  <si>
    <t>Rezerva të tjera</t>
  </si>
  <si>
    <t>9.</t>
  </si>
  <si>
    <t>Fitimet e pashpërndara</t>
  </si>
  <si>
    <t>10.</t>
  </si>
  <si>
    <t>Fitimi (humbja) e vitit financiar</t>
  </si>
  <si>
    <t>TOTALI I KAPITALIT (III)</t>
  </si>
  <si>
    <t>TOTALI I DETYRIMEVE E KAPITALIT (I. II, III)</t>
  </si>
  <si>
    <t>A- PASQYRA E TË ARDHURAVE DHE SHPENZIMEVE</t>
  </si>
  <si>
    <t>Përshkrimi i Elementëve</t>
  </si>
  <si>
    <t xml:space="preserve"> Nr. Llogarie</t>
  </si>
  <si>
    <t>Shitjet neto</t>
  </si>
  <si>
    <t>Shitje neto</t>
  </si>
  <si>
    <t>Të ardhura të tjera nga veprimtaritë e shfrytëzimit</t>
  </si>
  <si>
    <t>Ndryshimet në inventarin e produkteve të gatshme dhe prodhimit në proçes</t>
  </si>
  <si>
    <t>Materialet e konsumuara</t>
  </si>
  <si>
    <t>Kosto e punës</t>
  </si>
  <si>
    <t xml:space="preserve"> - pagat e personelit</t>
  </si>
  <si>
    <t xml:space="preserve"> - shpenzimet per sigurimet shoqërore dhe shëndetsore</t>
  </si>
  <si>
    <t>Amortizimet dhe zhvlerësimet</t>
  </si>
  <si>
    <t>Shpenzime të tjera</t>
  </si>
  <si>
    <t>Totali i shpenzimeve (shuma 4 - 7)</t>
  </si>
  <si>
    <t>Fitimi apo humbja nga veprimtaria kryesore (1+2+/-3-8)</t>
  </si>
  <si>
    <t>Të ardhurat dhe shpenzimet financiare nga njësitë e kontrolluara</t>
  </si>
  <si>
    <t>Të ardhurat dhe shpenzimet financiare nga pjesëmarrjet</t>
  </si>
  <si>
    <t xml:space="preserve"> -Të ardhurat dhe shpenzimet financiare nga investime të tjera financiare afatgjata</t>
  </si>
  <si>
    <t xml:space="preserve"> -Të ardhurat dhe shpenzimet nga interesat</t>
  </si>
  <si>
    <t xml:space="preserve"> -Fitimet (humbjet) nga kursi i këmbimi</t>
  </si>
  <si>
    <t xml:space="preserve"> -Të ardhura dhe shpenzime të tjera financiare</t>
  </si>
  <si>
    <t>Totali i të ardhurave dhe shpenzimeve financiare (12.1+/-12.2+/-12.3+/-12.4)</t>
  </si>
  <si>
    <t>Fitimi (humbja) para tatimit (9+/-13)</t>
  </si>
  <si>
    <t>Fitimi (humbja) neto e vitit financiar (14-15)</t>
  </si>
  <si>
    <t>Elementët e pasqyrave të konsoliduara</t>
  </si>
  <si>
    <t>Fluksi monetar nga veprimtaritë e shfrytëzimit</t>
  </si>
  <si>
    <t>Fluksi monetar nga veprimtaritë investuese</t>
  </si>
  <si>
    <t>Blerja e aktiveve afatgjata materiale</t>
  </si>
  <si>
    <t>Interesi i arkëtuar</t>
  </si>
  <si>
    <t>Dividendët e arkëtuar</t>
  </si>
  <si>
    <t>Të ardhura nga huamarrje afatgjata</t>
  </si>
  <si>
    <t>Rritja/rënia neto e mjeteve monetare</t>
  </si>
  <si>
    <t>Mjetet monetare në fillim të periudhës kontabël</t>
  </si>
  <si>
    <t>Mjetet monetare në fund të periudhës kontabël</t>
  </si>
  <si>
    <t>Dividendët e paguar</t>
  </si>
  <si>
    <t>PASQYRA E NDRYSHIMEVE NË KAPITAL</t>
  </si>
  <si>
    <t>Totali</t>
  </si>
  <si>
    <t>Efekti i ndryshimeve në politikat kontabël</t>
  </si>
  <si>
    <t>Pozicioni i rregulluar</t>
  </si>
  <si>
    <t>Emetim i kapitalit aksionar</t>
  </si>
  <si>
    <t>Fitimi neto për periudhën kontabël</t>
  </si>
  <si>
    <t>Aksione të thesarit të riblera</t>
  </si>
  <si>
    <t>Aksione të thesarit</t>
  </si>
  <si>
    <t>Rezerva ligjore statusore</t>
  </si>
  <si>
    <t>Fitimi i pashpërndarë</t>
  </si>
  <si>
    <t>Rritje e rezervës së kapitalit</t>
  </si>
  <si>
    <t>Emetimi i aksioneve</t>
  </si>
  <si>
    <t>Penalitete gjoba demshperblime</t>
  </si>
  <si>
    <t>Fitimi fiskal</t>
  </si>
  <si>
    <t>Viti 2011</t>
  </si>
  <si>
    <t>Pozicioni më 31 dhjetor 2011</t>
  </si>
  <si>
    <t>Shpenzimet e tatimit mbi fitimin 10%</t>
  </si>
  <si>
    <t>Llogari/Kërkesa të tjera të arkët.tatim fitimi I mbipaguar+tap</t>
  </si>
  <si>
    <t>shpenzime te pazbriteshme</t>
  </si>
  <si>
    <t>L18308201F</t>
  </si>
  <si>
    <t>08.09.2011</t>
  </si>
  <si>
    <t>Organizim i aktiviteteve sportive, krijimi i ekipeve zinxhir</t>
  </si>
  <si>
    <t>pjesmarja ne garat sportive, etj</t>
  </si>
  <si>
    <t>Viti 2012</t>
  </si>
  <si>
    <t>ADMINISTRATORI</t>
  </si>
  <si>
    <t>SAFET GJICI</t>
  </si>
  <si>
    <t>FUTBOLL KLUB KUKESI</t>
  </si>
  <si>
    <t>TIRANE  RRUGA ADEM JASHARI</t>
  </si>
  <si>
    <t>Pozicioni më 31 dhjetor 2012</t>
  </si>
  <si>
    <t>Administratori</t>
  </si>
  <si>
    <t>pasqyra nr 1</t>
  </si>
  <si>
    <t>Në ooo/Lekë</t>
  </si>
  <si>
    <t>ANEKS STATISTIKOR</t>
  </si>
  <si>
    <t>TE ARDHURAT</t>
  </si>
  <si>
    <t>Numri i Llogarise</t>
  </si>
  <si>
    <t>Kodi Statistikor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</si>
  <si>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</si>
  <si>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</si>
  <si>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</si>
  <si>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</si>
  <si>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</si>
  <si>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</si>
  <si>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</si>
  <si>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</si>
  <si>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</si>
  <si>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</si>
  <si>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</si>
  <si>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</si>
  <si>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</si>
  <si>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</si>
  <si>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</si>
  <si>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</si>
  <si>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</si>
  <si>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</si>
  <si>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</si>
  <si>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</si>
  <si>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</si>
  <si>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</si>
  <si>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</si>
  <si>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</si>
  <si>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</si>
  <si>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</si>
  <si>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</si>
  <si>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</si>
  <si>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</si>
  <si>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</si>
  <si>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</si>
  <si>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</si>
  <si>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</si>
  <si>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</si>
  <si>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</si>
  <si>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</si>
  <si>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</si>
  <si>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</si>
  <si>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</si>
  <si>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</si>
  <si>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</si>
  <si>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</si>
  <si>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</si>
  <si>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</si>
  <si>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</si>
  <si>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</si>
  <si>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</si>
  <si>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</si>
  <si>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</si>
  <si>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</si>
  <si>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</si>
  <si>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</si>
  <si>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</si>
  <si>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</si>
  <si>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</si>
  <si>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</si>
  <si>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</si>
  <si>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</si>
  <si>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</si>
  <si>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</si>
  <si>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</si>
  <si>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</si>
  <si>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</si>
  <si>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</si>
  <si>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</si>
  <si>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</si>
  <si>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</si>
  <si>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</si>
  <si>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</si>
  <si>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</si>
  <si>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</si>
  <si>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</si>
  <si>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</si>
  <si>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</si>
  <si>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</si>
  <si>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</si>
  <si>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</si>
  <si>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</si>
  <si>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</si>
  <si>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</si>
  <si>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</si>
  <si>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</si>
  <si>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</si>
  <si>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</si>
  <si>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</si>
  <si>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Pasqyre Nr.3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</si>
  <si>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</si>
  <si>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</si>
  <si>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</si>
  <si>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</si>
  <si>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</si>
  <si>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</si>
  <si>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</si>
  <si>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</si>
  <si>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</si>
  <si>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</si>
  <si>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</si>
  <si>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  tregtia</t>
  </si>
  <si>
    <t>Ndertim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</si>
  <si>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</si>
  <si>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</si>
  <si>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</si>
  <si>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</si>
  <si>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</si>
  <si>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</si>
  <si>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</si>
  <si>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</si>
  <si>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</si>
  <si>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</si>
  <si>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</si>
  <si>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</si>
  <si>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</si>
  <si>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</si>
  <si>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</si>
  <si>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</si>
  <si>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</si>
  <si>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</si>
  <si>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</si>
  <si>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</si>
  <si>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</si>
  <si>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</si>
  <si>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</si>
  <si>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</si>
  <si>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</si>
  <si>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</si>
  <si>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</si>
  <si>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</si>
  <si>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</si>
  <si>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</si>
  <si>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</si>
  <si>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</si>
  <si>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</si>
  <si>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</si>
  <si>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</si>
  <si>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</si>
  <si>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Te punesuar mesatarisht per vitin 2012</t>
  </si>
  <si>
    <t>Nr. I te punesuarve</t>
  </si>
  <si>
    <t>Me page deri ne 21.000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</si>
  <si>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</si>
  <si>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</si>
  <si>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</si>
  <si>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</si>
  <si>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Ortak DETYRIME PER KAPITALIN E NESHKR TE PPAGU</t>
  </si>
  <si>
    <t>Të ardhurat dhe shpenzimet financiare(sponsorizimet))</t>
  </si>
  <si>
    <r>
      <t>Llogari/Kërkesa të tjera të arkë</t>
    </r>
    <r>
      <rPr>
        <sz val="8"/>
        <rFont val="Arial"/>
        <family val="2"/>
      </rPr>
      <t>t.TVSH,</t>
    </r>
  </si>
  <si>
    <t>4455,</t>
  </si>
  <si>
    <t>449</t>
  </si>
  <si>
    <t>"FUTBOLL KLUB KUKES " SH.A</t>
  </si>
  <si>
    <t>TIRANE</t>
  </si>
  <si>
    <t>financieri</t>
  </si>
  <si>
    <t>Sazan Xhialli</t>
  </si>
  <si>
    <t>Viti 2013</t>
  </si>
  <si>
    <t>Pasqyra e fluksit monetar – Metoda indirekte</t>
  </si>
  <si>
    <t>Periudha raportuese 2012</t>
  </si>
  <si>
    <t>Fitimi para tatimit</t>
  </si>
  <si>
    <t xml:space="preserve">      Rregullime për:</t>
  </si>
  <si>
    <t>Amortizimin</t>
  </si>
  <si>
    <t>Fitime neto nga këmbimet valutore</t>
  </si>
  <si>
    <t xml:space="preserve">Tatim fitimi </t>
  </si>
  <si>
    <t>Rritja renie në tepricën e kërkesave të arkëtueshme</t>
  </si>
  <si>
    <t>rritje/renie në tepricën e inventarit</t>
  </si>
  <si>
    <t>rritje renie në tepricën e detyrimeve per furnitore</t>
  </si>
  <si>
    <t>Rritje ne te pagueshme ndaj punonjesve dhe shtetit</t>
  </si>
  <si>
    <t>MM  neto nga aktivitetet e shfrytëzimit</t>
  </si>
  <si>
    <t>Blerja e shoqërisë së kontrolluar X minus paratë e arkëtuara</t>
  </si>
  <si>
    <t>Të ardhura nga shitja e pajisjeve</t>
  </si>
  <si>
    <t>MM  neto e përdorur në aktivitetet investuese</t>
  </si>
  <si>
    <t>Fluksi monetar nga veprimtaritë financiare</t>
  </si>
  <si>
    <t>Të ardhura nga rritja e borxhit afatshkurter overdrafti</t>
  </si>
  <si>
    <t>Pagesat e huamarrjeve afatgjata</t>
  </si>
  <si>
    <t>Hyrje nga kontributet e ortakut</t>
  </si>
  <si>
    <t>MM neto e përdorur në aktivitetet financiare</t>
  </si>
  <si>
    <t xml:space="preserve">Efektet e kurseve te kembimit </t>
  </si>
  <si>
    <t>VI</t>
  </si>
  <si>
    <t>VII</t>
  </si>
  <si>
    <t>Periudha raportuese 2013</t>
  </si>
  <si>
    <t>Rritje kapitali</t>
  </si>
  <si>
    <t>Pozicioni më 31 dhjetor 2013</t>
  </si>
  <si>
    <t>01.02.2014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</si>
</sst>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86" formatCode="#,##0;[Red]#,##0"/>
  </numFmts>
  <fonts count="32">
    <font>
      <sz val="10"/>
      <name val="Arial"/>
    </font>
    <font>
      <sz val="10"/>
      <name val="Arial"/>
    </font>
    <font>
      <sz val="11"/>
      <name val="Arial"/>
      <family val="2"/>
    </font>
    <font>
      <b/>
      <sz val="30"/>
      <name val="Arial"/>
      <family val="2"/>
    </font>
    <font>
      <b/>
      <sz val="25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sz val="10"/>
      <name val="Arial"/>
      <family val="2"/>
    </font>
    <font>
      <sz val="10.5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 CE"/>
    </font>
    <font>
      <b/>
      <i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Arial"/>
      <family val="2"/>
    </font>
    <font>
      <sz val="12"/>
      <color rgb="FF0070C0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</cellStyleXfs>
  <cellXfs count="2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0" xfId="0" applyFont="1" applyBorder="1"/>
    <xf numFmtId="0" fontId="2" fillId="0" borderId="6" xfId="0" applyFont="1" applyBorder="1"/>
    <xf numFmtId="0" fontId="2" fillId="0" borderId="7" xfId="0" applyFont="1" applyBorder="1"/>
    <xf numFmtId="14" fontId="2" fillId="0" borderId="6" xfId="0" applyNumberFormat="1" applyFont="1" applyBorder="1"/>
    <xf numFmtId="14" fontId="2" fillId="0" borderId="7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/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horizontal="center"/>
    </xf>
    <xf numFmtId="49" fontId="8" fillId="0" borderId="11" xfId="0" applyNumberFormat="1" applyFont="1" applyBorder="1" applyAlignment="1">
      <alignment horizontal="center"/>
    </xf>
    <xf numFmtId="0" fontId="8" fillId="0" borderId="11" xfId="0" applyFont="1" applyBorder="1"/>
    <xf numFmtId="3" fontId="1" fillId="0" borderId="11" xfId="0" applyNumberFormat="1" applyFont="1" applyBorder="1"/>
    <xf numFmtId="49" fontId="5" fillId="0" borderId="11" xfId="0" applyNumberFormat="1" applyFont="1" applyBorder="1" applyAlignment="1">
      <alignment horizontal="center"/>
    </xf>
    <xf numFmtId="0" fontId="5" fillId="0" borderId="11" xfId="0" applyFont="1" applyBorder="1"/>
    <xf numFmtId="3" fontId="5" fillId="0" borderId="11" xfId="0" applyNumberFormat="1" applyFont="1" applyBorder="1"/>
    <xf numFmtId="0" fontId="9" fillId="0" borderId="11" xfId="0" applyFont="1" applyBorder="1"/>
    <xf numFmtId="3" fontId="9" fillId="0" borderId="11" xfId="0" applyNumberFormat="1" applyFont="1" applyBorder="1"/>
    <xf numFmtId="49" fontId="1" fillId="0" borderId="11" xfId="0" applyNumberFormat="1" applyFont="1" applyBorder="1" applyAlignment="1">
      <alignment horizontal="center"/>
    </xf>
    <xf numFmtId="49" fontId="8" fillId="2" borderId="11" xfId="0" applyNumberFormat="1" applyFont="1" applyFill="1" applyBorder="1" applyAlignment="1">
      <alignment horizontal="center"/>
    </xf>
    <xf numFmtId="0" fontId="8" fillId="2" borderId="11" xfId="0" applyFont="1" applyFill="1" applyBorder="1"/>
    <xf numFmtId="0" fontId="10" fillId="2" borderId="11" xfId="0" applyFont="1" applyFill="1" applyBorder="1"/>
    <xf numFmtId="3" fontId="8" fillId="2" borderId="11" xfId="0" applyNumberFormat="1" applyFont="1" applyFill="1" applyBorder="1"/>
    <xf numFmtId="3" fontId="8" fillId="0" borderId="11" xfId="0" applyNumberFormat="1" applyFont="1" applyBorder="1"/>
    <xf numFmtId="0" fontId="11" fillId="0" borderId="11" xfId="0" applyFont="1" applyBorder="1"/>
    <xf numFmtId="3" fontId="0" fillId="0" borderId="0" xfId="0" applyNumberFormat="1"/>
    <xf numFmtId="3" fontId="5" fillId="2" borderId="11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0" fontId="12" fillId="2" borderId="11" xfId="0" applyFont="1" applyFill="1" applyBorder="1"/>
    <xf numFmtId="3" fontId="12" fillId="2" borderId="11" xfId="0" applyNumberFormat="1" applyFont="1" applyFill="1" applyBorder="1"/>
    <xf numFmtId="49" fontId="0" fillId="0" borderId="0" xfId="0" applyNumberFormat="1"/>
    <xf numFmtId="164" fontId="0" fillId="0" borderId="0" xfId="1" applyNumberFormat="1" applyFont="1"/>
    <xf numFmtId="0" fontId="0" fillId="0" borderId="11" xfId="0" applyBorder="1" applyAlignment="1">
      <alignment horizontal="right"/>
    </xf>
    <xf numFmtId="49" fontId="1" fillId="0" borderId="12" xfId="0" applyNumberFormat="1" applyFont="1" applyFill="1" applyBorder="1" applyAlignment="1">
      <alignment horizontal="center"/>
    </xf>
    <xf numFmtId="0" fontId="10" fillId="0" borderId="11" xfId="0" applyFont="1" applyBorder="1"/>
    <xf numFmtId="49" fontId="9" fillId="0" borderId="11" xfId="0" applyNumberFormat="1" applyFont="1" applyBorder="1" applyAlignment="1">
      <alignment horizontal="center"/>
    </xf>
    <xf numFmtId="0" fontId="14" fillId="0" borderId="11" xfId="0" applyFont="1" applyBorder="1"/>
    <xf numFmtId="0" fontId="9" fillId="0" borderId="11" xfId="0" applyFont="1" applyBorder="1" applyAlignment="1">
      <alignment horizontal="justify"/>
    </xf>
    <xf numFmtId="0" fontId="15" fillId="0" borderId="0" xfId="0" applyFont="1"/>
    <xf numFmtId="164" fontId="0" fillId="0" borderId="11" xfId="1" applyNumberFormat="1" applyFont="1" applyBorder="1"/>
    <xf numFmtId="0" fontId="1" fillId="0" borderId="11" xfId="0" applyFont="1" applyBorder="1" applyAlignment="1">
      <alignment horizontal="justify"/>
    </xf>
    <xf numFmtId="3" fontId="1" fillId="0" borderId="11" xfId="0" applyNumberFormat="1" applyFont="1" applyBorder="1" applyAlignment="1">
      <alignment horizontal="center" vertical="center" wrapText="1"/>
    </xf>
    <xf numFmtId="0" fontId="5" fillId="2" borderId="11" xfId="0" applyFont="1" applyFill="1" applyBorder="1"/>
    <xf numFmtId="0" fontId="15" fillId="2" borderId="11" xfId="0" applyFont="1" applyFill="1" applyBorder="1"/>
    <xf numFmtId="3" fontId="15" fillId="2" borderId="11" xfId="0" applyNumberFormat="1" applyFont="1" applyFill="1" applyBorder="1"/>
    <xf numFmtId="0" fontId="0" fillId="0" borderId="11" xfId="0" applyBorder="1"/>
    <xf numFmtId="0" fontId="0" fillId="0" borderId="11" xfId="0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11" xfId="0" applyFont="1" applyFill="1" applyBorder="1"/>
    <xf numFmtId="0" fontId="5" fillId="0" borderId="11" xfId="0" applyFont="1" applyFill="1" applyBorder="1"/>
    <xf numFmtId="3" fontId="5" fillId="0" borderId="11" xfId="0" applyNumberFormat="1" applyFont="1" applyFill="1" applyBorder="1"/>
    <xf numFmtId="3" fontId="9" fillId="0" borderId="11" xfId="0" applyNumberFormat="1" applyFont="1" applyFill="1" applyBorder="1"/>
    <xf numFmtId="0" fontId="1" fillId="2" borderId="11" xfId="0" applyFont="1" applyFill="1" applyBorder="1"/>
    <xf numFmtId="43" fontId="15" fillId="0" borderId="0" xfId="1" applyFont="1"/>
    <xf numFmtId="43" fontId="0" fillId="0" borderId="0" xfId="1" applyFont="1"/>
    <xf numFmtId="43" fontId="5" fillId="0" borderId="11" xfId="1" applyFont="1" applyBorder="1" applyAlignment="1">
      <alignment horizontal="center" vertical="center" wrapText="1"/>
    </xf>
    <xf numFmtId="43" fontId="0" fillId="0" borderId="11" xfId="1" applyFont="1" applyBorder="1"/>
    <xf numFmtId="43" fontId="5" fillId="0" borderId="11" xfId="1" applyFont="1" applyBorder="1"/>
    <xf numFmtId="164" fontId="5" fillId="0" borderId="11" xfId="0" applyNumberFormat="1" applyFont="1" applyBorder="1"/>
    <xf numFmtId="164" fontId="0" fillId="0" borderId="0" xfId="0" applyNumberFormat="1"/>
    <xf numFmtId="0" fontId="9" fillId="0" borderId="0" xfId="0" applyFont="1"/>
    <xf numFmtId="43" fontId="0" fillId="0" borderId="0" xfId="0" applyNumberFormat="1"/>
    <xf numFmtId="0" fontId="5" fillId="0" borderId="11" xfId="0" applyFont="1" applyBorder="1" applyAlignment="1">
      <alignment horizontal="center"/>
    </xf>
    <xf numFmtId="43" fontId="0" fillId="0" borderId="0" xfId="0" applyNumberFormat="1" applyBorder="1"/>
    <xf numFmtId="3" fontId="0" fillId="0" borderId="0" xfId="0" applyNumberFormat="1" applyBorder="1"/>
    <xf numFmtId="0" fontId="0" fillId="0" borderId="13" xfId="0" applyBorder="1"/>
    <xf numFmtId="0" fontId="17" fillId="0" borderId="0" xfId="0" applyFont="1"/>
    <xf numFmtId="0" fontId="18" fillId="0" borderId="0" xfId="0" applyFont="1"/>
    <xf numFmtId="0" fontId="9" fillId="0" borderId="0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5" fillId="0" borderId="14" xfId="3" applyFont="1" applyBorder="1" applyAlignment="1">
      <alignment horizontal="center"/>
    </xf>
    <xf numFmtId="2" fontId="20" fillId="0" borderId="15" xfId="3" applyNumberFormat="1" applyFont="1" applyBorder="1" applyAlignment="1">
      <alignment horizontal="center" wrapText="1"/>
    </xf>
    <xf numFmtId="0" fontId="21" fillId="0" borderId="12" xfId="3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/>
    </xf>
    <xf numFmtId="0" fontId="5" fillId="0" borderId="17" xfId="3" applyFont="1" applyBorder="1" applyAlignment="1">
      <alignment horizontal="left" wrapText="1"/>
    </xf>
    <xf numFmtId="164" fontId="5" fillId="0" borderId="17" xfId="3" applyNumberFormat="1" applyFont="1" applyBorder="1" applyAlignment="1">
      <alignment horizontal="left"/>
    </xf>
    <xf numFmtId="0" fontId="9" fillId="0" borderId="18" xfId="3" applyFont="1" applyBorder="1" applyAlignment="1">
      <alignment horizontal="center"/>
    </xf>
    <xf numFmtId="0" fontId="9" fillId="0" borderId="13" xfId="3" applyFont="1" applyBorder="1" applyAlignment="1">
      <alignment horizontal="left" wrapText="1"/>
    </xf>
    <xf numFmtId="164" fontId="5" fillId="0" borderId="11" xfId="1" applyNumberFormat="1" applyFont="1" applyBorder="1" applyAlignment="1">
      <alignment horizontal="left"/>
    </xf>
    <xf numFmtId="0" fontId="9" fillId="0" borderId="19" xfId="3" applyFont="1" applyBorder="1" applyAlignment="1">
      <alignment horizontal="center"/>
    </xf>
    <xf numFmtId="3" fontId="9" fillId="0" borderId="13" xfId="3" applyNumberFormat="1" applyFont="1" applyBorder="1" applyAlignment="1">
      <alignment horizontal="right" wrapText="1"/>
    </xf>
    <xf numFmtId="0" fontId="18" fillId="0" borderId="13" xfId="3" applyFont="1" applyBorder="1" applyAlignment="1">
      <alignment horizontal="left" wrapText="1"/>
    </xf>
    <xf numFmtId="0" fontId="5" fillId="0" borderId="20" xfId="3" applyFont="1" applyBorder="1" applyAlignment="1">
      <alignment horizontal="center"/>
    </xf>
    <xf numFmtId="0" fontId="5" fillId="0" borderId="13" xfId="3" applyFont="1" applyBorder="1" applyAlignment="1">
      <alignment horizontal="left" wrapText="1"/>
    </xf>
    <xf numFmtId="0" fontId="9" fillId="0" borderId="21" xfId="3" applyFont="1" applyBorder="1" applyAlignment="1">
      <alignment horizontal="left" wrapText="1"/>
    </xf>
    <xf numFmtId="0" fontId="9" fillId="0" borderId="22" xfId="3" applyFont="1" applyBorder="1" applyAlignment="1">
      <alignment horizontal="center"/>
    </xf>
    <xf numFmtId="0" fontId="9" fillId="0" borderId="23" xfId="3" applyFont="1" applyBorder="1" applyAlignment="1">
      <alignment horizontal="left" wrapText="1"/>
    </xf>
    <xf numFmtId="0" fontId="5" fillId="0" borderId="20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wrapText="1"/>
    </xf>
    <xf numFmtId="0" fontId="5" fillId="0" borderId="18" xfId="3" applyFont="1" applyBorder="1" applyAlignment="1">
      <alignment horizontal="center"/>
    </xf>
    <xf numFmtId="0" fontId="17" fillId="0" borderId="11" xfId="3" applyFont="1" applyBorder="1" applyAlignment="1">
      <alignment horizontal="left" wrapText="1"/>
    </xf>
    <xf numFmtId="0" fontId="5" fillId="0" borderId="11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5" fillId="0" borderId="19" xfId="3" applyFont="1" applyBorder="1" applyAlignment="1">
      <alignment horizontal="center"/>
    </xf>
    <xf numFmtId="0" fontId="5" fillId="0" borderId="11" xfId="3" applyFont="1" applyBorder="1" applyAlignment="1">
      <alignment horizontal="left" wrapText="1"/>
    </xf>
    <xf numFmtId="0" fontId="5" fillId="0" borderId="22" xfId="3" applyFont="1" applyBorder="1" applyAlignment="1">
      <alignment horizontal="center"/>
    </xf>
    <xf numFmtId="0" fontId="5" fillId="0" borderId="21" xfId="3" applyFont="1" applyBorder="1" applyAlignment="1">
      <alignment horizontal="left" wrapText="1"/>
    </xf>
    <xf numFmtId="3" fontId="5" fillId="0" borderId="21" xfId="3" applyNumberFormat="1" applyFont="1" applyBorder="1" applyAlignment="1">
      <alignment horizontal="right" wrapText="1"/>
    </xf>
    <xf numFmtId="0" fontId="5" fillId="0" borderId="24" xfId="3" applyFont="1" applyBorder="1" applyAlignment="1">
      <alignment horizontal="center"/>
    </xf>
    <xf numFmtId="0" fontId="5" fillId="0" borderId="25" xfId="3" applyFont="1" applyBorder="1" applyAlignment="1">
      <alignment horizontal="left" wrapText="1"/>
    </xf>
    <xf numFmtId="164" fontId="5" fillId="0" borderId="25" xfId="3" applyNumberFormat="1" applyFont="1" applyBorder="1" applyAlignment="1">
      <alignment horizontal="left"/>
    </xf>
    <xf numFmtId="0" fontId="5" fillId="0" borderId="0" xfId="3" applyFont="1" applyBorder="1" applyAlignment="1">
      <alignment horizontal="center"/>
    </xf>
    <xf numFmtId="0" fontId="5" fillId="0" borderId="0" xfId="3" applyFont="1" applyBorder="1" applyAlignment="1">
      <alignment horizontal="left" wrapText="1"/>
    </xf>
    <xf numFmtId="0" fontId="5" fillId="0" borderId="0" xfId="3" applyFont="1" applyBorder="1" applyAlignment="1">
      <alignment horizontal="left"/>
    </xf>
    <xf numFmtId="0" fontId="5" fillId="0" borderId="0" xfId="0" applyFont="1"/>
    <xf numFmtId="0" fontId="13" fillId="0" borderId="14" xfId="3" applyFont="1" applyBorder="1"/>
    <xf numFmtId="2" fontId="20" fillId="0" borderId="14" xfId="3" applyNumberFormat="1" applyFont="1" applyBorder="1" applyAlignment="1">
      <alignment horizontal="center" wrapText="1"/>
    </xf>
    <xf numFmtId="0" fontId="21" fillId="0" borderId="14" xfId="3" applyFont="1" applyBorder="1" applyAlignment="1">
      <alignment horizontal="center" vertical="center" wrapText="1"/>
    </xf>
    <xf numFmtId="0" fontId="21" fillId="2" borderId="26" xfId="3" applyFont="1" applyFill="1" applyBorder="1" applyAlignment="1">
      <alignment horizontal="center"/>
    </xf>
    <xf numFmtId="0" fontId="21" fillId="2" borderId="17" xfId="3" applyFont="1" applyFill="1" applyBorder="1" applyAlignment="1">
      <alignment horizontal="left" wrapText="1"/>
    </xf>
    <xf numFmtId="164" fontId="21" fillId="2" borderId="17" xfId="1" applyNumberFormat="1" applyFont="1" applyFill="1" applyBorder="1" applyAlignment="1">
      <alignment horizontal="left"/>
    </xf>
    <xf numFmtId="0" fontId="13" fillId="0" borderId="20" xfId="3" applyFont="1" applyBorder="1" applyAlignment="1">
      <alignment horizontal="left"/>
    </xf>
    <xf numFmtId="0" fontId="13" fillId="0" borderId="11" xfId="4" applyFont="1" applyFill="1" applyBorder="1" applyAlignment="1">
      <alignment horizontal="left" wrapText="1"/>
    </xf>
    <xf numFmtId="164" fontId="21" fillId="0" borderId="11" xfId="1" applyNumberFormat="1" applyFont="1" applyBorder="1" applyAlignment="1">
      <alignment horizontal="left"/>
    </xf>
    <xf numFmtId="0" fontId="13" fillId="0" borderId="11" xfId="3" applyFont="1" applyBorder="1" applyAlignment="1">
      <alignment horizontal="left" wrapText="1"/>
    </xf>
    <xf numFmtId="0" fontId="21" fillId="2" borderId="20" xfId="3" applyFont="1" applyFill="1" applyBorder="1" applyAlignment="1">
      <alignment horizontal="center"/>
    </xf>
    <xf numFmtId="0" fontId="21" fillId="2" borderId="11" xfId="3" applyFont="1" applyFill="1" applyBorder="1" applyAlignment="1">
      <alignment horizontal="left" wrapText="1"/>
    </xf>
    <xf numFmtId="164" fontId="21" fillId="2" borderId="11" xfId="1" applyNumberFormat="1" applyFont="1" applyFill="1" applyBorder="1" applyAlignment="1">
      <alignment horizontal="left"/>
    </xf>
    <xf numFmtId="0" fontId="13" fillId="0" borderId="20" xfId="3" applyFont="1" applyBorder="1" applyAlignment="1">
      <alignment horizontal="center"/>
    </xf>
    <xf numFmtId="0" fontId="13" fillId="0" borderId="11" xfId="3" applyFont="1" applyBorder="1" applyAlignment="1">
      <alignment horizontal="left"/>
    </xf>
    <xf numFmtId="164" fontId="21" fillId="0" borderId="12" xfId="1" applyNumberFormat="1" applyFont="1" applyFill="1" applyBorder="1" applyAlignment="1">
      <alignment horizontal="left"/>
    </xf>
    <xf numFmtId="164" fontId="21" fillId="0" borderId="11" xfId="1" applyNumberFormat="1" applyFont="1" applyBorder="1" applyAlignment="1">
      <alignment horizontal="left" wrapText="1"/>
    </xf>
    <xf numFmtId="0" fontId="13" fillId="0" borderId="20" xfId="3" applyFont="1" applyFill="1" applyBorder="1" applyAlignment="1">
      <alignment horizontal="center"/>
    </xf>
    <xf numFmtId="0" fontId="21" fillId="0" borderId="20" xfId="3" applyFont="1" applyBorder="1" applyAlignment="1">
      <alignment horizontal="center"/>
    </xf>
    <xf numFmtId="0" fontId="21" fillId="0" borderId="11" xfId="3" applyFont="1" applyBorder="1" applyAlignment="1">
      <alignment horizontal="left"/>
    </xf>
    <xf numFmtId="0" fontId="13" fillId="2" borderId="11" xfId="3" applyFont="1" applyFill="1" applyBorder="1" applyAlignment="1">
      <alignment horizontal="left"/>
    </xf>
    <xf numFmtId="0" fontId="13" fillId="0" borderId="4" xfId="0" applyFont="1" applyBorder="1"/>
    <xf numFmtId="0" fontId="21" fillId="0" borderId="0" xfId="0" applyFont="1" applyBorder="1"/>
    <xf numFmtId="0" fontId="13" fillId="0" borderId="0" xfId="0" applyFont="1" applyBorder="1"/>
    <xf numFmtId="0" fontId="21" fillId="0" borderId="21" xfId="3" applyFont="1" applyBorder="1" applyAlignment="1">
      <alignment horizontal="center" vertical="center" wrapText="1"/>
    </xf>
    <xf numFmtId="0" fontId="21" fillId="0" borderId="20" xfId="3" applyFont="1" applyBorder="1"/>
    <xf numFmtId="0" fontId="21" fillId="0" borderId="11" xfId="3" applyFont="1" applyBorder="1" applyAlignment="1">
      <alignment horizontal="center"/>
    </xf>
    <xf numFmtId="0" fontId="13" fillId="0" borderId="20" xfId="0" applyFont="1" applyBorder="1"/>
    <xf numFmtId="164" fontId="21" fillId="0" borderId="11" xfId="1" applyNumberFormat="1" applyFont="1" applyBorder="1" applyAlignment="1">
      <alignment horizontal="right"/>
    </xf>
    <xf numFmtId="0" fontId="13" fillId="0" borderId="20" xfId="3" applyFont="1" applyBorder="1"/>
    <xf numFmtId="0" fontId="13" fillId="0" borderId="24" xfId="3" applyFont="1" applyBorder="1"/>
    <xf numFmtId="0" fontId="21" fillId="0" borderId="25" xfId="3" applyFont="1" applyBorder="1" applyAlignment="1">
      <alignment horizontal="left"/>
    </xf>
    <xf numFmtId="0" fontId="13" fillId="0" borderId="25" xfId="3" applyFont="1" applyBorder="1" applyAlignment="1">
      <alignment horizontal="left"/>
    </xf>
    <xf numFmtId="0" fontId="13" fillId="0" borderId="0" xfId="0" applyFont="1"/>
    <xf numFmtId="0" fontId="21" fillId="0" borderId="0" xfId="3" applyFont="1" applyBorder="1" applyAlignment="1">
      <alignment horizontal="left"/>
    </xf>
    <xf numFmtId="0" fontId="15" fillId="0" borderId="0" xfId="3" applyFont="1" applyBorder="1" applyAlignment="1">
      <alignment horizontal="left"/>
    </xf>
    <xf numFmtId="0" fontId="9" fillId="0" borderId="0" xfId="3" applyFont="1"/>
    <xf numFmtId="0" fontId="9" fillId="0" borderId="12" xfId="0" applyFont="1" applyFill="1" applyBorder="1"/>
    <xf numFmtId="0" fontId="0" fillId="0" borderId="11" xfId="0" applyFill="1" applyBorder="1"/>
    <xf numFmtId="0" fontId="5" fillId="0" borderId="14" xfId="0" applyFont="1" applyBorder="1"/>
    <xf numFmtId="0" fontId="0" fillId="0" borderId="14" xfId="0" applyBorder="1"/>
    <xf numFmtId="0" fontId="0" fillId="0" borderId="27" xfId="0" applyBorder="1"/>
    <xf numFmtId="0" fontId="0" fillId="0" borderId="21" xfId="0" applyBorder="1"/>
    <xf numFmtId="0" fontId="9" fillId="0" borderId="14" xfId="0" applyFont="1" applyBorder="1"/>
    <xf numFmtId="0" fontId="5" fillId="0" borderId="27" xfId="0" applyFont="1" applyBorder="1"/>
    <xf numFmtId="0" fontId="5" fillId="0" borderId="13" xfId="0" applyFont="1" applyBorder="1"/>
    <xf numFmtId="0" fontId="21" fillId="0" borderId="11" xfId="3" applyFont="1" applyBorder="1" applyAlignment="1">
      <alignment horizontal="right"/>
    </xf>
    <xf numFmtId="49" fontId="9" fillId="0" borderId="11" xfId="0" applyNumberFormat="1" applyFont="1" applyBorder="1"/>
    <xf numFmtId="164" fontId="5" fillId="0" borderId="0" xfId="3" applyNumberFormat="1" applyFont="1" applyBorder="1" applyAlignment="1">
      <alignment horizontal="left"/>
    </xf>
    <xf numFmtId="164" fontId="5" fillId="0" borderId="11" xfId="3" applyNumberFormat="1" applyFont="1" applyBorder="1" applyAlignment="1">
      <alignment horizontal="left"/>
    </xf>
    <xf numFmtId="3" fontId="1" fillId="0" borderId="0" xfId="0" applyNumberFormat="1" applyFont="1" applyBorder="1"/>
    <xf numFmtId="43" fontId="29" fillId="3" borderId="0" xfId="1" applyFont="1" applyFill="1"/>
    <xf numFmtId="0" fontId="23" fillId="0" borderId="0" xfId="0" applyFont="1"/>
    <xf numFmtId="0" fontId="24" fillId="0" borderId="0" xfId="0" applyFont="1"/>
    <xf numFmtId="164" fontId="24" fillId="0" borderId="0" xfId="1" applyNumberFormat="1" applyFont="1"/>
    <xf numFmtId="0" fontId="25" fillId="0" borderId="0" xfId="0" applyFont="1"/>
    <xf numFmtId="164" fontId="25" fillId="0" borderId="0" xfId="1" applyNumberFormat="1" applyFont="1"/>
    <xf numFmtId="0" fontId="26" fillId="0" borderId="28" xfId="0" applyFont="1" applyBorder="1" applyAlignment="1">
      <alignment horizontal="justify" vertical="top" wrapText="1"/>
    </xf>
    <xf numFmtId="0" fontId="26" fillId="0" borderId="29" xfId="0" applyFont="1" applyBorder="1" applyAlignment="1">
      <alignment horizontal="justify" vertical="top" wrapText="1"/>
    </xf>
    <xf numFmtId="164" fontId="26" fillId="0" borderId="29" xfId="1" applyNumberFormat="1" applyFont="1" applyBorder="1" applyAlignment="1">
      <alignment horizontal="center" vertical="top" wrapText="1"/>
    </xf>
    <xf numFmtId="0" fontId="26" fillId="0" borderId="30" xfId="0" applyFont="1" applyBorder="1" applyAlignment="1">
      <alignment horizontal="justify" vertical="top" wrapText="1"/>
    </xf>
    <xf numFmtId="0" fontId="26" fillId="0" borderId="10" xfId="0" applyFont="1" applyBorder="1" applyAlignment="1">
      <alignment horizontal="justify" vertical="top" wrapText="1"/>
    </xf>
    <xf numFmtId="164" fontId="27" fillId="0" borderId="10" xfId="1" applyNumberFormat="1" applyFont="1" applyBorder="1" applyAlignment="1">
      <alignment horizontal="justify" vertical="top" wrapText="1"/>
    </xf>
    <xf numFmtId="0" fontId="27" fillId="0" borderId="10" xfId="0" applyFont="1" applyBorder="1" applyAlignment="1">
      <alignment horizontal="justify" vertical="top" wrapText="1"/>
    </xf>
    <xf numFmtId="164" fontId="30" fillId="0" borderId="10" xfId="1" applyNumberFormat="1" applyFont="1" applyBorder="1" applyAlignment="1">
      <alignment horizontal="justify" vertical="top" wrapText="1"/>
    </xf>
    <xf numFmtId="0" fontId="28" fillId="0" borderId="10" xfId="0" applyFont="1" applyBorder="1" applyAlignment="1">
      <alignment horizontal="justify" vertical="top" wrapText="1"/>
    </xf>
    <xf numFmtId="164" fontId="26" fillId="0" borderId="10" xfId="1" applyNumberFormat="1" applyFont="1" applyBorder="1" applyAlignment="1">
      <alignment horizontal="justify" vertical="top" wrapText="1"/>
    </xf>
    <xf numFmtId="164" fontId="5" fillId="0" borderId="11" xfId="1" applyNumberFormat="1" applyFont="1" applyBorder="1"/>
    <xf numFmtId="164" fontId="9" fillId="0" borderId="0" xfId="1" applyNumberFormat="1" applyFont="1"/>
    <xf numFmtId="3" fontId="9" fillId="0" borderId="0" xfId="0" applyNumberFormat="1" applyFont="1"/>
    <xf numFmtId="49" fontId="9" fillId="2" borderId="11" xfId="0" applyNumberFormat="1" applyFont="1" applyFill="1" applyBorder="1" applyAlignment="1">
      <alignment horizontal="center"/>
    </xf>
    <xf numFmtId="49" fontId="9" fillId="0" borderId="0" xfId="0" applyNumberFormat="1" applyFont="1"/>
    <xf numFmtId="3" fontId="31" fillId="0" borderId="11" xfId="0" applyNumberFormat="1" applyFont="1" applyBorder="1"/>
    <xf numFmtId="3" fontId="31" fillId="0" borderId="11" xfId="0" applyNumberFormat="1" applyFont="1" applyFill="1" applyBorder="1"/>
    <xf numFmtId="0" fontId="9" fillId="4" borderId="11" xfId="0" applyFont="1" applyFill="1" applyBorder="1"/>
    <xf numFmtId="0" fontId="1" fillId="4" borderId="11" xfId="0" applyFont="1" applyFill="1" applyBorder="1"/>
    <xf numFmtId="3" fontId="31" fillId="4" borderId="11" xfId="0" applyNumberFormat="1" applyFont="1" applyFill="1" applyBorder="1"/>
    <xf numFmtId="186" fontId="1" fillId="4" borderId="11" xfId="0" applyNumberFormat="1" applyFont="1" applyFill="1" applyBorder="1"/>
    <xf numFmtId="43" fontId="0" fillId="0" borderId="0" xfId="1" applyFont="1" applyBorder="1"/>
    <xf numFmtId="164" fontId="5" fillId="0" borderId="11" xfId="1" applyNumberFormat="1" applyFont="1" applyBorder="1" applyAlignment="1">
      <alignment horizontal="left" wrapText="1"/>
    </xf>
    <xf numFmtId="164" fontId="5" fillId="0" borderId="0" xfId="1" applyNumberFormat="1" applyFont="1"/>
    <xf numFmtId="3" fontId="5" fillId="0" borderId="0" xfId="0" applyNumberFormat="1" applyFont="1"/>
    <xf numFmtId="49" fontId="1" fillId="4" borderId="0" xfId="0" applyNumberFormat="1" applyFont="1" applyFill="1" applyBorder="1" applyAlignment="1">
      <alignment horizontal="center"/>
    </xf>
    <xf numFmtId="0" fontId="12" fillId="4" borderId="0" xfId="0" applyFont="1" applyFill="1" applyBorder="1"/>
    <xf numFmtId="3" fontId="12" fillId="4" borderId="0" xfId="0" applyNumberFormat="1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2" fontId="5" fillId="0" borderId="27" xfId="3" applyNumberFormat="1" applyFont="1" applyBorder="1" applyAlignment="1">
      <alignment horizontal="center" wrapText="1"/>
    </xf>
    <xf numFmtId="2" fontId="5" fillId="0" borderId="7" xfId="3" applyNumberFormat="1" applyFont="1" applyBorder="1" applyAlignment="1">
      <alignment horizontal="center" wrapText="1"/>
    </xf>
    <xf numFmtId="2" fontId="5" fillId="0" borderId="13" xfId="3" applyNumberFormat="1" applyFont="1" applyBorder="1" applyAlignment="1">
      <alignment horizontal="center" wrapText="1"/>
    </xf>
    <xf numFmtId="2" fontId="20" fillId="0" borderId="0" xfId="3" applyNumberFormat="1" applyFont="1" applyBorder="1" applyAlignment="1">
      <alignment horizontal="center" wrapText="1"/>
    </xf>
    <xf numFmtId="2" fontId="20" fillId="0" borderId="15" xfId="3" applyNumberFormat="1" applyFont="1" applyBorder="1" applyAlignment="1">
      <alignment horizontal="center" wrapText="1"/>
    </xf>
    <xf numFmtId="0" fontId="5" fillId="0" borderId="34" xfId="3" applyFont="1" applyBorder="1" applyAlignment="1">
      <alignment horizontal="left" wrapText="1"/>
    </xf>
    <xf numFmtId="0" fontId="5" fillId="0" borderId="17" xfId="3" applyFont="1" applyBorder="1" applyAlignment="1">
      <alignment horizontal="left" wrapText="1"/>
    </xf>
    <xf numFmtId="0" fontId="9" fillId="0" borderId="7" xfId="3" applyFont="1" applyBorder="1" applyAlignment="1">
      <alignment horizontal="left" wrapText="1"/>
    </xf>
    <xf numFmtId="0" fontId="9" fillId="0" borderId="13" xfId="3" applyFont="1" applyBorder="1" applyAlignment="1">
      <alignment horizontal="left" wrapText="1"/>
    </xf>
    <xf numFmtId="0" fontId="5" fillId="0" borderId="7" xfId="3" applyFont="1" applyBorder="1" applyAlignment="1">
      <alignment horizontal="left" wrapText="1"/>
    </xf>
    <xf numFmtId="0" fontId="5" fillId="0" borderId="13" xfId="3" applyFont="1" applyBorder="1" applyAlignment="1">
      <alignment horizontal="left" wrapText="1"/>
    </xf>
    <xf numFmtId="0" fontId="9" fillId="0" borderId="7" xfId="3" applyFont="1" applyBorder="1" applyAlignment="1">
      <alignment horizontal="center" wrapText="1"/>
    </xf>
    <xf numFmtId="0" fontId="9" fillId="0" borderId="13" xfId="3" applyFont="1" applyBorder="1" applyAlignment="1">
      <alignment horizontal="center" wrapText="1"/>
    </xf>
    <xf numFmtId="0" fontId="18" fillId="0" borderId="13" xfId="3" applyFont="1" applyBorder="1" applyAlignment="1">
      <alignment horizontal="left" wrapText="1"/>
    </xf>
    <xf numFmtId="0" fontId="18" fillId="0" borderId="11" xfId="3" applyFont="1" applyBorder="1" applyAlignment="1">
      <alignment horizontal="left" wrapText="1"/>
    </xf>
    <xf numFmtId="0" fontId="5" fillId="0" borderId="11" xfId="3" applyFont="1" applyBorder="1" applyAlignment="1">
      <alignment horizontal="left" wrapText="1"/>
    </xf>
    <xf numFmtId="0" fontId="5" fillId="0" borderId="25" xfId="3" applyFont="1" applyBorder="1" applyAlignment="1">
      <alignment horizontal="left" wrapText="1"/>
    </xf>
    <xf numFmtId="0" fontId="20" fillId="0" borderId="31" xfId="3" applyFont="1" applyBorder="1" applyAlignment="1">
      <alignment horizontal="center" wrapText="1"/>
    </xf>
    <xf numFmtId="0" fontId="20" fillId="0" borderId="32" xfId="3" applyFont="1" applyBorder="1" applyAlignment="1">
      <alignment horizontal="center" wrapText="1"/>
    </xf>
    <xf numFmtId="0" fontId="20" fillId="0" borderId="33" xfId="3" applyFont="1" applyBorder="1" applyAlignment="1">
      <alignment horizontal="center" wrapText="1"/>
    </xf>
    <xf numFmtId="0" fontId="21" fillId="2" borderId="34" xfId="3" applyFont="1" applyFill="1" applyBorder="1" applyAlignment="1">
      <alignment horizontal="left" wrapText="1"/>
    </xf>
    <xf numFmtId="0" fontId="21" fillId="2" borderId="17" xfId="3" applyFont="1" applyFill="1" applyBorder="1" applyAlignment="1">
      <alignment horizontal="left" wrapText="1"/>
    </xf>
    <xf numFmtId="0" fontId="13" fillId="0" borderId="11" xfId="4" applyFont="1" applyFill="1" applyBorder="1" applyAlignment="1">
      <alignment horizontal="left" wrapText="1"/>
    </xf>
    <xf numFmtId="0" fontId="21" fillId="0" borderId="11" xfId="4" applyFont="1" applyFill="1" applyBorder="1" applyAlignment="1">
      <alignment horizontal="left" wrapText="1"/>
    </xf>
    <xf numFmtId="0" fontId="21" fillId="2" borderId="11" xfId="3" applyFont="1" applyFill="1" applyBorder="1" applyAlignment="1">
      <alignment horizontal="left" wrapText="1"/>
    </xf>
    <xf numFmtId="0" fontId="21" fillId="0" borderId="11" xfId="3" applyFont="1" applyBorder="1" applyAlignment="1">
      <alignment horizontal="left" wrapText="1"/>
    </xf>
    <xf numFmtId="0" fontId="13" fillId="0" borderId="11" xfId="3" applyFont="1" applyBorder="1" applyAlignment="1">
      <alignment horizontal="left" wrapText="1"/>
    </xf>
    <xf numFmtId="0" fontId="13" fillId="0" borderId="11" xfId="3" applyFont="1" applyBorder="1" applyAlignment="1">
      <alignment horizontal="left"/>
    </xf>
    <xf numFmtId="0" fontId="21" fillId="0" borderId="11" xfId="3" applyFont="1" applyBorder="1" applyAlignment="1">
      <alignment horizontal="left"/>
    </xf>
    <xf numFmtId="0" fontId="22" fillId="0" borderId="11" xfId="4" applyFont="1" applyFill="1" applyBorder="1" applyAlignment="1">
      <alignment horizontal="left" wrapText="1"/>
    </xf>
    <xf numFmtId="0" fontId="22" fillId="0" borderId="11" xfId="3" applyFont="1" applyBorder="1" applyAlignment="1">
      <alignment horizontal="left"/>
    </xf>
    <xf numFmtId="0" fontId="22" fillId="0" borderId="25" xfId="3" applyFont="1" applyBorder="1" applyAlignment="1">
      <alignment horizontal="left"/>
    </xf>
  </cellXfs>
  <cellStyles count="5">
    <cellStyle name="Comma" xfId="1" builtinId="3"/>
    <cellStyle name="Normal" xfId="0" builtinId="0"/>
    <cellStyle name="Normal 8" xfId="2"/>
    <cellStyle name="Normal_asn_2009 Propozimet" xfId="3"/>
    <cellStyle name="Normal_Sheet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workbookViewId="0">
      <selection activeCell="P15" sqref="P15"/>
    </sheetView>
  </sheetViews>
  <sheetFormatPr defaultRowHeight="12.75"/>
  <cols>
    <col min="1" max="1" width="3.140625" customWidth="1"/>
    <col min="3" max="3" width="7.5703125" customWidth="1"/>
    <col min="4" max="4" width="8.85546875" customWidth="1"/>
    <col min="5" max="5" width="6.5703125" customWidth="1"/>
    <col min="7" max="7" width="12.5703125" customWidth="1"/>
    <col min="9" max="9" width="7.140625" customWidth="1"/>
    <col min="10" max="10" width="9.5703125" customWidth="1"/>
  </cols>
  <sheetData>
    <row r="1" spans="1:10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>
      <c r="A2" s="4"/>
      <c r="B2" s="5"/>
      <c r="C2" s="5"/>
      <c r="D2" s="5"/>
      <c r="E2" s="5"/>
      <c r="F2" s="5"/>
      <c r="G2" s="5"/>
      <c r="H2" s="5"/>
      <c r="I2" s="5"/>
      <c r="J2" s="6"/>
    </row>
    <row r="3" spans="1:10" ht="14.25">
      <c r="A3" s="4"/>
      <c r="B3" s="7" t="s">
        <v>0</v>
      </c>
      <c r="C3" s="7"/>
      <c r="D3" s="7"/>
      <c r="E3" s="8" t="s">
        <v>336</v>
      </c>
      <c r="F3" s="8"/>
      <c r="G3" s="8"/>
      <c r="H3" s="8"/>
      <c r="I3" s="8"/>
      <c r="J3" s="6"/>
    </row>
    <row r="4" spans="1:10" ht="14.25">
      <c r="A4" s="4"/>
      <c r="B4" s="7" t="s">
        <v>1</v>
      </c>
      <c r="C4" s="7"/>
      <c r="D4" s="7"/>
      <c r="E4" s="8" t="s">
        <v>172</v>
      </c>
      <c r="F4" s="8"/>
      <c r="G4" s="8"/>
      <c r="H4" s="7"/>
      <c r="I4" s="7"/>
      <c r="J4" s="6"/>
    </row>
    <row r="5" spans="1:10" ht="14.25">
      <c r="A5" s="4"/>
      <c r="B5" s="7" t="s">
        <v>2</v>
      </c>
      <c r="C5" s="7"/>
      <c r="D5" s="7"/>
      <c r="E5" s="8" t="s">
        <v>180</v>
      </c>
      <c r="F5" s="8"/>
      <c r="G5" s="8"/>
      <c r="H5" s="8"/>
      <c r="I5" s="8"/>
      <c r="J5" s="6"/>
    </row>
    <row r="6" spans="1:10" ht="14.25">
      <c r="A6" s="4"/>
      <c r="B6" s="7"/>
      <c r="C6" s="7"/>
      <c r="D6" s="7"/>
      <c r="E6" s="7"/>
      <c r="F6" s="7"/>
      <c r="G6" s="7"/>
      <c r="H6" s="8" t="s">
        <v>337</v>
      </c>
      <c r="I6" s="8"/>
      <c r="J6" s="6"/>
    </row>
    <row r="7" spans="1:10" ht="14.25">
      <c r="A7" s="4"/>
      <c r="B7" s="7" t="s">
        <v>3</v>
      </c>
      <c r="C7" s="7"/>
      <c r="D7" s="7"/>
      <c r="E7" s="8" t="s">
        <v>173</v>
      </c>
      <c r="F7" s="8"/>
      <c r="G7" s="7"/>
      <c r="H7" s="7"/>
      <c r="I7" s="7"/>
      <c r="J7" s="6"/>
    </row>
    <row r="8" spans="1:10" ht="14.25">
      <c r="A8" s="4"/>
      <c r="B8" s="7" t="s">
        <v>4</v>
      </c>
      <c r="C8" s="7"/>
      <c r="D8" s="7"/>
      <c r="E8" s="9"/>
      <c r="F8" s="9"/>
      <c r="G8" s="7"/>
      <c r="H8" s="7"/>
      <c r="I8" s="7"/>
      <c r="J8" s="6"/>
    </row>
    <row r="9" spans="1:10" ht="14.25">
      <c r="A9" s="4"/>
      <c r="B9" s="7"/>
      <c r="C9" s="7"/>
      <c r="D9" s="7"/>
      <c r="E9" s="7"/>
      <c r="F9" s="7"/>
      <c r="G9" s="7"/>
      <c r="H9" s="7"/>
      <c r="I9" s="7"/>
      <c r="J9" s="6"/>
    </row>
    <row r="10" spans="1:10" ht="14.25">
      <c r="A10" s="4"/>
      <c r="B10" s="7" t="s">
        <v>5</v>
      </c>
      <c r="C10" s="7"/>
      <c r="D10" s="7"/>
      <c r="E10" s="8" t="s">
        <v>174</v>
      </c>
      <c r="F10" s="8"/>
      <c r="G10" s="8"/>
      <c r="H10" s="8"/>
      <c r="I10" s="8"/>
      <c r="J10" s="6"/>
    </row>
    <row r="11" spans="1:10" ht="14.25">
      <c r="A11" s="4"/>
      <c r="B11" s="7"/>
      <c r="C11" s="7"/>
      <c r="D11" s="7"/>
      <c r="E11" s="9" t="s">
        <v>175</v>
      </c>
      <c r="F11" s="9"/>
      <c r="G11" s="9"/>
      <c r="H11" s="9"/>
      <c r="I11" s="9"/>
      <c r="J11" s="6"/>
    </row>
    <row r="12" spans="1:10" ht="14.25">
      <c r="A12" s="4"/>
      <c r="B12" s="7"/>
      <c r="C12" s="7"/>
      <c r="D12" s="7"/>
      <c r="E12" s="9"/>
      <c r="F12" s="9"/>
      <c r="G12" s="9"/>
      <c r="H12" s="9"/>
      <c r="I12" s="9"/>
      <c r="J12" s="6"/>
    </row>
    <row r="13" spans="1:10">
      <c r="A13" s="4"/>
      <c r="B13" s="5"/>
      <c r="C13" s="5"/>
      <c r="D13" s="5"/>
      <c r="E13" s="5"/>
      <c r="F13" s="5"/>
      <c r="G13" s="5"/>
      <c r="H13" s="5"/>
      <c r="I13" s="5"/>
      <c r="J13" s="6"/>
    </row>
    <row r="14" spans="1:10">
      <c r="A14" s="4"/>
      <c r="B14" s="5"/>
      <c r="C14" s="5"/>
      <c r="D14" s="5"/>
      <c r="E14" s="5"/>
      <c r="F14" s="5"/>
      <c r="G14" s="5"/>
      <c r="H14" s="5"/>
      <c r="I14" s="5"/>
      <c r="J14" s="6"/>
    </row>
    <row r="15" spans="1:10">
      <c r="A15" s="4"/>
      <c r="B15" s="5"/>
      <c r="C15" s="5"/>
      <c r="D15" s="5"/>
      <c r="E15" s="5"/>
      <c r="F15" s="5"/>
      <c r="G15" s="5"/>
      <c r="H15" s="5"/>
      <c r="I15" s="5"/>
      <c r="J15" s="6"/>
    </row>
    <row r="16" spans="1:10">
      <c r="A16" s="4"/>
      <c r="B16" s="5"/>
      <c r="C16" s="5"/>
      <c r="D16" s="5"/>
      <c r="E16" s="5"/>
      <c r="F16" s="5"/>
      <c r="G16" s="5"/>
      <c r="H16" s="5"/>
      <c r="I16" s="5"/>
      <c r="J16" s="6"/>
    </row>
    <row r="17" spans="1:10">
      <c r="A17" s="4"/>
      <c r="B17" s="5"/>
      <c r="C17" s="5"/>
      <c r="D17" s="5"/>
      <c r="E17" s="5"/>
      <c r="F17" s="5"/>
      <c r="G17" s="5"/>
      <c r="H17" s="5"/>
      <c r="I17" s="5"/>
      <c r="J17" s="6"/>
    </row>
    <row r="18" spans="1:10">
      <c r="A18" s="4"/>
      <c r="B18" s="5"/>
      <c r="C18" s="5"/>
      <c r="D18" s="5"/>
      <c r="E18" s="5"/>
      <c r="F18" s="5"/>
      <c r="G18" s="5"/>
      <c r="H18" s="5"/>
      <c r="I18" s="5"/>
      <c r="J18" s="6"/>
    </row>
    <row r="19" spans="1:10">
      <c r="A19" s="4"/>
      <c r="B19" s="5"/>
      <c r="C19" s="5"/>
      <c r="D19" s="5"/>
      <c r="E19" s="5"/>
      <c r="F19" s="5"/>
      <c r="G19" s="5"/>
      <c r="H19" s="5"/>
      <c r="I19" s="5"/>
      <c r="J19" s="6"/>
    </row>
    <row r="20" spans="1:10">
      <c r="A20" s="4"/>
      <c r="B20" s="5"/>
      <c r="C20" s="5"/>
      <c r="D20" s="5"/>
      <c r="E20" s="5"/>
      <c r="F20" s="5"/>
      <c r="G20" s="5"/>
      <c r="H20" s="5"/>
      <c r="I20" s="5"/>
      <c r="J20" s="6"/>
    </row>
    <row r="21" spans="1:10">
      <c r="A21" s="4"/>
      <c r="B21" s="5"/>
      <c r="C21" s="5"/>
      <c r="D21" s="5"/>
      <c r="E21" s="5"/>
      <c r="F21" s="5"/>
      <c r="G21" s="5"/>
      <c r="H21" s="5"/>
      <c r="I21" s="5"/>
      <c r="J21" s="6"/>
    </row>
    <row r="22" spans="1:10">
      <c r="A22" s="4"/>
      <c r="B22" s="5"/>
      <c r="C22" s="5"/>
      <c r="D22" s="5"/>
      <c r="E22" s="5"/>
      <c r="F22" s="5"/>
      <c r="G22" s="5"/>
      <c r="H22" s="5"/>
      <c r="I22" s="5"/>
      <c r="J22" s="6"/>
    </row>
    <row r="23" spans="1:10">
      <c r="A23" s="4"/>
      <c r="B23" s="5"/>
      <c r="C23" s="5"/>
      <c r="D23" s="5"/>
      <c r="E23" s="5"/>
      <c r="F23" s="5"/>
      <c r="G23" s="5"/>
      <c r="H23" s="5"/>
      <c r="I23" s="5"/>
      <c r="J23" s="6"/>
    </row>
    <row r="24" spans="1:10" ht="37.5">
      <c r="A24" s="200" t="s">
        <v>6</v>
      </c>
      <c r="B24" s="201"/>
      <c r="C24" s="201"/>
      <c r="D24" s="201"/>
      <c r="E24" s="201"/>
      <c r="F24" s="201"/>
      <c r="G24" s="201"/>
      <c r="H24" s="201"/>
      <c r="I24" s="201"/>
      <c r="J24" s="202"/>
    </row>
    <row r="25" spans="1:10">
      <c r="A25" s="4"/>
      <c r="B25" s="5"/>
      <c r="C25" s="5"/>
      <c r="D25" s="5"/>
      <c r="E25" s="5"/>
      <c r="F25" s="5"/>
      <c r="G25" s="5"/>
      <c r="H25" s="5"/>
      <c r="I25" s="5"/>
      <c r="J25" s="6"/>
    </row>
    <row r="26" spans="1:10">
      <c r="A26" s="4"/>
      <c r="B26" s="5"/>
      <c r="C26" s="5"/>
      <c r="D26" s="5"/>
      <c r="E26" s="5"/>
      <c r="F26" s="5"/>
      <c r="G26" s="5"/>
      <c r="H26" s="5"/>
      <c r="I26" s="5"/>
      <c r="J26" s="6"/>
    </row>
    <row r="27" spans="1:10" ht="30.75">
      <c r="A27" s="203" t="s">
        <v>340</v>
      </c>
      <c r="B27" s="204"/>
      <c r="C27" s="204"/>
      <c r="D27" s="204"/>
      <c r="E27" s="204"/>
      <c r="F27" s="204"/>
      <c r="G27" s="204"/>
      <c r="H27" s="204"/>
      <c r="I27" s="204"/>
      <c r="J27" s="205"/>
    </row>
    <row r="28" spans="1:10">
      <c r="A28" s="4"/>
      <c r="B28" s="5"/>
      <c r="C28" s="5"/>
      <c r="D28" s="5"/>
      <c r="E28" s="5"/>
      <c r="F28" s="5"/>
      <c r="G28" s="5"/>
      <c r="H28" s="5"/>
      <c r="I28" s="5"/>
      <c r="J28" s="6"/>
    </row>
    <row r="29" spans="1:10">
      <c r="A29" s="4"/>
      <c r="B29" s="5"/>
      <c r="C29" s="5"/>
      <c r="D29" s="5"/>
      <c r="E29" s="5"/>
      <c r="F29" s="5"/>
      <c r="G29" s="5"/>
      <c r="H29" s="5"/>
      <c r="I29" s="5"/>
      <c r="J29" s="6"/>
    </row>
    <row r="30" spans="1:10">
      <c r="A30" s="4"/>
      <c r="B30" s="5"/>
      <c r="C30" s="5"/>
      <c r="D30" s="5"/>
      <c r="E30" s="5"/>
      <c r="F30" s="5"/>
      <c r="G30" s="5"/>
      <c r="H30" s="5"/>
      <c r="I30" s="5"/>
      <c r="J30" s="6"/>
    </row>
    <row r="31" spans="1:10">
      <c r="A31" s="4"/>
      <c r="B31" s="5"/>
      <c r="C31" s="5"/>
      <c r="D31" s="5"/>
      <c r="E31" s="5"/>
      <c r="F31" s="5"/>
      <c r="G31" s="5"/>
      <c r="H31" s="5"/>
      <c r="I31" s="5"/>
      <c r="J31" s="6"/>
    </row>
    <row r="32" spans="1:10">
      <c r="A32" s="4"/>
      <c r="B32" s="5"/>
      <c r="C32" s="5"/>
      <c r="D32" s="5"/>
      <c r="E32" s="5"/>
      <c r="F32" s="5"/>
      <c r="G32" s="5"/>
      <c r="H32" s="5"/>
      <c r="I32" s="5"/>
      <c r="J32" s="6"/>
    </row>
    <row r="33" spans="1:10">
      <c r="A33" s="4"/>
      <c r="B33" s="5"/>
      <c r="C33" s="5"/>
      <c r="D33" s="5"/>
      <c r="E33" s="5"/>
      <c r="F33" s="5"/>
      <c r="G33" s="5"/>
      <c r="H33" s="5"/>
      <c r="I33" s="5"/>
      <c r="J33" s="6"/>
    </row>
    <row r="34" spans="1:10">
      <c r="A34" s="4"/>
      <c r="B34" s="5"/>
      <c r="C34" s="5"/>
      <c r="D34" s="5"/>
      <c r="E34" s="5"/>
      <c r="F34" s="5"/>
      <c r="G34" s="5"/>
      <c r="H34" s="5"/>
      <c r="I34" s="5"/>
      <c r="J34" s="6"/>
    </row>
    <row r="35" spans="1:10">
      <c r="A35" s="4"/>
      <c r="B35" s="5"/>
      <c r="C35" s="5"/>
      <c r="D35" s="5"/>
      <c r="E35" s="5"/>
      <c r="F35" s="5"/>
      <c r="G35" s="5"/>
      <c r="H35" s="5"/>
      <c r="I35" s="5"/>
      <c r="J35" s="6"/>
    </row>
    <row r="36" spans="1:10">
      <c r="A36" s="4"/>
      <c r="B36" s="5"/>
      <c r="C36" s="5"/>
      <c r="D36" s="5"/>
      <c r="E36" s="5"/>
      <c r="F36" s="5"/>
      <c r="G36" s="5"/>
      <c r="H36" s="5"/>
      <c r="I36" s="5"/>
      <c r="J36" s="6"/>
    </row>
    <row r="37" spans="1:10">
      <c r="A37" s="4"/>
      <c r="B37" s="5"/>
      <c r="C37" s="5"/>
      <c r="D37" s="5"/>
      <c r="E37" s="5"/>
      <c r="F37" s="5"/>
      <c r="G37" s="5"/>
      <c r="H37" s="5"/>
      <c r="I37" s="5"/>
      <c r="J37" s="6"/>
    </row>
    <row r="38" spans="1:10">
      <c r="A38" s="4"/>
      <c r="B38" s="5"/>
      <c r="C38" s="5"/>
      <c r="D38" s="5"/>
      <c r="E38" s="5"/>
      <c r="F38" s="5"/>
      <c r="G38" s="5"/>
      <c r="H38" s="5"/>
      <c r="I38" s="5"/>
      <c r="J38" s="6"/>
    </row>
    <row r="39" spans="1:10">
      <c r="A39" s="4"/>
      <c r="B39" s="5"/>
      <c r="C39" s="5"/>
      <c r="D39" s="5"/>
      <c r="E39" s="5"/>
      <c r="F39" s="5"/>
      <c r="G39" s="5"/>
      <c r="H39" s="5"/>
      <c r="I39" s="5"/>
      <c r="J39" s="6"/>
    </row>
    <row r="40" spans="1:10" ht="14.25">
      <c r="A40" s="4"/>
      <c r="B40" s="7" t="s">
        <v>7</v>
      </c>
      <c r="C40" s="7"/>
      <c r="D40" s="7"/>
      <c r="E40" s="7"/>
      <c r="F40" s="7" t="s">
        <v>8</v>
      </c>
      <c r="G40" s="10">
        <v>41275</v>
      </c>
      <c r="H40" s="5"/>
      <c r="I40" s="5"/>
      <c r="J40" s="6"/>
    </row>
    <row r="41" spans="1:10" ht="14.25">
      <c r="A41" s="4"/>
      <c r="B41" s="7"/>
      <c r="C41" s="7"/>
      <c r="D41" s="7"/>
      <c r="E41" s="7"/>
      <c r="F41" s="7" t="s">
        <v>9</v>
      </c>
      <c r="G41" s="11">
        <v>41639</v>
      </c>
      <c r="H41" s="5"/>
      <c r="I41" s="5"/>
      <c r="J41" s="6"/>
    </row>
    <row r="42" spans="1:10" ht="14.25">
      <c r="A42" s="4"/>
      <c r="B42" s="7" t="s">
        <v>10</v>
      </c>
      <c r="C42" s="7"/>
      <c r="D42" s="7"/>
      <c r="E42" s="7"/>
      <c r="F42" s="7"/>
      <c r="G42" s="11" t="s">
        <v>367</v>
      </c>
      <c r="H42" s="5"/>
      <c r="I42" s="5"/>
      <c r="J42" s="6"/>
    </row>
    <row r="43" spans="1:10">
      <c r="A43" s="4"/>
      <c r="B43" s="5"/>
      <c r="C43" s="5"/>
      <c r="D43" s="5"/>
      <c r="E43" s="5"/>
      <c r="F43" s="5"/>
      <c r="G43" s="5"/>
      <c r="H43" s="5"/>
      <c r="I43" s="5"/>
      <c r="J43" s="6"/>
    </row>
    <row r="44" spans="1:10">
      <c r="A44" s="4"/>
      <c r="B44" s="5" t="s">
        <v>11</v>
      </c>
      <c r="C44" s="5"/>
      <c r="D44" s="5"/>
      <c r="E44" s="5"/>
      <c r="F44" s="5"/>
      <c r="G44" s="5"/>
      <c r="H44" s="5"/>
      <c r="I44" s="5"/>
      <c r="J44" s="6"/>
    </row>
    <row r="45" spans="1:10">
      <c r="A45" s="4"/>
      <c r="B45" s="5" t="s">
        <v>12</v>
      </c>
      <c r="C45" s="5"/>
      <c r="D45" s="5"/>
      <c r="E45" s="5"/>
      <c r="F45" s="5"/>
      <c r="G45" s="5"/>
      <c r="H45" s="5"/>
      <c r="I45" s="5"/>
      <c r="J45" s="6"/>
    </row>
    <row r="46" spans="1:10">
      <c r="A46" s="4"/>
      <c r="B46" s="5" t="s">
        <v>13</v>
      </c>
      <c r="C46" s="5"/>
      <c r="D46" s="5"/>
      <c r="E46" s="5"/>
      <c r="F46" s="5"/>
      <c r="G46" s="5"/>
      <c r="H46" s="5"/>
      <c r="I46" s="5"/>
      <c r="J46" s="6"/>
    </row>
    <row r="47" spans="1:10">
      <c r="A47" s="4"/>
      <c r="B47" s="5"/>
      <c r="C47" s="5"/>
      <c r="D47" s="5"/>
      <c r="E47" s="5"/>
      <c r="F47" s="5"/>
      <c r="G47" s="5"/>
      <c r="H47" s="5"/>
      <c r="I47" s="5"/>
      <c r="J47" s="6"/>
    </row>
    <row r="48" spans="1:10">
      <c r="A48" s="4"/>
      <c r="B48" s="5"/>
      <c r="C48" s="5"/>
      <c r="D48" s="5"/>
      <c r="E48" s="5"/>
      <c r="F48" s="5"/>
      <c r="G48" s="5"/>
      <c r="H48" s="5"/>
      <c r="I48" s="5"/>
      <c r="J48" s="6"/>
    </row>
    <row r="49" spans="1:10">
      <c r="A49" s="4"/>
      <c r="B49" s="5"/>
      <c r="C49" s="5"/>
      <c r="D49" s="5"/>
      <c r="E49" s="5"/>
      <c r="F49" s="5"/>
      <c r="G49" s="5"/>
      <c r="H49" s="5"/>
      <c r="I49" s="5"/>
      <c r="J49" s="6"/>
    </row>
    <row r="50" spans="1:10">
      <c r="A50" s="4"/>
      <c r="B50" s="5"/>
      <c r="C50" s="5"/>
      <c r="D50" s="5"/>
      <c r="E50" s="5"/>
      <c r="F50" s="5"/>
      <c r="G50" s="5"/>
      <c r="H50" s="5"/>
      <c r="I50" s="5"/>
      <c r="J50" s="6"/>
    </row>
    <row r="51" spans="1:10" ht="13.5" thickBot="1">
      <c r="A51" s="12"/>
      <c r="B51" s="13"/>
      <c r="C51" s="13"/>
      <c r="D51" s="13"/>
      <c r="E51" s="13"/>
      <c r="F51" s="13"/>
      <c r="G51" s="13"/>
      <c r="H51" s="13"/>
      <c r="I51" s="13"/>
      <c r="J51" s="14"/>
    </row>
  </sheetData>
  <mergeCells count="2">
    <mergeCell ref="A24:J24"/>
    <mergeCell ref="A27:J27"/>
  </mergeCells>
  <phoneticPr fontId="16" type="noConversion"/>
  <pageMargins left="1.06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7"/>
  <sheetViews>
    <sheetView topLeftCell="A16" workbookViewId="0">
      <selection sqref="A1:E55"/>
    </sheetView>
  </sheetViews>
  <sheetFormatPr defaultRowHeight="12.75"/>
  <cols>
    <col min="1" max="1" width="5.42578125" style="68" customWidth="1"/>
    <col min="2" max="2" width="37.28515625" style="68" customWidth="1"/>
    <col min="3" max="3" width="12" style="68" customWidth="1"/>
    <col min="4" max="4" width="13.7109375" style="68" customWidth="1"/>
    <col min="5" max="5" width="14.7109375" style="68" customWidth="1"/>
    <col min="6" max="6" width="10.140625" style="68" bestFit="1" customWidth="1"/>
    <col min="7" max="9" width="9.140625" style="68"/>
    <col min="10" max="10" width="14" style="183" bestFit="1" customWidth="1"/>
    <col min="11" max="16384" width="9.140625" style="68"/>
  </cols>
  <sheetData>
    <row r="1" spans="1:6" ht="15">
      <c r="A1" s="24"/>
      <c r="B1" s="16" t="s">
        <v>14</v>
      </c>
      <c r="C1" s="70" t="s">
        <v>15</v>
      </c>
      <c r="D1" s="70" t="s">
        <v>340</v>
      </c>
      <c r="E1" s="70" t="s">
        <v>176</v>
      </c>
    </row>
    <row r="2" spans="1:6" ht="13.5">
      <c r="A2" s="18" t="s">
        <v>16</v>
      </c>
      <c r="B2" s="19" t="s">
        <v>17</v>
      </c>
      <c r="C2" s="24"/>
      <c r="D2" s="25"/>
      <c r="E2" s="25"/>
    </row>
    <row r="3" spans="1:6">
      <c r="A3" s="21" t="s">
        <v>18</v>
      </c>
      <c r="B3" s="22" t="s">
        <v>19</v>
      </c>
      <c r="C3" s="22"/>
      <c r="D3" s="23">
        <f>D4+D5</f>
        <v>49493605.279999994</v>
      </c>
      <c r="E3" s="23">
        <v>23090014</v>
      </c>
    </row>
    <row r="4" spans="1:6">
      <c r="A4" s="21"/>
      <c r="B4" s="24" t="s">
        <v>20</v>
      </c>
      <c r="C4" s="24"/>
      <c r="D4" s="25">
        <f>220893.33+127041.54+252144.86</f>
        <v>600079.73</v>
      </c>
      <c r="E4" s="25">
        <v>59720</v>
      </c>
    </row>
    <row r="5" spans="1:6">
      <c r="A5" s="21"/>
      <c r="B5" s="24" t="s">
        <v>21</v>
      </c>
      <c r="C5" s="24"/>
      <c r="D5" s="25">
        <f>47691441+1101426+100658.55</f>
        <v>48893525.549999997</v>
      </c>
      <c r="E5" s="25">
        <f>E3-E4</f>
        <v>23030294</v>
      </c>
    </row>
    <row r="6" spans="1:6">
      <c r="A6" s="21" t="s">
        <v>22</v>
      </c>
      <c r="B6" s="22" t="s">
        <v>23</v>
      </c>
      <c r="C6" s="24"/>
      <c r="D6" s="25"/>
      <c r="E6" s="25"/>
    </row>
    <row r="7" spans="1:6">
      <c r="A7" s="43" t="s">
        <v>24</v>
      </c>
      <c r="B7" s="24" t="s">
        <v>25</v>
      </c>
      <c r="C7" s="24"/>
      <c r="D7" s="25"/>
      <c r="E7" s="25"/>
    </row>
    <row r="8" spans="1:6">
      <c r="A8" s="43" t="s">
        <v>26</v>
      </c>
      <c r="B8" s="24" t="s">
        <v>27</v>
      </c>
      <c r="C8" s="24"/>
      <c r="D8" s="25"/>
      <c r="E8" s="25"/>
    </row>
    <row r="9" spans="1:6">
      <c r="A9" s="21" t="s">
        <v>28</v>
      </c>
      <c r="B9" s="22" t="s">
        <v>29</v>
      </c>
      <c r="C9" s="24"/>
      <c r="D9" s="23">
        <f>D10+D11+D12+D13+D14+D15+D16</f>
        <v>53693298.289999999</v>
      </c>
      <c r="E9" s="23">
        <f>E12+E13+E14+E15</f>
        <v>25128417</v>
      </c>
    </row>
    <row r="10" spans="1:6">
      <c r="A10" s="43" t="s">
        <v>24</v>
      </c>
      <c r="B10" s="24" t="s">
        <v>30</v>
      </c>
      <c r="C10" s="24"/>
      <c r="D10" s="25"/>
      <c r="E10" s="25"/>
      <c r="F10" s="184"/>
    </row>
    <row r="11" spans="1:6">
      <c r="A11" s="43" t="s">
        <v>26</v>
      </c>
      <c r="B11" s="24" t="s">
        <v>170</v>
      </c>
      <c r="C11" s="24"/>
      <c r="D11" s="59"/>
      <c r="E11" s="59"/>
      <c r="F11" s="184"/>
    </row>
    <row r="12" spans="1:6">
      <c r="A12" s="43"/>
      <c r="B12" s="24" t="s">
        <v>333</v>
      </c>
      <c r="C12" s="162" t="s">
        <v>334</v>
      </c>
      <c r="D12" s="59">
        <v>2857298.29</v>
      </c>
      <c r="E12" s="59">
        <v>1083389</v>
      </c>
      <c r="F12" s="184"/>
    </row>
    <row r="13" spans="1:6">
      <c r="A13" s="43"/>
      <c r="B13" s="24" t="s">
        <v>333</v>
      </c>
      <c r="C13" s="162" t="s">
        <v>335</v>
      </c>
      <c r="D13" s="59">
        <v>111000</v>
      </c>
      <c r="E13" s="59">
        <v>72167</v>
      </c>
      <c r="F13" s="184"/>
    </row>
    <row r="14" spans="1:6">
      <c r="A14" s="43"/>
      <c r="B14" s="24" t="s">
        <v>331</v>
      </c>
      <c r="C14" s="24"/>
      <c r="D14" s="25">
        <f>6500000+4250000+4975000+35000000</f>
        <v>50725000</v>
      </c>
      <c r="E14" s="25">
        <v>23539231</v>
      </c>
    </row>
    <row r="15" spans="1:6">
      <c r="A15" s="43" t="s">
        <v>31</v>
      </c>
      <c r="B15" s="24" t="s">
        <v>32</v>
      </c>
      <c r="C15" s="24"/>
      <c r="D15" s="25"/>
      <c r="E15" s="25">
        <v>433630</v>
      </c>
      <c r="F15" s="184"/>
    </row>
    <row r="16" spans="1:6">
      <c r="A16" s="43" t="s">
        <v>33</v>
      </c>
      <c r="B16" s="24" t="s">
        <v>34</v>
      </c>
      <c r="C16" s="24"/>
      <c r="D16" s="25"/>
      <c r="E16" s="25"/>
    </row>
    <row r="17" spans="1:7">
      <c r="A17" s="21" t="s">
        <v>35</v>
      </c>
      <c r="B17" s="22" t="s">
        <v>36</v>
      </c>
      <c r="C17" s="24"/>
      <c r="D17" s="23">
        <f>D18+D19+D20+D21+D22+D23</f>
        <v>3592026.21</v>
      </c>
      <c r="E17" s="23">
        <f>E22+E23</f>
        <v>1160350</v>
      </c>
    </row>
    <row r="18" spans="1:7">
      <c r="A18" s="43" t="s">
        <v>24</v>
      </c>
      <c r="B18" s="24" t="s">
        <v>37</v>
      </c>
      <c r="C18" s="24"/>
      <c r="D18" s="25"/>
      <c r="E18" s="25"/>
    </row>
    <row r="19" spans="1:7">
      <c r="A19" s="43" t="s">
        <v>26</v>
      </c>
      <c r="B19" s="24" t="s">
        <v>38</v>
      </c>
      <c r="C19" s="24"/>
      <c r="D19" s="25"/>
      <c r="E19" s="25"/>
    </row>
    <row r="20" spans="1:7">
      <c r="A20" s="43" t="s">
        <v>31</v>
      </c>
      <c r="B20" s="24" t="s">
        <v>39</v>
      </c>
      <c r="C20" s="24"/>
      <c r="D20" s="25"/>
      <c r="E20" s="25"/>
    </row>
    <row r="21" spans="1:7">
      <c r="A21" s="43" t="s">
        <v>33</v>
      </c>
      <c r="B21" s="24" t="s">
        <v>40</v>
      </c>
      <c r="C21" s="24"/>
      <c r="D21" s="25"/>
      <c r="E21" s="25"/>
    </row>
    <row r="22" spans="1:7">
      <c r="A22" s="43"/>
      <c r="B22" s="24" t="s">
        <v>41</v>
      </c>
      <c r="C22" s="24"/>
      <c r="D22" s="25">
        <f>127410+2804157.48+580458.73</f>
        <v>3512026.21</v>
      </c>
      <c r="E22" s="25">
        <v>1080350</v>
      </c>
    </row>
    <row r="23" spans="1:7">
      <c r="A23" s="43" t="s">
        <v>42</v>
      </c>
      <c r="B23" s="24" t="s">
        <v>43</v>
      </c>
      <c r="C23" s="24"/>
      <c r="D23" s="25">
        <v>80000</v>
      </c>
      <c r="E23" s="25">
        <v>80000</v>
      </c>
    </row>
    <row r="24" spans="1:7">
      <c r="A24" s="21" t="s">
        <v>44</v>
      </c>
      <c r="B24" s="22" t="s">
        <v>45</v>
      </c>
      <c r="C24" s="22"/>
      <c r="D24" s="23"/>
      <c r="E24" s="23"/>
    </row>
    <row r="25" spans="1:7">
      <c r="A25" s="21" t="s">
        <v>46</v>
      </c>
      <c r="B25" s="22" t="s">
        <v>47</v>
      </c>
      <c r="C25" s="22"/>
      <c r="D25" s="23"/>
      <c r="E25" s="23"/>
    </row>
    <row r="26" spans="1:7">
      <c r="A26" s="21" t="s">
        <v>48</v>
      </c>
      <c r="B26" s="22" t="s">
        <v>49</v>
      </c>
      <c r="C26" s="24"/>
      <c r="D26" s="25">
        <f>999000+500000+500000+700000+600000+1000000+1035000+745200+500000+1035000+500000+1370000+1918000+963200+1500000+1000000+100000+1242000+2746000+29280+5400+175000</f>
        <v>19163080</v>
      </c>
      <c r="E26" s="25">
        <v>19310164</v>
      </c>
      <c r="G26" s="184">
        <f>E26-D26</f>
        <v>147084</v>
      </c>
    </row>
    <row r="27" spans="1:7" ht="13.5">
      <c r="A27" s="27"/>
      <c r="B27" s="28" t="s">
        <v>50</v>
      </c>
      <c r="C27" s="29"/>
      <c r="D27" s="30">
        <f>D3+D9+D17+D26</f>
        <v>125942009.77999999</v>
      </c>
      <c r="E27" s="30">
        <f>E3+E9+E17+E26</f>
        <v>68688945</v>
      </c>
    </row>
    <row r="28" spans="1:7">
      <c r="A28" s="43"/>
      <c r="B28" s="24"/>
      <c r="C28" s="24"/>
      <c r="D28" s="25"/>
      <c r="E28" s="25"/>
    </row>
    <row r="29" spans="1:7" ht="13.5">
      <c r="A29" s="18" t="s">
        <v>51</v>
      </c>
      <c r="B29" s="19" t="s">
        <v>52</v>
      </c>
      <c r="C29" s="24"/>
      <c r="D29" s="25"/>
      <c r="E29" s="25"/>
    </row>
    <row r="30" spans="1:7">
      <c r="A30" s="21" t="s">
        <v>18</v>
      </c>
      <c r="B30" s="22" t="s">
        <v>53</v>
      </c>
      <c r="C30" s="24"/>
      <c r="D30" s="25"/>
      <c r="E30" s="25"/>
    </row>
    <row r="31" spans="1:7">
      <c r="A31" s="43" t="s">
        <v>24</v>
      </c>
      <c r="B31" s="32" t="s">
        <v>54</v>
      </c>
      <c r="C31" s="24"/>
      <c r="D31" s="25"/>
      <c r="E31" s="25"/>
    </row>
    <row r="32" spans="1:7">
      <c r="A32" s="43" t="s">
        <v>26</v>
      </c>
      <c r="B32" s="24" t="s">
        <v>55</v>
      </c>
      <c r="C32" s="24"/>
      <c r="D32" s="25"/>
      <c r="E32" s="25"/>
    </row>
    <row r="33" spans="1:11">
      <c r="A33" s="43" t="s">
        <v>31</v>
      </c>
      <c r="B33" s="24" t="s">
        <v>56</v>
      </c>
      <c r="C33" s="24"/>
      <c r="D33" s="25"/>
      <c r="E33" s="25"/>
    </row>
    <row r="34" spans="1:11">
      <c r="A34" s="43" t="s">
        <v>33</v>
      </c>
      <c r="B34" s="24" t="s">
        <v>57</v>
      </c>
      <c r="C34" s="24"/>
      <c r="D34" s="25"/>
      <c r="E34" s="25"/>
    </row>
    <row r="35" spans="1:11">
      <c r="A35" s="43"/>
      <c r="B35" s="22" t="s">
        <v>58</v>
      </c>
      <c r="C35" s="22"/>
      <c r="D35" s="23"/>
      <c r="E35" s="23"/>
    </row>
    <row r="36" spans="1:11">
      <c r="A36" s="21" t="s">
        <v>22</v>
      </c>
      <c r="B36" s="22" t="s">
        <v>59</v>
      </c>
      <c r="C36" s="24"/>
      <c r="D36" s="23"/>
      <c r="E36" s="23"/>
    </row>
    <row r="37" spans="1:11">
      <c r="A37" s="43" t="s">
        <v>24</v>
      </c>
      <c r="B37" s="24" t="s">
        <v>60</v>
      </c>
      <c r="C37" s="24"/>
      <c r="D37" s="25"/>
      <c r="E37" s="25"/>
    </row>
    <row r="38" spans="1:11">
      <c r="A38" s="43" t="s">
        <v>26</v>
      </c>
      <c r="B38" s="24" t="s">
        <v>61</v>
      </c>
      <c r="C38" s="24"/>
      <c r="D38" s="25"/>
      <c r="E38" s="25"/>
    </row>
    <row r="39" spans="1:11">
      <c r="A39" s="43" t="s">
        <v>31</v>
      </c>
      <c r="B39" s="24" t="s">
        <v>62</v>
      </c>
      <c r="C39" s="24"/>
      <c r="D39" s="25">
        <f>4601666.66-1016201</f>
        <v>3585465.66</v>
      </c>
      <c r="E39" s="25"/>
    </row>
    <row r="40" spans="1:11">
      <c r="A40" s="43" t="s">
        <v>33</v>
      </c>
      <c r="B40" s="24" t="s">
        <v>63</v>
      </c>
      <c r="C40" s="25"/>
      <c r="D40" s="25">
        <f>578726.15-107781</f>
        <v>470945.15</v>
      </c>
      <c r="E40" s="25">
        <v>3908811</v>
      </c>
    </row>
    <row r="41" spans="1:11">
      <c r="A41" s="43"/>
      <c r="B41" s="22" t="s">
        <v>64</v>
      </c>
      <c r="C41" s="22"/>
      <c r="D41" s="23">
        <f>D39+D40</f>
        <v>4056410.81</v>
      </c>
      <c r="E41" s="23">
        <f>E40</f>
        <v>3908811</v>
      </c>
    </row>
    <row r="42" spans="1:11">
      <c r="A42" s="21" t="s">
        <v>28</v>
      </c>
      <c r="B42" s="22" t="s">
        <v>65</v>
      </c>
      <c r="C42" s="22"/>
      <c r="D42" s="23"/>
      <c r="E42" s="23"/>
    </row>
    <row r="43" spans="1:11">
      <c r="A43" s="21" t="s">
        <v>35</v>
      </c>
      <c r="B43" s="22" t="s">
        <v>66</v>
      </c>
      <c r="C43" s="22"/>
      <c r="D43" s="23"/>
      <c r="E43" s="23"/>
    </row>
    <row r="44" spans="1:11">
      <c r="A44" s="43" t="s">
        <v>24</v>
      </c>
      <c r="B44" s="24" t="s">
        <v>67</v>
      </c>
      <c r="C44" s="24"/>
      <c r="D44" s="25"/>
      <c r="E44" s="25"/>
    </row>
    <row r="45" spans="1:11">
      <c r="A45" s="43" t="s">
        <v>26</v>
      </c>
      <c r="B45" s="24" t="s">
        <v>68</v>
      </c>
      <c r="C45" s="24"/>
      <c r="D45" s="25"/>
      <c r="E45" s="25"/>
    </row>
    <row r="46" spans="1:11">
      <c r="A46" s="43" t="s">
        <v>31</v>
      </c>
      <c r="B46" s="24" t="s">
        <v>69</v>
      </c>
      <c r="C46" s="24"/>
      <c r="D46" s="25"/>
      <c r="E46" s="25"/>
    </row>
    <row r="47" spans="1:11">
      <c r="A47" s="43"/>
      <c r="B47" s="22" t="s">
        <v>70</v>
      </c>
      <c r="C47" s="22"/>
      <c r="D47" s="23"/>
      <c r="E47" s="23"/>
    </row>
    <row r="48" spans="1:11">
      <c r="A48" s="21" t="s">
        <v>44</v>
      </c>
      <c r="B48" s="22" t="s">
        <v>71</v>
      </c>
      <c r="C48" s="24"/>
      <c r="D48" s="25"/>
      <c r="E48" s="25"/>
      <c r="K48" s="184"/>
    </row>
    <row r="49" spans="1:5">
      <c r="A49" s="21" t="s">
        <v>46</v>
      </c>
      <c r="B49" s="22" t="s">
        <v>72</v>
      </c>
      <c r="C49" s="22"/>
      <c r="D49" s="25"/>
      <c r="E49" s="25"/>
    </row>
    <row r="50" spans="1:5" ht="13.5">
      <c r="A50" s="27"/>
      <c r="B50" s="28" t="s">
        <v>73</v>
      </c>
      <c r="C50" s="28"/>
      <c r="D50" s="34">
        <f>D41</f>
        <v>4056410.81</v>
      </c>
      <c r="E50" s="34">
        <v>3908811</v>
      </c>
    </row>
    <row r="51" spans="1:5" ht="15">
      <c r="A51" s="185"/>
      <c r="B51" s="36" t="s">
        <v>74</v>
      </c>
      <c r="C51" s="36"/>
      <c r="D51" s="37">
        <f>D27+D50</f>
        <v>129998420.58999999</v>
      </c>
      <c r="E51" s="37">
        <f>E27+E50</f>
        <v>72597756</v>
      </c>
    </row>
    <row r="52" spans="1:5">
      <c r="A52" s="43"/>
      <c r="B52" s="24"/>
      <c r="C52" s="24"/>
      <c r="D52" s="25"/>
      <c r="E52" s="25"/>
    </row>
    <row r="53" spans="1:5">
      <c r="A53" s="186"/>
      <c r="D53" s="183"/>
    </row>
    <row r="54" spans="1:5">
      <c r="A54" s="186"/>
      <c r="C54" s="114" t="s">
        <v>177</v>
      </c>
      <c r="D54" s="196"/>
    </row>
    <row r="55" spans="1:5">
      <c r="A55" s="186"/>
      <c r="C55" s="114" t="s">
        <v>178</v>
      </c>
      <c r="D55" s="114"/>
      <c r="E55" s="184"/>
    </row>
    <row r="56" spans="1:5">
      <c r="D56" s="184"/>
    </row>
    <row r="57" spans="1:5">
      <c r="E57" s="184">
        <f>E55-D51</f>
        <v>-129998420.58999999</v>
      </c>
    </row>
  </sheetData>
  <phoneticPr fontId="1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8"/>
  <sheetViews>
    <sheetView topLeftCell="A7" workbookViewId="0">
      <selection activeCell="D42" sqref="D42"/>
    </sheetView>
  </sheetViews>
  <sheetFormatPr defaultRowHeight="12.75"/>
  <cols>
    <col min="1" max="1" width="3.85546875" customWidth="1"/>
    <col min="2" max="2" width="36.28515625" customWidth="1"/>
    <col min="3" max="3" width="10.5703125" customWidth="1"/>
    <col min="4" max="4" width="17.5703125" customWidth="1"/>
    <col min="5" max="5" width="12.42578125" customWidth="1"/>
    <col min="7" max="7" width="11.85546875" bestFit="1" customWidth="1"/>
    <col min="8" max="8" width="14.5703125" style="62" bestFit="1" customWidth="1"/>
    <col min="9" max="9" width="11.85546875" bestFit="1" customWidth="1"/>
  </cols>
  <sheetData>
    <row r="1" spans="1:5" ht="15">
      <c r="A1" s="15"/>
      <c r="B1" s="16" t="s">
        <v>75</v>
      </c>
      <c r="C1" s="17" t="s">
        <v>15</v>
      </c>
      <c r="D1" s="70" t="s">
        <v>340</v>
      </c>
      <c r="E1" s="70" t="s">
        <v>176</v>
      </c>
    </row>
    <row r="2" spans="1:5" ht="13.5">
      <c r="A2" s="18" t="s">
        <v>16</v>
      </c>
      <c r="B2" s="19" t="s">
        <v>76</v>
      </c>
      <c r="C2" s="15"/>
      <c r="D2" s="20"/>
      <c r="E2" s="20"/>
    </row>
    <row r="3" spans="1:5">
      <c r="A3" s="21" t="s">
        <v>18</v>
      </c>
      <c r="B3" s="22" t="s">
        <v>77</v>
      </c>
      <c r="C3" s="22"/>
      <c r="D3" s="23"/>
      <c r="E3" s="23"/>
    </row>
    <row r="4" spans="1:5">
      <c r="A4" s="21" t="s">
        <v>22</v>
      </c>
      <c r="B4" s="22" t="s">
        <v>78</v>
      </c>
      <c r="C4" s="15"/>
      <c r="D4" s="20"/>
      <c r="E4" s="20"/>
    </row>
    <row r="5" spans="1:5">
      <c r="A5" s="26" t="s">
        <v>24</v>
      </c>
      <c r="B5" s="15" t="s">
        <v>79</v>
      </c>
      <c r="C5" s="15"/>
      <c r="D5" s="20"/>
      <c r="E5" s="20"/>
    </row>
    <row r="6" spans="1:5">
      <c r="A6" s="26" t="s">
        <v>26</v>
      </c>
      <c r="B6" s="15" t="s">
        <v>80</v>
      </c>
      <c r="C6" s="15"/>
      <c r="D6" s="20"/>
      <c r="E6" s="20"/>
    </row>
    <row r="7" spans="1:5">
      <c r="A7" s="26" t="s">
        <v>31</v>
      </c>
      <c r="B7" s="15" t="s">
        <v>81</v>
      </c>
      <c r="C7" s="15"/>
      <c r="D7" s="20"/>
      <c r="E7" s="20"/>
    </row>
    <row r="8" spans="1:5">
      <c r="A8" s="21" t="s">
        <v>28</v>
      </c>
      <c r="B8" s="22" t="s">
        <v>82</v>
      </c>
      <c r="C8" s="15"/>
      <c r="D8" s="23">
        <f>D9+D10+D11+D12</f>
        <v>43596609.370000005</v>
      </c>
      <c r="E8" s="20">
        <v>7820465</v>
      </c>
    </row>
    <row r="9" spans="1:5">
      <c r="A9" s="26" t="s">
        <v>24</v>
      </c>
      <c r="B9" s="15" t="s">
        <v>83</v>
      </c>
      <c r="C9" s="15">
        <v>401</v>
      </c>
      <c r="D9" s="187">
        <f>13612896.51</f>
        <v>13612896.51</v>
      </c>
      <c r="E9" s="187">
        <v>4969124</v>
      </c>
    </row>
    <row r="10" spans="1:5">
      <c r="A10" s="26" t="s">
        <v>26</v>
      </c>
      <c r="B10" s="15" t="s">
        <v>84</v>
      </c>
      <c r="C10" s="15">
        <v>421</v>
      </c>
      <c r="D10" s="187">
        <f>174202+1059032</f>
        <v>1233234</v>
      </c>
      <c r="E10" s="187">
        <v>1233234</v>
      </c>
    </row>
    <row r="11" spans="1:5">
      <c r="A11" s="26" t="s">
        <v>31</v>
      </c>
      <c r="B11" s="15" t="s">
        <v>85</v>
      </c>
      <c r="C11" s="20"/>
      <c r="D11" s="187">
        <f>930632+199560+20000+38833-0.4</f>
        <v>1189024.6000000001</v>
      </c>
      <c r="E11" s="187">
        <v>1260787</v>
      </c>
    </row>
    <row r="12" spans="1:5">
      <c r="A12" s="26" t="s">
        <v>33</v>
      </c>
      <c r="B12" s="15" t="s">
        <v>86</v>
      </c>
      <c r="C12" s="40">
        <v>46707</v>
      </c>
      <c r="D12" s="188">
        <f>15927550+1306800+42000+3918.92+58030+8532141.54+349000+299290+356763.52+685960.28</f>
        <v>27561454.260000002</v>
      </c>
      <c r="E12" s="188">
        <v>357320</v>
      </c>
    </row>
    <row r="13" spans="1:5">
      <c r="A13" s="26" t="s">
        <v>42</v>
      </c>
      <c r="B13" s="15" t="s">
        <v>87</v>
      </c>
      <c r="C13" s="15"/>
      <c r="D13" s="20"/>
      <c r="E13" s="20"/>
    </row>
    <row r="14" spans="1:5">
      <c r="A14" s="41" t="s">
        <v>88</v>
      </c>
      <c r="B14" s="15" t="s">
        <v>89</v>
      </c>
      <c r="C14" s="15"/>
      <c r="D14" s="20"/>
      <c r="E14" s="20"/>
    </row>
    <row r="15" spans="1:5">
      <c r="A15" s="21" t="s">
        <v>35</v>
      </c>
      <c r="B15" s="22" t="s">
        <v>90</v>
      </c>
      <c r="C15" s="22"/>
      <c r="D15" s="23"/>
      <c r="E15" s="23"/>
    </row>
    <row r="16" spans="1:5">
      <c r="A16" s="21" t="s">
        <v>44</v>
      </c>
      <c r="B16" s="22" t="s">
        <v>91</v>
      </c>
      <c r="C16" s="22"/>
      <c r="D16" s="23"/>
      <c r="E16" s="23"/>
    </row>
    <row r="17" spans="1:5" ht="13.5">
      <c r="A17" s="27"/>
      <c r="B17" s="28" t="s">
        <v>92</v>
      </c>
      <c r="C17" s="29"/>
      <c r="D17" s="30">
        <f>D8</f>
        <v>43596609.370000005</v>
      </c>
      <c r="E17" s="30">
        <v>7820465</v>
      </c>
    </row>
    <row r="18" spans="1:5">
      <c r="A18" s="26"/>
      <c r="B18" s="15"/>
      <c r="C18" s="15"/>
      <c r="D18" s="20"/>
      <c r="E18" s="20"/>
    </row>
    <row r="19" spans="1:5" ht="13.5">
      <c r="A19" s="18" t="s">
        <v>51</v>
      </c>
      <c r="B19" s="19" t="s">
        <v>93</v>
      </c>
      <c r="C19" s="15"/>
      <c r="D19" s="20"/>
      <c r="E19" s="20"/>
    </row>
    <row r="20" spans="1:5">
      <c r="A20" s="21" t="s">
        <v>18</v>
      </c>
      <c r="B20" s="22" t="s">
        <v>94</v>
      </c>
      <c r="C20" s="15"/>
      <c r="D20" s="20"/>
      <c r="E20" s="20"/>
    </row>
    <row r="21" spans="1:5">
      <c r="A21" s="26" t="s">
        <v>24</v>
      </c>
      <c r="B21" s="15" t="s">
        <v>95</v>
      </c>
      <c r="C21" s="15"/>
      <c r="D21" s="20"/>
      <c r="E21" s="20"/>
    </row>
    <row r="22" spans="1:5">
      <c r="A22" s="26" t="s">
        <v>26</v>
      </c>
      <c r="B22" s="15" t="s">
        <v>96</v>
      </c>
      <c r="C22" s="15"/>
      <c r="D22" s="20"/>
      <c r="E22" s="20"/>
    </row>
    <row r="23" spans="1:5">
      <c r="A23" s="26"/>
      <c r="B23" s="22" t="s">
        <v>58</v>
      </c>
      <c r="C23" s="22"/>
      <c r="D23" s="23"/>
      <c r="E23" s="23"/>
    </row>
    <row r="24" spans="1:5">
      <c r="A24" s="21" t="s">
        <v>22</v>
      </c>
      <c r="B24" s="22" t="s">
        <v>97</v>
      </c>
      <c r="C24" s="22"/>
      <c r="D24" s="23"/>
      <c r="E24" s="23"/>
    </row>
    <row r="25" spans="1:5">
      <c r="A25" s="21" t="s">
        <v>28</v>
      </c>
      <c r="B25" s="22" t="s">
        <v>98</v>
      </c>
      <c r="C25" s="22"/>
      <c r="D25" s="23"/>
      <c r="E25" s="23"/>
    </row>
    <row r="26" spans="1:5">
      <c r="A26" s="21" t="s">
        <v>35</v>
      </c>
      <c r="B26" s="22" t="s">
        <v>90</v>
      </c>
      <c r="C26" s="22"/>
      <c r="D26" s="23"/>
      <c r="E26" s="23"/>
    </row>
    <row r="27" spans="1:5" ht="13.5">
      <c r="A27" s="18"/>
      <c r="B27" s="19" t="s">
        <v>99</v>
      </c>
      <c r="C27" s="42"/>
      <c r="D27" s="31"/>
      <c r="E27" s="31"/>
    </row>
    <row r="28" spans="1:5" ht="13.5">
      <c r="A28" s="27"/>
      <c r="B28" s="28" t="s">
        <v>100</v>
      </c>
      <c r="C28" s="29"/>
      <c r="D28" s="34">
        <f>+D17</f>
        <v>43596609.370000005</v>
      </c>
      <c r="E28" s="34">
        <v>7820465</v>
      </c>
    </row>
    <row r="29" spans="1:5">
      <c r="A29" s="26"/>
      <c r="B29" s="15"/>
      <c r="C29" s="15"/>
      <c r="D29" s="20"/>
      <c r="E29" s="20"/>
    </row>
    <row r="30" spans="1:5" ht="13.5">
      <c r="A30" s="18" t="s">
        <v>101</v>
      </c>
      <c r="B30" s="19" t="s">
        <v>102</v>
      </c>
      <c r="C30" s="15"/>
      <c r="D30" s="20"/>
      <c r="E30" s="20"/>
    </row>
    <row r="31" spans="1:5">
      <c r="A31" s="43" t="s">
        <v>18</v>
      </c>
      <c r="B31" s="44" t="s">
        <v>103</v>
      </c>
      <c r="C31" s="15"/>
      <c r="D31" s="20"/>
      <c r="E31" s="20"/>
    </row>
    <row r="32" spans="1:5" ht="25.5" customHeight="1">
      <c r="A32" s="43" t="s">
        <v>22</v>
      </c>
      <c r="B32" s="45" t="s">
        <v>104</v>
      </c>
      <c r="C32" s="15"/>
      <c r="D32" s="20"/>
      <c r="E32" s="20"/>
    </row>
    <row r="33" spans="1:9">
      <c r="A33" s="43" t="s">
        <v>28</v>
      </c>
      <c r="B33" s="24" t="s">
        <v>105</v>
      </c>
      <c r="C33" s="15">
        <v>101</v>
      </c>
      <c r="D33" s="187">
        <f>6000000+79000000+35000000</f>
        <v>120000000</v>
      </c>
      <c r="E33" s="20">
        <v>85000000</v>
      </c>
      <c r="G33">
        <v>120000000</v>
      </c>
      <c r="H33" s="62">
        <f>G33-D33</f>
        <v>0</v>
      </c>
    </row>
    <row r="34" spans="1:9">
      <c r="A34" s="43" t="s">
        <v>35</v>
      </c>
      <c r="B34" s="24" t="s">
        <v>106</v>
      </c>
      <c r="C34" s="15"/>
      <c r="D34" s="20"/>
      <c r="E34" s="20"/>
    </row>
    <row r="35" spans="1:9">
      <c r="A35" s="43" t="s">
        <v>44</v>
      </c>
      <c r="B35" s="24" t="s">
        <v>107</v>
      </c>
      <c r="C35" s="15"/>
      <c r="D35" s="20"/>
      <c r="E35" s="20"/>
    </row>
    <row r="36" spans="1:9">
      <c r="A36" s="43" t="s">
        <v>46</v>
      </c>
      <c r="B36" s="24" t="s">
        <v>108</v>
      </c>
      <c r="C36" s="15"/>
      <c r="D36" s="20"/>
      <c r="E36" s="20"/>
    </row>
    <row r="37" spans="1:9">
      <c r="A37" s="43" t="s">
        <v>48</v>
      </c>
      <c r="B37" s="24" t="s">
        <v>109</v>
      </c>
      <c r="C37" s="15">
        <v>1071</v>
      </c>
      <c r="D37" s="20"/>
      <c r="E37" s="20"/>
    </row>
    <row r="38" spans="1:9">
      <c r="A38" s="43" t="s">
        <v>110</v>
      </c>
      <c r="B38" s="24" t="s">
        <v>111</v>
      </c>
      <c r="C38" s="15"/>
      <c r="D38" s="20"/>
      <c r="E38" s="20"/>
    </row>
    <row r="39" spans="1:9">
      <c r="A39" s="43" t="s">
        <v>112</v>
      </c>
      <c r="B39" s="189" t="s">
        <v>113</v>
      </c>
      <c r="C39" s="190">
        <v>108</v>
      </c>
      <c r="D39" s="191">
        <f>E39+E40</f>
        <v>-20222709</v>
      </c>
      <c r="E39" s="20">
        <v>-1891116</v>
      </c>
      <c r="G39" s="33"/>
    </row>
    <row r="40" spans="1:9">
      <c r="A40" s="43" t="s">
        <v>114</v>
      </c>
      <c r="B40" s="189" t="s">
        <v>115</v>
      </c>
      <c r="C40" s="190">
        <v>109</v>
      </c>
      <c r="D40" s="191">
        <f>PASH!D29</f>
        <v>-13375479.784999995</v>
      </c>
      <c r="E40" s="20">
        <v>-18331593</v>
      </c>
      <c r="G40" s="166">
        <v>685960.28</v>
      </c>
    </row>
    <row r="41" spans="1:9" ht="13.5">
      <c r="A41" s="27"/>
      <c r="B41" s="28" t="s">
        <v>116</v>
      </c>
      <c r="C41" s="29"/>
      <c r="D41" s="30">
        <f>D33+D39+D40</f>
        <v>86401811.215000004</v>
      </c>
      <c r="E41" s="30">
        <v>64777291</v>
      </c>
      <c r="G41" s="69"/>
    </row>
    <row r="42" spans="1:9">
      <c r="A42" s="26"/>
      <c r="B42" s="15"/>
      <c r="C42" s="15"/>
      <c r="D42" s="20"/>
      <c r="E42" s="20"/>
    </row>
    <row r="43" spans="1:9" ht="15">
      <c r="A43" s="35"/>
      <c r="B43" s="36" t="s">
        <v>117</v>
      </c>
      <c r="C43" s="36"/>
      <c r="D43" s="37">
        <f>+D28+D41</f>
        <v>129998420.58500001</v>
      </c>
      <c r="E43" s="37">
        <v>72597756</v>
      </c>
    </row>
    <row r="44" spans="1:9" ht="15">
      <c r="A44" s="197"/>
      <c r="B44" s="198"/>
      <c r="C44" s="198"/>
      <c r="D44" s="199"/>
      <c r="E44" s="199"/>
    </row>
    <row r="45" spans="1:9">
      <c r="A45" s="38"/>
      <c r="C45" s="114" t="s">
        <v>177</v>
      </c>
      <c r="D45" s="196"/>
    </row>
    <row r="46" spans="1:9">
      <c r="A46" s="38"/>
      <c r="C46" s="114" t="s">
        <v>178</v>
      </c>
      <c r="D46" s="114"/>
      <c r="G46" s="33"/>
      <c r="I46" s="69">
        <f>G46-H46</f>
        <v>0</v>
      </c>
    </row>
    <row r="47" spans="1:9">
      <c r="A47" s="38"/>
    </row>
    <row r="48" spans="1:9">
      <c r="D48" s="62"/>
    </row>
  </sheetData>
  <phoneticPr fontId="16" type="noConversion"/>
  <pageMargins left="1.21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K177"/>
  <sheetViews>
    <sheetView tabSelected="1" topLeftCell="B23" workbookViewId="0">
      <selection activeCell="D24" sqref="D24:E24"/>
    </sheetView>
  </sheetViews>
  <sheetFormatPr defaultRowHeight="12.75"/>
  <cols>
    <col min="2" max="2" width="69.7109375" bestFit="1" customWidth="1"/>
    <col min="3" max="3" width="12.85546875" customWidth="1"/>
    <col min="4" max="4" width="20.140625" customWidth="1"/>
    <col min="5" max="5" width="28.85546875" customWidth="1"/>
    <col min="6" max="6" width="14" bestFit="1" customWidth="1"/>
    <col min="7" max="7" width="15.5703125" customWidth="1"/>
    <col min="8" max="8" width="9.140625" customWidth="1"/>
    <col min="9" max="9" width="7.5703125" customWidth="1"/>
    <col min="10" max="10" width="11.5703125" customWidth="1"/>
    <col min="11" max="11" width="11.42578125" customWidth="1"/>
  </cols>
  <sheetData>
    <row r="1" spans="2:9" ht="15.75">
      <c r="B1" s="46" t="s">
        <v>118</v>
      </c>
    </row>
    <row r="2" spans="2:9">
      <c r="B2" t="s">
        <v>179</v>
      </c>
    </row>
    <row r="3" spans="2:9" ht="21.75" customHeight="1">
      <c r="B3" s="17" t="s">
        <v>119</v>
      </c>
      <c r="C3" s="17" t="s">
        <v>120</v>
      </c>
      <c r="D3" s="70" t="s">
        <v>340</v>
      </c>
      <c r="E3" s="70" t="s">
        <v>176</v>
      </c>
    </row>
    <row r="4" spans="2:9" ht="21.75" customHeight="1">
      <c r="B4" s="15" t="s">
        <v>121</v>
      </c>
      <c r="C4" s="15"/>
      <c r="D4" s="20"/>
      <c r="E4" s="20">
        <v>2083333</v>
      </c>
    </row>
    <row r="5" spans="2:9" ht="21.75" customHeight="1">
      <c r="B5" s="15" t="s">
        <v>122</v>
      </c>
      <c r="C5" s="15">
        <v>704</v>
      </c>
      <c r="D5" s="20">
        <f>15991785.5</f>
        <v>15991785.5</v>
      </c>
      <c r="E5" s="20"/>
      <c r="G5" s="67"/>
    </row>
    <row r="6" spans="2:9" ht="21.75" customHeight="1">
      <c r="B6" s="15" t="s">
        <v>123</v>
      </c>
      <c r="C6" s="15">
        <v>758</v>
      </c>
      <c r="D6" s="47"/>
      <c r="E6" s="47"/>
      <c r="F6" s="33"/>
      <c r="G6" s="72"/>
      <c r="H6" s="5"/>
      <c r="I6" s="5"/>
    </row>
    <row r="7" spans="2:9" ht="21.75" customHeight="1">
      <c r="B7" s="48" t="s">
        <v>124</v>
      </c>
      <c r="C7" s="15"/>
      <c r="D7" s="20"/>
      <c r="E7" s="20"/>
      <c r="G7" s="72"/>
      <c r="H7" s="165"/>
      <c r="I7" s="5"/>
    </row>
    <row r="8" spans="2:9" ht="21.75" customHeight="1">
      <c r="B8" s="15" t="s">
        <v>125</v>
      </c>
      <c r="C8" s="20"/>
      <c r="D8" s="20">
        <f>8600+8208.33+44259.64</f>
        <v>61067.97</v>
      </c>
      <c r="E8" s="20">
        <v>1835127</v>
      </c>
      <c r="G8" s="5"/>
      <c r="H8" s="165"/>
      <c r="I8" s="5"/>
    </row>
    <row r="9" spans="2:9" ht="21.75" customHeight="1">
      <c r="B9" s="15" t="s">
        <v>126</v>
      </c>
      <c r="C9" s="20"/>
      <c r="D9" s="20">
        <f>D10+D11</f>
        <v>5768980</v>
      </c>
      <c r="E9" s="20">
        <v>9505113</v>
      </c>
      <c r="G9" s="71"/>
      <c r="H9" s="165"/>
      <c r="I9" s="5"/>
    </row>
    <row r="10" spans="2:9" ht="21.75" customHeight="1">
      <c r="B10" s="15" t="s">
        <v>127</v>
      </c>
      <c r="C10" s="15">
        <v>641</v>
      </c>
      <c r="D10" s="20">
        <v>4943433</v>
      </c>
      <c r="E10" s="20">
        <v>8490280</v>
      </c>
      <c r="G10" s="72"/>
      <c r="H10" s="165"/>
      <c r="I10" s="5"/>
    </row>
    <row r="11" spans="2:9" ht="21.75" customHeight="1">
      <c r="B11" s="48" t="s">
        <v>128</v>
      </c>
      <c r="C11" s="15">
        <v>644</v>
      </c>
      <c r="D11" s="20">
        <v>825547</v>
      </c>
      <c r="E11" s="20">
        <v>1014833</v>
      </c>
      <c r="G11" s="5"/>
      <c r="H11" s="72"/>
      <c r="I11" s="5"/>
    </row>
    <row r="12" spans="2:9" ht="21.75" customHeight="1">
      <c r="B12" s="15" t="s">
        <v>129</v>
      </c>
      <c r="C12" s="15"/>
      <c r="D12" s="20"/>
      <c r="E12" s="20">
        <v>1123982</v>
      </c>
    </row>
    <row r="13" spans="2:9" ht="21.75" customHeight="1">
      <c r="B13" s="15" t="s">
        <v>130</v>
      </c>
      <c r="C13" s="49"/>
      <c r="D13" s="192">
        <v>119730561</v>
      </c>
      <c r="E13" s="20">
        <v>44793625</v>
      </c>
    </row>
    <row r="14" spans="2:9" ht="21.75" customHeight="1">
      <c r="B14" s="50" t="s">
        <v>131</v>
      </c>
      <c r="C14" s="50"/>
      <c r="D14" s="34">
        <f>D8+D9+D12+D13</f>
        <v>125560608.97</v>
      </c>
      <c r="E14" s="34">
        <v>57257847</v>
      </c>
    </row>
    <row r="15" spans="2:9" ht="21.75" customHeight="1">
      <c r="B15" s="50" t="s">
        <v>132</v>
      </c>
      <c r="C15" s="50"/>
      <c r="D15" s="34">
        <f>D5-D8-D9-D13</f>
        <v>-109568823.47</v>
      </c>
      <c r="E15" s="34">
        <v>-55174514</v>
      </c>
      <c r="F15" s="69"/>
    </row>
    <row r="16" spans="2:9" ht="21.75" customHeight="1">
      <c r="B16" s="48" t="s">
        <v>133</v>
      </c>
      <c r="C16" s="15"/>
      <c r="D16" s="20"/>
      <c r="E16" s="20"/>
    </row>
    <row r="17" spans="2:7" ht="21.75" customHeight="1">
      <c r="B17" s="15" t="s">
        <v>134</v>
      </c>
      <c r="C17" s="15"/>
      <c r="D17" s="20"/>
      <c r="E17" s="20"/>
    </row>
    <row r="18" spans="2:7" ht="21.75" customHeight="1">
      <c r="B18" s="24" t="s">
        <v>332</v>
      </c>
      <c r="C18" s="15"/>
      <c r="D18" s="67">
        <f>20000+150000+6000000+90081180.26</f>
        <v>96251180.260000005</v>
      </c>
      <c r="E18" s="20">
        <v>36842921</v>
      </c>
    </row>
    <row r="19" spans="2:7" ht="21.75" customHeight="1">
      <c r="B19" s="48" t="s">
        <v>135</v>
      </c>
      <c r="C19" s="15"/>
      <c r="D19" s="20"/>
      <c r="E19" s="20"/>
      <c r="F19" s="69"/>
    </row>
    <row r="20" spans="2:7" ht="21.75" customHeight="1">
      <c r="B20" s="15" t="s">
        <v>136</v>
      </c>
      <c r="C20" s="20">
        <v>767</v>
      </c>
      <c r="D20" s="20">
        <v>5052.93</v>
      </c>
      <c r="E20" s="20"/>
    </row>
    <row r="21" spans="2:7" ht="21.75" customHeight="1">
      <c r="B21" s="15" t="s">
        <v>137</v>
      </c>
      <c r="C21" s="15"/>
      <c r="D21" s="20"/>
      <c r="E21" s="20"/>
    </row>
    <row r="22" spans="2:7" ht="21.75" customHeight="1">
      <c r="B22" s="15" t="s">
        <v>138</v>
      </c>
      <c r="C22" s="15"/>
      <c r="D22" s="20"/>
      <c r="E22" s="20"/>
    </row>
    <row r="23" spans="2:7" ht="21.75" customHeight="1">
      <c r="B23" s="48" t="s">
        <v>139</v>
      </c>
      <c r="C23" s="15"/>
      <c r="D23" s="20"/>
      <c r="E23" s="20"/>
    </row>
    <row r="24" spans="2:7" ht="21.75" customHeight="1">
      <c r="B24" s="51" t="s">
        <v>140</v>
      </c>
      <c r="C24" s="51"/>
      <c r="D24" s="52">
        <f>D15+D18+D20</f>
        <v>-13312590.279999994</v>
      </c>
      <c r="E24" s="52">
        <v>-18331593</v>
      </c>
      <c r="F24" s="62"/>
      <c r="G24" s="62"/>
    </row>
    <row r="25" spans="2:7" ht="21.75" customHeight="1">
      <c r="B25" s="51" t="s">
        <v>171</v>
      </c>
      <c r="C25" s="51"/>
      <c r="D25" s="52"/>
      <c r="E25" s="52"/>
    </row>
    <row r="26" spans="2:7" ht="21.75" customHeight="1">
      <c r="B26" s="56" t="s">
        <v>165</v>
      </c>
      <c r="C26" s="57"/>
      <c r="D26" s="59">
        <v>13941485.33</v>
      </c>
      <c r="E26" s="59">
        <v>150000</v>
      </c>
    </row>
    <row r="27" spans="2:7" ht="21.75" customHeight="1">
      <c r="B27" s="56" t="s">
        <v>166</v>
      </c>
      <c r="C27" s="57"/>
      <c r="D27" s="58">
        <f>D24+D26</f>
        <v>628895.05000000633</v>
      </c>
      <c r="E27" s="58"/>
    </row>
    <row r="28" spans="2:7" ht="21.75" customHeight="1">
      <c r="B28" s="24" t="s">
        <v>169</v>
      </c>
      <c r="C28" s="15"/>
      <c r="D28" s="20">
        <f>D27*0.1</f>
        <v>62889.505000000638</v>
      </c>
      <c r="E28" s="20"/>
    </row>
    <row r="29" spans="2:7" ht="21.75" customHeight="1">
      <c r="B29" s="60" t="s">
        <v>141</v>
      </c>
      <c r="C29" s="60"/>
      <c r="D29" s="34">
        <f>D24-D28</f>
        <v>-13375479.784999995</v>
      </c>
      <c r="E29" s="34">
        <v>-18331593</v>
      </c>
    </row>
    <row r="30" spans="2:7" ht="21.75" customHeight="1">
      <c r="B30" s="15" t="s">
        <v>142</v>
      </c>
      <c r="C30" s="15"/>
      <c r="D30" s="20"/>
      <c r="E30" s="20"/>
    </row>
    <row r="32" spans="2:7">
      <c r="C32" s="114" t="s">
        <v>177</v>
      </c>
      <c r="D32" s="196"/>
    </row>
    <row r="33" spans="2:11">
      <c r="C33" s="114" t="s">
        <v>178</v>
      </c>
      <c r="D33" s="114"/>
      <c r="E33" s="68"/>
      <c r="F33" s="68"/>
      <c r="G33" s="68"/>
      <c r="H33" s="68"/>
      <c r="I33" s="68"/>
    </row>
    <row r="34" spans="2:11">
      <c r="B34" s="68"/>
      <c r="C34" s="68"/>
      <c r="D34" s="68"/>
      <c r="E34" s="68"/>
      <c r="F34" s="68"/>
      <c r="G34" s="68"/>
      <c r="H34" s="68"/>
      <c r="I34" s="68"/>
    </row>
    <row r="36" spans="2:11">
      <c r="B36" s="68"/>
      <c r="C36" t="s">
        <v>179</v>
      </c>
      <c r="D36" t="s">
        <v>179</v>
      </c>
      <c r="E36" s="75"/>
      <c r="F36" s="68"/>
      <c r="G36" s="68"/>
      <c r="H36" s="68"/>
      <c r="I36" s="68"/>
      <c r="J36" s="68" t="s">
        <v>183</v>
      </c>
      <c r="K36" s="68"/>
    </row>
    <row r="37" spans="2:11" ht="14.25">
      <c r="B37" s="68"/>
      <c r="C37" s="8" t="s">
        <v>172</v>
      </c>
      <c r="D37" s="8"/>
      <c r="E37" s="75"/>
      <c r="F37" s="68"/>
      <c r="G37" s="68"/>
      <c r="H37" s="68"/>
      <c r="I37" s="68"/>
      <c r="J37" s="68"/>
      <c r="K37" s="68"/>
    </row>
    <row r="38" spans="2:11">
      <c r="B38" s="76"/>
      <c r="C38" s="76"/>
      <c r="D38" s="76"/>
      <c r="E38" s="76"/>
      <c r="F38" s="76"/>
      <c r="G38" s="76"/>
      <c r="H38" s="76"/>
      <c r="I38" s="76"/>
      <c r="J38" s="77"/>
      <c r="K38" s="78" t="s">
        <v>184</v>
      </c>
    </row>
    <row r="39" spans="2:11">
      <c r="B39" s="206" t="s">
        <v>185</v>
      </c>
      <c r="C39" s="207"/>
      <c r="D39" s="207"/>
      <c r="E39" s="207"/>
      <c r="F39" s="207"/>
      <c r="G39" s="207"/>
      <c r="H39" s="207"/>
      <c r="I39" s="207"/>
      <c r="J39" s="207"/>
      <c r="K39" s="208"/>
    </row>
    <row r="40" spans="2:11" ht="33" thickBot="1">
      <c r="B40" s="79"/>
      <c r="C40" s="209" t="s">
        <v>186</v>
      </c>
      <c r="D40" s="209"/>
      <c r="E40" s="209"/>
      <c r="F40" s="209"/>
      <c r="G40" s="210"/>
      <c r="H40" s="80" t="s">
        <v>187</v>
      </c>
      <c r="I40" s="80" t="s">
        <v>188</v>
      </c>
      <c r="J40" s="81" t="s">
        <v>176</v>
      </c>
      <c r="K40" s="81" t="s">
        <v>167</v>
      </c>
    </row>
    <row r="41" spans="2:11">
      <c r="B41" s="82">
        <v>1</v>
      </c>
      <c r="C41" s="211" t="s">
        <v>189</v>
      </c>
      <c r="D41" s="212"/>
      <c r="E41" s="212"/>
      <c r="F41" s="212"/>
      <c r="G41" s="212"/>
      <c r="H41" s="83">
        <v>70</v>
      </c>
      <c r="I41" s="83">
        <v>11100</v>
      </c>
      <c r="J41" s="84">
        <f>+J43</f>
        <v>2083333</v>
      </c>
      <c r="K41" s="84"/>
    </row>
    <row r="42" spans="2:11" ht="25.5">
      <c r="B42" s="85" t="s">
        <v>190</v>
      </c>
      <c r="C42" s="213" t="s">
        <v>191</v>
      </c>
      <c r="D42" s="213"/>
      <c r="E42" s="213"/>
      <c r="F42" s="213"/>
      <c r="G42" s="214"/>
      <c r="H42" s="86" t="s">
        <v>192</v>
      </c>
      <c r="I42" s="86">
        <v>11101</v>
      </c>
      <c r="J42" s="86"/>
      <c r="K42" s="87"/>
    </row>
    <row r="43" spans="2:11">
      <c r="B43" s="88" t="s">
        <v>193</v>
      </c>
      <c r="C43" s="213" t="s">
        <v>194</v>
      </c>
      <c r="D43" s="213"/>
      <c r="E43" s="213"/>
      <c r="F43" s="213"/>
      <c r="G43" s="214"/>
      <c r="H43" s="86">
        <v>704</v>
      </c>
      <c r="I43" s="86">
        <v>11102</v>
      </c>
      <c r="J43" s="89">
        <f>+E4</f>
        <v>2083333</v>
      </c>
      <c r="K43" s="87"/>
    </row>
    <row r="44" spans="2:11">
      <c r="B44" s="88" t="s">
        <v>195</v>
      </c>
      <c r="C44" s="213" t="s">
        <v>196</v>
      </c>
      <c r="D44" s="213"/>
      <c r="E44" s="213"/>
      <c r="F44" s="213"/>
      <c r="G44" s="214"/>
      <c r="H44" s="90">
        <v>705</v>
      </c>
      <c r="I44" s="86">
        <v>11103</v>
      </c>
      <c r="J44" s="86"/>
      <c r="K44" s="87"/>
    </row>
    <row r="45" spans="2:11">
      <c r="B45" s="91">
        <v>2</v>
      </c>
      <c r="C45" s="215" t="s">
        <v>197</v>
      </c>
      <c r="D45" s="215"/>
      <c r="E45" s="215"/>
      <c r="F45" s="215"/>
      <c r="G45" s="216"/>
      <c r="H45" s="92">
        <v>708</v>
      </c>
      <c r="I45" s="93">
        <v>11104</v>
      </c>
      <c r="J45" s="93"/>
      <c r="K45" s="87"/>
    </row>
    <row r="46" spans="2:11">
      <c r="B46" s="94" t="s">
        <v>190</v>
      </c>
      <c r="C46" s="213" t="s">
        <v>198</v>
      </c>
      <c r="D46" s="213"/>
      <c r="E46" s="213"/>
      <c r="F46" s="213"/>
      <c r="G46" s="214"/>
      <c r="H46" s="86">
        <v>7081</v>
      </c>
      <c r="I46" s="95">
        <v>111041</v>
      </c>
      <c r="J46" s="95"/>
      <c r="K46" s="87"/>
    </row>
    <row r="47" spans="2:11">
      <c r="B47" s="94" t="s">
        <v>199</v>
      </c>
      <c r="C47" s="213" t="s">
        <v>200</v>
      </c>
      <c r="D47" s="213"/>
      <c r="E47" s="213"/>
      <c r="F47" s="213"/>
      <c r="G47" s="214"/>
      <c r="H47" s="86">
        <v>7082</v>
      </c>
      <c r="I47" s="95">
        <v>111042</v>
      </c>
      <c r="J47" s="95"/>
      <c r="K47" s="87"/>
    </row>
    <row r="48" spans="2:11">
      <c r="B48" s="94" t="s">
        <v>201</v>
      </c>
      <c r="C48" s="213" t="s">
        <v>202</v>
      </c>
      <c r="D48" s="213"/>
      <c r="E48" s="213"/>
      <c r="F48" s="213"/>
      <c r="G48" s="214"/>
      <c r="H48" s="86">
        <v>7083</v>
      </c>
      <c r="I48" s="95">
        <v>111043</v>
      </c>
      <c r="J48" s="95"/>
      <c r="K48" s="87"/>
    </row>
    <row r="49" spans="2:11">
      <c r="B49" s="96">
        <v>3</v>
      </c>
      <c r="C49" s="215" t="s">
        <v>203</v>
      </c>
      <c r="D49" s="215"/>
      <c r="E49" s="215"/>
      <c r="F49" s="215"/>
      <c r="G49" s="216"/>
      <c r="H49" s="92">
        <v>71</v>
      </c>
      <c r="I49" s="93">
        <v>11201</v>
      </c>
      <c r="J49" s="93"/>
      <c r="K49" s="87"/>
    </row>
    <row r="50" spans="2:11">
      <c r="B50" s="97"/>
      <c r="C50" s="217" t="s">
        <v>204</v>
      </c>
      <c r="D50" s="217"/>
      <c r="E50" s="217"/>
      <c r="F50" s="217"/>
      <c r="G50" s="218"/>
      <c r="H50" s="98"/>
      <c r="I50" s="86">
        <v>112011</v>
      </c>
      <c r="J50" s="86"/>
      <c r="K50" s="87"/>
    </row>
    <row r="51" spans="2:11">
      <c r="B51" s="97"/>
      <c r="C51" s="217" t="s">
        <v>205</v>
      </c>
      <c r="D51" s="217"/>
      <c r="E51" s="217"/>
      <c r="F51" s="217"/>
      <c r="G51" s="218"/>
      <c r="H51" s="98"/>
      <c r="I51" s="86">
        <v>112012</v>
      </c>
      <c r="J51" s="86"/>
      <c r="K51" s="87"/>
    </row>
    <row r="52" spans="2:11">
      <c r="B52" s="99">
        <v>4</v>
      </c>
      <c r="C52" s="215" t="s">
        <v>206</v>
      </c>
      <c r="D52" s="215"/>
      <c r="E52" s="215"/>
      <c r="F52" s="215"/>
      <c r="G52" s="216"/>
      <c r="H52" s="100">
        <v>72</v>
      </c>
      <c r="I52" s="101">
        <v>11300</v>
      </c>
      <c r="J52" s="101"/>
      <c r="K52" s="87"/>
    </row>
    <row r="53" spans="2:11">
      <c r="B53" s="88"/>
      <c r="C53" s="219" t="s">
        <v>207</v>
      </c>
      <c r="D53" s="220"/>
      <c r="E53" s="220"/>
      <c r="F53" s="220"/>
      <c r="G53" s="220"/>
      <c r="H53" s="22"/>
      <c r="I53" s="102">
        <v>11301</v>
      </c>
      <c r="J53" s="102"/>
      <c r="K53" s="87"/>
    </row>
    <row r="54" spans="2:11">
      <c r="B54" s="103">
        <v>5</v>
      </c>
      <c r="C54" s="216" t="s">
        <v>208</v>
      </c>
      <c r="D54" s="221"/>
      <c r="E54" s="221"/>
      <c r="F54" s="221"/>
      <c r="G54" s="221"/>
      <c r="H54" s="104">
        <v>73</v>
      </c>
      <c r="I54" s="104">
        <v>11400</v>
      </c>
      <c r="J54" s="194">
        <v>38926254</v>
      </c>
      <c r="K54" s="47">
        <v>14760000</v>
      </c>
    </row>
    <row r="55" spans="2:11">
      <c r="B55" s="105">
        <v>6</v>
      </c>
      <c r="C55" s="216" t="s">
        <v>209</v>
      </c>
      <c r="D55" s="221"/>
      <c r="E55" s="221"/>
      <c r="F55" s="221"/>
      <c r="G55" s="221"/>
      <c r="H55" s="104">
        <v>75</v>
      </c>
      <c r="I55" s="106">
        <v>11500</v>
      </c>
      <c r="J55" s="107">
        <f>+E19</f>
        <v>0</v>
      </c>
      <c r="K55" s="47"/>
    </row>
    <row r="56" spans="2:11">
      <c r="B56" s="103">
        <v>7</v>
      </c>
      <c r="C56" s="215" t="s">
        <v>210</v>
      </c>
      <c r="D56" s="215"/>
      <c r="E56" s="215"/>
      <c r="F56" s="215"/>
      <c r="G56" s="216"/>
      <c r="H56" s="92">
        <v>77</v>
      </c>
      <c r="I56" s="92">
        <v>11600</v>
      </c>
      <c r="J56" s="92"/>
      <c r="K56" s="87"/>
    </row>
    <row r="57" spans="2:11" ht="13.5" thickBot="1">
      <c r="B57" s="108" t="s">
        <v>211</v>
      </c>
      <c r="C57" s="222" t="s">
        <v>212</v>
      </c>
      <c r="D57" s="222"/>
      <c r="E57" s="222"/>
      <c r="F57" s="222"/>
      <c r="G57" s="222"/>
      <c r="H57" s="109"/>
      <c r="I57" s="109">
        <v>11800</v>
      </c>
      <c r="J57" s="110">
        <v>38926254</v>
      </c>
      <c r="K57" s="164">
        <f>SUM(K53:K56)</f>
        <v>14760000</v>
      </c>
    </row>
    <row r="58" spans="2:11">
      <c r="B58" s="111"/>
      <c r="C58" s="112"/>
      <c r="D58" s="112"/>
      <c r="E58" s="112"/>
      <c r="F58" s="112"/>
      <c r="G58" s="112"/>
      <c r="H58" s="112"/>
      <c r="I58" s="112"/>
      <c r="J58" s="113"/>
      <c r="K58" s="163"/>
    </row>
    <row r="59" spans="2:11">
      <c r="B59" s="111"/>
      <c r="C59" s="112"/>
      <c r="D59" s="112"/>
      <c r="E59" s="112"/>
      <c r="F59" s="112"/>
      <c r="G59" s="112"/>
      <c r="H59" s="112"/>
      <c r="I59" s="112"/>
      <c r="J59" s="113"/>
      <c r="K59" s="113"/>
    </row>
    <row r="60" spans="2:11">
      <c r="B60" s="111"/>
      <c r="C60" s="112"/>
      <c r="D60" s="112" t="s">
        <v>338</v>
      </c>
      <c r="E60" s="112"/>
      <c r="F60" s="112"/>
      <c r="G60" s="112"/>
      <c r="H60" s="112"/>
      <c r="I60" s="112"/>
      <c r="J60" s="113"/>
      <c r="K60" s="113"/>
    </row>
    <row r="61" spans="2:11">
      <c r="B61" s="111"/>
      <c r="C61" s="112"/>
      <c r="D61" s="112" t="s">
        <v>339</v>
      </c>
      <c r="E61" s="112"/>
      <c r="F61" s="112"/>
      <c r="G61" s="112"/>
      <c r="H61" s="112"/>
      <c r="I61" s="112"/>
      <c r="J61" t="s">
        <v>177</v>
      </c>
      <c r="K61" s="113"/>
    </row>
    <row r="62" spans="2:11">
      <c r="B62" s="111"/>
      <c r="C62" s="112"/>
      <c r="D62" s="112"/>
      <c r="E62" s="112"/>
      <c r="F62" s="112"/>
      <c r="G62" s="112"/>
      <c r="H62" s="112"/>
      <c r="I62" s="112"/>
      <c r="J62" t="s">
        <v>178</v>
      </c>
      <c r="K62" s="113"/>
    </row>
    <row r="63" spans="2:11">
      <c r="B63" s="111"/>
      <c r="C63" s="112"/>
      <c r="D63" s="112"/>
      <c r="E63" s="112"/>
      <c r="F63" s="112"/>
      <c r="G63" s="112"/>
      <c r="H63" s="112"/>
      <c r="I63" s="112"/>
      <c r="J63" s="113"/>
      <c r="K63" s="113"/>
    </row>
    <row r="64" spans="2:11">
      <c r="B64" s="111"/>
      <c r="C64" s="112"/>
      <c r="D64" s="112"/>
      <c r="E64" s="112"/>
      <c r="F64" s="112"/>
      <c r="G64" s="112"/>
      <c r="H64" s="112"/>
      <c r="I64" s="112"/>
      <c r="J64" s="113"/>
      <c r="K64" s="113"/>
    </row>
    <row r="65" spans="2:11">
      <c r="B65" s="111"/>
      <c r="C65" s="112"/>
      <c r="D65" s="112"/>
      <c r="E65" s="112"/>
      <c r="F65" s="112"/>
      <c r="G65" s="112"/>
      <c r="H65" s="112"/>
      <c r="I65" s="112"/>
      <c r="J65" s="113"/>
      <c r="K65" s="113"/>
    </row>
    <row r="66" spans="2:11">
      <c r="B66" s="111"/>
      <c r="C66" s="112"/>
      <c r="D66" s="112"/>
      <c r="E66" s="112"/>
      <c r="F66" s="112"/>
      <c r="G66" s="112"/>
      <c r="H66" s="112"/>
      <c r="I66" s="112"/>
      <c r="J66" s="113"/>
      <c r="K66" s="113"/>
    </row>
    <row r="67" spans="2:11">
      <c r="B67" s="111"/>
      <c r="C67" s="112"/>
      <c r="D67" s="112"/>
      <c r="E67" s="112"/>
      <c r="F67" s="112"/>
      <c r="G67" s="112"/>
      <c r="H67" s="112"/>
      <c r="I67" s="112"/>
      <c r="J67" s="113"/>
      <c r="K67" s="113"/>
    </row>
    <row r="68" spans="2:11">
      <c r="B68" s="111"/>
      <c r="C68" s="112"/>
      <c r="D68" s="112"/>
      <c r="E68" s="112"/>
      <c r="F68" s="112"/>
      <c r="G68" s="112"/>
      <c r="H68" s="112"/>
      <c r="I68" s="112"/>
      <c r="J68" s="113"/>
      <c r="K68" s="113"/>
    </row>
    <row r="69" spans="2:11">
      <c r="B69" s="68"/>
      <c r="D69" s="75"/>
      <c r="E69" s="75"/>
      <c r="F69" s="68"/>
      <c r="G69" s="68"/>
      <c r="H69" s="68"/>
      <c r="I69" s="68"/>
      <c r="J69" s="68"/>
      <c r="K69" s="68"/>
    </row>
    <row r="70" spans="2:11">
      <c r="B70" s="68"/>
      <c r="E70" s="75"/>
      <c r="F70" s="68"/>
      <c r="G70" s="68"/>
      <c r="H70" s="68"/>
      <c r="I70" s="68"/>
      <c r="J70" s="68"/>
      <c r="K70" s="68"/>
    </row>
    <row r="71" spans="2:11" ht="14.25">
      <c r="B71" s="68"/>
      <c r="C71" s="8"/>
      <c r="D71" s="8"/>
      <c r="E71" s="75"/>
      <c r="F71" s="68"/>
      <c r="G71" s="68"/>
      <c r="H71" s="68"/>
      <c r="I71" s="68"/>
      <c r="J71" s="114" t="s">
        <v>213</v>
      </c>
      <c r="K71" s="68"/>
    </row>
    <row r="72" spans="2:11">
      <c r="B72" s="206" t="s">
        <v>185</v>
      </c>
      <c r="C72" s="207"/>
      <c r="D72" s="207"/>
      <c r="E72" s="207"/>
      <c r="F72" s="207"/>
      <c r="G72" s="207"/>
      <c r="H72" s="207"/>
      <c r="I72" s="207"/>
      <c r="J72" s="207"/>
      <c r="K72" s="208"/>
    </row>
    <row r="73" spans="2:11" ht="33" thickBot="1">
      <c r="B73" s="115"/>
      <c r="C73" s="223" t="s">
        <v>214</v>
      </c>
      <c r="D73" s="224"/>
      <c r="E73" s="224"/>
      <c r="F73" s="224"/>
      <c r="G73" s="225"/>
      <c r="H73" s="116" t="s">
        <v>187</v>
      </c>
      <c r="I73" s="116" t="s">
        <v>188</v>
      </c>
      <c r="J73" s="117" t="s">
        <v>176</v>
      </c>
      <c r="K73" s="117" t="s">
        <v>167</v>
      </c>
    </row>
    <row r="74" spans="2:11">
      <c r="B74" s="118">
        <v>1</v>
      </c>
      <c r="C74" s="226" t="s">
        <v>215</v>
      </c>
      <c r="D74" s="227"/>
      <c r="E74" s="227"/>
      <c r="F74" s="227"/>
      <c r="G74" s="227"/>
      <c r="H74" s="119">
        <v>60</v>
      </c>
      <c r="I74" s="119">
        <v>12100</v>
      </c>
      <c r="J74" s="120"/>
      <c r="K74" s="120"/>
    </row>
    <row r="75" spans="2:11">
      <c r="B75" s="121" t="s">
        <v>216</v>
      </c>
      <c r="C75" s="228" t="s">
        <v>217</v>
      </c>
      <c r="D75" s="228" t="s">
        <v>218</v>
      </c>
      <c r="E75" s="228"/>
      <c r="F75" s="228"/>
      <c r="G75" s="228"/>
      <c r="H75" s="122" t="s">
        <v>219</v>
      </c>
      <c r="I75" s="122">
        <v>12101</v>
      </c>
      <c r="J75" s="123">
        <v>1835127</v>
      </c>
      <c r="K75" s="123"/>
    </row>
    <row r="76" spans="2:11">
      <c r="B76" s="121" t="s">
        <v>193</v>
      </c>
      <c r="C76" s="228" t="s">
        <v>220</v>
      </c>
      <c r="D76" s="228" t="s">
        <v>218</v>
      </c>
      <c r="E76" s="228"/>
      <c r="F76" s="228"/>
      <c r="G76" s="228"/>
      <c r="H76" s="122"/>
      <c r="I76" s="124">
        <v>12102</v>
      </c>
      <c r="J76" s="123"/>
      <c r="K76" s="123"/>
    </row>
    <row r="77" spans="2:11">
      <c r="B77" s="121" t="s">
        <v>195</v>
      </c>
      <c r="C77" s="228" t="s">
        <v>221</v>
      </c>
      <c r="D77" s="228" t="s">
        <v>218</v>
      </c>
      <c r="E77" s="228"/>
      <c r="F77" s="228"/>
      <c r="G77" s="228"/>
      <c r="H77" s="122" t="s">
        <v>222</v>
      </c>
      <c r="I77" s="122">
        <v>12103</v>
      </c>
      <c r="J77" s="123"/>
      <c r="K77" s="53"/>
    </row>
    <row r="78" spans="2:11">
      <c r="B78" s="121" t="s">
        <v>223</v>
      </c>
      <c r="C78" s="229" t="s">
        <v>224</v>
      </c>
      <c r="D78" s="228" t="s">
        <v>218</v>
      </c>
      <c r="E78" s="228"/>
      <c r="F78" s="228"/>
      <c r="G78" s="228"/>
      <c r="H78" s="122"/>
      <c r="I78" s="124">
        <v>12104</v>
      </c>
      <c r="J78" s="123"/>
      <c r="K78" s="53"/>
    </row>
    <row r="79" spans="2:11">
      <c r="B79" s="121" t="s">
        <v>225</v>
      </c>
      <c r="C79" s="228" t="s">
        <v>226</v>
      </c>
      <c r="D79" s="228" t="s">
        <v>218</v>
      </c>
      <c r="E79" s="228"/>
      <c r="F79" s="228"/>
      <c r="G79" s="228"/>
      <c r="H79" s="122" t="s">
        <v>227</v>
      </c>
      <c r="I79" s="124">
        <v>12105</v>
      </c>
      <c r="J79" s="123"/>
      <c r="K79" s="123"/>
    </row>
    <row r="80" spans="2:11">
      <c r="B80" s="125">
        <v>2</v>
      </c>
      <c r="C80" s="230" t="s">
        <v>228</v>
      </c>
      <c r="D80" s="230"/>
      <c r="E80" s="230"/>
      <c r="F80" s="230"/>
      <c r="G80" s="230"/>
      <c r="H80" s="126">
        <v>64</v>
      </c>
      <c r="I80" s="126">
        <v>12200</v>
      </c>
      <c r="J80" s="127"/>
      <c r="K80" s="127"/>
    </row>
    <row r="81" spans="2:11">
      <c r="B81" s="128" t="s">
        <v>229</v>
      </c>
      <c r="C81" s="231" t="s">
        <v>230</v>
      </c>
      <c r="D81" s="232"/>
      <c r="E81" s="232"/>
      <c r="F81" s="232"/>
      <c r="G81" s="232"/>
      <c r="H81" s="124">
        <v>641</v>
      </c>
      <c r="I81" s="124">
        <v>12201</v>
      </c>
      <c r="J81" s="123">
        <v>8490280</v>
      </c>
      <c r="K81" s="123">
        <v>136245</v>
      </c>
    </row>
    <row r="82" spans="2:11">
      <c r="B82" s="128" t="s">
        <v>231</v>
      </c>
      <c r="C82" s="232" t="s">
        <v>232</v>
      </c>
      <c r="D82" s="232"/>
      <c r="E82" s="232"/>
      <c r="F82" s="232"/>
      <c r="G82" s="232"/>
      <c r="H82" s="124">
        <v>644</v>
      </c>
      <c r="I82" s="124">
        <v>12202</v>
      </c>
      <c r="J82" s="123">
        <v>1014833</v>
      </c>
      <c r="K82" s="123">
        <v>13755</v>
      </c>
    </row>
    <row r="83" spans="2:11">
      <c r="B83" s="125">
        <v>3</v>
      </c>
      <c r="C83" s="230" t="s">
        <v>129</v>
      </c>
      <c r="D83" s="230"/>
      <c r="E83" s="230"/>
      <c r="F83" s="230"/>
      <c r="G83" s="230"/>
      <c r="H83" s="126">
        <v>68</v>
      </c>
      <c r="I83" s="126">
        <v>12300</v>
      </c>
      <c r="J83" s="127">
        <v>1123982</v>
      </c>
      <c r="K83" s="127">
        <v>0</v>
      </c>
    </row>
    <row r="84" spans="2:11">
      <c r="B84" s="125">
        <v>4</v>
      </c>
      <c r="C84" s="230" t="s">
        <v>233</v>
      </c>
      <c r="D84" s="230"/>
      <c r="E84" s="230"/>
      <c r="F84" s="230"/>
      <c r="G84" s="230"/>
      <c r="H84" s="126">
        <v>61</v>
      </c>
      <c r="I84" s="126">
        <v>12400</v>
      </c>
      <c r="J84" s="127">
        <v>44793625</v>
      </c>
      <c r="K84" s="127">
        <v>16452816</v>
      </c>
    </row>
    <row r="85" spans="2:11">
      <c r="B85" s="128" t="s">
        <v>190</v>
      </c>
      <c r="C85" s="233" t="s">
        <v>234</v>
      </c>
      <c r="D85" s="233"/>
      <c r="E85" s="233"/>
      <c r="F85" s="233"/>
      <c r="G85" s="233"/>
      <c r="H85" s="122">
        <v>611</v>
      </c>
      <c r="I85" s="122">
        <v>12401</v>
      </c>
      <c r="J85" s="123"/>
      <c r="K85" s="123"/>
    </row>
    <row r="86" spans="2:11">
      <c r="B86" s="128" t="s">
        <v>199</v>
      </c>
      <c r="C86" s="233" t="s">
        <v>235</v>
      </c>
      <c r="D86" s="233"/>
      <c r="E86" s="233"/>
      <c r="F86" s="233"/>
      <c r="G86" s="233"/>
      <c r="H86" s="129">
        <v>611</v>
      </c>
      <c r="I86" s="122">
        <v>12402</v>
      </c>
      <c r="J86" s="123"/>
      <c r="K86" s="130"/>
    </row>
    <row r="87" spans="2:11">
      <c r="B87" s="128" t="s">
        <v>201</v>
      </c>
      <c r="C87" s="233" t="s">
        <v>236</v>
      </c>
      <c r="D87" s="233"/>
      <c r="E87" s="233"/>
      <c r="F87" s="233"/>
      <c r="G87" s="233"/>
      <c r="H87" s="122">
        <v>613</v>
      </c>
      <c r="I87" s="122">
        <v>12403</v>
      </c>
      <c r="J87" s="123"/>
      <c r="K87" s="123"/>
    </row>
    <row r="88" spans="2:11">
      <c r="B88" s="128" t="s">
        <v>237</v>
      </c>
      <c r="C88" s="233" t="s">
        <v>238</v>
      </c>
      <c r="D88" s="233"/>
      <c r="E88" s="233"/>
      <c r="F88" s="233"/>
      <c r="G88" s="233"/>
      <c r="H88" s="129">
        <v>615</v>
      </c>
      <c r="I88" s="122">
        <v>12404</v>
      </c>
      <c r="J88" s="131"/>
      <c r="K88" s="131"/>
    </row>
    <row r="89" spans="2:11">
      <c r="B89" s="128" t="s">
        <v>239</v>
      </c>
      <c r="C89" s="233" t="s">
        <v>240</v>
      </c>
      <c r="D89" s="233"/>
      <c r="E89" s="233"/>
      <c r="F89" s="233"/>
      <c r="G89" s="233"/>
      <c r="H89" s="129">
        <v>616</v>
      </c>
      <c r="I89" s="122">
        <v>12405</v>
      </c>
      <c r="J89" s="123"/>
      <c r="K89" s="123"/>
    </row>
    <row r="90" spans="2:11">
      <c r="B90" s="128" t="s">
        <v>241</v>
      </c>
      <c r="C90" s="233" t="s">
        <v>242</v>
      </c>
      <c r="D90" s="233"/>
      <c r="E90" s="233"/>
      <c r="F90" s="233"/>
      <c r="G90" s="233"/>
      <c r="H90" s="129">
        <v>617</v>
      </c>
      <c r="I90" s="122">
        <v>12406</v>
      </c>
      <c r="J90" s="123"/>
      <c r="K90" s="123"/>
    </row>
    <row r="91" spans="2:11">
      <c r="B91" s="128" t="s">
        <v>243</v>
      </c>
      <c r="C91" s="228" t="s">
        <v>244</v>
      </c>
      <c r="D91" s="228" t="s">
        <v>218</v>
      </c>
      <c r="E91" s="228"/>
      <c r="F91" s="228"/>
      <c r="G91" s="228"/>
      <c r="H91" s="129">
        <v>618</v>
      </c>
      <c r="I91" s="122">
        <v>12407</v>
      </c>
      <c r="J91" s="123"/>
      <c r="K91" s="123"/>
    </row>
    <row r="92" spans="2:11">
      <c r="B92" s="128" t="s">
        <v>245</v>
      </c>
      <c r="C92" s="228" t="s">
        <v>246</v>
      </c>
      <c r="D92" s="228"/>
      <c r="E92" s="228"/>
      <c r="F92" s="228"/>
      <c r="G92" s="228"/>
      <c r="H92" s="129">
        <v>623</v>
      </c>
      <c r="I92" s="122">
        <v>12408</v>
      </c>
      <c r="J92" s="123"/>
      <c r="K92" s="123"/>
    </row>
    <row r="93" spans="2:11">
      <c r="B93" s="128" t="s">
        <v>247</v>
      </c>
      <c r="C93" s="228" t="s">
        <v>248</v>
      </c>
      <c r="D93" s="228"/>
      <c r="E93" s="228"/>
      <c r="F93" s="228"/>
      <c r="G93" s="228"/>
      <c r="H93" s="129">
        <v>624</v>
      </c>
      <c r="I93" s="122">
        <v>12409</v>
      </c>
      <c r="J93" s="123"/>
      <c r="K93" s="123"/>
    </row>
    <row r="94" spans="2:11">
      <c r="B94" s="128" t="s">
        <v>249</v>
      </c>
      <c r="C94" s="228" t="s">
        <v>250</v>
      </c>
      <c r="D94" s="228"/>
      <c r="E94" s="228"/>
      <c r="F94" s="228"/>
      <c r="G94" s="228"/>
      <c r="H94" s="129">
        <v>625</v>
      </c>
      <c r="I94" s="122">
        <v>12410</v>
      </c>
      <c r="J94" s="123"/>
      <c r="K94" s="123"/>
    </row>
    <row r="95" spans="2:11">
      <c r="B95" s="128" t="s">
        <v>251</v>
      </c>
      <c r="C95" s="228" t="s">
        <v>252</v>
      </c>
      <c r="D95" s="228"/>
      <c r="E95" s="228"/>
      <c r="F95" s="228"/>
      <c r="G95" s="228"/>
      <c r="H95" s="129">
        <v>626</v>
      </c>
      <c r="I95" s="122">
        <v>12411</v>
      </c>
      <c r="J95" s="123"/>
      <c r="K95" s="123"/>
    </row>
    <row r="96" spans="2:11">
      <c r="B96" s="132" t="s">
        <v>253</v>
      </c>
      <c r="C96" s="228" t="s">
        <v>254</v>
      </c>
      <c r="D96" s="228"/>
      <c r="E96" s="228"/>
      <c r="F96" s="228"/>
      <c r="G96" s="228"/>
      <c r="H96" s="129">
        <v>627</v>
      </c>
      <c r="I96" s="122">
        <v>12412</v>
      </c>
      <c r="J96" s="123"/>
      <c r="K96" s="123"/>
    </row>
    <row r="97" spans="2:11">
      <c r="B97" s="128"/>
      <c r="C97" s="235" t="s">
        <v>255</v>
      </c>
      <c r="D97" s="235"/>
      <c r="E97" s="235"/>
      <c r="F97" s="235"/>
      <c r="G97" s="235"/>
      <c r="H97" s="129">
        <v>6271</v>
      </c>
      <c r="I97" s="129">
        <v>124121</v>
      </c>
      <c r="J97" s="123"/>
      <c r="K97" s="123"/>
    </row>
    <row r="98" spans="2:11">
      <c r="B98" s="128"/>
      <c r="C98" s="235" t="s">
        <v>256</v>
      </c>
      <c r="D98" s="235"/>
      <c r="E98" s="235"/>
      <c r="F98" s="235"/>
      <c r="G98" s="235"/>
      <c r="H98" s="129">
        <v>6272</v>
      </c>
      <c r="I98" s="129">
        <v>124122</v>
      </c>
      <c r="J98" s="123"/>
      <c r="K98" s="123"/>
    </row>
    <row r="99" spans="2:11">
      <c r="B99" s="128" t="s">
        <v>257</v>
      </c>
      <c r="C99" s="228" t="s">
        <v>258</v>
      </c>
      <c r="D99" s="228"/>
      <c r="E99" s="228"/>
      <c r="F99" s="228"/>
      <c r="G99" s="228"/>
      <c r="H99" s="129">
        <v>628</v>
      </c>
      <c r="I99" s="129">
        <v>12413</v>
      </c>
      <c r="J99" s="123"/>
      <c r="K99" s="123"/>
    </row>
    <row r="100" spans="2:11">
      <c r="B100" s="133">
        <v>5</v>
      </c>
      <c r="C100" s="229" t="s">
        <v>259</v>
      </c>
      <c r="D100" s="228"/>
      <c r="E100" s="228"/>
      <c r="F100" s="228"/>
      <c r="G100" s="228"/>
      <c r="H100" s="134">
        <v>63</v>
      </c>
      <c r="I100" s="134">
        <v>12500</v>
      </c>
      <c r="J100" s="123"/>
      <c r="K100" s="123"/>
    </row>
    <row r="101" spans="2:11">
      <c r="B101" s="128" t="s">
        <v>190</v>
      </c>
      <c r="C101" s="228" t="s">
        <v>260</v>
      </c>
      <c r="D101" s="228"/>
      <c r="E101" s="228"/>
      <c r="F101" s="228"/>
      <c r="G101" s="228"/>
      <c r="H101" s="129">
        <v>632</v>
      </c>
      <c r="I101" s="129">
        <v>12501</v>
      </c>
      <c r="J101" s="123"/>
      <c r="K101" s="123"/>
    </row>
    <row r="102" spans="2:11">
      <c r="B102" s="128" t="s">
        <v>199</v>
      </c>
      <c r="C102" s="228" t="s">
        <v>261</v>
      </c>
      <c r="D102" s="228"/>
      <c r="E102" s="228"/>
      <c r="F102" s="228"/>
      <c r="G102" s="228"/>
      <c r="H102" s="129">
        <v>633</v>
      </c>
      <c r="I102" s="129">
        <v>12502</v>
      </c>
      <c r="J102" s="123"/>
      <c r="K102" s="123"/>
    </row>
    <row r="103" spans="2:11">
      <c r="B103" s="128" t="s">
        <v>201</v>
      </c>
      <c r="C103" s="228" t="s">
        <v>262</v>
      </c>
      <c r="D103" s="228"/>
      <c r="E103" s="228"/>
      <c r="F103" s="228"/>
      <c r="G103" s="228"/>
      <c r="H103" s="129">
        <v>634</v>
      </c>
      <c r="I103" s="129">
        <v>12503</v>
      </c>
      <c r="J103" s="123"/>
      <c r="K103" s="123"/>
    </row>
    <row r="104" spans="2:11">
      <c r="B104" s="128" t="s">
        <v>237</v>
      </c>
      <c r="C104" s="228" t="s">
        <v>263</v>
      </c>
      <c r="D104" s="228"/>
      <c r="E104" s="228"/>
      <c r="F104" s="228"/>
      <c r="G104" s="228"/>
      <c r="H104" s="129" t="s">
        <v>264</v>
      </c>
      <c r="I104" s="129">
        <v>12504</v>
      </c>
      <c r="J104" s="123"/>
      <c r="K104" s="123"/>
    </row>
    <row r="105" spans="2:11">
      <c r="B105" s="125" t="s">
        <v>265</v>
      </c>
      <c r="C105" s="230" t="s">
        <v>266</v>
      </c>
      <c r="D105" s="230"/>
      <c r="E105" s="230"/>
      <c r="F105" s="230"/>
      <c r="G105" s="230"/>
      <c r="H105" s="135"/>
      <c r="I105" s="135">
        <v>12600</v>
      </c>
      <c r="J105" s="127">
        <v>57257847</v>
      </c>
      <c r="K105" s="127">
        <v>16651116</v>
      </c>
    </row>
    <row r="106" spans="2:11">
      <c r="B106" s="136"/>
      <c r="C106" s="137" t="s">
        <v>267</v>
      </c>
      <c r="D106" s="138"/>
      <c r="E106" s="138"/>
      <c r="F106" s="138"/>
      <c r="G106" s="138"/>
      <c r="H106" s="138"/>
      <c r="I106" s="138"/>
      <c r="J106" s="139"/>
      <c r="K106" s="139"/>
    </row>
    <row r="107" spans="2:11">
      <c r="B107" s="140">
        <v>1</v>
      </c>
      <c r="C107" s="234" t="s">
        <v>268</v>
      </c>
      <c r="D107" s="234"/>
      <c r="E107" s="234"/>
      <c r="F107" s="234"/>
      <c r="G107" s="234"/>
      <c r="H107" s="134"/>
      <c r="I107" s="134">
        <v>14000</v>
      </c>
      <c r="J107" s="161">
        <v>17</v>
      </c>
      <c r="K107" s="141">
        <v>17</v>
      </c>
    </row>
    <row r="108" spans="2:11">
      <c r="B108" s="140">
        <v>2</v>
      </c>
      <c r="C108" s="234" t="s">
        <v>269</v>
      </c>
      <c r="D108" s="234"/>
      <c r="E108" s="234"/>
      <c r="F108" s="234"/>
      <c r="G108" s="234"/>
      <c r="H108" s="134"/>
      <c r="I108" s="134">
        <v>15000</v>
      </c>
      <c r="J108" s="23"/>
      <c r="K108" s="134"/>
    </row>
    <row r="109" spans="2:11">
      <c r="B109" s="142" t="s">
        <v>190</v>
      </c>
      <c r="C109" s="233" t="s">
        <v>270</v>
      </c>
      <c r="D109" s="233"/>
      <c r="E109" s="233"/>
      <c r="F109" s="233"/>
      <c r="G109" s="233"/>
      <c r="H109" s="134"/>
      <c r="I109" s="129">
        <v>15001</v>
      </c>
      <c r="J109" s="20">
        <v>3908811</v>
      </c>
      <c r="K109" s="143">
        <v>0</v>
      </c>
    </row>
    <row r="110" spans="2:11">
      <c r="B110" s="142"/>
      <c r="C110" s="236" t="s">
        <v>271</v>
      </c>
      <c r="D110" s="236"/>
      <c r="E110" s="236"/>
      <c r="F110" s="236"/>
      <c r="G110" s="236"/>
      <c r="H110" s="134"/>
      <c r="I110" s="129">
        <v>150011</v>
      </c>
      <c r="J110" s="20">
        <v>3908811</v>
      </c>
      <c r="K110" s="143">
        <v>0</v>
      </c>
    </row>
    <row r="111" spans="2:11">
      <c r="B111" s="144" t="s">
        <v>199</v>
      </c>
      <c r="C111" s="233" t="s">
        <v>272</v>
      </c>
      <c r="D111" s="233"/>
      <c r="E111" s="233"/>
      <c r="F111" s="233"/>
      <c r="G111" s="233"/>
      <c r="H111" s="134"/>
      <c r="I111" s="129">
        <v>15002</v>
      </c>
      <c r="J111" s="123"/>
      <c r="K111" s="123"/>
    </row>
    <row r="112" spans="2:11" ht="13.5" thickBot="1">
      <c r="B112" s="145"/>
      <c r="C112" s="237" t="s">
        <v>273</v>
      </c>
      <c r="D112" s="237"/>
      <c r="E112" s="237"/>
      <c r="F112" s="237"/>
      <c r="G112" s="237"/>
      <c r="H112" s="146"/>
      <c r="I112" s="147">
        <v>150021</v>
      </c>
      <c r="J112" s="146"/>
      <c r="K112" s="146"/>
    </row>
    <row r="113" spans="2:11">
      <c r="B113" s="148"/>
      <c r="C113" s="148"/>
      <c r="D113" s="148"/>
      <c r="E113" s="148"/>
      <c r="F113" s="148"/>
      <c r="G113" s="148"/>
      <c r="H113" s="148"/>
      <c r="I113" s="148"/>
      <c r="J113" s="149"/>
      <c r="K113" s="149"/>
    </row>
    <row r="114" spans="2:11">
      <c r="B114" s="68"/>
      <c r="C114" s="68"/>
      <c r="D114" s="112"/>
      <c r="E114" s="112"/>
      <c r="F114" s="112"/>
      <c r="G114" s="112"/>
      <c r="H114" s="112"/>
      <c r="I114" s="112"/>
      <c r="J114" s="113"/>
      <c r="K114" s="113"/>
    </row>
    <row r="115" spans="2:11">
      <c r="B115" s="68"/>
      <c r="C115" s="68"/>
      <c r="D115" s="112"/>
      <c r="E115" s="112"/>
      <c r="F115" s="112"/>
      <c r="G115" s="112"/>
      <c r="H115" s="112"/>
      <c r="I115" s="112"/>
      <c r="K115" s="113"/>
    </row>
    <row r="116" spans="2:11">
      <c r="B116" s="68"/>
      <c r="C116" s="68"/>
      <c r="D116" s="112"/>
      <c r="E116" s="112"/>
      <c r="F116" s="112"/>
      <c r="G116" s="112"/>
      <c r="H116" s="112"/>
      <c r="I116" s="112"/>
      <c r="K116" s="113"/>
    </row>
    <row r="117" spans="2:11" ht="15.75">
      <c r="B117" s="68"/>
      <c r="C117" s="68"/>
      <c r="D117" s="68"/>
      <c r="E117" s="68"/>
      <c r="F117" s="68"/>
      <c r="G117" s="68"/>
      <c r="H117" s="68"/>
      <c r="I117" s="68"/>
      <c r="J117" s="113"/>
      <c r="K117" s="150"/>
    </row>
    <row r="118" spans="2:11" ht="15.75">
      <c r="B118" s="68"/>
      <c r="C118" s="151"/>
      <c r="D118" s="68"/>
      <c r="E118" s="68"/>
      <c r="F118" s="68"/>
      <c r="G118" s="68"/>
      <c r="H118" s="68"/>
      <c r="I118" s="68"/>
      <c r="J118" s="68"/>
      <c r="K118" s="150"/>
    </row>
    <row r="119" spans="2:11">
      <c r="B119" s="68"/>
      <c r="C119" s="68"/>
      <c r="D119" s="68"/>
      <c r="E119" s="68"/>
      <c r="F119" s="68"/>
      <c r="G119" s="68"/>
      <c r="H119" s="68"/>
      <c r="I119" s="68"/>
      <c r="J119" s="68"/>
      <c r="K119" s="68"/>
    </row>
    <row r="120" spans="2:11">
      <c r="C120" t="s">
        <v>179</v>
      </c>
      <c r="D120" t="s">
        <v>179</v>
      </c>
      <c r="E120" s="75"/>
      <c r="F120" s="68"/>
      <c r="G120" s="68"/>
      <c r="H120" s="68"/>
      <c r="I120" s="68"/>
      <c r="J120" s="68"/>
      <c r="K120" s="68"/>
    </row>
    <row r="121" spans="2:11" ht="14.25">
      <c r="C121" s="8" t="s">
        <v>172</v>
      </c>
      <c r="D121" s="8"/>
      <c r="E121" s="75"/>
      <c r="F121" s="68"/>
      <c r="G121" s="68"/>
      <c r="H121" s="68"/>
      <c r="I121" s="68"/>
      <c r="J121" s="68"/>
      <c r="K121" s="68"/>
    </row>
    <row r="122" spans="2:11">
      <c r="C122" s="74"/>
      <c r="E122" s="114" t="s">
        <v>274</v>
      </c>
      <c r="F122" s="68"/>
      <c r="G122" s="68"/>
      <c r="H122" s="68"/>
      <c r="I122" s="68"/>
      <c r="J122" s="68"/>
      <c r="K122" s="68"/>
    </row>
    <row r="123" spans="2:11">
      <c r="F123" s="68"/>
      <c r="G123" s="68"/>
      <c r="H123" s="68"/>
      <c r="I123" s="68"/>
      <c r="J123" s="68"/>
      <c r="K123" s="68"/>
    </row>
    <row r="124" spans="2:11">
      <c r="B124" s="53"/>
      <c r="C124" s="53"/>
      <c r="D124" s="22" t="s">
        <v>275</v>
      </c>
      <c r="E124" s="22" t="s">
        <v>276</v>
      </c>
      <c r="F124" s="68"/>
      <c r="G124" s="68"/>
      <c r="H124" s="68"/>
      <c r="I124" s="68"/>
      <c r="J124" s="68"/>
      <c r="K124" s="68"/>
    </row>
    <row r="125" spans="2:11">
      <c r="B125" s="53">
        <v>1</v>
      </c>
      <c r="C125" s="22" t="s">
        <v>277</v>
      </c>
      <c r="D125" s="24" t="s">
        <v>278</v>
      </c>
      <c r="E125" s="24"/>
      <c r="F125" s="68"/>
      <c r="G125" s="68"/>
      <c r="H125" s="68"/>
      <c r="I125" s="68"/>
      <c r="J125" s="68"/>
      <c r="K125" s="68"/>
    </row>
    <row r="126" spans="2:11">
      <c r="B126" s="53">
        <v>2</v>
      </c>
      <c r="C126" s="22" t="s">
        <v>277</v>
      </c>
      <c r="D126" s="24" t="s">
        <v>279</v>
      </c>
      <c r="E126" s="53"/>
      <c r="F126" s="68"/>
      <c r="G126" s="68"/>
      <c r="H126" s="68"/>
      <c r="I126" s="68"/>
      <c r="J126" s="68"/>
      <c r="K126" s="68"/>
    </row>
    <row r="127" spans="2:11">
      <c r="B127" s="53">
        <v>3</v>
      </c>
      <c r="C127" s="22" t="s">
        <v>277</v>
      </c>
      <c r="D127" s="24" t="s">
        <v>280</v>
      </c>
      <c r="E127" s="53"/>
      <c r="F127" s="68"/>
      <c r="G127" s="68"/>
      <c r="H127" s="68"/>
      <c r="I127" s="68"/>
      <c r="J127" s="68"/>
      <c r="K127" s="68"/>
    </row>
    <row r="128" spans="2:11">
      <c r="B128" s="53">
        <v>4</v>
      </c>
      <c r="C128" s="22" t="s">
        <v>277</v>
      </c>
      <c r="D128" s="24" t="s">
        <v>281</v>
      </c>
      <c r="E128" s="53"/>
      <c r="F128" s="68"/>
      <c r="G128" s="68"/>
      <c r="H128" s="68"/>
      <c r="I128" s="68"/>
      <c r="J128" s="68"/>
      <c r="K128" s="68"/>
    </row>
    <row r="129" spans="2:11">
      <c r="B129" s="53">
        <v>5</v>
      </c>
      <c r="C129" s="22" t="s">
        <v>277</v>
      </c>
      <c r="D129" s="24" t="s">
        <v>282</v>
      </c>
      <c r="E129" s="53"/>
      <c r="F129" s="68"/>
      <c r="G129" s="68"/>
      <c r="H129" s="68"/>
      <c r="I129" s="68"/>
      <c r="J129" s="68"/>
      <c r="K129" s="68"/>
    </row>
    <row r="130" spans="2:11">
      <c r="B130" s="53">
        <v>6</v>
      </c>
      <c r="C130" s="22" t="s">
        <v>277</v>
      </c>
      <c r="D130" s="24" t="s">
        <v>283</v>
      </c>
      <c r="E130" s="53"/>
      <c r="F130" s="68"/>
      <c r="G130" s="68"/>
      <c r="H130" s="68"/>
      <c r="I130" s="68"/>
      <c r="J130" s="68"/>
      <c r="K130" s="68"/>
    </row>
    <row r="131" spans="2:11">
      <c r="B131" s="53">
        <v>7</v>
      </c>
      <c r="C131" s="22" t="s">
        <v>277</v>
      </c>
      <c r="D131" s="24" t="s">
        <v>284</v>
      </c>
      <c r="E131" s="53"/>
      <c r="F131" s="68"/>
      <c r="G131" s="68"/>
      <c r="H131" s="68"/>
      <c r="I131" s="68"/>
      <c r="J131" s="68"/>
      <c r="K131" s="68"/>
    </row>
    <row r="132" spans="2:11">
      <c r="B132" s="53">
        <v>8</v>
      </c>
      <c r="C132" s="22" t="s">
        <v>277</v>
      </c>
      <c r="D132" s="24" t="s">
        <v>285</v>
      </c>
      <c r="E132" s="53"/>
      <c r="F132" s="68"/>
      <c r="G132" s="68"/>
      <c r="H132" s="68"/>
      <c r="I132" s="68"/>
      <c r="J132" s="68"/>
      <c r="K132" s="68"/>
    </row>
    <row r="133" spans="2:11">
      <c r="B133" s="22" t="s">
        <v>16</v>
      </c>
      <c r="C133" s="22"/>
      <c r="D133" s="22" t="s">
        <v>286</v>
      </c>
      <c r="E133" s="22"/>
      <c r="F133" s="68"/>
      <c r="G133" s="68"/>
      <c r="H133" s="68"/>
      <c r="I133" s="68"/>
      <c r="J133" s="68"/>
      <c r="K133" s="68"/>
    </row>
    <row r="134" spans="2:11">
      <c r="B134" s="53">
        <v>9</v>
      </c>
      <c r="C134" s="22" t="s">
        <v>287</v>
      </c>
      <c r="D134" s="24" t="s">
        <v>288</v>
      </c>
      <c r="E134" s="53"/>
      <c r="F134" s="68"/>
      <c r="G134" s="68"/>
      <c r="H134" s="68"/>
      <c r="I134" s="68"/>
      <c r="J134" s="68"/>
      <c r="K134" s="68"/>
    </row>
    <row r="135" spans="2:11">
      <c r="B135" s="53">
        <v>10</v>
      </c>
      <c r="C135" s="22" t="s">
        <v>287</v>
      </c>
      <c r="D135" s="24" t="s">
        <v>289</v>
      </c>
      <c r="E135" s="24"/>
      <c r="F135" s="68"/>
      <c r="G135" s="68"/>
      <c r="H135" s="68"/>
      <c r="I135" s="68"/>
      <c r="J135" s="68"/>
      <c r="K135" s="68"/>
    </row>
    <row r="136" spans="2:11">
      <c r="B136" s="53">
        <v>11</v>
      </c>
      <c r="C136" s="22" t="s">
        <v>287</v>
      </c>
      <c r="D136" s="24" t="s">
        <v>290</v>
      </c>
      <c r="E136" s="53"/>
      <c r="F136" s="68"/>
      <c r="G136" s="68"/>
      <c r="H136" s="68"/>
      <c r="I136" s="68"/>
      <c r="J136" s="68"/>
      <c r="K136" s="68"/>
    </row>
    <row r="137" spans="2:11">
      <c r="B137" s="22" t="s">
        <v>51</v>
      </c>
      <c r="C137" s="22"/>
      <c r="D137" s="22" t="s">
        <v>291</v>
      </c>
      <c r="E137" s="22"/>
      <c r="F137" s="68"/>
      <c r="G137" s="68"/>
      <c r="H137" s="68"/>
      <c r="I137" s="68"/>
      <c r="J137" s="68"/>
      <c r="K137" s="68"/>
    </row>
    <row r="138" spans="2:11">
      <c r="B138" s="53">
        <v>12</v>
      </c>
      <c r="C138" s="22" t="s">
        <v>292</v>
      </c>
      <c r="D138" s="24" t="s">
        <v>293</v>
      </c>
      <c r="E138" s="53"/>
      <c r="F138" s="68"/>
      <c r="G138" s="68"/>
      <c r="H138" s="68"/>
      <c r="I138" s="68"/>
      <c r="J138" s="68"/>
      <c r="K138" s="68"/>
    </row>
    <row r="139" spans="2:11">
      <c r="B139" s="53">
        <v>13</v>
      </c>
      <c r="C139" s="22" t="s">
        <v>292</v>
      </c>
      <c r="D139" s="22" t="s">
        <v>294</v>
      </c>
      <c r="E139" s="53"/>
      <c r="F139" s="68"/>
      <c r="G139" s="68"/>
      <c r="H139" s="68"/>
      <c r="I139" s="68"/>
      <c r="J139" s="68"/>
      <c r="K139" s="68"/>
    </row>
    <row r="140" spans="2:11">
      <c r="B140" s="53">
        <v>14</v>
      </c>
      <c r="C140" s="22" t="s">
        <v>292</v>
      </c>
      <c r="D140" s="24" t="s">
        <v>295</v>
      </c>
      <c r="E140" s="53"/>
      <c r="F140" s="68"/>
      <c r="G140" s="68"/>
      <c r="H140" s="68"/>
      <c r="I140" s="68"/>
      <c r="J140" s="68"/>
      <c r="K140" s="68"/>
    </row>
    <row r="141" spans="2:11">
      <c r="B141" s="53">
        <v>15</v>
      </c>
      <c r="C141" s="22" t="s">
        <v>292</v>
      </c>
      <c r="D141" s="24" t="s">
        <v>296</v>
      </c>
      <c r="E141" s="53"/>
    </row>
    <row r="142" spans="2:11">
      <c r="B142" s="53">
        <v>16</v>
      </c>
      <c r="C142" s="22" t="s">
        <v>292</v>
      </c>
      <c r="D142" s="24" t="s">
        <v>297</v>
      </c>
      <c r="E142" s="53"/>
    </row>
    <row r="143" spans="2:11">
      <c r="B143" s="53">
        <v>17</v>
      </c>
      <c r="C143" s="22" t="s">
        <v>292</v>
      </c>
      <c r="D143" s="24" t="s">
        <v>298</v>
      </c>
      <c r="E143" s="53"/>
    </row>
    <row r="144" spans="2:11">
      <c r="B144" s="53">
        <v>18</v>
      </c>
      <c r="C144" s="22" t="s">
        <v>292</v>
      </c>
      <c r="D144" s="24" t="s">
        <v>299</v>
      </c>
      <c r="E144" s="53"/>
    </row>
    <row r="145" spans="2:5">
      <c r="B145" s="53">
        <v>19</v>
      </c>
      <c r="C145" s="22" t="s">
        <v>292</v>
      </c>
      <c r="D145" s="24" t="s">
        <v>300</v>
      </c>
      <c r="E145" s="53"/>
    </row>
    <row r="146" spans="2:5">
      <c r="B146" s="22" t="s">
        <v>101</v>
      </c>
      <c r="C146" s="22"/>
      <c r="D146" s="22" t="s">
        <v>301</v>
      </c>
      <c r="E146" s="53"/>
    </row>
    <row r="147" spans="2:5">
      <c r="B147" s="53">
        <v>20</v>
      </c>
      <c r="C147" s="22" t="s">
        <v>302</v>
      </c>
      <c r="D147" s="24" t="s">
        <v>303</v>
      </c>
      <c r="E147" s="53"/>
    </row>
    <row r="148" spans="2:5">
      <c r="B148" s="53">
        <v>21</v>
      </c>
      <c r="C148" s="22" t="s">
        <v>302</v>
      </c>
      <c r="D148" s="24" t="s">
        <v>304</v>
      </c>
      <c r="E148" s="24"/>
    </row>
    <row r="149" spans="2:5">
      <c r="B149" s="53">
        <v>22</v>
      </c>
      <c r="C149" s="22" t="s">
        <v>302</v>
      </c>
      <c r="D149" s="24" t="s">
        <v>305</v>
      </c>
      <c r="E149" s="24"/>
    </row>
    <row r="150" spans="2:5">
      <c r="B150" s="53">
        <v>23</v>
      </c>
      <c r="C150" s="22" t="s">
        <v>302</v>
      </c>
      <c r="D150" s="24" t="s">
        <v>306</v>
      </c>
      <c r="E150" s="53"/>
    </row>
    <row r="151" spans="2:5">
      <c r="B151" s="22" t="s">
        <v>307</v>
      </c>
      <c r="C151" s="22"/>
      <c r="D151" s="22" t="s">
        <v>308</v>
      </c>
      <c r="E151" s="53"/>
    </row>
    <row r="152" spans="2:5">
      <c r="B152" s="53">
        <v>24</v>
      </c>
      <c r="C152" s="22" t="s">
        <v>309</v>
      </c>
      <c r="D152" s="24" t="s">
        <v>310</v>
      </c>
      <c r="E152" s="53"/>
    </row>
    <row r="153" spans="2:5">
      <c r="B153" s="53">
        <v>25</v>
      </c>
      <c r="C153" s="22" t="s">
        <v>309</v>
      </c>
      <c r="D153" s="24" t="s">
        <v>311</v>
      </c>
      <c r="E153" s="53"/>
    </row>
    <row r="154" spans="2:5">
      <c r="B154" s="53">
        <v>26</v>
      </c>
      <c r="C154" s="22" t="s">
        <v>309</v>
      </c>
      <c r="D154" s="24" t="s">
        <v>312</v>
      </c>
      <c r="E154" s="53"/>
    </row>
    <row r="155" spans="2:5">
      <c r="B155" s="53">
        <v>27</v>
      </c>
      <c r="C155" s="22" t="s">
        <v>309</v>
      </c>
      <c r="D155" s="24" t="s">
        <v>313</v>
      </c>
      <c r="E155" s="53"/>
    </row>
    <row r="156" spans="2:5">
      <c r="B156" s="53">
        <v>28</v>
      </c>
      <c r="C156" s="22" t="s">
        <v>309</v>
      </c>
      <c r="D156" s="24" t="s">
        <v>314</v>
      </c>
      <c r="E156" s="24"/>
    </row>
    <row r="157" spans="2:5">
      <c r="B157" s="53">
        <v>29</v>
      </c>
      <c r="C157" s="22" t="s">
        <v>309</v>
      </c>
      <c r="D157" s="152" t="s">
        <v>315</v>
      </c>
      <c r="E157" s="53"/>
    </row>
    <row r="158" spans="2:5">
      <c r="B158" s="53">
        <v>30</v>
      </c>
      <c r="C158" s="22" t="s">
        <v>309</v>
      </c>
      <c r="D158" s="24" t="s">
        <v>316</v>
      </c>
      <c r="E158" s="53"/>
    </row>
    <row r="159" spans="2:5">
      <c r="B159" s="53">
        <v>31</v>
      </c>
      <c r="C159" s="22" t="s">
        <v>309</v>
      </c>
      <c r="D159" s="24" t="s">
        <v>317</v>
      </c>
      <c r="E159" s="53"/>
    </row>
    <row r="160" spans="2:5">
      <c r="B160" s="53">
        <v>32</v>
      </c>
      <c r="C160" s="22" t="s">
        <v>309</v>
      </c>
      <c r="D160" s="24" t="s">
        <v>318</v>
      </c>
      <c r="E160" s="53"/>
    </row>
    <row r="161" spans="2:5">
      <c r="B161" s="53">
        <v>33</v>
      </c>
      <c r="C161" s="22" t="s">
        <v>309</v>
      </c>
      <c r="D161" s="24" t="s">
        <v>319</v>
      </c>
      <c r="E161" s="53"/>
    </row>
    <row r="162" spans="2:5">
      <c r="B162" s="153">
        <v>34</v>
      </c>
      <c r="C162" s="22" t="s">
        <v>309</v>
      </c>
      <c r="D162" s="24" t="s">
        <v>320</v>
      </c>
      <c r="E162" s="66"/>
    </row>
    <row r="163" spans="2:5">
      <c r="B163" s="22" t="s">
        <v>321</v>
      </c>
      <c r="C163" s="53"/>
      <c r="D163" s="22" t="s">
        <v>322</v>
      </c>
      <c r="E163" s="22"/>
    </row>
    <row r="164" spans="2:5">
      <c r="B164" s="53"/>
      <c r="C164" s="53"/>
      <c r="D164" s="22" t="s">
        <v>323</v>
      </c>
      <c r="E164" s="23"/>
    </row>
    <row r="167" spans="2:5">
      <c r="C167" s="154" t="s">
        <v>324</v>
      </c>
      <c r="D167" s="155"/>
      <c r="E167" s="22" t="s">
        <v>325</v>
      </c>
    </row>
    <row r="168" spans="2:5">
      <c r="C168" s="156"/>
      <c r="D168" s="73"/>
      <c r="E168" s="73"/>
    </row>
    <row r="169" spans="2:5">
      <c r="C169" s="157" t="s">
        <v>326</v>
      </c>
      <c r="D169" s="157"/>
      <c r="E169" s="53">
        <v>0</v>
      </c>
    </row>
    <row r="170" spans="2:5">
      <c r="C170" s="53" t="s">
        <v>327</v>
      </c>
      <c r="D170" s="53"/>
      <c r="E170" s="53">
        <v>14</v>
      </c>
    </row>
    <row r="171" spans="2:5">
      <c r="C171" s="53" t="s">
        <v>328</v>
      </c>
      <c r="D171" s="53"/>
      <c r="E171" s="53">
        <v>3</v>
      </c>
    </row>
    <row r="172" spans="2:5">
      <c r="C172" s="53" t="s">
        <v>329</v>
      </c>
      <c r="D172" s="53"/>
      <c r="E172" s="53"/>
    </row>
    <row r="173" spans="2:5">
      <c r="C173" s="158" t="s">
        <v>330</v>
      </c>
      <c r="D173" s="155"/>
      <c r="E173" s="53">
        <v>0</v>
      </c>
    </row>
    <row r="174" spans="2:5">
      <c r="C174" s="159"/>
      <c r="D174" s="160" t="s">
        <v>154</v>
      </c>
      <c r="E174" s="160">
        <v>17</v>
      </c>
    </row>
    <row r="176" spans="2:5">
      <c r="E176" s="114" t="s">
        <v>182</v>
      </c>
    </row>
    <row r="177" spans="5:5">
      <c r="E177" t="s">
        <v>178</v>
      </c>
    </row>
  </sheetData>
  <mergeCells count="59">
    <mergeCell ref="C108:G108"/>
    <mergeCell ref="C109:G109"/>
    <mergeCell ref="C110:G110"/>
    <mergeCell ref="C111:G111"/>
    <mergeCell ref="C112:G112"/>
    <mergeCell ref="C101:G101"/>
    <mergeCell ref="C102:G102"/>
    <mergeCell ref="C103:G103"/>
    <mergeCell ref="C104:G104"/>
    <mergeCell ref="C105:G105"/>
    <mergeCell ref="C107:G107"/>
    <mergeCell ref="C95:G95"/>
    <mergeCell ref="C96:G96"/>
    <mergeCell ref="C97:G97"/>
    <mergeCell ref="C98:G98"/>
    <mergeCell ref="C99:G99"/>
    <mergeCell ref="C100:G100"/>
    <mergeCell ref="C89:G89"/>
    <mergeCell ref="C90:G90"/>
    <mergeCell ref="C91:G91"/>
    <mergeCell ref="C92:G92"/>
    <mergeCell ref="C93:G93"/>
    <mergeCell ref="C94:G94"/>
    <mergeCell ref="C83:G83"/>
    <mergeCell ref="C84:G84"/>
    <mergeCell ref="C85:G85"/>
    <mergeCell ref="C86:G86"/>
    <mergeCell ref="C87:G87"/>
    <mergeCell ref="C88:G88"/>
    <mergeCell ref="C77:G77"/>
    <mergeCell ref="C78:G78"/>
    <mergeCell ref="C79:G79"/>
    <mergeCell ref="C80:G80"/>
    <mergeCell ref="C81:G81"/>
    <mergeCell ref="C82:G82"/>
    <mergeCell ref="C57:G57"/>
    <mergeCell ref="B72:K72"/>
    <mergeCell ref="C73:G73"/>
    <mergeCell ref="C74:G74"/>
    <mergeCell ref="C75:G75"/>
    <mergeCell ref="C76:G76"/>
    <mergeCell ref="C51:G51"/>
    <mergeCell ref="C52:G52"/>
    <mergeCell ref="C53:G53"/>
    <mergeCell ref="C54:G54"/>
    <mergeCell ref="C55:G55"/>
    <mergeCell ref="C56:G56"/>
    <mergeCell ref="C45:G45"/>
    <mergeCell ref="C46:G46"/>
    <mergeCell ref="C47:G47"/>
    <mergeCell ref="C48:G48"/>
    <mergeCell ref="C49:G49"/>
    <mergeCell ref="C50:G50"/>
    <mergeCell ref="B39:K39"/>
    <mergeCell ref="C40:G40"/>
    <mergeCell ref="C41:G41"/>
    <mergeCell ref="C42:G42"/>
    <mergeCell ref="C43:G43"/>
    <mergeCell ref="C44:G44"/>
  </mergeCells>
  <phoneticPr fontId="16" type="noConversion"/>
  <pageMargins left="0.72" right="0.16" top="0.92" bottom="0.16" header="0.2" footer="0.16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D29" sqref="D29"/>
    </sheetView>
  </sheetViews>
  <sheetFormatPr defaultRowHeight="12.75"/>
  <cols>
    <col min="1" max="1" width="3.42578125" customWidth="1"/>
    <col min="2" max="2" width="52.7109375" customWidth="1"/>
    <col min="3" max="3" width="4.7109375" customWidth="1"/>
    <col min="4" max="4" width="13.85546875" style="39" customWidth="1"/>
    <col min="5" max="5" width="13.140625" style="39" customWidth="1"/>
    <col min="6" max="6" width="13.5703125" bestFit="1" customWidth="1"/>
    <col min="7" max="7" width="10.85546875" bestFit="1" customWidth="1"/>
    <col min="8" max="8" width="10.28515625" bestFit="1" customWidth="1"/>
  </cols>
  <sheetData>
    <row r="1" spans="1:8" s="168" customFormat="1" ht="16.5" customHeight="1">
      <c r="A1" s="167"/>
      <c r="D1" s="169"/>
      <c r="E1" s="169"/>
    </row>
    <row r="2" spans="1:8" s="170" customFormat="1" ht="15" customHeight="1" thickBot="1">
      <c r="A2" s="167"/>
      <c r="D2" s="171"/>
      <c r="E2" s="171"/>
    </row>
    <row r="3" spans="1:8" ht="46.5" customHeight="1" thickBot="1">
      <c r="A3" s="172"/>
      <c r="B3" s="173" t="s">
        <v>341</v>
      </c>
      <c r="C3" s="173"/>
      <c r="D3" s="174" t="s">
        <v>364</v>
      </c>
      <c r="E3" s="174" t="s">
        <v>342</v>
      </c>
    </row>
    <row r="4" spans="1:8" ht="18" customHeight="1" thickBot="1">
      <c r="A4" s="175" t="s">
        <v>16</v>
      </c>
      <c r="B4" s="176" t="s">
        <v>143</v>
      </c>
      <c r="C4" s="176"/>
      <c r="D4" s="177"/>
      <c r="E4" s="177"/>
    </row>
    <row r="5" spans="1:8" ht="18" customHeight="1" thickBot="1">
      <c r="A5" s="175">
        <v>1</v>
      </c>
      <c r="B5" s="178" t="s">
        <v>343</v>
      </c>
      <c r="C5" s="178"/>
      <c r="D5" s="179">
        <f>PASH!D24</f>
        <v>-13312590.279999994</v>
      </c>
      <c r="E5" s="177">
        <v>-18331593</v>
      </c>
    </row>
    <row r="6" spans="1:8" ht="18" customHeight="1" thickBot="1">
      <c r="A6" s="175"/>
      <c r="B6" s="180" t="s">
        <v>344</v>
      </c>
      <c r="C6" s="180"/>
      <c r="D6" s="177"/>
      <c r="E6" s="177"/>
    </row>
    <row r="7" spans="1:8" ht="18" customHeight="1" thickBot="1">
      <c r="A7" s="175">
        <v>2</v>
      </c>
      <c r="B7" s="178" t="s">
        <v>345</v>
      </c>
      <c r="C7" s="178"/>
      <c r="D7" s="179">
        <f>PASH!D12</f>
        <v>0</v>
      </c>
      <c r="E7" s="177">
        <v>1123982</v>
      </c>
      <c r="H7" s="67"/>
    </row>
    <row r="8" spans="1:8" ht="18" customHeight="1" thickBot="1">
      <c r="A8" s="175">
        <v>3</v>
      </c>
      <c r="B8" s="178" t="s">
        <v>346</v>
      </c>
      <c r="C8" s="178"/>
      <c r="D8" s="177">
        <f>PASH!D21</f>
        <v>0</v>
      </c>
      <c r="E8" s="177">
        <v>0</v>
      </c>
    </row>
    <row r="9" spans="1:8" ht="18" customHeight="1" thickBot="1">
      <c r="A9" s="175">
        <v>4</v>
      </c>
      <c r="B9" s="178" t="s">
        <v>347</v>
      </c>
      <c r="C9" s="178"/>
      <c r="D9" s="177">
        <f>-PASH!D28</f>
        <v>-62889.505000000638</v>
      </c>
      <c r="E9" s="177">
        <v>0</v>
      </c>
    </row>
    <row r="10" spans="1:8" ht="18" customHeight="1" thickBot="1">
      <c r="A10" s="175">
        <v>5</v>
      </c>
      <c r="B10" s="178" t="s">
        <v>348</v>
      </c>
      <c r="C10" s="178"/>
      <c r="D10" s="177">
        <f>AKTIVI!E12+AKTIVI!E13-AKTIVI!D12-AKTIVI!D13+AKTIVI!E15-AKTIVI!D15+AKTIVI!E26-AKTIVI!D26</f>
        <v>-1232028.2899999991</v>
      </c>
      <c r="E10" s="177">
        <v>-20899350</v>
      </c>
      <c r="F10" s="69"/>
    </row>
    <row r="11" spans="1:8" ht="18" customHeight="1" thickBot="1">
      <c r="A11" s="175">
        <v>6</v>
      </c>
      <c r="B11" s="178" t="s">
        <v>349</v>
      </c>
      <c r="C11" s="178"/>
      <c r="D11" s="177">
        <f>AKTIVI!E22+AKTIVI!E23-AKTIVI!D22-AKTIVI!D23</f>
        <v>-2431676.21</v>
      </c>
      <c r="E11" s="177">
        <v>-1048350</v>
      </c>
      <c r="F11" s="69"/>
    </row>
    <row r="12" spans="1:8" ht="18" customHeight="1" thickBot="1">
      <c r="A12" s="175">
        <v>7</v>
      </c>
      <c r="B12" s="178" t="s">
        <v>350</v>
      </c>
      <c r="C12" s="178"/>
      <c r="D12" s="177">
        <f>PASIVI!D9-PASIVI!E9+PASIVI!D12-PASIVI!E12</f>
        <v>35847906.770000003</v>
      </c>
      <c r="E12" s="177">
        <v>4969124</v>
      </c>
      <c r="F12" s="69"/>
    </row>
    <row r="13" spans="1:8" ht="18" customHeight="1" thickBot="1">
      <c r="A13" s="175">
        <v>8</v>
      </c>
      <c r="B13" s="178" t="s">
        <v>351</v>
      </c>
      <c r="C13" s="178"/>
      <c r="D13" s="177">
        <f>PASIVI!D10+PASIVI!D11-PASIVI!E10-PASIVI!E11</f>
        <v>-71762.399999999907</v>
      </c>
      <c r="E13" s="177">
        <v>2765609</v>
      </c>
      <c r="F13" s="69"/>
    </row>
    <row r="14" spans="1:8" ht="18" customHeight="1" thickBot="1">
      <c r="A14" s="175"/>
      <c r="B14" s="180" t="s">
        <v>352</v>
      </c>
      <c r="C14" s="180"/>
      <c r="D14" s="181">
        <f>SUM(D5:D13)</f>
        <v>18736960.085000012</v>
      </c>
      <c r="E14" s="181">
        <v>-31420578</v>
      </c>
    </row>
    <row r="15" spans="1:8" ht="18" customHeight="1" thickBot="1">
      <c r="A15" s="175"/>
      <c r="B15" s="180"/>
      <c r="C15" s="180"/>
      <c r="D15" s="181"/>
      <c r="E15" s="181"/>
    </row>
    <row r="16" spans="1:8" ht="18" customHeight="1" thickBot="1">
      <c r="A16" s="175" t="s">
        <v>51</v>
      </c>
      <c r="B16" s="176" t="s">
        <v>144</v>
      </c>
      <c r="C16" s="176"/>
      <c r="D16" s="181"/>
      <c r="E16" s="181"/>
    </row>
    <row r="17" spans="1:7" ht="18" customHeight="1" thickBot="1">
      <c r="A17" s="175">
        <v>1</v>
      </c>
      <c r="B17" s="178" t="s">
        <v>353</v>
      </c>
      <c r="C17" s="178"/>
      <c r="D17" s="181"/>
      <c r="E17" s="181"/>
    </row>
    <row r="18" spans="1:7" ht="18" customHeight="1" thickBot="1">
      <c r="A18" s="175">
        <v>2</v>
      </c>
      <c r="B18" s="178" t="s">
        <v>145</v>
      </c>
      <c r="C18" s="178"/>
      <c r="D18" s="179">
        <f>AKTIVI!E50-AKTIVI!D50</f>
        <v>-147599.81000000006</v>
      </c>
      <c r="E18" s="177">
        <v>-5032793</v>
      </c>
    </row>
    <row r="19" spans="1:7" ht="18" customHeight="1" thickBot="1">
      <c r="A19" s="175">
        <v>3</v>
      </c>
      <c r="B19" s="178" t="s">
        <v>354</v>
      </c>
      <c r="C19" s="178"/>
      <c r="D19" s="181"/>
      <c r="E19" s="181"/>
    </row>
    <row r="20" spans="1:7" ht="18" customHeight="1" thickBot="1">
      <c r="A20" s="175">
        <v>4</v>
      </c>
      <c r="B20" s="178" t="s">
        <v>146</v>
      </c>
      <c r="C20" s="178"/>
      <c r="D20" s="181"/>
      <c r="E20" s="181"/>
    </row>
    <row r="21" spans="1:7" ht="18" customHeight="1" thickBot="1">
      <c r="A21" s="175">
        <v>5</v>
      </c>
      <c r="B21" s="178" t="s">
        <v>147</v>
      </c>
      <c r="C21" s="178"/>
      <c r="D21" s="181"/>
      <c r="E21" s="181"/>
    </row>
    <row r="22" spans="1:7" ht="18" customHeight="1" thickBot="1">
      <c r="A22" s="175"/>
      <c r="B22" s="180" t="s">
        <v>355</v>
      </c>
      <c r="C22" s="180"/>
      <c r="D22" s="181">
        <f>SUM(D17:D21)</f>
        <v>-147599.81000000006</v>
      </c>
      <c r="E22" s="181">
        <v>-5032793</v>
      </c>
    </row>
    <row r="23" spans="1:7" ht="18" customHeight="1" thickBot="1">
      <c r="A23" s="175"/>
      <c r="B23" s="180"/>
      <c r="C23" s="180"/>
      <c r="D23" s="181"/>
      <c r="E23" s="181"/>
    </row>
    <row r="24" spans="1:7" ht="18" customHeight="1" thickBot="1">
      <c r="A24" s="175" t="s">
        <v>101</v>
      </c>
      <c r="B24" s="176" t="s">
        <v>356</v>
      </c>
      <c r="C24" s="176"/>
      <c r="D24" s="181"/>
      <c r="E24" s="181"/>
    </row>
    <row r="25" spans="1:7" ht="18" customHeight="1" thickBot="1">
      <c r="A25" s="175">
        <v>1</v>
      </c>
      <c r="B25" s="178" t="s">
        <v>357</v>
      </c>
      <c r="C25" s="178"/>
      <c r="D25" s="177"/>
      <c r="E25" s="177"/>
    </row>
    <row r="26" spans="1:7" ht="18" customHeight="1" thickBot="1">
      <c r="A26" s="175">
        <v>2</v>
      </c>
      <c r="B26" s="178" t="s">
        <v>148</v>
      </c>
      <c r="C26" s="178"/>
      <c r="D26" s="177"/>
      <c r="E26" s="177"/>
      <c r="F26" s="67"/>
    </row>
    <row r="27" spans="1:7" ht="18" customHeight="1" thickBot="1">
      <c r="A27" s="175">
        <v>3</v>
      </c>
      <c r="B27" s="178" t="s">
        <v>358</v>
      </c>
      <c r="C27" s="178"/>
      <c r="D27" s="177"/>
      <c r="E27" s="177"/>
    </row>
    <row r="28" spans="1:7" ht="18" customHeight="1" thickBot="1">
      <c r="A28" s="175">
        <v>4</v>
      </c>
      <c r="B28" s="178" t="s">
        <v>365</v>
      </c>
      <c r="C28" s="178"/>
      <c r="D28" s="177">
        <v>35000000</v>
      </c>
      <c r="E28" s="177">
        <v>79000000</v>
      </c>
    </row>
    <row r="29" spans="1:7" ht="18" customHeight="1" thickBot="1">
      <c r="A29" s="175">
        <v>5</v>
      </c>
      <c r="B29" s="178" t="s">
        <v>359</v>
      </c>
      <c r="C29" s="178"/>
      <c r="D29" s="177">
        <f>AKTIVI!E14-AKTIVI!D14</f>
        <v>-27185769</v>
      </c>
      <c r="E29" s="177">
        <v>-19608452</v>
      </c>
      <c r="F29" s="69"/>
    </row>
    <row r="30" spans="1:7" ht="18" customHeight="1" thickBot="1">
      <c r="A30" s="175"/>
      <c r="B30" s="180" t="s">
        <v>360</v>
      </c>
      <c r="C30" s="180"/>
      <c r="D30" s="181">
        <f>SUM(D25:D29)</f>
        <v>7814231</v>
      </c>
      <c r="E30" s="181">
        <v>59391548</v>
      </c>
      <c r="F30" s="69"/>
    </row>
    <row r="31" spans="1:7" ht="18" customHeight="1" thickBot="1">
      <c r="A31" s="175"/>
      <c r="B31" s="180"/>
      <c r="C31" s="180"/>
      <c r="D31" s="181"/>
      <c r="E31" s="181"/>
    </row>
    <row r="32" spans="1:7" ht="18" customHeight="1" thickBot="1">
      <c r="A32" s="175" t="s">
        <v>307</v>
      </c>
      <c r="B32" s="176" t="s">
        <v>149</v>
      </c>
      <c r="C32" s="176"/>
      <c r="D32" s="181">
        <f>D14+D22+D30</f>
        <v>26403591.275000013</v>
      </c>
      <c r="E32" s="181">
        <v>22938177</v>
      </c>
      <c r="F32" s="67"/>
      <c r="G32" s="67"/>
    </row>
    <row r="33" spans="1:6" ht="18" customHeight="1" thickBot="1">
      <c r="A33" s="175" t="s">
        <v>321</v>
      </c>
      <c r="B33" s="176" t="s">
        <v>361</v>
      </c>
      <c r="C33" s="176">
        <v>9</v>
      </c>
      <c r="D33" s="181">
        <f>-D8</f>
        <v>0</v>
      </c>
      <c r="E33" s="181">
        <v>0</v>
      </c>
    </row>
    <row r="34" spans="1:6" ht="18" customHeight="1" thickBot="1">
      <c r="A34" s="175" t="s">
        <v>362</v>
      </c>
      <c r="B34" s="176" t="s">
        <v>150</v>
      </c>
      <c r="C34" s="176"/>
      <c r="D34" s="181">
        <f>AKTIVI!E3</f>
        <v>23090014</v>
      </c>
      <c r="E34" s="181">
        <v>151837</v>
      </c>
      <c r="F34" s="69"/>
    </row>
    <row r="35" spans="1:6" ht="18" customHeight="1" thickBot="1">
      <c r="A35" s="175" t="s">
        <v>363</v>
      </c>
      <c r="B35" s="176" t="s">
        <v>151</v>
      </c>
      <c r="C35" s="176"/>
      <c r="D35" s="181">
        <f>AKTIVI!D3</f>
        <v>49493605.279999994</v>
      </c>
      <c r="E35" s="181">
        <v>23090014</v>
      </c>
    </row>
    <row r="37" spans="1:6">
      <c r="D37" s="114" t="s">
        <v>177</v>
      </c>
      <c r="E37" s="195"/>
    </row>
    <row r="38" spans="1:6">
      <c r="D38" s="114" t="s">
        <v>178</v>
      </c>
      <c r="E38" s="195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G24"/>
  <sheetViews>
    <sheetView workbookViewId="0">
      <selection activeCell="C41" sqref="C41"/>
    </sheetView>
  </sheetViews>
  <sheetFormatPr defaultRowHeight="12.75"/>
  <cols>
    <col min="1" max="1" width="43.140625" customWidth="1"/>
    <col min="2" max="2" width="15.85546875" style="62" customWidth="1"/>
    <col min="3" max="3" width="13.28515625" style="62" customWidth="1"/>
    <col min="4" max="4" width="13.85546875" style="62" customWidth="1"/>
    <col min="5" max="5" width="14.85546875" style="62" customWidth="1"/>
    <col min="6" max="6" width="13.85546875" style="62" customWidth="1"/>
    <col min="7" max="7" width="13.7109375" customWidth="1"/>
  </cols>
  <sheetData>
    <row r="2" spans="1:7">
      <c r="A2" s="114" t="s">
        <v>179</v>
      </c>
    </row>
    <row r="3" spans="1:7">
      <c r="A3" s="114"/>
    </row>
    <row r="4" spans="1:7" ht="15.75">
      <c r="B4" s="61" t="s">
        <v>153</v>
      </c>
    </row>
    <row r="6" spans="1:7" ht="38.25">
      <c r="A6" s="53"/>
      <c r="B6" s="63" t="s">
        <v>105</v>
      </c>
      <c r="C6" s="63" t="s">
        <v>106</v>
      </c>
      <c r="D6" s="63" t="s">
        <v>160</v>
      </c>
      <c r="E6" s="63" t="s">
        <v>161</v>
      </c>
      <c r="F6" s="63" t="s">
        <v>162</v>
      </c>
      <c r="G6" s="55" t="s">
        <v>154</v>
      </c>
    </row>
    <row r="7" spans="1:7">
      <c r="A7" s="22" t="s">
        <v>168</v>
      </c>
      <c r="B7" s="64">
        <v>6000000</v>
      </c>
      <c r="C7" s="64"/>
      <c r="D7" s="64"/>
      <c r="E7" s="64"/>
      <c r="F7" s="47">
        <v>-1891116</v>
      </c>
      <c r="G7" s="47">
        <f>SUM(B7:F7)</f>
        <v>4108884</v>
      </c>
    </row>
    <row r="8" spans="1:7">
      <c r="A8" s="53" t="s">
        <v>155</v>
      </c>
      <c r="B8" s="64"/>
      <c r="C8" s="64"/>
      <c r="D8" s="64"/>
      <c r="E8" s="64"/>
      <c r="F8" s="47"/>
      <c r="G8" s="47">
        <f>B8+E8+F8</f>
        <v>0</v>
      </c>
    </row>
    <row r="9" spans="1:7">
      <c r="A9" s="22" t="s">
        <v>156</v>
      </c>
      <c r="B9" s="64"/>
      <c r="C9" s="64"/>
      <c r="D9" s="64"/>
      <c r="E9" s="64"/>
      <c r="F9" s="47"/>
      <c r="G9" s="47"/>
    </row>
    <row r="10" spans="1:7">
      <c r="A10" s="54" t="s">
        <v>158</v>
      </c>
      <c r="B10" s="64"/>
      <c r="C10" s="64"/>
      <c r="D10" s="64"/>
      <c r="E10" s="64"/>
      <c r="F10" s="39">
        <v>-18331593</v>
      </c>
      <c r="G10" s="47">
        <f>SUM(B10:F10)</f>
        <v>-18331593</v>
      </c>
    </row>
    <row r="11" spans="1:7">
      <c r="A11" s="54" t="s">
        <v>152</v>
      </c>
      <c r="B11" s="64"/>
      <c r="C11" s="64"/>
      <c r="D11" s="64"/>
      <c r="E11" s="64"/>
      <c r="F11" s="47"/>
      <c r="G11" s="47">
        <f>SUM(B11:F11)</f>
        <v>0</v>
      </c>
    </row>
    <row r="12" spans="1:7">
      <c r="A12" s="53" t="s">
        <v>163</v>
      </c>
      <c r="B12" s="64"/>
      <c r="C12" s="64"/>
      <c r="D12" s="64"/>
      <c r="E12" s="64"/>
      <c r="F12" s="47"/>
      <c r="G12" s="47">
        <f>SUM(B12:F12)</f>
        <v>0</v>
      </c>
    </row>
    <row r="13" spans="1:7">
      <c r="A13" s="53" t="s">
        <v>164</v>
      </c>
      <c r="B13" s="64">
        <v>79000000</v>
      </c>
      <c r="C13" s="64"/>
      <c r="D13" s="64"/>
      <c r="E13" s="64"/>
      <c r="F13" s="47"/>
      <c r="G13" s="47">
        <f>SUM(B13:F13)</f>
        <v>79000000</v>
      </c>
    </row>
    <row r="14" spans="1:7">
      <c r="A14" s="22" t="s">
        <v>181</v>
      </c>
      <c r="B14" s="65">
        <f>SUM(B7:B13)</f>
        <v>85000000</v>
      </c>
      <c r="C14" s="65"/>
      <c r="D14" s="65"/>
      <c r="E14" s="65"/>
      <c r="F14" s="182">
        <f>SUM(F7:F13)</f>
        <v>-20222709</v>
      </c>
      <c r="G14" s="182">
        <f>SUM(G7:G13)</f>
        <v>64777291</v>
      </c>
    </row>
    <row r="15" spans="1:7">
      <c r="A15" s="53"/>
      <c r="B15" s="64"/>
      <c r="C15" s="64"/>
      <c r="D15" s="64"/>
      <c r="E15" s="64"/>
      <c r="F15" s="47"/>
      <c r="G15" s="47">
        <f>B15+E15+F15</f>
        <v>0</v>
      </c>
    </row>
    <row r="16" spans="1:7">
      <c r="A16" s="54" t="s">
        <v>158</v>
      </c>
      <c r="B16" s="64"/>
      <c r="C16" s="64"/>
      <c r="D16" s="64"/>
      <c r="E16" s="64"/>
      <c r="F16" s="47">
        <f>PASH!D29</f>
        <v>-13375479.784999995</v>
      </c>
      <c r="G16" s="47">
        <f>B16+E16+F16</f>
        <v>-13375479.784999995</v>
      </c>
    </row>
    <row r="17" spans="1:7">
      <c r="A17" s="54" t="s">
        <v>152</v>
      </c>
      <c r="B17" s="64"/>
      <c r="C17" s="64"/>
      <c r="D17" s="64"/>
      <c r="E17" s="64"/>
      <c r="F17" s="47"/>
      <c r="G17" s="47">
        <f>B17+E17+F17</f>
        <v>0</v>
      </c>
    </row>
    <row r="18" spans="1:7">
      <c r="A18" s="53" t="s">
        <v>157</v>
      </c>
      <c r="B18" s="64">
        <f>B1</f>
        <v>0</v>
      </c>
      <c r="C18" s="64"/>
      <c r="D18" s="64"/>
      <c r="E18" s="64"/>
      <c r="F18" s="47"/>
      <c r="G18" s="47">
        <f>B18+E18+F18</f>
        <v>0</v>
      </c>
    </row>
    <row r="19" spans="1:7">
      <c r="A19" s="53" t="s">
        <v>159</v>
      </c>
      <c r="B19" s="64">
        <f>B20-B14</f>
        <v>35000000</v>
      </c>
      <c r="C19" s="64"/>
      <c r="D19" s="64"/>
      <c r="E19" s="64"/>
      <c r="F19" s="47"/>
      <c r="G19" s="47">
        <f>B19+E19+F19</f>
        <v>35000000</v>
      </c>
    </row>
    <row r="20" spans="1:7">
      <c r="A20" s="22" t="s">
        <v>366</v>
      </c>
      <c r="B20" s="65">
        <v>120000000</v>
      </c>
      <c r="C20" s="65">
        <v>0</v>
      </c>
      <c r="D20" s="65">
        <v>0</v>
      </c>
      <c r="E20" s="65"/>
      <c r="F20" s="182">
        <f>+F16+F14</f>
        <v>-33598188.784999996</v>
      </c>
      <c r="G20" s="182">
        <f>SUM(G14:G19)</f>
        <v>86401811.215000004</v>
      </c>
    </row>
    <row r="21" spans="1:7">
      <c r="A21" s="53"/>
      <c r="B21" s="64"/>
      <c r="C21" s="64"/>
      <c r="D21" s="64"/>
      <c r="E21" s="64"/>
      <c r="F21" s="64"/>
      <c r="G21" s="53"/>
    </row>
    <row r="22" spans="1:7">
      <c r="A22" s="5"/>
      <c r="B22" s="193"/>
      <c r="C22" s="193"/>
      <c r="D22" s="193"/>
      <c r="E22" s="193"/>
      <c r="F22" s="193"/>
      <c r="G22" s="5"/>
    </row>
    <row r="23" spans="1:7">
      <c r="B23" s="114" t="s">
        <v>177</v>
      </c>
      <c r="C23" s="33"/>
    </row>
    <row r="24" spans="1:7">
      <c r="B24" s="114" t="s">
        <v>178</v>
      </c>
      <c r="C24"/>
    </row>
  </sheetData>
  <phoneticPr fontId="16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FAQJA 1</vt:lpstr>
      <vt:lpstr>AKTIVI</vt:lpstr>
      <vt:lpstr>PASIVI</vt:lpstr>
      <vt:lpstr>PASH</vt:lpstr>
      <vt:lpstr>CASH FLOW</vt:lpstr>
      <vt:lpstr>KAPITALI (2)</vt:lpstr>
      <vt:lpstr>PASH!Print_Area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2014-03-13T08:30:59Z</cp:lastPrinted>
  <dcterms:created xsi:type="dcterms:W3CDTF">2009-10-21T22:59:25Z</dcterms:created>
  <dcterms:modified xsi:type="dcterms:W3CDTF">2019-01-08T19:46:35Z</dcterms:modified>
</cp:coreProperties>
</file>