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725" windowWidth="15480" windowHeight="4770" tabRatio="823" activeTab="5"/>
  </bookViews>
  <sheets>
    <sheet name="Aktivet" sheetId="4" r:id="rId1"/>
    <sheet name="Pasivet" sheetId="14" r:id="rId2"/>
    <sheet name="Rezultati" sheetId="15" r:id="rId3"/>
    <sheet name="Fluksi" sheetId="26" r:id="rId4"/>
    <sheet name="Kapitali" sheetId="20" r:id="rId5"/>
    <sheet name="Kopertina" sheetId="1" r:id="rId6"/>
  </sheets>
  <calcPr calcId="114210"/>
</workbook>
</file>

<file path=xl/calcChain.xml><?xml version="1.0" encoding="utf-8"?>
<calcChain xmlns="http://schemas.openxmlformats.org/spreadsheetml/2006/main">
  <c r="F40" i="26"/>
  <c r="F39"/>
  <c r="F19"/>
  <c r="F18"/>
  <c r="F16"/>
  <c r="G36" i="4"/>
  <c r="G13"/>
  <c r="G9"/>
  <c r="G21"/>
  <c r="G31"/>
  <c r="G8"/>
  <c r="G34"/>
  <c r="G45"/>
  <c r="H9"/>
  <c r="G43" i="14"/>
  <c r="F13" i="15"/>
  <c r="F18"/>
  <c r="F19"/>
  <c r="F22"/>
  <c r="F27"/>
  <c r="F28"/>
  <c r="G44" i="14"/>
  <c r="H13" i="4"/>
  <c r="H21"/>
  <c r="H8"/>
  <c r="H36"/>
  <c r="H34"/>
  <c r="H45"/>
  <c r="H34" i="14"/>
  <c r="H13"/>
  <c r="H10"/>
  <c r="H8"/>
  <c r="F31" i="15"/>
  <c r="G10" i="14"/>
  <c r="H10" i="20"/>
  <c r="H11"/>
  <c r="H12"/>
  <c r="H13"/>
  <c r="H14"/>
  <c r="H15"/>
  <c r="H9"/>
  <c r="H21"/>
  <c r="D21"/>
  <c r="E21"/>
  <c r="F21"/>
  <c r="G16"/>
  <c r="G21"/>
  <c r="C21"/>
  <c r="G13" i="26"/>
  <c r="G32"/>
  <c r="G11"/>
  <c r="H27" i="14"/>
  <c r="H26"/>
  <c r="G27"/>
  <c r="G26"/>
  <c r="G30" i="15"/>
  <c r="G31"/>
  <c r="H33" i="14"/>
  <c r="H45"/>
  <c r="F30" i="15"/>
  <c r="G34" i="14"/>
  <c r="F10" i="26"/>
  <c r="G13" i="14"/>
  <c r="G8"/>
  <c r="G10" i="26"/>
  <c r="G9"/>
  <c r="G38"/>
  <c r="G40"/>
  <c r="G33" i="14"/>
  <c r="G45"/>
  <c r="F24" i="26"/>
  <c r="F38"/>
</calcChain>
</file>

<file path=xl/sharedStrings.xml><?xml version="1.0" encoding="utf-8"?>
<sst xmlns="http://schemas.openxmlformats.org/spreadsheetml/2006/main" count="268" uniqueCount="197">
  <si>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</si>
  <si>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</si>
  <si>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</si>
  <si>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</si>
  <si>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</si>
  <si>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</si>
  <si>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</si>
  <si>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</si>
  <si>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</si>
  <si>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</si>
  <si>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</si>
  <si>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</si>
  <si>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</si>
  <si>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</si>
  <si>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</si>
  <si>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</si>
  <si>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</si>
  <si>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</si>
  <si>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</si>
  <si>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</si>
  <si>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</si>
  <si>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</si>
  <si>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</si>
  <si>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</si>
  <si>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</si>
  <si>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</si>
  <si>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</si>
  <si>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</si>
  <si>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</si>
  <si>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</si>
  <si>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</si>
  <si>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</si>
  <si>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</si>
  <si>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</si>
  <si>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</si>
  <si>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</si>
  <si>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</si>
  <si>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</si>
  <si>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</si>
  <si>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</si>
  <si>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</si>
  <si>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</si>
  <si>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</si>
  <si>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</si>
  <si>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</si>
  <si>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</si>
  <si>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</si>
  <si>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</si>
  <si>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</si>
  <si>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</si>
  <si>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</si>
  <si>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</si>
  <si>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</si>
  <si>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</si>
  <si>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</si>
  <si>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</si>
  <si>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</si>
  <si>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</si>
  <si>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</si>
  <si>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</si>
  <si>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</si>
  <si>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</si>
  <si>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</si>
  <si>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</si>
  <si>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</si>
  <si>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</si>
  <si>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</si>
  <si>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</si>
  <si>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</si>
  <si>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Pozicioni me 31 dhjetor 2007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</si>
  <si>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</si>
  <si>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</si>
  <si>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</si>
  <si>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</si>
  <si>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</si>
  <si>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</si>
  <si>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</si>
  <si>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</si>
  <si>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</si>
  <si>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</si>
  <si>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</si>
  <si>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</si>
  <si>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</si>
  <si>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</si>
  <si>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</si>
  <si>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</si>
  <si>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</si>
  <si>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</si>
  <si>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</si>
  <si>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</si>
  <si>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</si>
  <si>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</si>
  <si>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</si>
  <si>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</si>
  <si>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</si>
  <si>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</si>
  <si>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</si>
  <si>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</si>
  <si>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</si>
  <si>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</si>
  <si>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</si>
  <si>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</si>
  <si>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</si>
  <si>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</si>
  <si>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</si>
  <si>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</si>
  <si>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</si>
  <si>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</si>
  <si>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</si>
  <si>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</si>
  <si>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</si>
  <si>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</si>
  <si>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</si>
  <si>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</si>
  <si>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</si>
  <si>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</si>
  <si>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</si>
  <si>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</si>
  <si>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</si>
  <si>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</si>
  <si>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</si>
  <si>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</si>
  <si>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</si>
  <si>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</si>
  <si>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</si>
  <si>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</si>
  <si>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</si>
  <si>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</si>
  <si>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</si>
  <si>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</si>
  <si>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</si>
  <si>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</si>
  <si>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</si>
  <si>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</si>
  <si>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</si>
  <si>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</si>
  <si>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</si>
  <si>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</si>
  <si>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</si>
  <si>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Pozicioni me 31 dhjetor 2008</t>
  </si>
  <si>
    <t>Fitimi para tatimit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</si>
  <si>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</si>
  <si>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</si>
  <si>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</si>
  <si>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</si>
  <si>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</si>
  <si>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</si>
  <si>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</si>
  <si>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</si>
  <si>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</si>
  <si>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</si>
  <si>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</si>
  <si>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</si>
  <si>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</si>
  <si>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</si>
  <si>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</si>
  <si>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</si>
  <si>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</si>
  <si>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</si>
  <si>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</si>
  <si>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</si>
  <si>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</si>
  <si>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</si>
  <si>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</si>
  <si>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</si>
  <si>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</si>
  <si>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</si>
  <si>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</si>
  <si>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</si>
  <si>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</si>
  <si>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</si>
  <si>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</si>
  <si>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</si>
  <si>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</si>
  <si>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</si>
  <si>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Vendi I Bisnesit.</t>
  </si>
  <si>
    <t>Fitimi tatimor</t>
  </si>
  <si>
    <t>01.01.2009</t>
  </si>
  <si>
    <t>31.12.2009</t>
  </si>
  <si>
    <t>Pasqyrat    Financiare    te    Vitit   2009</t>
  </si>
  <si>
    <t>Pasqyra   e   te   Ardhurave   dhe   Shpenzimeve     2009</t>
  </si>
  <si>
    <t>Viti   2009</t>
  </si>
  <si>
    <t>Pasqyra   e   Fluksit   Monetar  -  Metoda  Indirekte   2009</t>
  </si>
  <si>
    <t>Pozicioni me 31 dhjetor 2009</t>
  </si>
  <si>
    <t>Pasqyra  e  Ndryshimeve  ne  Kapital  2009</t>
  </si>
  <si>
    <t>TIRANE</t>
  </si>
  <si>
    <t>Shoqeria : LA BOHEME</t>
  </si>
  <si>
    <t>Parapagime te arketuara</t>
  </si>
  <si>
    <t>Hua te tjera</t>
  </si>
  <si>
    <t xml:space="preserve"> LA BOHEME</t>
  </si>
  <si>
    <t>K41919004J</t>
  </si>
  <si>
    <t>QENDRA E BIZNESIT NR24</t>
  </si>
  <si>
    <t>RR. ELBASANIT</t>
  </si>
  <si>
    <t>Tregeti audio- video, Instrumenta Muzikore</t>
  </si>
  <si>
    <t>27.03.2010</t>
  </si>
  <si>
    <t>Shoqeria LA BOHEME</t>
  </si>
  <si>
    <t>Shoqeria  La Boheme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</si>
</sst>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#,##0.0"/>
    <numFmt numFmtId="166" formatCode="_(* #,##0_);_(* \(#,##0\);_(* &quot;-&quot;??_);_(@_)"/>
  </numFmts>
  <fonts count="2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9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/>
    <xf numFmtId="0" fontId="1" fillId="0" borderId="15" xfId="0" applyFont="1" applyBorder="1"/>
    <xf numFmtId="0" fontId="1" fillId="0" borderId="16" xfId="0" applyFont="1" applyBorder="1"/>
    <xf numFmtId="0" fontId="7" fillId="0" borderId="17" xfId="0" applyFont="1" applyBorder="1"/>
    <xf numFmtId="0" fontId="7" fillId="0" borderId="0" xfId="0" applyFont="1" applyBorder="1"/>
    <xf numFmtId="0" fontId="7" fillId="0" borderId="18" xfId="0" applyFont="1" applyBorder="1"/>
    <xf numFmtId="0" fontId="7" fillId="0" borderId="18" xfId="0" applyFont="1" applyBorder="1" applyAlignment="1">
      <alignment horizontal="righ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0" xfId="0" applyFont="1"/>
    <xf numFmtId="0" fontId="7" fillId="0" borderId="15" xfId="0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0" fontId="7" fillId="0" borderId="20" xfId="0" applyFont="1" applyBorder="1"/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17" xfId="0" applyFont="1" applyBorder="1"/>
    <xf numFmtId="0" fontId="11" fillId="0" borderId="0" xfId="0" applyFont="1" applyBorder="1"/>
    <xf numFmtId="0" fontId="11" fillId="0" borderId="19" xfId="0" applyFont="1" applyBorder="1"/>
    <xf numFmtId="0" fontId="11" fillId="0" borderId="0" xfId="0" applyFont="1"/>
    <xf numFmtId="0" fontId="13" fillId="0" borderId="0" xfId="0" applyFont="1"/>
    <xf numFmtId="0" fontId="13" fillId="0" borderId="17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19" xfId="0" applyFont="1" applyBorder="1"/>
    <xf numFmtId="0" fontId="15" fillId="0" borderId="0" xfId="0" applyFont="1"/>
    <xf numFmtId="0" fontId="15" fillId="0" borderId="17" xfId="0" applyFont="1" applyBorder="1"/>
    <xf numFmtId="0" fontId="16" fillId="0" borderId="17" xfId="0" applyFont="1" applyBorder="1"/>
    <xf numFmtId="0" fontId="16" fillId="0" borderId="0" xfId="0" applyFont="1" applyBorder="1"/>
    <xf numFmtId="0" fontId="16" fillId="0" borderId="19" xfId="0" applyFont="1" applyBorder="1"/>
    <xf numFmtId="0" fontId="16" fillId="0" borderId="0" xfId="0" applyFont="1"/>
    <xf numFmtId="0" fontId="17" fillId="0" borderId="21" xfId="0" applyFont="1" applyBorder="1"/>
    <xf numFmtId="0" fontId="17" fillId="0" borderId="18" xfId="0" applyFont="1" applyBorder="1"/>
    <xf numFmtId="0" fontId="17" fillId="0" borderId="22" xfId="0" applyFont="1" applyBorder="1"/>
    <xf numFmtId="0" fontId="17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3" xfId="0" applyFont="1" applyBorder="1" applyAlignment="1">
      <alignment vertical="center"/>
    </xf>
    <xf numFmtId="3" fontId="22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24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3" fontId="24" fillId="0" borderId="3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21" fillId="0" borderId="21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3" fontId="2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1" fillId="0" borderId="16" xfId="0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/>
    </xf>
    <xf numFmtId="3" fontId="22" fillId="0" borderId="3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left" vertical="center"/>
    </xf>
    <xf numFmtId="3" fontId="24" fillId="0" borderId="3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21" fillId="0" borderId="2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/>
    <xf numFmtId="3" fontId="1" fillId="0" borderId="3" xfId="0" applyNumberFormat="1" applyFont="1" applyBorder="1"/>
    <xf numFmtId="3" fontId="5" fillId="0" borderId="0" xfId="0" applyNumberFormat="1" applyFont="1" applyAlignment="1">
      <alignment horizontal="center" vertical="center"/>
    </xf>
    <xf numFmtId="0" fontId="25" fillId="0" borderId="18" xfId="0" applyFont="1" applyBorder="1"/>
    <xf numFmtId="3" fontId="26" fillId="0" borderId="3" xfId="0" applyNumberFormat="1" applyFont="1" applyBorder="1"/>
    <xf numFmtId="3" fontId="26" fillId="0" borderId="0" xfId="0" applyNumberFormat="1" applyFont="1"/>
    <xf numFmtId="0" fontId="21" fillId="0" borderId="24" xfId="0" applyFont="1" applyBorder="1" applyAlignment="1">
      <alignment horizontal="left" vertical="center"/>
    </xf>
    <xf numFmtId="0" fontId="27" fillId="0" borderId="18" xfId="0" applyFont="1" applyBorder="1"/>
    <xf numFmtId="0" fontId="27" fillId="0" borderId="20" xfId="0" applyFont="1" applyBorder="1"/>
    <xf numFmtId="0" fontId="27" fillId="0" borderId="0" xfId="0" applyFont="1" applyBorder="1"/>
    <xf numFmtId="0" fontId="27" fillId="0" borderId="0" xfId="0" applyFont="1"/>
    <xf numFmtId="0" fontId="16" fillId="0" borderId="18" xfId="0" applyFont="1" applyBorder="1"/>
    <xf numFmtId="3" fontId="4" fillId="0" borderId="3" xfId="0" applyNumberFormat="1" applyFont="1" applyBorder="1" applyAlignment="1">
      <alignment vertical="center"/>
    </xf>
    <xf numFmtId="0" fontId="2" fillId="0" borderId="18" xfId="0" applyFont="1" applyBorder="1"/>
    <xf numFmtId="3" fontId="22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2" fillId="0" borderId="20" xfId="0" applyFont="1" applyBorder="1"/>
    <xf numFmtId="3" fontId="1" fillId="0" borderId="23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16" xfId="0" applyNumberFormat="1" applyFont="1" applyBorder="1" applyAlignment="1">
      <alignment horizontal="right" vertic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/>
    </xf>
    <xf numFmtId="3" fontId="24" fillId="0" borderId="0" xfId="0" applyNumberFormat="1" applyFont="1" applyAlignment="1">
      <alignment vertical="center"/>
    </xf>
    <xf numFmtId="166" fontId="11" fillId="0" borderId="3" xfId="1" applyNumberFormat="1" applyFont="1" applyBorder="1" applyAlignment="1">
      <alignment horizontal="right" vertical="center"/>
    </xf>
    <xf numFmtId="166" fontId="24" fillId="0" borderId="3" xfId="1" applyNumberFormat="1" applyFont="1" applyBorder="1" applyAlignment="1">
      <alignment horizontal="right" vertical="center"/>
    </xf>
    <xf numFmtId="166" fontId="22" fillId="0" borderId="3" xfId="1" applyNumberFormat="1" applyFont="1" applyBorder="1" applyAlignment="1">
      <alignment horizontal="right" vertical="center"/>
    </xf>
    <xf numFmtId="166" fontId="11" fillId="0" borderId="6" xfId="1" applyNumberFormat="1" applyFont="1" applyBorder="1" applyAlignment="1">
      <alignment horizontal="right" vertical="center"/>
    </xf>
    <xf numFmtId="166" fontId="24" fillId="0" borderId="6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4" fillId="2" borderId="3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3" fontId="21" fillId="0" borderId="3" xfId="0" applyNumberFormat="1" applyFont="1" applyBorder="1" applyAlignment="1">
      <alignment vertical="center"/>
    </xf>
    <xf numFmtId="3" fontId="21" fillId="2" borderId="3" xfId="0" applyNumberFormat="1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3" fontId="11" fillId="0" borderId="16" xfId="0" applyNumberFormat="1" applyFont="1" applyBorder="1" applyAlignment="1">
      <alignment vertical="center"/>
    </xf>
    <xf numFmtId="3" fontId="11" fillId="0" borderId="22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3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7"/>
  <sheetViews>
    <sheetView topLeftCell="A19" workbookViewId="0">
      <selection activeCell="M16" sqref="M16"/>
    </sheetView>
  </sheetViews>
  <sheetFormatPr defaultRowHeight="12.75"/>
  <cols>
    <col min="1" max="1" width="4.28515625" style="96" customWidth="1"/>
    <col min="2" max="2" width="5.140625" style="97" customWidth="1"/>
    <col min="3" max="3" width="2.7109375" style="97" customWidth="1"/>
    <col min="4" max="4" width="4" style="97" customWidth="1"/>
    <col min="5" max="5" width="39.140625" style="96" customWidth="1"/>
    <col min="6" max="6" width="8.28515625" style="96" customWidth="1"/>
    <col min="7" max="7" width="20.28515625" style="98" customWidth="1"/>
    <col min="8" max="8" width="21.140625" style="98" customWidth="1"/>
    <col min="9" max="9" width="1.42578125" style="96" customWidth="1"/>
    <col min="10" max="10" width="9.140625" style="96"/>
    <col min="11" max="11" width="11.5703125" style="96" customWidth="1"/>
    <col min="12" max="12" width="12.85546875" style="96" bestFit="1" customWidth="1"/>
    <col min="13" max="16384" width="9.140625" style="96"/>
  </cols>
  <sheetData>
    <row r="1" spans="2:10" s="22" customFormat="1" ht="17.25" customHeight="1">
      <c r="B1" s="58"/>
      <c r="C1" s="58"/>
      <c r="D1" s="58"/>
      <c r="G1" s="59"/>
      <c r="H1" s="59"/>
    </row>
    <row r="2" spans="2:10" s="63" customFormat="1" ht="18">
      <c r="B2" s="186" t="s">
        <v>186</v>
      </c>
      <c r="C2" s="61"/>
      <c r="D2" s="61"/>
      <c r="E2" s="62"/>
      <c r="H2" s="64" t="s">
        <v>174</v>
      </c>
    </row>
    <row r="3" spans="2:10" s="63" customFormat="1" ht="9" customHeight="1">
      <c r="B3" s="60"/>
      <c r="C3" s="61"/>
      <c r="D3" s="61"/>
      <c r="E3" s="62"/>
      <c r="G3" s="64"/>
      <c r="H3" s="64"/>
    </row>
    <row r="4" spans="2:10" s="65" customFormat="1" ht="18" customHeight="1">
      <c r="B4" s="191" t="s">
        <v>179</v>
      </c>
      <c r="C4" s="192"/>
      <c r="D4" s="192"/>
      <c r="E4" s="192"/>
      <c r="F4" s="192"/>
      <c r="G4" s="192"/>
      <c r="H4" s="192"/>
    </row>
    <row r="5" spans="2:10" s="42" customFormat="1" ht="6.75" customHeight="1">
      <c r="B5" s="66"/>
      <c r="C5" s="66"/>
      <c r="D5" s="66"/>
      <c r="G5" s="67"/>
      <c r="H5" s="67"/>
    </row>
    <row r="6" spans="2:10" s="42" customFormat="1" ht="12" customHeight="1">
      <c r="B6" s="196" t="s">
        <v>2</v>
      </c>
      <c r="C6" s="198" t="s">
        <v>8</v>
      </c>
      <c r="D6" s="199"/>
      <c r="E6" s="200"/>
      <c r="F6" s="196" t="s">
        <v>9</v>
      </c>
      <c r="G6" s="188" t="s">
        <v>137</v>
      </c>
      <c r="H6" s="188" t="s">
        <v>137</v>
      </c>
    </row>
    <row r="7" spans="2:10" s="42" customFormat="1" ht="12" customHeight="1">
      <c r="B7" s="197"/>
      <c r="C7" s="201"/>
      <c r="D7" s="202"/>
      <c r="E7" s="203"/>
      <c r="F7" s="197"/>
      <c r="G7" s="189" t="s">
        <v>138</v>
      </c>
      <c r="H7" s="190" t="s">
        <v>141</v>
      </c>
    </row>
    <row r="8" spans="2:10" s="78" customFormat="1" ht="24.95" customHeight="1">
      <c r="B8" s="74" t="s">
        <v>3</v>
      </c>
      <c r="C8" s="193" t="s">
        <v>142</v>
      </c>
      <c r="D8" s="194"/>
      <c r="E8" s="195"/>
      <c r="F8" s="76"/>
      <c r="G8" s="184">
        <f>G9+G12+G13+G21+G29+G30+G31</f>
        <v>34740073.5</v>
      </c>
      <c r="H8" s="184">
        <f>H9+H12+H13+H21+H29+H30+H31</f>
        <v>15881787</v>
      </c>
    </row>
    <row r="9" spans="2:10" s="78" customFormat="1" ht="17.100000000000001" customHeight="1">
      <c r="B9" s="79"/>
      <c r="C9" s="75">
        <v>1</v>
      </c>
      <c r="D9" s="70" t="s">
        <v>10</v>
      </c>
      <c r="E9" s="80"/>
      <c r="F9" s="81"/>
      <c r="G9" s="77">
        <f>G10+G11</f>
        <v>1278546</v>
      </c>
      <c r="H9" s="77">
        <f>H10+H11</f>
        <v>2710555</v>
      </c>
    </row>
    <row r="10" spans="2:10" s="86" customFormat="1" ht="17.100000000000001" customHeight="1">
      <c r="B10" s="79"/>
      <c r="C10" s="75"/>
      <c r="D10" s="82" t="s">
        <v>106</v>
      </c>
      <c r="E10" s="83" t="s">
        <v>29</v>
      </c>
      <c r="F10" s="84"/>
      <c r="G10" s="85">
        <v>926918</v>
      </c>
      <c r="H10" s="85">
        <v>2700819</v>
      </c>
    </row>
    <row r="11" spans="2:10" s="86" customFormat="1" ht="17.100000000000001" customHeight="1">
      <c r="B11" s="87"/>
      <c r="C11" s="75"/>
      <c r="D11" s="82" t="s">
        <v>106</v>
      </c>
      <c r="E11" s="83" t="s">
        <v>30</v>
      </c>
      <c r="F11" s="84"/>
      <c r="G11" s="160">
        <v>351628</v>
      </c>
      <c r="H11" s="85">
        <v>9736</v>
      </c>
    </row>
    <row r="12" spans="2:10" s="78" customFormat="1" ht="17.100000000000001" customHeight="1">
      <c r="B12" s="87"/>
      <c r="C12" s="75">
        <v>2</v>
      </c>
      <c r="D12" s="70" t="s">
        <v>143</v>
      </c>
      <c r="E12" s="80"/>
      <c r="F12" s="81"/>
      <c r="G12" s="77"/>
      <c r="H12" s="77"/>
    </row>
    <row r="13" spans="2:10" s="78" customFormat="1" ht="17.100000000000001" customHeight="1">
      <c r="B13" s="79"/>
      <c r="C13" s="75">
        <v>3</v>
      </c>
      <c r="D13" s="70" t="s">
        <v>144</v>
      </c>
      <c r="E13" s="80"/>
      <c r="F13" s="81"/>
      <c r="G13" s="77">
        <f>G14+G15+G16+G17+G18+G19+G20</f>
        <v>20206268</v>
      </c>
      <c r="H13" s="77">
        <f>H14+H15+H16+H17+H18+H19+H20</f>
        <v>3882316</v>
      </c>
    </row>
    <row r="14" spans="2:10" s="86" customFormat="1" ht="17.100000000000001" customHeight="1">
      <c r="B14" s="79"/>
      <c r="C14" s="88"/>
      <c r="D14" s="82" t="s">
        <v>106</v>
      </c>
      <c r="E14" s="83" t="s">
        <v>107</v>
      </c>
      <c r="F14" s="84"/>
      <c r="G14" s="85">
        <v>18136388</v>
      </c>
      <c r="H14" s="85">
        <v>3427308</v>
      </c>
    </row>
    <row r="15" spans="2:10" s="86" customFormat="1" ht="17.100000000000001" customHeight="1">
      <c r="B15" s="87"/>
      <c r="C15" s="89"/>
      <c r="D15" s="90" t="s">
        <v>106</v>
      </c>
      <c r="E15" s="83" t="s">
        <v>108</v>
      </c>
      <c r="F15" s="84"/>
      <c r="G15" s="85">
        <v>1769354</v>
      </c>
      <c r="H15" s="85">
        <v>455008</v>
      </c>
    </row>
    <row r="16" spans="2:10" s="86" customFormat="1" ht="17.100000000000001" customHeight="1">
      <c r="B16" s="87"/>
      <c r="C16" s="89"/>
      <c r="D16" s="90" t="s">
        <v>106</v>
      </c>
      <c r="E16" s="83" t="s">
        <v>109</v>
      </c>
      <c r="F16" s="84"/>
      <c r="G16" s="85">
        <v>0</v>
      </c>
      <c r="H16" s="85"/>
      <c r="J16" s="174"/>
    </row>
    <row r="17" spans="2:14" s="86" customFormat="1" ht="17.100000000000001" customHeight="1">
      <c r="B17" s="87"/>
      <c r="C17" s="89"/>
      <c r="D17" s="90" t="s">
        <v>106</v>
      </c>
      <c r="E17" s="83" t="s">
        <v>110</v>
      </c>
      <c r="F17" s="84"/>
      <c r="G17" s="85">
        <v>300526</v>
      </c>
      <c r="H17" s="85"/>
    </row>
    <row r="18" spans="2:14" s="86" customFormat="1" ht="17.100000000000001" customHeight="1">
      <c r="B18" s="87"/>
      <c r="C18" s="89"/>
      <c r="D18" s="90" t="s">
        <v>106</v>
      </c>
      <c r="E18" s="83" t="s">
        <v>113</v>
      </c>
      <c r="F18" s="84"/>
      <c r="G18" s="85">
        <v>0</v>
      </c>
      <c r="H18" s="85"/>
    </row>
    <row r="19" spans="2:14" s="86" customFormat="1" ht="17.100000000000001" customHeight="1">
      <c r="B19" s="87"/>
      <c r="C19" s="89"/>
      <c r="D19" s="90" t="s">
        <v>106</v>
      </c>
      <c r="E19" s="83"/>
      <c r="F19" s="84"/>
      <c r="G19" s="85"/>
      <c r="H19" s="85"/>
    </row>
    <row r="20" spans="2:14" s="86" customFormat="1" ht="17.100000000000001" customHeight="1">
      <c r="B20" s="87"/>
      <c r="C20" s="89"/>
      <c r="D20" s="90" t="s">
        <v>106</v>
      </c>
      <c r="E20" s="83"/>
      <c r="F20" s="84"/>
      <c r="G20" s="85"/>
      <c r="H20" s="85"/>
    </row>
    <row r="21" spans="2:14" s="78" customFormat="1" ht="17.100000000000001" customHeight="1">
      <c r="B21" s="87"/>
      <c r="C21" s="75">
        <v>4</v>
      </c>
      <c r="D21" s="70" t="s">
        <v>11</v>
      </c>
      <c r="E21" s="80"/>
      <c r="F21" s="81"/>
      <c r="G21" s="77">
        <f>G22+G23+G25+G26+G27</f>
        <v>13255259.5</v>
      </c>
      <c r="H21" s="77">
        <f>H22+H23+H25+H26+H27</f>
        <v>9288916</v>
      </c>
      <c r="N21" s="86"/>
    </row>
    <row r="22" spans="2:14" s="86" customFormat="1" ht="17.100000000000001" customHeight="1">
      <c r="B22" s="79"/>
      <c r="C22" s="88"/>
      <c r="D22" s="82" t="s">
        <v>106</v>
      </c>
      <c r="E22" s="83" t="s">
        <v>12</v>
      </c>
      <c r="F22" s="84"/>
      <c r="G22" s="85">
        <v>0</v>
      </c>
      <c r="H22" s="85"/>
    </row>
    <row r="23" spans="2:14" s="86" customFormat="1" ht="17.100000000000001" customHeight="1">
      <c r="B23" s="87"/>
      <c r="C23" s="89"/>
      <c r="D23" s="90" t="s">
        <v>106</v>
      </c>
      <c r="E23" s="83" t="s">
        <v>112</v>
      </c>
      <c r="F23" s="84"/>
      <c r="G23" s="85">
        <v>32966</v>
      </c>
      <c r="H23" s="85">
        <v>32966</v>
      </c>
      <c r="J23" s="180"/>
    </row>
    <row r="24" spans="2:14" s="86" customFormat="1" ht="17.100000000000001" customHeight="1">
      <c r="B24" s="87"/>
      <c r="C24" s="89"/>
      <c r="D24" s="90" t="s">
        <v>106</v>
      </c>
      <c r="E24" s="83" t="s">
        <v>13</v>
      </c>
      <c r="F24" s="84"/>
      <c r="G24" s="85">
        <v>0</v>
      </c>
      <c r="H24" s="85"/>
    </row>
    <row r="25" spans="2:14" s="86" customFormat="1" ht="17.100000000000001" customHeight="1">
      <c r="B25" s="87"/>
      <c r="C25" s="89"/>
      <c r="D25" s="90" t="s">
        <v>106</v>
      </c>
      <c r="E25" s="83" t="s">
        <v>147</v>
      </c>
      <c r="F25" s="84"/>
      <c r="H25" s="85"/>
    </row>
    <row r="26" spans="2:14" s="86" customFormat="1" ht="17.100000000000001" customHeight="1">
      <c r="B26" s="87"/>
      <c r="C26" s="89"/>
      <c r="D26" s="90" t="s">
        <v>106</v>
      </c>
      <c r="E26" s="83" t="s">
        <v>14</v>
      </c>
      <c r="F26" s="84"/>
      <c r="G26" s="85">
        <v>12416557.5</v>
      </c>
      <c r="H26" s="85">
        <v>6201588</v>
      </c>
    </row>
    <row r="27" spans="2:14" s="86" customFormat="1" ht="17.100000000000001" customHeight="1">
      <c r="B27" s="87"/>
      <c r="C27" s="89"/>
      <c r="D27" s="90" t="s">
        <v>106</v>
      </c>
      <c r="E27" s="83" t="s">
        <v>15</v>
      </c>
      <c r="F27" s="84"/>
      <c r="G27" s="85">
        <v>805736</v>
      </c>
      <c r="H27" s="85">
        <v>3054362</v>
      </c>
    </row>
    <row r="28" spans="2:14" s="86" customFormat="1" ht="17.100000000000001" customHeight="1">
      <c r="B28" s="87"/>
      <c r="C28" s="89"/>
      <c r="D28" s="90" t="s">
        <v>106</v>
      </c>
      <c r="E28" s="83"/>
      <c r="F28" s="84"/>
      <c r="G28" s="85"/>
      <c r="H28" s="85"/>
    </row>
    <row r="29" spans="2:14" s="78" customFormat="1" ht="17.100000000000001" customHeight="1">
      <c r="B29" s="87"/>
      <c r="C29" s="75">
        <v>5</v>
      </c>
      <c r="D29" s="70" t="s">
        <v>145</v>
      </c>
      <c r="E29" s="80"/>
      <c r="F29" s="81"/>
      <c r="G29" s="77"/>
      <c r="H29" s="77"/>
    </row>
    <row r="30" spans="2:14" s="78" customFormat="1" ht="17.100000000000001" customHeight="1">
      <c r="B30" s="79"/>
      <c r="C30" s="75">
        <v>6</v>
      </c>
      <c r="D30" s="70" t="s">
        <v>146</v>
      </c>
      <c r="E30" s="80"/>
      <c r="F30" s="81"/>
      <c r="G30" s="77"/>
      <c r="H30" s="77"/>
      <c r="K30" s="162"/>
    </row>
    <row r="31" spans="2:14" s="78" customFormat="1" ht="17.100000000000001" customHeight="1">
      <c r="B31" s="79"/>
      <c r="C31" s="75">
        <v>7</v>
      </c>
      <c r="D31" s="70" t="s">
        <v>16</v>
      </c>
      <c r="E31" s="80"/>
      <c r="F31" s="81"/>
      <c r="G31" s="77">
        <f>G32</f>
        <v>0</v>
      </c>
      <c r="H31" s="77"/>
      <c r="K31" s="162"/>
    </row>
    <row r="32" spans="2:14" s="78" customFormat="1" ht="17.100000000000001" customHeight="1">
      <c r="B32" s="79"/>
      <c r="C32" s="75"/>
      <c r="D32" s="82" t="s">
        <v>106</v>
      </c>
      <c r="E32" s="80" t="s">
        <v>148</v>
      </c>
      <c r="F32" s="81"/>
      <c r="G32" s="77"/>
      <c r="H32" s="77"/>
    </row>
    <row r="33" spans="2:8" s="78" customFormat="1" ht="17.100000000000001" customHeight="1">
      <c r="B33" s="79"/>
      <c r="C33" s="75"/>
      <c r="D33" s="82" t="s">
        <v>106</v>
      </c>
      <c r="E33" s="80"/>
      <c r="F33" s="81"/>
      <c r="G33" s="77"/>
      <c r="H33" s="77"/>
    </row>
    <row r="34" spans="2:8" s="78" customFormat="1" ht="24.95" customHeight="1">
      <c r="B34" s="91" t="s">
        <v>4</v>
      </c>
      <c r="C34" s="193" t="s">
        <v>17</v>
      </c>
      <c r="D34" s="194"/>
      <c r="E34" s="195"/>
      <c r="F34" s="81"/>
      <c r="G34" s="184">
        <f>G35+G36+G41+G42+G43+G44</f>
        <v>1206796</v>
      </c>
      <c r="H34" s="184">
        <f>H35+H36+H41+H42+H43+H44</f>
        <v>1186703</v>
      </c>
    </row>
    <row r="35" spans="2:8" s="78" customFormat="1" ht="17.100000000000001" customHeight="1">
      <c r="B35" s="79"/>
      <c r="C35" s="75">
        <v>1</v>
      </c>
      <c r="D35" s="70" t="s">
        <v>18</v>
      </c>
      <c r="E35" s="80"/>
      <c r="F35" s="81"/>
      <c r="G35" s="77"/>
      <c r="H35" s="77"/>
    </row>
    <row r="36" spans="2:8" s="78" customFormat="1" ht="17.100000000000001" customHeight="1">
      <c r="B36" s="79"/>
      <c r="C36" s="75">
        <v>2</v>
      </c>
      <c r="D36" s="70" t="s">
        <v>19</v>
      </c>
      <c r="E36" s="92"/>
      <c r="F36" s="81"/>
      <c r="G36" s="77">
        <f>G37+G38+G39+G40</f>
        <v>1206796</v>
      </c>
      <c r="H36" s="77">
        <f>H37+H38+H39+H40</f>
        <v>1186703</v>
      </c>
    </row>
    <row r="37" spans="2:8" s="86" customFormat="1" ht="17.100000000000001" customHeight="1">
      <c r="B37" s="79"/>
      <c r="C37" s="88"/>
      <c r="D37" s="82" t="s">
        <v>106</v>
      </c>
      <c r="E37" s="83" t="s">
        <v>24</v>
      </c>
      <c r="F37" s="84"/>
      <c r="G37" s="85">
        <v>0</v>
      </c>
      <c r="H37" s="85"/>
    </row>
    <row r="38" spans="2:8" s="86" customFormat="1" ht="17.100000000000001" customHeight="1">
      <c r="B38" s="87"/>
      <c r="C38" s="89"/>
      <c r="D38" s="90" t="s">
        <v>106</v>
      </c>
      <c r="E38" s="83" t="s">
        <v>5</v>
      </c>
      <c r="F38" s="84"/>
      <c r="G38" s="85">
        <v>0</v>
      </c>
      <c r="H38" s="85"/>
    </row>
    <row r="39" spans="2:8" s="86" customFormat="1" ht="17.100000000000001" customHeight="1">
      <c r="B39" s="87"/>
      <c r="C39" s="89"/>
      <c r="D39" s="90" t="s">
        <v>106</v>
      </c>
      <c r="E39" s="83" t="s">
        <v>111</v>
      </c>
      <c r="F39" s="84"/>
      <c r="G39" s="85">
        <v>750430</v>
      </c>
      <c r="H39" s="85">
        <v>987863</v>
      </c>
    </row>
    <row r="40" spans="2:8" s="86" customFormat="1" ht="17.100000000000001" customHeight="1">
      <c r="B40" s="87"/>
      <c r="C40" s="89"/>
      <c r="D40" s="90" t="s">
        <v>106</v>
      </c>
      <c r="E40" s="83" t="s">
        <v>119</v>
      </c>
      <c r="F40" s="84"/>
      <c r="G40" s="85">
        <v>456366</v>
      </c>
      <c r="H40" s="85">
        <v>198840</v>
      </c>
    </row>
    <row r="41" spans="2:8" s="78" customFormat="1" ht="17.100000000000001" customHeight="1">
      <c r="B41" s="87"/>
      <c r="C41" s="75">
        <v>3</v>
      </c>
      <c r="D41" s="70" t="s">
        <v>20</v>
      </c>
      <c r="E41" s="80"/>
      <c r="F41" s="81"/>
      <c r="G41" s="77"/>
      <c r="H41" s="77"/>
    </row>
    <row r="42" spans="2:8" s="78" customFormat="1" ht="17.100000000000001" customHeight="1">
      <c r="B42" s="79"/>
      <c r="C42" s="75">
        <v>4</v>
      </c>
      <c r="D42" s="70" t="s">
        <v>21</v>
      </c>
      <c r="E42" s="80"/>
      <c r="F42" s="81"/>
      <c r="G42" s="77"/>
      <c r="H42" s="77"/>
    </row>
    <row r="43" spans="2:8" s="78" customFormat="1" ht="17.100000000000001" customHeight="1">
      <c r="B43" s="79"/>
      <c r="C43" s="75">
        <v>5</v>
      </c>
      <c r="D43" s="70" t="s">
        <v>22</v>
      </c>
      <c r="E43" s="80"/>
      <c r="F43" s="81"/>
      <c r="G43" s="77"/>
      <c r="H43" s="77"/>
    </row>
    <row r="44" spans="2:8" s="78" customFormat="1" ht="17.100000000000001" customHeight="1">
      <c r="B44" s="79"/>
      <c r="C44" s="75">
        <v>6</v>
      </c>
      <c r="D44" s="70" t="s">
        <v>23</v>
      </c>
      <c r="E44" s="80"/>
      <c r="F44" s="81"/>
      <c r="G44" s="77"/>
      <c r="H44" s="77"/>
    </row>
    <row r="45" spans="2:8" s="78" customFormat="1" ht="30" customHeight="1">
      <c r="B45" s="81"/>
      <c r="C45" s="193" t="s">
        <v>54</v>
      </c>
      <c r="D45" s="194"/>
      <c r="E45" s="195"/>
      <c r="F45" s="81"/>
      <c r="G45" s="184">
        <f>G8+G34</f>
        <v>35946869.5</v>
      </c>
      <c r="H45" s="184">
        <f>H8+H34</f>
        <v>17068490</v>
      </c>
    </row>
    <row r="46" spans="2:8" s="78" customFormat="1" ht="18" customHeight="1">
      <c r="B46" s="93"/>
      <c r="C46" s="93"/>
      <c r="D46" s="93"/>
      <c r="E46" s="93"/>
      <c r="F46" s="94"/>
      <c r="G46" s="95"/>
      <c r="H46" s="95"/>
    </row>
    <row r="47" spans="2:8" s="78" customFormat="1" ht="15.95" customHeight="1">
      <c r="B47" s="93"/>
      <c r="C47" s="93"/>
      <c r="D47" s="93"/>
      <c r="E47" s="93"/>
      <c r="F47" s="94"/>
    </row>
  </sheetData>
  <sheetProtection password="CE88" sheet="1" formatCells="0" formatColumns="0" formatRows="0" insertColumns="0" insertRows="0" insertHyperlinks="0" deleteColumns="0" deleteRows="0" sort="0" autoFilter="0" pivotTables="0"/>
  <mergeCells count="7"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.25" bottom="0" header="0.38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L56"/>
  <sheetViews>
    <sheetView workbookViewId="0">
      <selection activeCell="G43" sqref="G43"/>
    </sheetView>
  </sheetViews>
  <sheetFormatPr defaultRowHeight="12.75"/>
  <cols>
    <col min="1" max="1" width="1.7109375" style="96" customWidth="1"/>
    <col min="2" max="2" width="3.7109375" style="97" customWidth="1"/>
    <col min="3" max="3" width="2.7109375" style="97" customWidth="1"/>
    <col min="4" max="4" width="4" style="97" customWidth="1"/>
    <col min="5" max="5" width="40.5703125" style="96" customWidth="1"/>
    <col min="6" max="6" width="8.28515625" style="96" customWidth="1"/>
    <col min="7" max="8" width="15.7109375" style="98" customWidth="1"/>
    <col min="9" max="9" width="1.42578125" style="96" customWidth="1"/>
    <col min="10" max="11" width="9.140625" style="96"/>
    <col min="12" max="12" width="14" style="96" bestFit="1" customWidth="1"/>
    <col min="13" max="16384" width="9.140625" style="96"/>
  </cols>
  <sheetData>
    <row r="2" spans="2:8" s="63" customFormat="1" ht="18">
      <c r="B2" s="186" t="s">
        <v>186</v>
      </c>
      <c r="C2" s="187"/>
      <c r="D2" s="61"/>
      <c r="E2" s="62"/>
      <c r="H2" s="64" t="s">
        <v>174</v>
      </c>
    </row>
    <row r="3" spans="2:8" s="63" customFormat="1" ht="6" customHeight="1">
      <c r="B3" s="60"/>
      <c r="C3" s="61"/>
      <c r="D3" s="61"/>
      <c r="E3" s="62"/>
      <c r="G3" s="64"/>
      <c r="H3" s="64"/>
    </row>
    <row r="4" spans="2:8" s="65" customFormat="1" ht="18" customHeight="1">
      <c r="B4" s="191" t="s">
        <v>179</v>
      </c>
      <c r="C4" s="192"/>
      <c r="D4" s="192"/>
      <c r="E4" s="192"/>
      <c r="F4" s="192"/>
      <c r="G4" s="192"/>
      <c r="H4" s="192"/>
    </row>
    <row r="5" spans="2:8" s="42" customFormat="1" ht="6.75" customHeight="1">
      <c r="B5" s="66"/>
      <c r="C5" s="66"/>
      <c r="D5" s="66"/>
      <c r="G5" s="67"/>
      <c r="H5" s="67"/>
    </row>
    <row r="6" spans="2:8" s="65" customFormat="1" ht="15.95" customHeight="1">
      <c r="B6" s="196" t="s">
        <v>2</v>
      </c>
      <c r="C6" s="198" t="s">
        <v>49</v>
      </c>
      <c r="D6" s="199"/>
      <c r="E6" s="200"/>
      <c r="F6" s="196" t="s">
        <v>9</v>
      </c>
      <c r="G6" s="71" t="s">
        <v>137</v>
      </c>
      <c r="H6" s="71" t="s">
        <v>137</v>
      </c>
    </row>
    <row r="7" spans="2:8" s="65" customFormat="1" ht="15.95" customHeight="1">
      <c r="B7" s="197"/>
      <c r="C7" s="201"/>
      <c r="D7" s="202"/>
      <c r="E7" s="203"/>
      <c r="F7" s="197"/>
      <c r="G7" s="72" t="s">
        <v>138</v>
      </c>
      <c r="H7" s="73" t="s">
        <v>141</v>
      </c>
    </row>
    <row r="8" spans="2:8" s="78" customFormat="1" ht="24.95" customHeight="1">
      <c r="B8" s="91" t="s">
        <v>3</v>
      </c>
      <c r="C8" s="193" t="s">
        <v>50</v>
      </c>
      <c r="D8" s="194"/>
      <c r="E8" s="195"/>
      <c r="F8" s="81"/>
      <c r="G8" s="184">
        <f>G10+G13</f>
        <v>26960864</v>
      </c>
      <c r="H8" s="184">
        <f>H10+H13</f>
        <v>13270827</v>
      </c>
    </row>
    <row r="9" spans="2:8" s="78" customFormat="1" ht="15.95" customHeight="1">
      <c r="B9" s="79"/>
      <c r="C9" s="75">
        <v>1</v>
      </c>
      <c r="D9" s="70" t="s">
        <v>25</v>
      </c>
      <c r="E9" s="80"/>
      <c r="F9" s="81"/>
      <c r="G9" s="77"/>
      <c r="H9" s="77"/>
    </row>
    <row r="10" spans="2:8" s="78" customFormat="1" ht="15.95" customHeight="1">
      <c r="B10" s="79"/>
      <c r="C10" s="75">
        <v>2</v>
      </c>
      <c r="D10" s="70" t="s">
        <v>26</v>
      </c>
      <c r="E10" s="80"/>
      <c r="F10" s="81"/>
      <c r="G10" s="182">
        <f>SUM(G11:G12)</f>
        <v>1889500</v>
      </c>
      <c r="H10" s="182">
        <f>SUM(H11:H12)</f>
        <v>1889500</v>
      </c>
    </row>
    <row r="11" spans="2:8" s="86" customFormat="1" ht="15.95" customHeight="1">
      <c r="B11" s="79"/>
      <c r="C11" s="88"/>
      <c r="D11" s="82" t="s">
        <v>106</v>
      </c>
      <c r="E11" s="83" t="s">
        <v>114</v>
      </c>
      <c r="F11" s="84"/>
      <c r="G11" s="181"/>
      <c r="H11" s="85"/>
    </row>
    <row r="12" spans="2:8" s="86" customFormat="1" ht="15.95" customHeight="1">
      <c r="B12" s="87"/>
      <c r="C12" s="89"/>
      <c r="D12" s="90" t="s">
        <v>106</v>
      </c>
      <c r="E12" s="83" t="s">
        <v>149</v>
      </c>
      <c r="F12" s="84"/>
      <c r="G12" s="181">
        <v>1889500</v>
      </c>
      <c r="H12" s="85">
        <v>1889500</v>
      </c>
    </row>
    <row r="13" spans="2:8" s="78" customFormat="1" ht="15.95" customHeight="1">
      <c r="B13" s="87"/>
      <c r="C13" s="75">
        <v>3</v>
      </c>
      <c r="D13" s="70" t="s">
        <v>27</v>
      </c>
      <c r="E13" s="80"/>
      <c r="F13" s="81"/>
      <c r="G13" s="182">
        <f>G14+G15+G16+G17+G18+G19+G20+G21+G22+G23</f>
        <v>25071364</v>
      </c>
      <c r="H13" s="185">
        <f>H14+H15+H16+H17+H18+H19+H20+H21+H22+H23</f>
        <v>11381327</v>
      </c>
    </row>
    <row r="14" spans="2:8" s="86" customFormat="1" ht="15.95" customHeight="1">
      <c r="B14" s="79"/>
      <c r="C14" s="88"/>
      <c r="D14" s="82" t="s">
        <v>106</v>
      </c>
      <c r="E14" s="83" t="s">
        <v>33</v>
      </c>
      <c r="F14" s="84"/>
      <c r="G14" s="181">
        <v>9843638</v>
      </c>
      <c r="H14" s="85">
        <v>1745798</v>
      </c>
    </row>
    <row r="15" spans="2:8" s="86" customFormat="1" ht="15.95" customHeight="1">
      <c r="B15" s="87"/>
      <c r="C15" s="89"/>
      <c r="D15" s="90" t="s">
        <v>106</v>
      </c>
      <c r="E15" s="83" t="s">
        <v>64</v>
      </c>
      <c r="F15" s="84"/>
      <c r="G15" s="181">
        <v>168552</v>
      </c>
      <c r="H15" s="85">
        <v>695302</v>
      </c>
    </row>
    <row r="16" spans="2:8" s="86" customFormat="1" ht="15.95" customHeight="1">
      <c r="B16" s="87"/>
      <c r="C16" s="89"/>
      <c r="D16" s="90" t="s">
        <v>106</v>
      </c>
      <c r="E16" s="83" t="s">
        <v>115</v>
      </c>
      <c r="F16" s="84"/>
      <c r="G16" s="181">
        <v>22319</v>
      </c>
      <c r="H16" s="85">
        <v>24395</v>
      </c>
    </row>
    <row r="17" spans="2:8" s="86" customFormat="1" ht="15.95" customHeight="1">
      <c r="B17" s="87"/>
      <c r="C17" s="89"/>
      <c r="D17" s="90" t="s">
        <v>106</v>
      </c>
      <c r="E17" s="83" t="s">
        <v>116</v>
      </c>
      <c r="F17" s="84"/>
      <c r="G17" s="181">
        <v>8000</v>
      </c>
      <c r="H17" s="85">
        <v>8000</v>
      </c>
    </row>
    <row r="18" spans="2:8" s="86" customFormat="1" ht="15.95" customHeight="1">
      <c r="B18" s="87"/>
      <c r="C18" s="89"/>
      <c r="D18" s="90" t="s">
        <v>106</v>
      </c>
      <c r="E18" s="83" t="s">
        <v>117</v>
      </c>
      <c r="F18" s="84"/>
      <c r="G18" s="181">
        <v>189883</v>
      </c>
      <c r="H18" s="85">
        <v>46540</v>
      </c>
    </row>
    <row r="19" spans="2:8" s="86" customFormat="1" ht="15.95" customHeight="1">
      <c r="B19" s="87"/>
      <c r="C19" s="89"/>
      <c r="D19" s="90" t="s">
        <v>106</v>
      </c>
      <c r="E19" s="83" t="s">
        <v>118</v>
      </c>
      <c r="F19" s="84"/>
      <c r="G19" s="183">
        <v>0</v>
      </c>
      <c r="H19" s="85"/>
    </row>
    <row r="20" spans="2:8" s="86" customFormat="1" ht="15.95" customHeight="1">
      <c r="B20" s="87"/>
      <c r="C20" s="89"/>
      <c r="D20" s="90" t="s">
        <v>106</v>
      </c>
      <c r="E20" s="83" t="s">
        <v>188</v>
      </c>
      <c r="F20" s="84"/>
      <c r="G20" s="181">
        <v>0</v>
      </c>
      <c r="H20" s="85"/>
    </row>
    <row r="21" spans="2:8" s="86" customFormat="1" ht="15.95" customHeight="1">
      <c r="B21" s="87"/>
      <c r="C21" s="89"/>
      <c r="D21" s="90" t="s">
        <v>106</v>
      </c>
      <c r="E21" s="83" t="s">
        <v>113</v>
      </c>
      <c r="F21" s="84"/>
      <c r="G21" s="181">
        <v>8873340</v>
      </c>
      <c r="H21" s="85">
        <v>8598092</v>
      </c>
    </row>
    <row r="22" spans="2:8" s="86" customFormat="1" ht="15.95" customHeight="1">
      <c r="B22" s="87"/>
      <c r="C22" s="89"/>
      <c r="D22" s="90" t="s">
        <v>106</v>
      </c>
      <c r="E22" s="83" t="s">
        <v>187</v>
      </c>
      <c r="F22" s="84"/>
      <c r="G22" s="181">
        <v>2993664</v>
      </c>
      <c r="H22" s="85">
        <v>263200</v>
      </c>
    </row>
    <row r="23" spans="2:8" s="86" customFormat="1" ht="15.95" customHeight="1">
      <c r="B23" s="87"/>
      <c r="C23" s="89"/>
      <c r="D23" s="90" t="s">
        <v>106</v>
      </c>
      <c r="E23" s="83" t="s">
        <v>120</v>
      </c>
      <c r="F23" s="84"/>
      <c r="G23" s="181">
        <v>2971968</v>
      </c>
      <c r="H23" s="85">
        <v>0</v>
      </c>
    </row>
    <row r="24" spans="2:8" s="78" customFormat="1" ht="15.95" customHeight="1">
      <c r="B24" s="87"/>
      <c r="C24" s="75">
        <v>4</v>
      </c>
      <c r="D24" s="70" t="s">
        <v>28</v>
      </c>
      <c r="E24" s="80"/>
      <c r="F24" s="81"/>
      <c r="G24" s="182">
        <v>0</v>
      </c>
      <c r="H24" s="77"/>
    </row>
    <row r="25" spans="2:8" s="78" customFormat="1" ht="15.95" customHeight="1">
      <c r="B25" s="79"/>
      <c r="C25" s="75">
        <v>5</v>
      </c>
      <c r="D25" s="70" t="s">
        <v>150</v>
      </c>
      <c r="E25" s="80"/>
      <c r="F25" s="81"/>
      <c r="G25" s="182"/>
      <c r="H25" s="77"/>
    </row>
    <row r="26" spans="2:8" s="78" customFormat="1" ht="24.75" customHeight="1">
      <c r="B26" s="91" t="s">
        <v>4</v>
      </c>
      <c r="C26" s="193" t="s">
        <v>51</v>
      </c>
      <c r="D26" s="194"/>
      <c r="E26" s="195"/>
      <c r="F26" s="81"/>
      <c r="G26" s="185">
        <f>G27+G30+G31+G32</f>
        <v>1725883</v>
      </c>
      <c r="H26" s="185">
        <f>H27+H30+H31+H32</f>
        <v>1725883</v>
      </c>
    </row>
    <row r="27" spans="2:8" s="78" customFormat="1" ht="15.95" customHeight="1">
      <c r="B27" s="79"/>
      <c r="C27" s="75">
        <v>1</v>
      </c>
      <c r="D27" s="70" t="s">
        <v>34</v>
      </c>
      <c r="E27" s="92"/>
      <c r="F27" s="81"/>
      <c r="G27" s="182">
        <f>G28+G29</f>
        <v>1725883</v>
      </c>
      <c r="H27" s="77">
        <f>H28+H29</f>
        <v>1725883</v>
      </c>
    </row>
    <row r="28" spans="2:8" s="86" customFormat="1" ht="15.95" customHeight="1">
      <c r="B28" s="79"/>
      <c r="C28" s="88"/>
      <c r="D28" s="82" t="s">
        <v>106</v>
      </c>
      <c r="E28" s="83" t="s">
        <v>35</v>
      </c>
      <c r="F28" s="84"/>
      <c r="G28" s="181">
        <v>1725883</v>
      </c>
      <c r="H28" s="85">
        <v>1725883</v>
      </c>
    </row>
    <row r="29" spans="2:8" s="86" customFormat="1" ht="15.95" customHeight="1">
      <c r="B29" s="87"/>
      <c r="C29" s="89"/>
      <c r="D29" s="90" t="s">
        <v>106</v>
      </c>
      <c r="E29" s="83" t="s">
        <v>31</v>
      </c>
      <c r="F29" s="84"/>
      <c r="G29" s="181"/>
      <c r="H29" s="85"/>
    </row>
    <row r="30" spans="2:8" s="78" customFormat="1" ht="15.95" customHeight="1">
      <c r="B30" s="87"/>
      <c r="C30" s="75">
        <v>2</v>
      </c>
      <c r="D30" s="70" t="s">
        <v>36</v>
      </c>
      <c r="E30" s="80"/>
      <c r="F30" s="81"/>
      <c r="G30" s="182">
        <v>0</v>
      </c>
      <c r="H30" s="77">
        <v>0</v>
      </c>
    </row>
    <row r="31" spans="2:8" s="78" customFormat="1" ht="15.95" customHeight="1">
      <c r="B31" s="79"/>
      <c r="C31" s="75">
        <v>3</v>
      </c>
      <c r="D31" s="70" t="s">
        <v>28</v>
      </c>
      <c r="E31" s="80"/>
      <c r="F31" s="81"/>
      <c r="G31" s="182"/>
      <c r="H31" s="77"/>
    </row>
    <row r="32" spans="2:8" s="78" customFormat="1" ht="15.95" customHeight="1">
      <c r="B32" s="79"/>
      <c r="C32" s="75">
        <v>4</v>
      </c>
      <c r="D32" s="70" t="s">
        <v>37</v>
      </c>
      <c r="E32" s="80"/>
      <c r="F32" s="81"/>
      <c r="G32" s="182"/>
      <c r="H32" s="77">
        <v>0</v>
      </c>
    </row>
    <row r="33" spans="2:12" s="78" customFormat="1" ht="24.75" customHeight="1">
      <c r="B33" s="79"/>
      <c r="C33" s="193" t="s">
        <v>53</v>
      </c>
      <c r="D33" s="194"/>
      <c r="E33" s="195"/>
      <c r="F33" s="81"/>
      <c r="G33" s="182">
        <f>G8+G26</f>
        <v>28686747</v>
      </c>
      <c r="H33" s="77">
        <f>H8+H26</f>
        <v>14996710</v>
      </c>
    </row>
    <row r="34" spans="2:12" s="78" customFormat="1" ht="24.75" customHeight="1">
      <c r="B34" s="91" t="s">
        <v>38</v>
      </c>
      <c r="C34" s="193" t="s">
        <v>39</v>
      </c>
      <c r="D34" s="194"/>
      <c r="E34" s="195"/>
      <c r="F34" s="81"/>
      <c r="G34" s="185">
        <f>G35+G36+G37+G38+G39+G40+G41+G42+G43+G44</f>
        <v>7260123</v>
      </c>
      <c r="H34" s="185">
        <f>H35+H36+H37+H38+H39+H40+H41+H42+H43+H44</f>
        <v>2071780</v>
      </c>
    </row>
    <row r="35" spans="2:12" s="78" customFormat="1" ht="15.95" customHeight="1">
      <c r="B35" s="79"/>
      <c r="C35" s="75">
        <v>1</v>
      </c>
      <c r="D35" s="70" t="s">
        <v>40</v>
      </c>
      <c r="E35" s="80"/>
      <c r="F35" s="81"/>
      <c r="G35" s="182"/>
      <c r="H35" s="77"/>
    </row>
    <row r="36" spans="2:12" s="78" customFormat="1" ht="15.95" customHeight="1">
      <c r="B36" s="79"/>
      <c r="C36" s="99">
        <v>2</v>
      </c>
      <c r="D36" s="70" t="s">
        <v>41</v>
      </c>
      <c r="E36" s="80"/>
      <c r="F36" s="81"/>
      <c r="G36" s="182"/>
      <c r="H36" s="77"/>
    </row>
    <row r="37" spans="2:12" s="78" customFormat="1" ht="15.95" customHeight="1">
      <c r="B37" s="79"/>
      <c r="C37" s="75">
        <v>3</v>
      </c>
      <c r="D37" s="70" t="s">
        <v>42</v>
      </c>
      <c r="E37" s="80"/>
      <c r="F37" s="81"/>
      <c r="G37" s="182">
        <v>100000</v>
      </c>
      <c r="H37" s="77">
        <v>100000</v>
      </c>
    </row>
    <row r="38" spans="2:12" s="78" customFormat="1" ht="15.95" customHeight="1">
      <c r="B38" s="79"/>
      <c r="C38" s="99">
        <v>4</v>
      </c>
      <c r="D38" s="70" t="s">
        <v>43</v>
      </c>
      <c r="E38" s="80"/>
      <c r="F38" s="81"/>
      <c r="G38" s="182"/>
      <c r="H38" s="77"/>
    </row>
    <row r="39" spans="2:12" s="78" customFormat="1" ht="15.95" customHeight="1">
      <c r="B39" s="79"/>
      <c r="C39" s="75">
        <v>5</v>
      </c>
      <c r="D39" s="70" t="s">
        <v>121</v>
      </c>
      <c r="E39" s="80"/>
      <c r="F39" s="81"/>
      <c r="G39" s="182"/>
      <c r="H39" s="77"/>
    </row>
    <row r="40" spans="2:12" s="78" customFormat="1" ht="15.95" customHeight="1">
      <c r="B40" s="79"/>
      <c r="C40" s="99">
        <v>6</v>
      </c>
      <c r="D40" s="70" t="s">
        <v>44</v>
      </c>
      <c r="E40" s="80"/>
      <c r="F40" s="81"/>
      <c r="G40" s="182"/>
      <c r="H40" s="77"/>
    </row>
    <row r="41" spans="2:12" s="78" customFormat="1" ht="15.95" customHeight="1">
      <c r="B41" s="79"/>
      <c r="C41" s="75">
        <v>7</v>
      </c>
      <c r="D41" s="70" t="s">
        <v>45</v>
      </c>
      <c r="E41" s="80"/>
      <c r="F41" s="81"/>
      <c r="G41" s="182">
        <v>0</v>
      </c>
      <c r="H41" s="77"/>
    </row>
    <row r="42" spans="2:12" s="78" customFormat="1" ht="15.95" customHeight="1">
      <c r="B42" s="79"/>
      <c r="C42" s="99">
        <v>8</v>
      </c>
      <c r="D42" s="70" t="s">
        <v>46</v>
      </c>
      <c r="E42" s="80"/>
      <c r="F42" s="81"/>
      <c r="G42" s="182">
        <v>0</v>
      </c>
      <c r="H42" s="77"/>
    </row>
    <row r="43" spans="2:12" s="78" customFormat="1" ht="15.95" customHeight="1">
      <c r="B43" s="79"/>
      <c r="C43" s="75">
        <v>9</v>
      </c>
      <c r="D43" s="70" t="s">
        <v>47</v>
      </c>
      <c r="E43" s="80"/>
      <c r="F43" s="81"/>
      <c r="G43" s="182">
        <f>H44+H43</f>
        <v>1971780</v>
      </c>
      <c r="H43" s="77">
        <v>472918</v>
      </c>
    </row>
    <row r="44" spans="2:12" s="78" customFormat="1" ht="15.95" customHeight="1">
      <c r="B44" s="79"/>
      <c r="C44" s="99">
        <v>10</v>
      </c>
      <c r="D44" s="70" t="s">
        <v>48</v>
      </c>
      <c r="E44" s="80"/>
      <c r="F44" s="81"/>
      <c r="G44" s="182">
        <f ca="1">Rezultati!F28</f>
        <v>5188343</v>
      </c>
      <c r="H44" s="77">
        <v>1498862</v>
      </c>
    </row>
    <row r="45" spans="2:12" s="78" customFormat="1" ht="24.75" customHeight="1">
      <c r="B45" s="79"/>
      <c r="C45" s="193" t="s">
        <v>52</v>
      </c>
      <c r="D45" s="194"/>
      <c r="E45" s="195"/>
      <c r="F45" s="81"/>
      <c r="G45" s="185">
        <f>G33+G34</f>
        <v>35946870</v>
      </c>
      <c r="H45" s="77">
        <f>H33+H34</f>
        <v>17068490</v>
      </c>
    </row>
    <row r="46" spans="2:12" s="78" customFormat="1" ht="15.95" customHeight="1">
      <c r="B46" s="93"/>
      <c r="C46" s="93"/>
      <c r="D46" s="100"/>
      <c r="E46" s="94"/>
      <c r="F46" s="94"/>
      <c r="G46" s="95"/>
      <c r="H46" s="95"/>
      <c r="K46" s="162"/>
    </row>
    <row r="47" spans="2:12" s="78" customFormat="1" ht="15.95" customHeight="1">
      <c r="B47" s="93"/>
      <c r="C47" s="93"/>
      <c r="D47" s="100"/>
      <c r="E47" s="94"/>
      <c r="F47" s="94"/>
      <c r="G47" s="95"/>
      <c r="H47" s="95"/>
      <c r="L47" s="162"/>
    </row>
    <row r="48" spans="2:12" s="78" customFormat="1" ht="15.95" customHeight="1">
      <c r="B48" s="93"/>
      <c r="C48" s="93"/>
      <c r="D48" s="100"/>
      <c r="E48" s="94"/>
      <c r="F48" s="94"/>
      <c r="G48" s="95"/>
      <c r="H48" s="95"/>
    </row>
    <row r="49" spans="2:8" s="78" customFormat="1" ht="15.95" customHeight="1">
      <c r="B49" s="93"/>
      <c r="C49" s="93"/>
      <c r="D49" s="100"/>
      <c r="E49" s="94"/>
      <c r="F49" s="94"/>
      <c r="G49" s="95"/>
      <c r="H49" s="95"/>
    </row>
    <row r="50" spans="2:8" s="78" customFormat="1" ht="15.95" customHeight="1">
      <c r="B50" s="93"/>
      <c r="C50" s="93"/>
      <c r="D50" s="100"/>
      <c r="E50" s="94"/>
      <c r="F50" s="94"/>
      <c r="G50" s="95"/>
      <c r="H50" s="95"/>
    </row>
    <row r="51" spans="2:8" s="78" customFormat="1" ht="15.95" customHeight="1">
      <c r="B51" s="93"/>
      <c r="C51" s="93"/>
      <c r="D51" s="100"/>
      <c r="E51" s="94"/>
      <c r="F51" s="94"/>
      <c r="G51" s="95"/>
      <c r="H51" s="95"/>
    </row>
    <row r="52" spans="2:8" s="78" customFormat="1" ht="15.95" customHeight="1">
      <c r="B52" s="93"/>
      <c r="C52" s="93"/>
      <c r="D52" s="100"/>
      <c r="E52" s="94"/>
      <c r="F52" s="94"/>
      <c r="G52" s="95"/>
      <c r="H52" s="95"/>
    </row>
    <row r="53" spans="2:8" s="78" customFormat="1" ht="15.95" customHeight="1">
      <c r="B53" s="93"/>
      <c r="C53" s="93"/>
      <c r="D53" s="100"/>
      <c r="E53" s="94"/>
      <c r="F53" s="94"/>
      <c r="G53" s="95"/>
      <c r="H53" s="95"/>
    </row>
    <row r="54" spans="2:8" s="78" customFormat="1" ht="15.95" customHeight="1">
      <c r="B54" s="93"/>
      <c r="C54" s="93"/>
      <c r="D54" s="100"/>
      <c r="E54" s="94"/>
      <c r="F54" s="94"/>
      <c r="G54" s="95"/>
      <c r="H54" s="95"/>
    </row>
    <row r="55" spans="2:8" s="78" customFormat="1" ht="15.95" customHeight="1">
      <c r="B55" s="93"/>
      <c r="C55" s="93"/>
      <c r="D55" s="93"/>
      <c r="E55" s="93"/>
      <c r="F55" s="94"/>
      <c r="G55" s="95"/>
      <c r="H55" s="95"/>
    </row>
    <row r="56" spans="2:8">
      <c r="B56" s="101"/>
      <c r="C56" s="101"/>
      <c r="D56" s="102"/>
      <c r="E56" s="103"/>
      <c r="F56" s="103"/>
      <c r="G56" s="104"/>
      <c r="H56" s="104"/>
    </row>
  </sheetData>
  <sheetProtection password="CE88" sheet="1" formatCells="0" formatColumns="0" formatRows="0" insertColumns="0" insertRows="0" insertHyperlinks="0" deleteColumns="0" deleteRows="0" sort="0" autoFilter="0" pivotTables="0"/>
  <mergeCells count="9">
    <mergeCell ref="C45:E45"/>
    <mergeCell ref="B6:B7"/>
    <mergeCell ref="C6:E7"/>
    <mergeCell ref="C26:E26"/>
    <mergeCell ref="C34:E34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" header="0.25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43"/>
  <sheetViews>
    <sheetView topLeftCell="B4" workbookViewId="0">
      <selection activeCell="J36" sqref="J36"/>
    </sheetView>
  </sheetViews>
  <sheetFormatPr defaultRowHeight="12.75"/>
  <cols>
    <col min="1" max="1" width="13.28515625" style="42" customWidth="1"/>
    <col min="2" max="2" width="3.7109375" style="66" customWidth="1"/>
    <col min="3" max="3" width="5.28515625" style="66" customWidth="1"/>
    <col min="4" max="4" width="2.7109375" style="66" customWidth="1"/>
    <col min="5" max="5" width="51.7109375" style="42" customWidth="1"/>
    <col min="6" max="6" width="14.85546875" style="67" customWidth="1"/>
    <col min="7" max="7" width="14" style="67" customWidth="1"/>
    <col min="8" max="8" width="1.42578125" style="42" customWidth="1"/>
    <col min="9" max="9" width="9.140625" style="42"/>
    <col min="10" max="10" width="18" style="108" customWidth="1"/>
    <col min="11" max="11" width="13.5703125" style="42" customWidth="1"/>
    <col min="12" max="12" width="14" style="42" bestFit="1" customWidth="1"/>
    <col min="13" max="16384" width="9.140625" style="42"/>
  </cols>
  <sheetData>
    <row r="2" spans="2:10" s="65" customFormat="1" ht="18">
      <c r="B2" s="186" t="s">
        <v>186</v>
      </c>
      <c r="C2" s="60"/>
      <c r="D2" s="61"/>
      <c r="E2" s="62"/>
      <c r="F2" s="63"/>
      <c r="G2" s="64" t="s">
        <v>174</v>
      </c>
      <c r="H2" s="63"/>
      <c r="I2" s="63"/>
      <c r="J2" s="106"/>
    </row>
    <row r="3" spans="2:10" s="65" customFormat="1" ht="7.5" customHeight="1">
      <c r="B3" s="60"/>
      <c r="C3" s="60"/>
      <c r="D3" s="61"/>
      <c r="E3" s="62"/>
      <c r="F3" s="64"/>
      <c r="G3" s="105"/>
      <c r="H3" s="63"/>
      <c r="I3" s="63"/>
      <c r="J3" s="106"/>
    </row>
    <row r="4" spans="2:10" s="65" customFormat="1" ht="29.25" customHeight="1">
      <c r="B4" s="213" t="s">
        <v>180</v>
      </c>
      <c r="C4" s="213"/>
      <c r="D4" s="213"/>
      <c r="E4" s="213"/>
      <c r="F4" s="213"/>
      <c r="G4" s="213"/>
      <c r="H4" s="63"/>
      <c r="I4" s="63"/>
      <c r="J4" s="106"/>
    </row>
    <row r="5" spans="2:10" s="65" customFormat="1" ht="18.75" customHeight="1">
      <c r="B5" s="212" t="s">
        <v>135</v>
      </c>
      <c r="C5" s="212"/>
      <c r="D5" s="212"/>
      <c r="E5" s="212"/>
      <c r="F5" s="212"/>
      <c r="G5" s="212"/>
      <c r="H5" s="107"/>
      <c r="I5" s="107"/>
      <c r="J5" s="106"/>
    </row>
    <row r="6" spans="2:10" ht="7.5" customHeight="1"/>
    <row r="7" spans="2:10" s="65" customFormat="1" ht="15.95" customHeight="1">
      <c r="B7" s="220" t="s">
        <v>2</v>
      </c>
      <c r="C7" s="214" t="s">
        <v>136</v>
      </c>
      <c r="D7" s="215"/>
      <c r="E7" s="216"/>
      <c r="F7" s="109" t="s">
        <v>137</v>
      </c>
      <c r="G7" s="109" t="s">
        <v>137</v>
      </c>
      <c r="H7" s="78"/>
      <c r="I7" s="78"/>
      <c r="J7" s="106"/>
    </row>
    <row r="8" spans="2:10" s="65" customFormat="1" ht="15.95" customHeight="1">
      <c r="B8" s="221"/>
      <c r="C8" s="217"/>
      <c r="D8" s="218"/>
      <c r="E8" s="219"/>
      <c r="F8" s="110" t="s">
        <v>138</v>
      </c>
      <c r="G8" s="111" t="s">
        <v>141</v>
      </c>
      <c r="H8" s="78"/>
      <c r="I8" s="78"/>
    </row>
    <row r="9" spans="2:10" s="65" customFormat="1" ht="24.95" customHeight="1">
      <c r="B9" s="112">
        <v>1</v>
      </c>
      <c r="C9" s="204" t="s">
        <v>55</v>
      </c>
      <c r="D9" s="205"/>
      <c r="E9" s="206"/>
      <c r="F9" s="114">
        <v>36636799</v>
      </c>
      <c r="G9" s="114"/>
    </row>
    <row r="10" spans="2:10" s="65" customFormat="1" ht="24.95" customHeight="1">
      <c r="B10" s="112">
        <v>2</v>
      </c>
      <c r="C10" s="204" t="s">
        <v>56</v>
      </c>
      <c r="D10" s="205"/>
      <c r="E10" s="206"/>
      <c r="F10" s="114">
        <v>0</v>
      </c>
      <c r="G10" s="114"/>
    </row>
    <row r="11" spans="2:10" s="65" customFormat="1" ht="24.95" customHeight="1">
      <c r="B11" s="68">
        <v>3</v>
      </c>
      <c r="C11" s="204" t="s">
        <v>151</v>
      </c>
      <c r="D11" s="205"/>
      <c r="E11" s="206"/>
      <c r="F11" s="115">
        <v>0</v>
      </c>
      <c r="G11" s="115"/>
    </row>
    <row r="12" spans="2:10" s="65" customFormat="1" ht="24.95" customHeight="1">
      <c r="B12" s="68">
        <v>4</v>
      </c>
      <c r="C12" s="204" t="s">
        <v>122</v>
      </c>
      <c r="D12" s="205"/>
      <c r="E12" s="206"/>
      <c r="F12" s="178">
        <v>-27014340</v>
      </c>
      <c r="G12" s="115"/>
    </row>
    <row r="13" spans="2:10" s="65" customFormat="1" ht="24.95" customHeight="1">
      <c r="B13" s="68">
        <v>5</v>
      </c>
      <c r="C13" s="204" t="s">
        <v>123</v>
      </c>
      <c r="D13" s="205"/>
      <c r="E13" s="206"/>
      <c r="F13" s="178">
        <f>F14+F15</f>
        <v>-1131240</v>
      </c>
      <c r="G13" s="115"/>
    </row>
    <row r="14" spans="2:10" s="65" customFormat="1" ht="24.95" customHeight="1">
      <c r="B14" s="68"/>
      <c r="C14" s="113"/>
      <c r="D14" s="210" t="s">
        <v>124</v>
      </c>
      <c r="E14" s="211"/>
      <c r="F14" s="179">
        <v>-960000</v>
      </c>
      <c r="G14" s="116"/>
      <c r="H14" s="86"/>
      <c r="I14" s="86"/>
    </row>
    <row r="15" spans="2:10" s="65" customFormat="1" ht="24.95" customHeight="1">
      <c r="B15" s="68"/>
      <c r="C15" s="113"/>
      <c r="D15" s="210" t="s">
        <v>125</v>
      </c>
      <c r="E15" s="211"/>
      <c r="F15" s="179">
        <v>-171240</v>
      </c>
      <c r="G15" s="116"/>
      <c r="H15" s="86"/>
      <c r="I15" s="86"/>
    </row>
    <row r="16" spans="2:10" s="65" customFormat="1" ht="24.95" customHeight="1">
      <c r="B16" s="112">
        <v>6</v>
      </c>
      <c r="C16" s="204" t="s">
        <v>126</v>
      </c>
      <c r="D16" s="205"/>
      <c r="E16" s="206"/>
      <c r="F16" s="175">
        <v>0</v>
      </c>
      <c r="G16" s="114"/>
    </row>
    <row r="17" spans="2:10" s="65" customFormat="1" ht="24.95" customHeight="1">
      <c r="B17" s="112">
        <v>7</v>
      </c>
      <c r="C17" s="204" t="s">
        <v>127</v>
      </c>
      <c r="D17" s="205"/>
      <c r="E17" s="206"/>
      <c r="F17" s="175">
        <v>-2781299</v>
      </c>
      <c r="G17" s="114"/>
    </row>
    <row r="18" spans="2:10" s="65" customFormat="1" ht="39.950000000000003" customHeight="1">
      <c r="B18" s="112">
        <v>8</v>
      </c>
      <c r="C18" s="193" t="s">
        <v>128</v>
      </c>
      <c r="D18" s="194"/>
      <c r="E18" s="195"/>
      <c r="F18" s="177">
        <f>F12+F13+F16+F17</f>
        <v>-30926879</v>
      </c>
      <c r="G18" s="117"/>
      <c r="H18" s="78"/>
      <c r="I18" s="78"/>
    </row>
    <row r="19" spans="2:10" s="65" customFormat="1" ht="39.950000000000003" customHeight="1">
      <c r="B19" s="112">
        <v>9</v>
      </c>
      <c r="C19" s="207" t="s">
        <v>129</v>
      </c>
      <c r="D19" s="208"/>
      <c r="E19" s="209"/>
      <c r="F19" s="177">
        <f>F9+F18</f>
        <v>5709920</v>
      </c>
      <c r="G19" s="117"/>
      <c r="H19" s="78"/>
      <c r="I19" s="78"/>
    </row>
    <row r="20" spans="2:10" s="65" customFormat="1" ht="24.95" customHeight="1">
      <c r="B20" s="112">
        <v>10</v>
      </c>
      <c r="C20" s="204" t="s">
        <v>57</v>
      </c>
      <c r="D20" s="205"/>
      <c r="E20" s="206"/>
      <c r="F20" s="175"/>
      <c r="G20" s="114"/>
    </row>
    <row r="21" spans="2:10" s="65" customFormat="1" ht="24.95" customHeight="1">
      <c r="B21" s="112">
        <v>11</v>
      </c>
      <c r="C21" s="204" t="s">
        <v>130</v>
      </c>
      <c r="D21" s="205"/>
      <c r="E21" s="206"/>
      <c r="F21" s="175"/>
      <c r="G21" s="114"/>
    </row>
    <row r="22" spans="2:10" s="65" customFormat="1" ht="24.95" customHeight="1">
      <c r="B22" s="112">
        <v>12</v>
      </c>
      <c r="C22" s="204" t="s">
        <v>58</v>
      </c>
      <c r="D22" s="205"/>
      <c r="E22" s="206"/>
      <c r="F22" s="175">
        <f>F24+F25</f>
        <v>-521577</v>
      </c>
      <c r="G22" s="114"/>
    </row>
    <row r="23" spans="2:10" s="65" customFormat="1" ht="24.95" customHeight="1">
      <c r="B23" s="112"/>
      <c r="C23" s="118">
        <v>121</v>
      </c>
      <c r="D23" s="210" t="s">
        <v>59</v>
      </c>
      <c r="E23" s="211"/>
      <c r="F23" s="176">
        <v>0</v>
      </c>
      <c r="G23" s="119"/>
      <c r="H23" s="86"/>
      <c r="I23" s="86"/>
    </row>
    <row r="24" spans="2:10" s="65" customFormat="1" ht="24.95" customHeight="1">
      <c r="B24" s="112"/>
      <c r="C24" s="113">
        <v>122</v>
      </c>
      <c r="D24" s="210" t="s">
        <v>131</v>
      </c>
      <c r="E24" s="211"/>
      <c r="F24" s="176">
        <v>-189595</v>
      </c>
      <c r="G24" s="119"/>
      <c r="H24" s="86"/>
      <c r="I24" s="86"/>
    </row>
    <row r="25" spans="2:10" s="65" customFormat="1" ht="24.95" customHeight="1">
      <c r="B25" s="112"/>
      <c r="C25" s="113">
        <v>123</v>
      </c>
      <c r="D25" s="210" t="s">
        <v>60</v>
      </c>
      <c r="E25" s="211"/>
      <c r="F25" s="176">
        <v>-331982</v>
      </c>
      <c r="G25" s="119"/>
      <c r="H25" s="86"/>
      <c r="I25" s="86"/>
    </row>
    <row r="26" spans="2:10" s="65" customFormat="1" ht="24.95" customHeight="1">
      <c r="B26" s="112"/>
      <c r="C26" s="113">
        <v>124</v>
      </c>
      <c r="D26" s="210" t="s">
        <v>61</v>
      </c>
      <c r="E26" s="211"/>
      <c r="F26" s="176">
        <v>0</v>
      </c>
      <c r="G26" s="119"/>
      <c r="H26" s="86"/>
      <c r="I26" s="86"/>
    </row>
    <row r="27" spans="2:10" s="65" customFormat="1" ht="39.950000000000003" customHeight="1">
      <c r="B27" s="112">
        <v>13</v>
      </c>
      <c r="C27" s="207" t="s">
        <v>62</v>
      </c>
      <c r="D27" s="208"/>
      <c r="E27" s="209"/>
      <c r="F27" s="177">
        <f>F20+F21+F22</f>
        <v>-521577</v>
      </c>
      <c r="G27" s="117"/>
      <c r="H27" s="78"/>
      <c r="I27" s="78"/>
    </row>
    <row r="28" spans="2:10" s="65" customFormat="1" ht="39.950000000000003" customHeight="1">
      <c r="B28" s="112">
        <v>14</v>
      </c>
      <c r="C28" s="207" t="s">
        <v>133</v>
      </c>
      <c r="D28" s="208"/>
      <c r="E28" s="209"/>
      <c r="F28" s="177">
        <f>F19+F27</f>
        <v>5188343</v>
      </c>
      <c r="G28" s="117"/>
      <c r="H28" s="78"/>
      <c r="I28" s="78"/>
    </row>
    <row r="29" spans="2:10" s="65" customFormat="1" ht="24.95" customHeight="1">
      <c r="B29" s="112">
        <v>15</v>
      </c>
      <c r="C29" s="204" t="s">
        <v>63</v>
      </c>
      <c r="D29" s="205"/>
      <c r="E29" s="206"/>
      <c r="F29" s="114">
        <v>519883</v>
      </c>
      <c r="G29" s="114"/>
    </row>
    <row r="30" spans="2:10" s="65" customFormat="1" ht="39.950000000000003" customHeight="1">
      <c r="B30" s="112">
        <v>16</v>
      </c>
      <c r="C30" s="207" t="s">
        <v>134</v>
      </c>
      <c r="D30" s="208"/>
      <c r="E30" s="209"/>
      <c r="F30" s="117">
        <f>F28-F29</f>
        <v>4668460</v>
      </c>
      <c r="G30" s="117">
        <f>G28-G29</f>
        <v>0</v>
      </c>
      <c r="H30" s="78"/>
      <c r="I30" s="78"/>
    </row>
    <row r="31" spans="2:10" s="65" customFormat="1" ht="33.75" customHeight="1">
      <c r="B31" s="112"/>
      <c r="C31" s="69" t="s">
        <v>176</v>
      </c>
      <c r="D31" s="70"/>
      <c r="E31" s="154"/>
      <c r="F31" s="117">
        <f>F28+10490</f>
        <v>5198833</v>
      </c>
      <c r="G31" s="117">
        <f>G29-G30</f>
        <v>0</v>
      </c>
      <c r="H31" s="78"/>
      <c r="I31" s="78"/>
      <c r="J31" s="106"/>
    </row>
    <row r="32" spans="2:10" s="65" customFormat="1" ht="24.95" customHeight="1">
      <c r="B32" s="112">
        <v>17</v>
      </c>
      <c r="C32" s="204" t="s">
        <v>132</v>
      </c>
      <c r="D32" s="205"/>
      <c r="E32" s="206"/>
      <c r="F32" s="114"/>
      <c r="G32" s="114"/>
      <c r="J32" s="106"/>
    </row>
    <row r="33" spans="2:10" s="65" customFormat="1" ht="15.95" customHeight="1">
      <c r="B33" s="120"/>
      <c r="C33" s="120"/>
      <c r="D33" s="120"/>
      <c r="G33" s="150"/>
    </row>
    <row r="34" spans="2:10" s="65" customFormat="1" ht="15.95" customHeight="1">
      <c r="B34" s="120"/>
      <c r="C34" s="120"/>
      <c r="D34" s="120"/>
      <c r="G34" s="150"/>
    </row>
    <row r="35" spans="2:10" s="65" customFormat="1" ht="15.95" customHeight="1">
      <c r="B35" s="120"/>
      <c r="C35" s="120"/>
      <c r="D35" s="120"/>
      <c r="G35" s="106"/>
    </row>
    <row r="36" spans="2:10" s="65" customFormat="1" ht="15.95" customHeight="1">
      <c r="B36" s="120"/>
      <c r="G36" s="106"/>
    </row>
    <row r="37" spans="2:10" s="65" customFormat="1" ht="15.95" customHeight="1">
      <c r="B37" s="120"/>
      <c r="C37" s="120"/>
      <c r="G37" s="106"/>
    </row>
    <row r="38" spans="2:10" s="65" customFormat="1" ht="15.95" customHeight="1">
      <c r="B38" s="120"/>
      <c r="C38" s="120"/>
      <c r="D38" s="120"/>
      <c r="G38" s="106"/>
    </row>
    <row r="39" spans="2:10" s="65" customFormat="1" ht="15.95" customHeight="1">
      <c r="B39" s="120"/>
      <c r="C39" s="120"/>
      <c r="D39" s="120"/>
      <c r="G39" s="106"/>
    </row>
    <row r="40" spans="2:10" s="65" customFormat="1" ht="15.95" customHeight="1">
      <c r="B40" s="120"/>
      <c r="C40" s="120"/>
      <c r="D40" s="120"/>
      <c r="G40" s="106"/>
    </row>
    <row r="41" spans="2:10" s="65" customFormat="1" ht="15.95" customHeight="1">
      <c r="B41" s="120"/>
      <c r="C41" s="120"/>
      <c r="D41" s="120"/>
      <c r="E41" s="121"/>
      <c r="F41" s="122"/>
      <c r="G41" s="122"/>
      <c r="J41" s="106"/>
    </row>
    <row r="42" spans="2:10" s="65" customFormat="1" ht="15.95" customHeight="1">
      <c r="B42" s="120"/>
      <c r="C42" s="120"/>
      <c r="D42" s="120"/>
      <c r="E42" s="120"/>
      <c r="F42" s="122"/>
      <c r="G42" s="122"/>
      <c r="J42" s="106"/>
    </row>
    <row r="43" spans="2:10">
      <c r="B43" s="123"/>
      <c r="C43" s="123"/>
      <c r="D43" s="123"/>
      <c r="E43" s="40"/>
      <c r="F43" s="124"/>
      <c r="G43" s="124"/>
    </row>
  </sheetData>
  <sheetProtection password="CE88" sheet="1" formatCells="0" formatColumns="0" formatRows="0" insertColumns="0" insertRows="0" insertHyperlinks="0" deleteColumns="0" deleteRows="0" sort="0" autoFilter="0" pivotTables="0"/>
  <mergeCells count="27">
    <mergeCell ref="B5:G5"/>
    <mergeCell ref="B4:G4"/>
    <mergeCell ref="C27:E27"/>
    <mergeCell ref="C7:E8"/>
    <mergeCell ref="B7:B8"/>
    <mergeCell ref="C18:E18"/>
    <mergeCell ref="C19:E19"/>
    <mergeCell ref="C9:E9"/>
    <mergeCell ref="C10:E10"/>
    <mergeCell ref="C21:E21"/>
    <mergeCell ref="D25:E25"/>
    <mergeCell ref="C17:E17"/>
    <mergeCell ref="C20:E20"/>
    <mergeCell ref="C11:E11"/>
    <mergeCell ref="C12:E12"/>
    <mergeCell ref="D23:E23"/>
    <mergeCell ref="C22:E22"/>
    <mergeCell ref="C32:E32"/>
    <mergeCell ref="C30:E30"/>
    <mergeCell ref="C13:E13"/>
    <mergeCell ref="D14:E14"/>
    <mergeCell ref="D15:E15"/>
    <mergeCell ref="C16:E16"/>
    <mergeCell ref="D26:E26"/>
    <mergeCell ref="C28:E28"/>
    <mergeCell ref="C29:E29"/>
    <mergeCell ref="D24:E24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J42"/>
  <sheetViews>
    <sheetView topLeftCell="A4" workbookViewId="0">
      <selection activeCell="F41" sqref="F41"/>
    </sheetView>
  </sheetViews>
  <sheetFormatPr defaultRowHeight="12.75"/>
  <cols>
    <col min="1" max="1" width="13.28515625" style="22" customWidth="1"/>
    <col min="2" max="3" width="3.7109375" style="58" customWidth="1"/>
    <col min="4" max="4" width="3.5703125" style="58" customWidth="1"/>
    <col min="5" max="5" width="44.42578125" style="22" customWidth="1"/>
    <col min="6" max="6" width="15.42578125" style="168" customWidth="1"/>
    <col min="7" max="7" width="15.42578125" style="59" customWidth="1"/>
    <col min="8" max="8" width="1.42578125" style="22" customWidth="1"/>
    <col min="9" max="16384" width="9.140625" style="22"/>
  </cols>
  <sheetData>
    <row r="2" spans="2:7" s="129" customFormat="1" ht="18">
      <c r="B2" s="186" t="s">
        <v>196</v>
      </c>
      <c r="C2" s="60"/>
      <c r="D2" s="61"/>
      <c r="E2" s="62"/>
      <c r="F2" s="167"/>
      <c r="G2" s="64" t="s">
        <v>174</v>
      </c>
    </row>
    <row r="3" spans="2:7" s="129" customFormat="1" ht="7.5" customHeight="1">
      <c r="B3" s="60"/>
      <c r="C3" s="60"/>
      <c r="D3" s="61"/>
      <c r="E3" s="62"/>
      <c r="F3" s="131"/>
      <c r="G3" s="131"/>
    </row>
    <row r="4" spans="2:7" s="129" customFormat="1" ht="8.25" customHeight="1">
      <c r="B4" s="60"/>
      <c r="C4" s="60"/>
      <c r="D4" s="61"/>
      <c r="E4" s="62"/>
      <c r="F4" s="131"/>
      <c r="G4" s="130"/>
    </row>
    <row r="5" spans="2:7" s="129" customFormat="1" ht="18" customHeight="1">
      <c r="B5" s="213" t="s">
        <v>182</v>
      </c>
      <c r="C5" s="213"/>
      <c r="D5" s="213"/>
      <c r="E5" s="213"/>
      <c r="F5" s="213"/>
      <c r="G5" s="213"/>
    </row>
    <row r="6" spans="2:7" ht="6.75" customHeight="1"/>
    <row r="7" spans="2:7" s="129" customFormat="1" ht="15.95" customHeight="1">
      <c r="B7" s="222" t="s">
        <v>2</v>
      </c>
      <c r="C7" s="214" t="s">
        <v>155</v>
      </c>
      <c r="D7" s="215"/>
      <c r="E7" s="216"/>
      <c r="F7" s="169" t="s">
        <v>137</v>
      </c>
      <c r="G7" s="132" t="s">
        <v>137</v>
      </c>
    </row>
    <row r="8" spans="2:7" s="129" customFormat="1" ht="15.95" customHeight="1">
      <c r="B8" s="223"/>
      <c r="C8" s="217"/>
      <c r="D8" s="218"/>
      <c r="E8" s="219"/>
      <c r="F8" s="170" t="s">
        <v>138</v>
      </c>
      <c r="G8" s="134" t="s">
        <v>141</v>
      </c>
    </row>
    <row r="9" spans="2:7" s="129" customFormat="1" ht="24.95" customHeight="1">
      <c r="B9" s="135"/>
      <c r="C9" s="125" t="s">
        <v>156</v>
      </c>
      <c r="D9" s="126"/>
      <c r="E9" s="92"/>
      <c r="F9" s="171"/>
      <c r="G9" s="136">
        <f>G10+G11+G16+G18+G19+G21+G22+G23+G24</f>
        <v>173178</v>
      </c>
    </row>
    <row r="10" spans="2:7" s="129" customFormat="1" ht="20.100000000000001" customHeight="1">
      <c r="B10" s="135"/>
      <c r="C10" s="125"/>
      <c r="D10" s="137" t="s">
        <v>140</v>
      </c>
      <c r="E10" s="137"/>
      <c r="F10" s="171">
        <f ca="1">Rezultati!F28</f>
        <v>5188343</v>
      </c>
      <c r="G10" s="136">
        <f ca="1">Rezultati!G19</f>
        <v>0</v>
      </c>
    </row>
    <row r="11" spans="2:7" s="129" customFormat="1" ht="20.100000000000001" customHeight="1">
      <c r="B11" s="135"/>
      <c r="C11" s="127"/>
      <c r="D11" s="138" t="s">
        <v>157</v>
      </c>
      <c r="F11" s="171"/>
      <c r="G11" s="136">
        <f ca="1">G12+G13+G14</f>
        <v>0</v>
      </c>
    </row>
    <row r="12" spans="2:7" s="129" customFormat="1" ht="20.100000000000001" customHeight="1">
      <c r="B12" s="135"/>
      <c r="C12" s="125"/>
      <c r="D12" s="126"/>
      <c r="E12" s="139" t="s">
        <v>158</v>
      </c>
      <c r="F12" s="171"/>
      <c r="G12" s="136"/>
    </row>
    <row r="13" spans="2:7" s="129" customFormat="1" ht="20.100000000000001" customHeight="1">
      <c r="B13" s="135"/>
      <c r="C13" s="125"/>
      <c r="D13" s="126"/>
      <c r="E13" s="139" t="s">
        <v>159</v>
      </c>
      <c r="F13" s="171"/>
      <c r="G13" s="136">
        <f ca="1">Rezultati!G25</f>
        <v>0</v>
      </c>
    </row>
    <row r="14" spans="2:7" s="129" customFormat="1" ht="20.100000000000001" customHeight="1">
      <c r="B14" s="135"/>
      <c r="C14" s="125"/>
      <c r="D14" s="126"/>
      <c r="E14" s="139" t="s">
        <v>160</v>
      </c>
      <c r="F14" s="171"/>
      <c r="G14" s="136"/>
    </row>
    <row r="15" spans="2:7" s="129" customFormat="1" ht="20.100000000000001" customHeight="1">
      <c r="B15" s="135"/>
      <c r="C15" s="125"/>
      <c r="D15" s="126"/>
      <c r="E15" s="139" t="s">
        <v>161</v>
      </c>
      <c r="F15" s="171"/>
      <c r="G15" s="136"/>
    </row>
    <row r="16" spans="2:7" s="141" customFormat="1" ht="20.100000000000001" customHeight="1">
      <c r="B16" s="226"/>
      <c r="C16" s="214"/>
      <c r="D16" s="140" t="s">
        <v>162</v>
      </c>
      <c r="F16" s="224">
        <f>-16323952</f>
        <v>-16323952</v>
      </c>
      <c r="G16" s="224">
        <v>173178</v>
      </c>
    </row>
    <row r="17" spans="2:7" s="141" customFormat="1" ht="20.100000000000001" customHeight="1">
      <c r="B17" s="227"/>
      <c r="C17" s="217"/>
      <c r="D17" s="142" t="s">
        <v>163</v>
      </c>
      <c r="F17" s="225"/>
      <c r="G17" s="225"/>
    </row>
    <row r="18" spans="2:7" s="129" customFormat="1" ht="20.100000000000001" customHeight="1">
      <c r="B18" s="133"/>
      <c r="C18" s="125"/>
      <c r="D18" s="137" t="s">
        <v>164</v>
      </c>
      <c r="E18" s="137"/>
      <c r="F18" s="172">
        <f>-3966344</f>
        <v>-3966344</v>
      </c>
      <c r="G18" s="143"/>
    </row>
    <row r="19" spans="2:7" s="129" customFormat="1" ht="20.100000000000001" customHeight="1">
      <c r="B19" s="222"/>
      <c r="C19" s="214"/>
      <c r="D19" s="140" t="s">
        <v>165</v>
      </c>
      <c r="E19" s="140"/>
      <c r="F19" s="224">
        <f>13690037</f>
        <v>13690037</v>
      </c>
      <c r="G19" s="224"/>
    </row>
    <row r="20" spans="2:7" s="129" customFormat="1" ht="20.100000000000001" customHeight="1">
      <c r="B20" s="223"/>
      <c r="C20" s="217"/>
      <c r="D20" s="138" t="s">
        <v>166</v>
      </c>
      <c r="E20" s="138"/>
      <c r="F20" s="225"/>
      <c r="G20" s="225"/>
    </row>
    <row r="21" spans="2:7" s="129" customFormat="1" ht="20.100000000000001" customHeight="1">
      <c r="B21" s="135"/>
      <c r="C21" s="125"/>
      <c r="D21" s="137" t="s">
        <v>167</v>
      </c>
      <c r="E21" s="137"/>
      <c r="F21" s="166"/>
      <c r="G21" s="144"/>
    </row>
    <row r="22" spans="2:7" s="129" customFormat="1" ht="20.100000000000001" customHeight="1">
      <c r="B22" s="135"/>
      <c r="C22" s="125"/>
      <c r="D22" s="137" t="s">
        <v>80</v>
      </c>
      <c r="E22" s="137"/>
      <c r="F22" s="171"/>
      <c r="G22" s="136"/>
    </row>
    <row r="23" spans="2:7" s="129" customFormat="1" ht="20.100000000000001" customHeight="1">
      <c r="B23" s="135"/>
      <c r="C23" s="125"/>
      <c r="D23" s="137" t="s">
        <v>81</v>
      </c>
      <c r="E23" s="137"/>
      <c r="F23" s="171"/>
      <c r="G23" s="136"/>
    </row>
    <row r="24" spans="2:7" s="129" customFormat="1" ht="20.100000000000001" customHeight="1">
      <c r="B24" s="135"/>
      <c r="C24" s="125"/>
      <c r="D24" s="83" t="s">
        <v>168</v>
      </c>
      <c r="E24" s="137"/>
      <c r="F24" s="171">
        <f>SUM(F10:F23)</f>
        <v>-1411916</v>
      </c>
      <c r="G24" s="136"/>
    </row>
    <row r="25" spans="2:7" s="129" customFormat="1" ht="24.95" customHeight="1">
      <c r="B25" s="135"/>
      <c r="C25" s="128" t="s">
        <v>82</v>
      </c>
      <c r="D25" s="126"/>
      <c r="E25" s="137"/>
      <c r="F25" s="171"/>
      <c r="G25" s="136"/>
    </row>
    <row r="26" spans="2:7" s="129" customFormat="1" ht="20.100000000000001" customHeight="1">
      <c r="B26" s="135"/>
      <c r="C26" s="125"/>
      <c r="D26" s="137" t="s">
        <v>169</v>
      </c>
      <c r="E26" s="137"/>
      <c r="F26" s="171"/>
      <c r="G26" s="136"/>
    </row>
    <row r="27" spans="2:7" s="129" customFormat="1" ht="20.100000000000001" customHeight="1">
      <c r="B27" s="135"/>
      <c r="C27" s="125"/>
      <c r="D27" s="137" t="s">
        <v>83</v>
      </c>
      <c r="E27" s="137"/>
      <c r="F27" s="171"/>
      <c r="G27" s="136"/>
    </row>
    <row r="28" spans="2:7" s="129" customFormat="1" ht="20.100000000000001" customHeight="1">
      <c r="B28" s="135"/>
      <c r="C28" s="69"/>
      <c r="D28" s="137" t="s">
        <v>84</v>
      </c>
      <c r="E28" s="137"/>
      <c r="F28" s="171"/>
      <c r="G28" s="136"/>
    </row>
    <row r="29" spans="2:7" s="129" customFormat="1" ht="20.100000000000001" customHeight="1">
      <c r="B29" s="135"/>
      <c r="C29" s="145"/>
      <c r="D29" s="137" t="s">
        <v>85</v>
      </c>
      <c r="E29" s="137"/>
      <c r="F29" s="171"/>
      <c r="G29" s="136"/>
    </row>
    <row r="30" spans="2:7" s="129" customFormat="1" ht="20.100000000000001" customHeight="1">
      <c r="B30" s="135"/>
      <c r="C30" s="145"/>
      <c r="D30" s="137" t="s">
        <v>86</v>
      </c>
      <c r="E30" s="137"/>
      <c r="F30" s="171"/>
      <c r="G30" s="136"/>
    </row>
    <row r="31" spans="2:7" s="129" customFormat="1" ht="20.100000000000001" customHeight="1">
      <c r="B31" s="135"/>
      <c r="C31" s="145"/>
      <c r="D31" s="83" t="s">
        <v>87</v>
      </c>
      <c r="E31" s="137"/>
      <c r="F31" s="171"/>
      <c r="G31" s="136"/>
    </row>
    <row r="32" spans="2:7" s="129" customFormat="1" ht="24.95" customHeight="1">
      <c r="B32" s="135"/>
      <c r="C32" s="125" t="s">
        <v>88</v>
      </c>
      <c r="D32" s="146"/>
      <c r="E32" s="137"/>
      <c r="F32" s="171"/>
      <c r="G32" s="136">
        <f>G33+G34+G35+G36+G37</f>
        <v>100000</v>
      </c>
    </row>
    <row r="33" spans="2:10" s="129" customFormat="1" ht="20.100000000000001" customHeight="1">
      <c r="B33" s="135"/>
      <c r="C33" s="145"/>
      <c r="D33" s="137" t="s">
        <v>95</v>
      </c>
      <c r="E33" s="137"/>
      <c r="F33" s="171"/>
      <c r="G33" s="136">
        <v>100000</v>
      </c>
    </row>
    <row r="34" spans="2:10" s="129" customFormat="1" ht="20.100000000000001" customHeight="1">
      <c r="B34" s="135"/>
      <c r="C34" s="145"/>
      <c r="D34" s="137" t="s">
        <v>89</v>
      </c>
      <c r="E34" s="137"/>
      <c r="F34" s="171"/>
      <c r="G34" s="136"/>
    </row>
    <row r="35" spans="2:10" s="129" customFormat="1" ht="20.100000000000001" customHeight="1">
      <c r="B35" s="135"/>
      <c r="C35" s="145"/>
      <c r="D35" s="137" t="s">
        <v>90</v>
      </c>
      <c r="E35" s="137"/>
      <c r="F35" s="171"/>
      <c r="G35" s="136"/>
    </row>
    <row r="36" spans="2:10" s="129" customFormat="1" ht="20.100000000000001" customHeight="1">
      <c r="B36" s="135"/>
      <c r="C36" s="145"/>
      <c r="D36" s="137" t="s">
        <v>91</v>
      </c>
      <c r="E36" s="137"/>
      <c r="F36" s="171"/>
      <c r="G36" s="136"/>
    </row>
    <row r="37" spans="2:10" s="129" customFormat="1" ht="20.100000000000001" customHeight="1">
      <c r="B37" s="135"/>
      <c r="C37" s="145"/>
      <c r="D37" s="83" t="s">
        <v>170</v>
      </c>
      <c r="E37" s="137"/>
      <c r="F37" s="171"/>
      <c r="G37" s="136"/>
    </row>
    <row r="38" spans="2:10" ht="25.5" customHeight="1">
      <c r="B38" s="147"/>
      <c r="C38" s="128" t="s">
        <v>92</v>
      </c>
      <c r="D38" s="147"/>
      <c r="E38" s="148"/>
      <c r="F38" s="173">
        <f>F24+F31+F37</f>
        <v>-1411916</v>
      </c>
      <c r="G38" s="149">
        <f>G9+G25+G32</f>
        <v>273178</v>
      </c>
    </row>
    <row r="39" spans="2:10" ht="25.5" customHeight="1">
      <c r="B39" s="147"/>
      <c r="C39" s="128" t="s">
        <v>93</v>
      </c>
      <c r="D39" s="147"/>
      <c r="E39" s="148"/>
      <c r="F39" s="173">
        <f>2710555</f>
        <v>2710555</v>
      </c>
      <c r="G39" s="152"/>
      <c r="J39" s="59"/>
    </row>
    <row r="40" spans="2:10" ht="25.5" customHeight="1">
      <c r="B40" s="147"/>
      <c r="C40" s="128" t="s">
        <v>94</v>
      </c>
      <c r="D40" s="147"/>
      <c r="E40" s="148"/>
      <c r="F40" s="173">
        <f>1278546</f>
        <v>1278546</v>
      </c>
      <c r="G40" s="149">
        <f>SUM(G38:G39)</f>
        <v>273178</v>
      </c>
    </row>
    <row r="42" spans="2:10">
      <c r="G42" s="153"/>
    </row>
  </sheetData>
  <sheetProtection password="CE88" sheet="1" formatCells="0" formatColumns="0" formatRows="0" insertColumns="0" insertRows="0" insertHyperlinks="0" deleteColumns="0" deleteRows="0" sort="0" autoFilter="0" pivotTables="0"/>
  <mergeCells count="11">
    <mergeCell ref="G19:G20"/>
    <mergeCell ref="C19:C20"/>
    <mergeCell ref="B19:B20"/>
    <mergeCell ref="F19:F20"/>
    <mergeCell ref="B5:G5"/>
    <mergeCell ref="C7:E8"/>
    <mergeCell ref="B7:B8"/>
    <mergeCell ref="F16:F17"/>
    <mergeCell ref="G16:G17"/>
    <mergeCell ref="B16:B17"/>
    <mergeCell ref="C16:C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G35" sqref="G35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.75">
      <c r="B2" s="186" t="s">
        <v>195</v>
      </c>
      <c r="G2" s="63"/>
      <c r="H2" s="64" t="s">
        <v>174</v>
      </c>
    </row>
    <row r="3" spans="1:8" ht="6.75" customHeight="1"/>
    <row r="4" spans="1:8" ht="25.5" customHeight="1">
      <c r="A4" s="228" t="s">
        <v>184</v>
      </c>
      <c r="B4" s="229"/>
      <c r="C4" s="229"/>
      <c r="D4" s="229"/>
      <c r="E4" s="229"/>
      <c r="F4" s="229"/>
      <c r="G4" s="229"/>
      <c r="H4" s="229"/>
    </row>
    <row r="5" spans="1:8" ht="6.75" customHeight="1"/>
    <row r="6" spans="1:8" ht="12.75" customHeight="1">
      <c r="B6" s="14" t="s">
        <v>71</v>
      </c>
      <c r="G6" s="1"/>
    </row>
    <row r="7" spans="1:8" ht="6.75" customHeight="1" thickBot="1"/>
    <row r="8" spans="1:8" s="2" customFormat="1" ht="24.95" customHeight="1" thickTop="1">
      <c r="A8" s="230"/>
      <c r="B8" s="231"/>
      <c r="C8" s="15" t="s">
        <v>42</v>
      </c>
      <c r="D8" s="15" t="s">
        <v>43</v>
      </c>
      <c r="E8" s="16" t="s">
        <v>73</v>
      </c>
      <c r="F8" s="16" t="s">
        <v>72</v>
      </c>
      <c r="G8" s="15" t="s">
        <v>74</v>
      </c>
      <c r="H8" s="17" t="s">
        <v>66</v>
      </c>
    </row>
    <row r="9" spans="1:8" s="7" customFormat="1" ht="30" customHeight="1">
      <c r="A9" s="18" t="s">
        <v>3</v>
      </c>
      <c r="B9" s="19" t="s">
        <v>69</v>
      </c>
      <c r="C9" s="5">
        <v>100000</v>
      </c>
      <c r="D9" s="5">
        <v>0</v>
      </c>
      <c r="E9" s="5">
        <v>0</v>
      </c>
      <c r="F9" s="5">
        <v>0</v>
      </c>
      <c r="G9" s="5">
        <v>0</v>
      </c>
      <c r="H9" s="6">
        <f>SUM(C9:G9)</f>
        <v>100000</v>
      </c>
    </row>
    <row r="10" spans="1:8" s="7" customFormat="1" ht="20.100000000000001" customHeight="1">
      <c r="A10" s="3" t="s">
        <v>152</v>
      </c>
      <c r="B10" s="4" t="s">
        <v>67</v>
      </c>
      <c r="C10" s="5"/>
      <c r="D10" s="5"/>
      <c r="E10" s="5"/>
      <c r="F10" s="5"/>
      <c r="G10" s="5"/>
      <c r="H10" s="6">
        <f t="shared" ref="H10:H15" si="0">SUM(C10:G10)</f>
        <v>0</v>
      </c>
    </row>
    <row r="11" spans="1:8" s="7" customFormat="1" ht="20.100000000000001" customHeight="1">
      <c r="A11" s="18" t="s">
        <v>153</v>
      </c>
      <c r="B11" s="19" t="s">
        <v>65</v>
      </c>
      <c r="C11" s="5"/>
      <c r="D11" s="5"/>
      <c r="E11" s="5"/>
      <c r="F11" s="5"/>
      <c r="G11" s="5"/>
      <c r="H11" s="6">
        <f t="shared" si="0"/>
        <v>0</v>
      </c>
    </row>
    <row r="12" spans="1:8" s="7" customFormat="1" ht="20.100000000000001" customHeight="1">
      <c r="A12" s="11">
        <v>1</v>
      </c>
      <c r="B12" s="8" t="s">
        <v>70</v>
      </c>
      <c r="C12" s="9"/>
      <c r="D12" s="9"/>
      <c r="E12" s="9"/>
      <c r="F12" s="9"/>
      <c r="G12" s="9"/>
      <c r="H12" s="6">
        <f t="shared" si="0"/>
        <v>0</v>
      </c>
    </row>
    <row r="13" spans="1:8" s="7" customFormat="1" ht="20.100000000000001" customHeight="1">
      <c r="A13" s="11">
        <v>2</v>
      </c>
      <c r="B13" s="8" t="s">
        <v>68</v>
      </c>
      <c r="C13" s="9"/>
      <c r="D13" s="9"/>
      <c r="E13" s="9"/>
      <c r="F13" s="9"/>
      <c r="G13" s="9"/>
      <c r="H13" s="6">
        <f t="shared" si="0"/>
        <v>0</v>
      </c>
    </row>
    <row r="14" spans="1:8" s="7" customFormat="1" ht="20.100000000000001" customHeight="1">
      <c r="A14" s="11">
        <v>3</v>
      </c>
      <c r="B14" s="8" t="s">
        <v>75</v>
      </c>
      <c r="C14" s="9"/>
      <c r="D14" s="9"/>
      <c r="E14" s="9"/>
      <c r="F14" s="9"/>
      <c r="G14" s="9"/>
      <c r="H14" s="6">
        <f t="shared" si="0"/>
        <v>0</v>
      </c>
    </row>
    <row r="15" spans="1:8" s="7" customFormat="1" ht="20.100000000000001" customHeight="1">
      <c r="A15" s="11">
        <v>4</v>
      </c>
      <c r="B15" s="8" t="s">
        <v>76</v>
      </c>
      <c r="C15" s="9"/>
      <c r="D15" s="9"/>
      <c r="E15" s="9"/>
      <c r="F15" s="9"/>
      <c r="G15" s="9"/>
      <c r="H15" s="6">
        <f t="shared" si="0"/>
        <v>0</v>
      </c>
    </row>
    <row r="16" spans="1:8" s="7" customFormat="1" ht="30" customHeight="1">
      <c r="A16" s="18" t="s">
        <v>4</v>
      </c>
      <c r="B16" s="19" t="s">
        <v>139</v>
      </c>
      <c r="C16" s="9">
        <v>100000</v>
      </c>
      <c r="D16" s="9"/>
      <c r="E16" s="9"/>
      <c r="F16" s="9"/>
      <c r="G16" s="9">
        <f>SUM(G9:G15)</f>
        <v>0</v>
      </c>
      <c r="H16" s="10">
        <v>100000</v>
      </c>
    </row>
    <row r="17" spans="1:8" s="7" customFormat="1" ht="20.100000000000001" customHeight="1">
      <c r="A17" s="3">
        <v>1</v>
      </c>
      <c r="B17" s="8" t="s">
        <v>70</v>
      </c>
      <c r="C17" s="9"/>
      <c r="D17" s="9"/>
      <c r="E17" s="9"/>
      <c r="F17" s="9"/>
      <c r="G17" s="9"/>
      <c r="H17" s="10"/>
    </row>
    <row r="18" spans="1:8" s="7" customFormat="1" ht="20.100000000000001" customHeight="1">
      <c r="A18" s="3">
        <v>2</v>
      </c>
      <c r="B18" s="8" t="s">
        <v>68</v>
      </c>
      <c r="C18" s="9"/>
      <c r="D18" s="9"/>
      <c r="E18" s="9"/>
      <c r="F18" s="9"/>
      <c r="G18" s="9"/>
      <c r="H18" s="10"/>
    </row>
    <row r="19" spans="1:8" s="7" customFormat="1" ht="20.100000000000001" customHeight="1">
      <c r="A19" s="3">
        <v>3</v>
      </c>
      <c r="B19" s="8" t="s">
        <v>77</v>
      </c>
      <c r="C19" s="9">
        <v>0</v>
      </c>
      <c r="D19" s="9"/>
      <c r="E19" s="9"/>
      <c r="F19" s="9"/>
      <c r="G19" s="9"/>
      <c r="H19" s="10"/>
    </row>
    <row r="20" spans="1:8" s="7" customFormat="1" ht="20.100000000000001" customHeight="1">
      <c r="A20" s="3">
        <v>4</v>
      </c>
      <c r="B20" s="8" t="s">
        <v>154</v>
      </c>
      <c r="C20" s="9"/>
      <c r="D20" s="9"/>
      <c r="E20" s="9"/>
      <c r="F20" s="9"/>
      <c r="G20" s="9"/>
      <c r="H20" s="10"/>
    </row>
    <row r="21" spans="1:8" s="7" customFormat="1" ht="30" customHeight="1" thickBot="1">
      <c r="A21" s="20" t="s">
        <v>38</v>
      </c>
      <c r="B21" s="21" t="s">
        <v>183</v>
      </c>
      <c r="C21" s="12">
        <f t="shared" ref="C21:H21" si="1">SUM(C16:C20)</f>
        <v>100000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3">
        <f t="shared" si="1"/>
        <v>100000</v>
      </c>
    </row>
    <row r="22" spans="1:8" ht="14.1" customHeight="1" thickTop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sheetProtection password="CE88" sheet="1" formatCells="0" formatColumns="0" formatRows="0" insertColumns="0" insertRows="0" insertHyperlinks="0" deleteColumns="0" deleteRows="0" sort="0" autoFilter="0" pivotTables="0"/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K52"/>
  <sheetViews>
    <sheetView tabSelected="1" workbookViewId="0">
      <selection activeCell="N51" sqref="N51"/>
    </sheetView>
  </sheetViews>
  <sheetFormatPr defaultRowHeight="12.75"/>
  <cols>
    <col min="1" max="1" width="1.85546875" style="57" customWidth="1"/>
    <col min="2" max="3" width="9.140625" style="57"/>
    <col min="4" max="4" width="9.28515625" style="57" customWidth="1"/>
    <col min="5" max="5" width="9.7109375" style="57" customWidth="1"/>
    <col min="6" max="6" width="17.140625" style="57" customWidth="1"/>
    <col min="7" max="7" width="5.42578125" style="57" customWidth="1"/>
    <col min="8" max="9" width="9.140625" style="57"/>
    <col min="10" max="10" width="3.140625" style="57" customWidth="1"/>
    <col min="11" max="11" width="9.140625" style="57"/>
    <col min="12" max="12" width="1.85546875" style="57" customWidth="1"/>
    <col min="13" max="16384" width="9.140625" style="57"/>
  </cols>
  <sheetData>
    <row r="1" spans="2:11" s="22" customFormat="1" ht="6.75" customHeight="1"/>
    <row r="2" spans="2:11" s="22" customFormat="1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s="32" customFormat="1" ht="21" customHeight="1">
      <c r="B3" s="26"/>
      <c r="C3" s="27" t="s">
        <v>171</v>
      </c>
      <c r="D3" s="27"/>
      <c r="E3" s="27"/>
      <c r="F3" s="151" t="s">
        <v>189</v>
      </c>
      <c r="G3" s="29"/>
      <c r="H3" s="30"/>
      <c r="I3" s="28"/>
      <c r="J3" s="27"/>
      <c r="K3" s="31"/>
    </row>
    <row r="4" spans="2:11" s="32" customFormat="1" ht="14.1" customHeight="1">
      <c r="B4" s="26"/>
      <c r="C4" s="27" t="s">
        <v>96</v>
      </c>
      <c r="D4" s="27"/>
      <c r="E4" s="27"/>
      <c r="F4" s="155" t="s">
        <v>190</v>
      </c>
      <c r="G4" s="33"/>
      <c r="H4" s="34"/>
      <c r="I4" s="35"/>
      <c r="J4" s="35"/>
      <c r="K4" s="31"/>
    </row>
    <row r="5" spans="2:11" s="32" customFormat="1" ht="14.1" customHeight="1">
      <c r="B5" s="26"/>
      <c r="C5" s="27" t="s">
        <v>6</v>
      </c>
      <c r="D5" s="27"/>
      <c r="E5" s="27"/>
      <c r="F5" s="156" t="s">
        <v>191</v>
      </c>
      <c r="G5" s="28"/>
      <c r="H5" s="28"/>
      <c r="I5" s="28"/>
      <c r="J5" s="28"/>
      <c r="K5" s="31"/>
    </row>
    <row r="6" spans="2:11" s="32" customFormat="1" ht="14.1" customHeight="1">
      <c r="B6" s="26"/>
      <c r="D6" s="27"/>
      <c r="E6" s="27"/>
      <c r="G6" s="157"/>
      <c r="H6" s="156" t="s">
        <v>192</v>
      </c>
      <c r="I6" s="156"/>
      <c r="J6" s="27"/>
      <c r="K6" s="31"/>
    </row>
    <row r="7" spans="2:11" s="32" customFormat="1" ht="14.1" customHeight="1">
      <c r="B7" s="26"/>
      <c r="C7" s="27" t="s">
        <v>175</v>
      </c>
      <c r="D7" s="27"/>
      <c r="E7" s="27"/>
      <c r="F7" s="157"/>
      <c r="G7" s="157"/>
      <c r="I7" s="157"/>
      <c r="J7" s="27"/>
      <c r="K7" s="31"/>
    </row>
    <row r="8" spans="2:11" s="32" customFormat="1" ht="14.1" customHeight="1">
      <c r="B8" s="26"/>
      <c r="C8" s="27"/>
      <c r="D8" s="27"/>
      <c r="E8" s="27"/>
      <c r="F8" s="157"/>
      <c r="G8" s="157"/>
      <c r="H8" s="155" t="s">
        <v>185</v>
      </c>
      <c r="I8" s="157"/>
      <c r="J8" s="27"/>
      <c r="K8" s="31"/>
    </row>
    <row r="9" spans="2:11" s="32" customFormat="1" ht="14.1" customHeight="1">
      <c r="B9" s="26"/>
      <c r="C9" s="27"/>
      <c r="D9" s="27"/>
      <c r="E9" s="27"/>
      <c r="F9" s="158"/>
      <c r="G9" s="157"/>
      <c r="H9" s="157"/>
      <c r="I9" s="157"/>
      <c r="J9" s="27"/>
      <c r="K9" s="31"/>
    </row>
    <row r="10" spans="2:11" s="32" customFormat="1" ht="14.1" customHeight="1">
      <c r="B10" s="26"/>
      <c r="C10" s="27"/>
      <c r="D10" s="27"/>
      <c r="E10" s="27"/>
      <c r="F10" s="157"/>
      <c r="G10" s="157"/>
      <c r="H10" s="157"/>
      <c r="I10" s="157"/>
      <c r="J10" s="27"/>
      <c r="K10" s="31"/>
    </row>
    <row r="11" spans="2:11" s="32" customFormat="1" ht="14.1" customHeight="1">
      <c r="B11" s="26"/>
      <c r="C11" s="27"/>
      <c r="D11" s="27"/>
      <c r="E11" s="27"/>
      <c r="F11" s="27"/>
      <c r="G11" s="27"/>
      <c r="H11" s="38"/>
      <c r="I11" s="38"/>
      <c r="J11" s="27"/>
      <c r="K11" s="31"/>
    </row>
    <row r="12" spans="2:11" s="32" customFormat="1" ht="14.1" customHeight="1">
      <c r="B12" s="26"/>
      <c r="C12" s="27" t="s">
        <v>0</v>
      </c>
      <c r="D12" s="27"/>
      <c r="E12" s="27"/>
      <c r="F12" s="163"/>
      <c r="G12" s="37"/>
      <c r="H12" s="27"/>
      <c r="I12" s="27"/>
      <c r="J12" s="27"/>
      <c r="K12" s="31"/>
    </row>
    <row r="13" spans="2:11" s="32" customFormat="1" ht="14.1" customHeight="1">
      <c r="B13" s="26"/>
      <c r="C13" s="27" t="s">
        <v>1</v>
      </c>
      <c r="D13" s="27"/>
      <c r="E13" s="27"/>
      <c r="F13" s="164"/>
      <c r="G13" s="38"/>
      <c r="H13" s="27"/>
      <c r="I13" s="27"/>
      <c r="J13" s="27"/>
      <c r="K13" s="31"/>
    </row>
    <row r="14" spans="2:11" s="32" customFormat="1" ht="14.1" customHeight="1">
      <c r="B14" s="26"/>
      <c r="C14" s="27"/>
      <c r="D14" s="27"/>
      <c r="E14" s="27"/>
      <c r="F14" s="27"/>
      <c r="G14" s="27"/>
      <c r="H14" s="27"/>
      <c r="I14" s="27"/>
      <c r="J14" s="27"/>
      <c r="K14" s="31"/>
    </row>
    <row r="15" spans="2:11" s="32" customFormat="1" ht="14.1" customHeight="1">
      <c r="B15" s="26"/>
      <c r="C15" s="27" t="s">
        <v>32</v>
      </c>
      <c r="D15" s="27"/>
      <c r="E15" s="27"/>
      <c r="F15" s="161" t="s">
        <v>193</v>
      </c>
      <c r="G15" s="159"/>
      <c r="H15" s="28"/>
      <c r="I15" s="28"/>
      <c r="J15" s="28"/>
      <c r="K15" s="31"/>
    </row>
    <row r="16" spans="2:11" s="32" customFormat="1" ht="14.1" customHeight="1">
      <c r="B16" s="26"/>
      <c r="C16" s="27"/>
      <c r="D16" s="27"/>
      <c r="E16" s="27"/>
      <c r="F16" s="165"/>
      <c r="G16" s="36"/>
      <c r="H16" s="36"/>
      <c r="I16" s="36"/>
      <c r="J16" s="36"/>
      <c r="K16" s="31"/>
    </row>
    <row r="17" spans="2:11" s="32" customFormat="1" ht="14.1" customHeight="1">
      <c r="B17" s="26"/>
      <c r="C17" s="27"/>
      <c r="D17" s="27"/>
      <c r="E17" s="27"/>
      <c r="F17" s="36"/>
      <c r="G17" s="36"/>
      <c r="H17" s="36"/>
      <c r="I17" s="36"/>
      <c r="J17" s="36"/>
      <c r="K17" s="31"/>
    </row>
    <row r="18" spans="2:11" s="42" customFormat="1">
      <c r="B18" s="39"/>
      <c r="C18" s="40"/>
      <c r="D18" s="40"/>
      <c r="E18" s="40"/>
      <c r="F18" s="40"/>
      <c r="G18" s="40"/>
      <c r="H18" s="40"/>
      <c r="I18" s="40"/>
      <c r="J18" s="40"/>
      <c r="K18" s="41"/>
    </row>
    <row r="19" spans="2:11" s="42" customFormat="1">
      <c r="B19" s="39"/>
      <c r="C19" s="40"/>
      <c r="D19" s="40"/>
      <c r="E19" s="40"/>
      <c r="F19" s="40"/>
      <c r="G19" s="40"/>
      <c r="H19" s="40"/>
      <c r="I19" s="40"/>
      <c r="J19" s="40"/>
      <c r="K19" s="41"/>
    </row>
    <row r="20" spans="2:11" s="42" customFormat="1">
      <c r="B20" s="39"/>
      <c r="C20" s="40"/>
      <c r="D20" s="40"/>
      <c r="E20" s="40"/>
      <c r="F20" s="40"/>
      <c r="G20" s="40"/>
      <c r="H20" s="40"/>
      <c r="I20" s="40"/>
      <c r="J20" s="40"/>
      <c r="K20" s="41"/>
    </row>
    <row r="21" spans="2:11" s="42" customFormat="1">
      <c r="B21" s="39"/>
      <c r="C21" s="40"/>
      <c r="D21" s="40"/>
      <c r="E21" s="40"/>
      <c r="F21" s="40"/>
      <c r="G21" s="40"/>
      <c r="H21" s="40"/>
      <c r="I21" s="40"/>
      <c r="J21" s="40"/>
      <c r="K21" s="41"/>
    </row>
    <row r="22" spans="2:11" s="42" customFormat="1">
      <c r="B22" s="39"/>
      <c r="C22" s="40"/>
      <c r="D22" s="40"/>
      <c r="E22" s="40"/>
      <c r="F22" s="40"/>
      <c r="G22" s="40"/>
      <c r="H22" s="40"/>
      <c r="I22" s="40"/>
      <c r="J22" s="40"/>
      <c r="K22" s="41"/>
    </row>
    <row r="23" spans="2:11" s="42" customFormat="1">
      <c r="B23" s="39"/>
      <c r="C23" s="40"/>
      <c r="D23" s="40"/>
      <c r="E23" s="40"/>
      <c r="F23" s="40"/>
      <c r="G23" s="40"/>
      <c r="H23" s="40"/>
      <c r="I23" s="40"/>
      <c r="J23" s="40"/>
      <c r="K23" s="41"/>
    </row>
    <row r="24" spans="2:11" s="42" customFormat="1">
      <c r="B24" s="39"/>
      <c r="C24" s="40"/>
      <c r="D24" s="40"/>
      <c r="E24" s="40"/>
      <c r="F24" s="40"/>
      <c r="G24" s="40"/>
      <c r="H24" s="40"/>
      <c r="I24" s="40"/>
      <c r="J24" s="40"/>
      <c r="K24" s="41"/>
    </row>
    <row r="25" spans="2:11" s="42" customFormat="1">
      <c r="B25" s="39"/>
      <c r="C25" s="40"/>
      <c r="D25" s="40"/>
      <c r="E25" s="40"/>
      <c r="F25" s="40"/>
      <c r="G25" s="40"/>
      <c r="H25" s="40"/>
      <c r="I25" s="40"/>
      <c r="J25" s="40"/>
      <c r="K25" s="41"/>
    </row>
    <row r="26" spans="2:11" s="42" customFormat="1">
      <c r="B26" s="39"/>
      <c r="D26" s="40"/>
      <c r="E26" s="40"/>
      <c r="F26" s="40"/>
      <c r="G26" s="40"/>
      <c r="H26" s="40"/>
      <c r="I26" s="40"/>
      <c r="J26" s="40"/>
      <c r="K26" s="41"/>
    </row>
    <row r="27" spans="2:11" s="42" customFormat="1">
      <c r="B27" s="39"/>
      <c r="C27" s="40"/>
      <c r="D27" s="40"/>
      <c r="E27" s="40"/>
      <c r="F27" s="40"/>
      <c r="G27" s="40"/>
      <c r="H27" s="40"/>
      <c r="I27" s="40"/>
      <c r="J27" s="40"/>
      <c r="K27" s="41"/>
    </row>
    <row r="28" spans="2:11" s="42" customFormat="1">
      <c r="B28" s="39"/>
      <c r="C28" s="40"/>
      <c r="D28" s="40"/>
      <c r="E28" s="40"/>
      <c r="F28" s="40"/>
      <c r="G28" s="40"/>
      <c r="H28" s="40"/>
      <c r="I28" s="40"/>
      <c r="J28" s="40"/>
      <c r="K28" s="41"/>
    </row>
    <row r="29" spans="2:11" s="42" customFormat="1">
      <c r="B29" s="39"/>
      <c r="C29" s="40"/>
      <c r="D29" s="40"/>
      <c r="E29" s="40"/>
      <c r="F29" s="40"/>
      <c r="G29" s="40"/>
      <c r="H29" s="40"/>
      <c r="I29" s="40"/>
      <c r="J29" s="40"/>
      <c r="K29" s="41"/>
    </row>
    <row r="30" spans="2:11" s="43" customFormat="1" ht="33.75">
      <c r="B30" s="234" t="s">
        <v>7</v>
      </c>
      <c r="C30" s="235"/>
      <c r="D30" s="235"/>
      <c r="E30" s="235"/>
      <c r="F30" s="235"/>
      <c r="G30" s="235"/>
      <c r="H30" s="235"/>
      <c r="I30" s="235"/>
      <c r="J30" s="235"/>
      <c r="K30" s="236"/>
    </row>
    <row r="31" spans="2:11" s="42" customFormat="1">
      <c r="B31" s="44"/>
      <c r="C31" s="237" t="s">
        <v>78</v>
      </c>
      <c r="D31" s="237"/>
      <c r="E31" s="237"/>
      <c r="F31" s="237"/>
      <c r="G31" s="237"/>
      <c r="H31" s="237"/>
      <c r="I31" s="237"/>
      <c r="J31" s="237"/>
      <c r="K31" s="41"/>
    </row>
    <row r="32" spans="2:11" s="42" customFormat="1">
      <c r="B32" s="39"/>
      <c r="C32" s="237" t="s">
        <v>79</v>
      </c>
      <c r="D32" s="237"/>
      <c r="E32" s="237"/>
      <c r="F32" s="237"/>
      <c r="G32" s="237"/>
      <c r="H32" s="237"/>
      <c r="I32" s="237"/>
      <c r="J32" s="237"/>
      <c r="K32" s="41"/>
    </row>
    <row r="33" spans="2:11" s="42" customFormat="1">
      <c r="B33" s="39"/>
      <c r="C33" s="40"/>
      <c r="D33" s="40"/>
      <c r="E33" s="40"/>
      <c r="F33" s="40"/>
      <c r="G33" s="40"/>
      <c r="H33" s="40"/>
      <c r="I33" s="40"/>
      <c r="J33" s="40"/>
      <c r="K33" s="41"/>
    </row>
    <row r="34" spans="2:11" s="42" customFormat="1">
      <c r="B34" s="39"/>
      <c r="C34" s="40"/>
      <c r="D34" s="40"/>
      <c r="E34" s="40"/>
      <c r="F34" s="40"/>
      <c r="G34" s="40"/>
      <c r="H34" s="40"/>
      <c r="I34" s="40"/>
      <c r="J34" s="40"/>
      <c r="K34" s="41"/>
    </row>
    <row r="35" spans="2:11" s="48" customFormat="1" ht="33.75">
      <c r="B35" s="39"/>
      <c r="C35" s="40"/>
      <c r="D35" s="40"/>
      <c r="E35" s="40"/>
      <c r="F35" s="45" t="s">
        <v>181</v>
      </c>
      <c r="G35" s="46"/>
      <c r="H35" s="46"/>
      <c r="I35" s="46"/>
      <c r="J35" s="46"/>
      <c r="K35" s="47"/>
    </row>
    <row r="36" spans="2:11" s="48" customFormat="1">
      <c r="B36" s="49"/>
      <c r="C36" s="46"/>
      <c r="D36" s="46"/>
      <c r="E36" s="46"/>
      <c r="F36" s="46"/>
      <c r="G36" s="46"/>
      <c r="H36" s="46"/>
      <c r="I36" s="46"/>
      <c r="J36" s="46"/>
      <c r="K36" s="47"/>
    </row>
    <row r="37" spans="2:11" s="48" customFormat="1">
      <c r="B37" s="49"/>
      <c r="C37" s="46"/>
      <c r="D37" s="46"/>
      <c r="E37" s="46"/>
      <c r="F37" s="46"/>
      <c r="G37" s="46"/>
      <c r="H37" s="46"/>
      <c r="I37" s="46"/>
      <c r="J37" s="46"/>
      <c r="K37" s="47"/>
    </row>
    <row r="38" spans="2:11" s="48" customFormat="1">
      <c r="B38" s="49"/>
      <c r="C38" s="46"/>
      <c r="D38" s="46"/>
      <c r="E38" s="46"/>
      <c r="F38" s="46"/>
      <c r="G38" s="46"/>
      <c r="H38" s="46"/>
      <c r="I38" s="46"/>
      <c r="J38" s="46"/>
      <c r="K38" s="47"/>
    </row>
    <row r="39" spans="2:11" s="48" customFormat="1" ht="9" customHeight="1">
      <c r="B39" s="49"/>
      <c r="C39" s="46"/>
      <c r="D39" s="46"/>
      <c r="E39" s="46"/>
      <c r="F39" s="46"/>
      <c r="G39" s="46"/>
      <c r="H39" s="46"/>
      <c r="I39" s="46"/>
      <c r="J39" s="46"/>
      <c r="K39" s="47"/>
    </row>
    <row r="40" spans="2:11" s="48" customFormat="1">
      <c r="B40" s="49"/>
      <c r="C40" s="46"/>
      <c r="D40" s="46"/>
      <c r="E40" s="46"/>
      <c r="F40" s="46"/>
      <c r="G40" s="46"/>
      <c r="H40" s="46"/>
      <c r="I40" s="46"/>
      <c r="J40" s="46"/>
      <c r="K40" s="47"/>
    </row>
    <row r="41" spans="2:11" s="48" customFormat="1">
      <c r="B41" s="49"/>
      <c r="C41" s="46"/>
      <c r="D41" s="46"/>
      <c r="E41" s="46"/>
      <c r="F41" s="46"/>
      <c r="G41" s="46"/>
      <c r="H41" s="46"/>
      <c r="I41" s="46"/>
      <c r="J41" s="46"/>
      <c r="K41" s="47"/>
    </row>
    <row r="42" spans="2:11" s="32" customFormat="1" ht="12.95" customHeight="1">
      <c r="B42" s="26"/>
      <c r="C42" s="27" t="s">
        <v>102</v>
      </c>
      <c r="D42" s="27"/>
      <c r="E42" s="27"/>
      <c r="F42" s="27"/>
      <c r="G42" s="27"/>
      <c r="H42" s="233" t="s">
        <v>172</v>
      </c>
      <c r="I42" s="233"/>
      <c r="J42" s="27"/>
      <c r="K42" s="31"/>
    </row>
    <row r="43" spans="2:11" s="32" customFormat="1" ht="12.95" customHeight="1">
      <c r="B43" s="26"/>
      <c r="C43" s="27" t="s">
        <v>103</v>
      </c>
      <c r="D43" s="27"/>
      <c r="E43" s="27"/>
      <c r="F43" s="27"/>
      <c r="G43" s="27"/>
      <c r="H43" s="232" t="s">
        <v>173</v>
      </c>
      <c r="I43" s="232"/>
      <c r="J43" s="27"/>
      <c r="K43" s="31"/>
    </row>
    <row r="44" spans="2:11" s="32" customFormat="1" ht="12.95" customHeight="1">
      <c r="B44" s="26"/>
      <c r="C44" s="27" t="s">
        <v>97</v>
      </c>
      <c r="D44" s="27"/>
      <c r="E44" s="27"/>
      <c r="F44" s="27"/>
      <c r="G44" s="27"/>
      <c r="H44" s="232" t="s">
        <v>104</v>
      </c>
      <c r="I44" s="232"/>
      <c r="J44" s="27"/>
      <c r="K44" s="31"/>
    </row>
    <row r="45" spans="2:11" s="32" customFormat="1" ht="12.95" customHeight="1">
      <c r="B45" s="26"/>
      <c r="C45" s="27" t="s">
        <v>98</v>
      </c>
      <c r="D45" s="27"/>
      <c r="E45" s="27"/>
      <c r="F45" s="27"/>
      <c r="G45" s="27"/>
      <c r="H45" s="232" t="s">
        <v>104</v>
      </c>
      <c r="I45" s="232"/>
      <c r="J45" s="27"/>
      <c r="K45" s="31"/>
    </row>
    <row r="46" spans="2:11" s="42" customFormat="1"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2:11" s="53" customFormat="1" ht="12.95" customHeight="1">
      <c r="B47" s="50"/>
      <c r="C47" s="27" t="s">
        <v>105</v>
      </c>
      <c r="D47" s="27"/>
      <c r="E47" s="27"/>
      <c r="F47" s="27"/>
      <c r="G47" s="38" t="s">
        <v>99</v>
      </c>
      <c r="H47" s="233" t="s">
        <v>177</v>
      </c>
      <c r="I47" s="233"/>
      <c r="J47" s="51"/>
      <c r="K47" s="52"/>
    </row>
    <row r="48" spans="2:11" s="53" customFormat="1" ht="12.95" customHeight="1">
      <c r="B48" s="50"/>
      <c r="C48" s="27"/>
      <c r="D48" s="27"/>
      <c r="E48" s="27"/>
      <c r="F48" s="27"/>
      <c r="G48" s="38" t="s">
        <v>100</v>
      </c>
      <c r="H48" s="232" t="s">
        <v>178</v>
      </c>
      <c r="I48" s="232"/>
      <c r="J48" s="51"/>
      <c r="K48" s="52"/>
    </row>
    <row r="49" spans="2:11" s="53" customFormat="1" ht="7.5" customHeight="1">
      <c r="B49" s="50"/>
      <c r="C49" s="27"/>
      <c r="D49" s="27"/>
      <c r="E49" s="27"/>
      <c r="F49" s="27"/>
      <c r="G49" s="38"/>
      <c r="H49" s="38"/>
      <c r="I49" s="38"/>
      <c r="J49" s="51"/>
      <c r="K49" s="52"/>
    </row>
    <row r="50" spans="2:11" s="53" customFormat="1" ht="12.95" customHeight="1">
      <c r="B50" s="50"/>
      <c r="C50" s="27" t="s">
        <v>101</v>
      </c>
      <c r="D50" s="27"/>
      <c r="E50" s="27"/>
      <c r="F50" s="38"/>
      <c r="G50" s="27"/>
      <c r="H50" s="28" t="s">
        <v>194</v>
      </c>
      <c r="I50" s="28"/>
      <c r="J50" s="51"/>
      <c r="K50" s="52"/>
    </row>
    <row r="51" spans="2:11" ht="22.5" customHeight="1">
      <c r="B51" s="54"/>
      <c r="C51" s="55"/>
      <c r="D51" s="55"/>
      <c r="E51" s="55"/>
      <c r="F51" s="55"/>
      <c r="G51" s="55"/>
      <c r="H51" s="55"/>
      <c r="I51" s="55"/>
      <c r="J51" s="55"/>
      <c r="K51" s="56"/>
    </row>
    <row r="52" spans="2:11" ht="6.75" customHeight="1"/>
  </sheetData>
  <sheetProtection password="CE88" sheet="1" formatCells="0" formatColumns="0" formatRows="0" insertColumns="0" insertRows="0" insertHyperlinks="0" deleteColumns="0" deleteRows="0" sort="0" autoFilter="0" pivotTables="0"/>
  <mergeCells count="9">
    <mergeCell ref="H48:I48"/>
    <mergeCell ref="H43:I43"/>
    <mergeCell ref="H44:I44"/>
    <mergeCell ref="H45:I45"/>
    <mergeCell ref="H47:I47"/>
    <mergeCell ref="B30:K30"/>
    <mergeCell ref="C31:J31"/>
    <mergeCell ref="C32:J32"/>
    <mergeCell ref="H42:I42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Aktivet</vt:lpstr>
      <vt:lpstr>Pasivet</vt:lpstr>
      <vt:lpstr>Rezultati</vt:lpstr>
      <vt:lpstr>Fluksi</vt:lpstr>
      <vt:lpstr>Kapitali</vt:lpstr>
      <vt:lpstr>Kopertina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2010-07-30T09:12:26Z</cp:lastPrinted>
  <dcterms:created xsi:type="dcterms:W3CDTF">2002-02-16T18:16:52Z</dcterms:created>
  <dcterms:modified xsi:type="dcterms:W3CDTF">2010-07-30T09:14:30Z</dcterms:modified>
</cp:coreProperties>
</file>