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tabRatio="678" activeTab="3"/>
  </bookViews>
  <sheets>
    <sheet name="COVER" sheetId="1" r:id="rId1"/>
    <sheet name="BS" sheetId="3" r:id="rId2"/>
    <sheet name="IS" sheetId="5" r:id="rId3"/>
    <sheet name="CFS" sheetId="6" r:id="rId4"/>
    <sheet name="TAX" sheetId="9" r:id="rId5"/>
    <sheet name="KAP" sheetId="7" r:id="rId6"/>
    <sheet name="AAM" sheetId="8" r:id="rId7"/>
    <sheet name="SHAF" sheetId="12" r:id="rId8"/>
    <sheet name="FDP" sheetId="13" r:id="rId9"/>
    <sheet name="Shenime1" sheetId="11" r:id="rId10"/>
    <sheet name="Shenime1-2" sheetId="15" r:id="rId11"/>
    <sheet name="Shenime3" sheetId="16" r:id="rId12"/>
    <sheet name="SHPAZ" sheetId="18" r:id="rId13"/>
    <sheet name="Bank" sheetId="19" r:id="rId14"/>
    <sheet name="Auto" sheetId="20" r:id="rId15"/>
    <sheet name="Dekl" sheetId="21" r:id="rId16"/>
    <sheet name="BV Copy" sheetId="4" state="hidden" r:id="rId17"/>
    <sheet name="Sheet2" sheetId="23" state="hidden" r:id="rId18"/>
  </sheets>
  <externalReferences>
    <externalReference r:id="rId19"/>
  </externalReferences>
  <definedNames>
    <definedName name="_xlnm._FilterDatabase" localSheetId="16" hidden="1">'BV Copy'!$B$2:$J$190</definedName>
    <definedName name="al" localSheetId="11">#REF!</definedName>
    <definedName name="al">#REF!</definedName>
    <definedName name="AS2DocOpenMode" hidden="1">"AS2DocumentEdit"</definedName>
    <definedName name="_xlnm.Criteria" localSheetId="7">#REF!</definedName>
    <definedName name="_xlnm.Criteria" localSheetId="9">#REF!</definedName>
    <definedName name="_xlnm.Criteria" localSheetId="11">#REF!</definedName>
    <definedName name="_xlnm.Criteria">#REF!</definedName>
    <definedName name="_xlnm.Database" localSheetId="7">#REF!</definedName>
    <definedName name="_xlnm.Database" localSheetId="9">#REF!</definedName>
    <definedName name="_xlnm.Database" localSheetId="11">#REF!</definedName>
    <definedName name="_xlnm.Database">#REF!</definedName>
    <definedName name="dek" localSheetId="11">#REF!</definedName>
    <definedName name="dek">#REF!</definedName>
    <definedName name="_xlnm.Extract" localSheetId="7">#REF!</definedName>
    <definedName name="_xlnm.Extract" localSheetId="9">#REF!</definedName>
    <definedName name="_xlnm.Extract" localSheetId="11">#REF!</definedName>
    <definedName name="_xlnm.Extract">#REF!</definedName>
    <definedName name="k">[1]Parameters!$F$28</definedName>
    <definedName name="_xlnm.Print_Area" localSheetId="6">AAM!$B$2:$L$20</definedName>
    <definedName name="_xlnm.Print_Area" localSheetId="14">Auto!$B$2:$G$17</definedName>
    <definedName name="_xlnm.Print_Area" localSheetId="13">Bank!$B$2:$H$22</definedName>
    <definedName name="_xlnm.Print_Area" localSheetId="1">BS!$A$2:$D$113</definedName>
    <definedName name="_xlnm.Print_Area" localSheetId="16">'BV Copy'!$A$1:$H$190</definedName>
    <definedName name="_xlnm.Print_Area" localSheetId="3">CFS!$A$2:$D$48</definedName>
    <definedName name="_xlnm.Print_Area" localSheetId="0">COVER!$B$2:$H$41</definedName>
    <definedName name="_xlnm.Print_Area" localSheetId="15">Dekl!$B$2:$D$23</definedName>
    <definedName name="_xlnm.Print_Area" localSheetId="8">FDP!$B$2:$H$33</definedName>
    <definedName name="_xlnm.Print_Area" localSheetId="2">IS!$A$2:$D$58</definedName>
    <definedName name="_xlnm.Print_Area" localSheetId="5">KAP!$B$2:$M$28</definedName>
    <definedName name="_xlnm.Print_Area" localSheetId="7">SHAF!$B$2:$H$47</definedName>
    <definedName name="_xlnm.Print_Area" localSheetId="9">Shenime1!$B$2:$D$39</definedName>
    <definedName name="_xlnm.Print_Area" localSheetId="10">'Shenime1-2'!$B$1:$J$99</definedName>
    <definedName name="_xlnm.Print_Area" localSheetId="11">Shenime3!$B$2:$H$48</definedName>
    <definedName name="_xlnm.Print_Area" localSheetId="12">SHPAZ!$B$2:$M$42</definedName>
    <definedName name="_xlnm.Print_Area" localSheetId="4">TAX!$B$2:$E$27</definedName>
    <definedName name="_xlnm.Print_Titles" localSheetId="1">BS!$2:$5</definedName>
    <definedName name="_xlnm.Print_Titles" localSheetId="7">SHAF!$2:$4</definedName>
    <definedName name="_xlnm.Print_Titles" localSheetId="9">Shenime1!$2:$4</definedName>
    <definedName name="xe110soc" localSheetId="7">#REF!</definedName>
    <definedName name="xe110soc" localSheetId="9">#REF!</definedName>
    <definedName name="xe110soc" localSheetId="11">#REF!</definedName>
    <definedName name="xe110soc">#REF!</definedName>
    <definedName name="xe180soc" localSheetId="7">#REF!</definedName>
    <definedName name="xe180soc" localSheetId="9">#REF!</definedName>
    <definedName name="xe180soc" localSheetId="11">#REF!</definedName>
    <definedName name="xe180soc">#REF!</definedName>
  </definedNames>
  <calcPr calcId="152511"/>
</workbook>
</file>

<file path=xl/calcChain.xml><?xml version="1.0" encoding="utf-8"?>
<calcChain xmlns="http://schemas.openxmlformats.org/spreadsheetml/2006/main">
  <c r="C34" i="11" l="1"/>
  <c r="B15" i="21"/>
  <c r="C8" i="11"/>
  <c r="C38" i="11"/>
  <c r="B3" i="21"/>
  <c r="C3" i="11"/>
  <c r="C5" i="11"/>
  <c r="B22" i="21"/>
  <c r="B4" i="21"/>
  <c r="B2" i="21"/>
  <c r="B6" i="21"/>
  <c r="E8" i="11"/>
  <c r="C14" i="11"/>
  <c r="E3" i="11"/>
  <c r="C2" i="11"/>
  <c r="E2" i="11"/>
  <c r="H1" i="4"/>
  <c r="E1" i="4"/>
  <c r="F1" i="4"/>
  <c r="G1" i="4"/>
  <c r="D1" i="4"/>
  <c r="A33" i="4"/>
  <c r="K33" i="4"/>
  <c r="A32" i="4"/>
  <c r="K32" i="4"/>
  <c r="A3"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4" i="4"/>
  <c r="K4" i="4"/>
  <c r="A5" i="4"/>
  <c r="K5" i="4"/>
  <c r="A6" i="4"/>
  <c r="K6" i="4"/>
  <c r="A7" i="4"/>
  <c r="K7" i="4"/>
  <c r="A8" i="4"/>
  <c r="K8" i="4"/>
  <c r="A9" i="4"/>
  <c r="K9" i="4"/>
  <c r="A10" i="4"/>
  <c r="K10" i="4"/>
  <c r="A11" i="4"/>
  <c r="K11" i="4"/>
  <c r="A12" i="4"/>
  <c r="K12" i="4"/>
  <c r="A13" i="4"/>
  <c r="K13" i="4"/>
  <c r="A14" i="4"/>
  <c r="K14" i="4"/>
  <c r="A15" i="4"/>
  <c r="K15" i="4"/>
  <c r="A16" i="4"/>
  <c r="K16" i="4"/>
  <c r="A17" i="4"/>
  <c r="K17" i="4"/>
  <c r="A18" i="4"/>
  <c r="K18" i="4"/>
  <c r="A19" i="4"/>
  <c r="K19" i="4"/>
  <c r="A20" i="4"/>
  <c r="K20" i="4"/>
  <c r="A21" i="4"/>
  <c r="K21" i="4"/>
  <c r="A22" i="4"/>
  <c r="K22" i="4"/>
  <c r="A23" i="4"/>
  <c r="K23" i="4"/>
  <c r="A24" i="4"/>
  <c r="K24" i="4"/>
  <c r="A25" i="4"/>
  <c r="K25" i="4"/>
  <c r="A26" i="4"/>
  <c r="K26" i="4"/>
  <c r="A27" i="4"/>
  <c r="K27" i="4"/>
  <c r="A28" i="4"/>
  <c r="K28" i="4"/>
  <c r="A29" i="4"/>
  <c r="K29" i="4"/>
  <c r="A30" i="4"/>
  <c r="K30" i="4"/>
  <c r="A31" i="4"/>
  <c r="K31" i="4"/>
  <c r="A34" i="4"/>
  <c r="K34" i="4"/>
  <c r="A35" i="4"/>
  <c r="K35" i="4"/>
  <c r="A36" i="4"/>
  <c r="K36" i="4"/>
  <c r="A37" i="4"/>
  <c r="K37" i="4"/>
  <c r="A38" i="4"/>
  <c r="K38" i="4"/>
  <c r="A39" i="4"/>
  <c r="K39" i="4"/>
  <c r="A40" i="4"/>
  <c r="K40" i="4"/>
  <c r="A41" i="4"/>
  <c r="K41" i="4"/>
  <c r="A42" i="4"/>
  <c r="K42" i="4"/>
  <c r="A43" i="4"/>
  <c r="K43" i="4"/>
  <c r="A44" i="4"/>
  <c r="K44" i="4"/>
  <c r="A45" i="4"/>
  <c r="K45" i="4"/>
  <c r="A46" i="4"/>
  <c r="K46" i="4"/>
  <c r="A47" i="4"/>
  <c r="K47" i="4"/>
  <c r="A48" i="4"/>
  <c r="K48" i="4"/>
  <c r="A49" i="4"/>
  <c r="K49" i="4"/>
  <c r="A50" i="4"/>
  <c r="K50" i="4"/>
  <c r="A51" i="4"/>
  <c r="K51" i="4"/>
  <c r="A52" i="4"/>
  <c r="K52" i="4"/>
  <c r="A53" i="4"/>
  <c r="K53" i="4"/>
  <c r="A54" i="4"/>
  <c r="K54" i="4"/>
  <c r="A55" i="4"/>
  <c r="K55" i="4"/>
  <c r="A56" i="4"/>
  <c r="K56" i="4"/>
  <c r="A57" i="4"/>
  <c r="K57" i="4"/>
  <c r="A58" i="4"/>
  <c r="K58" i="4"/>
  <c r="A59" i="4"/>
  <c r="K59" i="4"/>
  <c r="A60" i="4"/>
  <c r="K60" i="4"/>
  <c r="A61" i="4"/>
  <c r="K61" i="4"/>
  <c r="A62" i="4"/>
  <c r="K62" i="4"/>
  <c r="A63" i="4"/>
  <c r="K63" i="4"/>
  <c r="A64" i="4"/>
  <c r="K64" i="4"/>
  <c r="A65" i="4"/>
  <c r="K65" i="4"/>
  <c r="A66" i="4"/>
  <c r="K66" i="4"/>
  <c r="A67" i="4"/>
  <c r="K67" i="4"/>
  <c r="A68" i="4"/>
  <c r="K68" i="4"/>
  <c r="A69" i="4"/>
  <c r="K69" i="4"/>
  <c r="A70" i="4"/>
  <c r="K70" i="4"/>
  <c r="A71" i="4"/>
  <c r="K71" i="4"/>
  <c r="A72" i="4"/>
  <c r="K72" i="4"/>
  <c r="A73" i="4"/>
  <c r="K73" i="4"/>
  <c r="A74" i="4"/>
  <c r="K74" i="4"/>
  <c r="A75" i="4"/>
  <c r="K75" i="4"/>
  <c r="A76" i="4"/>
  <c r="K76" i="4"/>
  <c r="A77" i="4"/>
  <c r="K77" i="4"/>
  <c r="A78" i="4"/>
  <c r="K78" i="4"/>
  <c r="A79" i="4"/>
  <c r="K79" i="4"/>
  <c r="A80" i="4"/>
  <c r="K80" i="4"/>
  <c r="A81" i="4"/>
  <c r="K81" i="4"/>
  <c r="A82" i="4"/>
  <c r="K82" i="4"/>
  <c r="A83" i="4"/>
  <c r="K83" i="4"/>
  <c r="A84" i="4"/>
  <c r="K84" i="4"/>
  <c r="A85" i="4"/>
  <c r="K85" i="4"/>
  <c r="A86" i="4"/>
  <c r="K86" i="4"/>
  <c r="A87" i="4"/>
  <c r="K87" i="4"/>
  <c r="A88" i="4"/>
  <c r="K88" i="4"/>
  <c r="A89" i="4"/>
  <c r="K89" i="4"/>
  <c r="A90" i="4"/>
  <c r="K90" i="4"/>
  <c r="A91" i="4"/>
  <c r="K91" i="4"/>
  <c r="A92" i="4"/>
  <c r="K92" i="4"/>
  <c r="A93" i="4"/>
  <c r="K93" i="4"/>
  <c r="A94" i="4"/>
  <c r="K94" i="4"/>
  <c r="A95" i="4"/>
  <c r="K95" i="4"/>
  <c r="A96" i="4"/>
  <c r="K96" i="4"/>
  <c r="A97" i="4"/>
  <c r="K97" i="4"/>
  <c r="A98" i="4"/>
  <c r="K98" i="4"/>
  <c r="A99" i="4"/>
  <c r="K99" i="4"/>
  <c r="A100" i="4"/>
  <c r="K100" i="4"/>
  <c r="A101" i="4"/>
  <c r="K101" i="4"/>
  <c r="A102" i="4"/>
  <c r="K102" i="4"/>
  <c r="A103" i="4"/>
  <c r="K103" i="4"/>
  <c r="A104" i="4"/>
  <c r="K104" i="4"/>
  <c r="A105" i="4"/>
  <c r="K105" i="4"/>
  <c r="A106" i="4"/>
  <c r="K106" i="4"/>
  <c r="A107" i="4"/>
  <c r="K107" i="4"/>
  <c r="A108" i="4"/>
  <c r="K108" i="4"/>
  <c r="A109" i="4"/>
  <c r="K109" i="4"/>
  <c r="A110" i="4"/>
  <c r="K110" i="4"/>
  <c r="A111" i="4"/>
  <c r="K111" i="4"/>
  <c r="A112" i="4"/>
  <c r="K112" i="4"/>
  <c r="A113" i="4"/>
  <c r="K113" i="4"/>
  <c r="A114" i="4"/>
  <c r="K114" i="4"/>
  <c r="A115" i="4"/>
  <c r="K115" i="4"/>
  <c r="A116" i="4"/>
  <c r="K116" i="4"/>
  <c r="A117" i="4"/>
  <c r="K117" i="4"/>
  <c r="A118" i="4"/>
  <c r="K118" i="4"/>
  <c r="A119" i="4"/>
  <c r="K119" i="4"/>
  <c r="A120" i="4"/>
  <c r="K120" i="4"/>
  <c r="A121" i="4"/>
  <c r="K121" i="4"/>
  <c r="A122" i="4"/>
  <c r="K122" i="4"/>
  <c r="A123" i="4"/>
  <c r="K123" i="4"/>
  <c r="A124" i="4"/>
  <c r="K124" i="4"/>
  <c r="A125" i="4"/>
  <c r="K125" i="4"/>
  <c r="A126" i="4"/>
  <c r="K126" i="4"/>
  <c r="A127" i="4"/>
  <c r="K127" i="4"/>
  <c r="A128" i="4"/>
  <c r="K128" i="4"/>
  <c r="A129" i="4"/>
  <c r="K129" i="4"/>
  <c r="A130" i="4"/>
  <c r="K130" i="4"/>
  <c r="A131" i="4"/>
  <c r="K131" i="4"/>
  <c r="A132" i="4"/>
  <c r="K132" i="4"/>
  <c r="A133" i="4"/>
  <c r="K133" i="4"/>
  <c r="A134" i="4"/>
  <c r="K134" i="4"/>
  <c r="A135" i="4"/>
  <c r="K135" i="4"/>
  <c r="A136" i="4"/>
  <c r="A137" i="4"/>
  <c r="K138" i="4"/>
  <c r="A138" i="4"/>
  <c r="K139" i="4"/>
  <c r="A139" i="4"/>
  <c r="K140" i="4"/>
  <c r="A140" i="4"/>
  <c r="K141" i="4"/>
  <c r="A141" i="4"/>
  <c r="K142" i="4"/>
  <c r="A142" i="4"/>
  <c r="K143" i="4"/>
  <c r="A143" i="4"/>
  <c r="K144" i="4"/>
  <c r="A144" i="4"/>
  <c r="K145" i="4"/>
  <c r="A145" i="4"/>
  <c r="K146" i="4"/>
  <c r="A146" i="4"/>
  <c r="K147" i="4"/>
  <c r="A147" i="4"/>
  <c r="K148" i="4"/>
  <c r="A148" i="4"/>
  <c r="K149" i="4"/>
  <c r="A149" i="4"/>
  <c r="K150" i="4"/>
  <c r="A150" i="4"/>
  <c r="K151" i="4"/>
  <c r="A151" i="4"/>
  <c r="K152" i="4"/>
  <c r="A152" i="4"/>
  <c r="K153" i="4"/>
  <c r="A153" i="4"/>
  <c r="K154" i="4"/>
  <c r="A154" i="4"/>
  <c r="K155" i="4"/>
  <c r="A155" i="4"/>
  <c r="K156" i="4"/>
  <c r="A156" i="4"/>
  <c r="K157" i="4"/>
  <c r="A157" i="4"/>
  <c r="K158" i="4"/>
  <c r="A158" i="4"/>
  <c r="K159" i="4"/>
  <c r="A159" i="4"/>
  <c r="K160" i="4"/>
  <c r="A160" i="4"/>
  <c r="K161" i="4"/>
  <c r="A161" i="4"/>
  <c r="K162" i="4"/>
  <c r="A162" i="4"/>
  <c r="K163" i="4"/>
  <c r="A163" i="4"/>
  <c r="K164" i="4"/>
  <c r="A164" i="4"/>
  <c r="K165" i="4"/>
  <c r="A165" i="4"/>
  <c r="K166" i="4"/>
  <c r="A166" i="4"/>
  <c r="K167" i="4"/>
  <c r="A167" i="4"/>
  <c r="K168" i="4"/>
  <c r="A168" i="4"/>
  <c r="K169" i="4"/>
  <c r="A169" i="4"/>
  <c r="K170" i="4"/>
  <c r="A170" i="4"/>
  <c r="K171" i="4"/>
  <c r="A171" i="4"/>
  <c r="K172" i="4"/>
  <c r="A172" i="4"/>
  <c r="K173" i="4"/>
  <c r="A173" i="4"/>
  <c r="K174" i="4"/>
  <c r="A174" i="4"/>
  <c r="K175" i="4"/>
  <c r="A175" i="4"/>
  <c r="K176" i="4"/>
  <c r="A176" i="4"/>
  <c r="K177" i="4"/>
  <c r="A177" i="4"/>
  <c r="K178" i="4"/>
  <c r="A178" i="4"/>
  <c r="K179" i="4"/>
  <c r="A179" i="4"/>
  <c r="K180" i="4"/>
  <c r="A180" i="4"/>
  <c r="K181" i="4"/>
  <c r="A181" i="4"/>
  <c r="K182" i="4"/>
  <c r="A182" i="4"/>
  <c r="K183" i="4"/>
  <c r="A183" i="4"/>
  <c r="K184" i="4"/>
  <c r="A184" i="4"/>
  <c r="K185" i="4"/>
  <c r="A185" i="4"/>
  <c r="K186" i="4"/>
  <c r="A186" i="4"/>
  <c r="K187" i="4"/>
  <c r="A187" i="4"/>
  <c r="K188" i="4"/>
  <c r="A188" i="4"/>
  <c r="K189" i="4"/>
  <c r="A189" i="4"/>
  <c r="K190" i="4"/>
  <c r="A190" i="4"/>
  <c r="K191" i="4"/>
  <c r="J36" i="1"/>
  <c r="K137" i="4"/>
  <c r="K136" i="4"/>
  <c r="K3" i="4"/>
  <c r="F37" i="1"/>
  <c r="J37" i="1"/>
  <c r="K1" i="4"/>
  <c r="E4" i="11"/>
  <c r="C4" i="11"/>
  <c r="C10" i="11"/>
  <c r="B12" i="21"/>
  <c r="E10" i="11"/>
  <c r="C27" i="1"/>
  <c r="B27" i="1"/>
  <c r="D27" i="1"/>
  <c r="J39" i="1"/>
  <c r="J40" i="1"/>
  <c r="J41" i="1"/>
</calcChain>
</file>

<file path=xl/comments1.xml><?xml version="1.0" encoding="utf-8"?>
<comments xmlns="http://schemas.openxmlformats.org/spreadsheetml/2006/main">
  <authors>
    <author>Daniela Prengzi</author>
  </authors>
  <commentList>
    <comment ref="C6" authorId="0">
      <text>
        <r>
          <rPr>
            <b/>
            <sz val="9"/>
            <color indexed="81"/>
            <rFont val="Tahoma"/>
            <family val="2"/>
          </rPr>
          <t>do ploteosh vetem emrat e bankave dhe nr e llogarive. Te tj I bera une.</t>
        </r>
      </text>
    </comment>
  </commentList>
</comments>
</file>

<file path=xl/comments2.xml><?xml version="1.0" encoding="utf-8"?>
<comments xmlns="http://schemas.openxmlformats.org/spreadsheetml/2006/main">
  <authors>
    <author>Xhiani</author>
  </authors>
  <commentList>
    <comment ref="K2" authorId="0">
      <text>
        <r>
          <rPr>
            <b/>
            <sz val="8"/>
            <color indexed="81"/>
            <rFont val="Tahoma"/>
            <family val="2"/>
          </rPr>
          <t>Instruksione</t>
        </r>
        <r>
          <rPr>
            <sz val="8"/>
            <color indexed="81"/>
            <rFont val="Tahoma"/>
            <family val="2"/>
          </rPr>
          <t xml:space="preserve">
1. Nxirr nga Programi bilanc raportin "Levizjet e llogarive" ne excel me keto parametra:
   a. Formati numrave ###,##0
   b. Perfshi </t>
        </r>
        <r>
          <rPr>
            <b/>
            <sz val="8"/>
            <color indexed="81"/>
            <rFont val="Tahoma"/>
            <family val="2"/>
          </rPr>
          <t>llogarite me vlera ZERO</t>
        </r>
        <r>
          <rPr>
            <sz val="8"/>
            <color indexed="81"/>
            <rFont val="Tahoma"/>
            <family val="2"/>
          </rPr>
          <t xml:space="preserve"> 
   c. Niveli detajimit 3. 
dhe ruaje ne folderin e PF me emertimin "XXX-Bilanci verifikues 201X".
2. Hape skedarin qe sapo ruajte dhe kopjo qelizat nga A3 deri G300 dhe beji </t>
        </r>
        <r>
          <rPr>
            <b/>
            <sz val="8"/>
            <color indexed="81"/>
            <rFont val="Tahoma"/>
            <family val="2"/>
          </rPr>
          <t xml:space="preserve">paste value ne kete TAB </t>
        </r>
        <r>
          <rPr>
            <sz val="8"/>
            <color indexed="81"/>
            <rFont val="Tahoma"/>
            <family val="2"/>
          </rPr>
          <t>tek qeliza</t>
        </r>
        <r>
          <rPr>
            <b/>
            <sz val="10"/>
            <color indexed="81"/>
            <rFont val="Tahoma"/>
            <family val="2"/>
          </rPr>
          <t xml:space="preserve"> B3. </t>
        </r>
        <r>
          <rPr>
            <b/>
            <sz val="8"/>
            <color indexed="81"/>
            <rFont val="Tahoma"/>
            <family val="2"/>
          </rPr>
          <t>Kujdes tek B3!
3</t>
        </r>
        <r>
          <rPr>
            <sz val="8"/>
            <color indexed="81"/>
            <rFont val="Tahoma"/>
            <family val="2"/>
          </rPr>
          <t xml:space="preserve">. </t>
        </r>
        <r>
          <rPr>
            <b/>
            <sz val="8"/>
            <color indexed="81"/>
            <rFont val="Tahoma"/>
            <family val="2"/>
          </rPr>
          <t>Kollona A</t>
        </r>
        <r>
          <rPr>
            <sz val="8"/>
            <color indexed="81"/>
            <rFont val="Tahoma"/>
            <family val="2"/>
          </rPr>
          <t xml:space="preserve"> ne kete Tab, sherben per te shkurtuar numrin e Llogarive me 3 shifra ne rastet kur programi bilanc nuk ka llogari PRIND me tre shifra. Kujdes mos e fshi formule. Nese e keni fshire pa dashje, atehere tek qeliza A3 shkruani: =LEFT(B3,3), dhe pastaj bejni drag dero ne rreshtin e fundit (300 apo edhe me shume sipas rastit.</t>
        </r>
      </text>
    </comment>
  </commentList>
</comments>
</file>

<file path=xl/sharedStrings.xml><?xml version="1.0" encoding="utf-8"?>
<sst xmlns="http://schemas.openxmlformats.org/spreadsheetml/2006/main" count="1047" uniqueCount="897">
  <si>
    <t>Data e krijimit</t>
  </si>
  <si>
    <t>Individuale</t>
  </si>
  <si>
    <t>PASQYRAT FINANCIARE</t>
  </si>
  <si>
    <t>Address</t>
  </si>
  <si>
    <t>Incorporation date</t>
  </si>
  <si>
    <t>Individual or Consolidated Financial Statements</t>
  </si>
  <si>
    <t>Reporting currency</t>
  </si>
  <si>
    <t>Amounts rounded to the nearest</t>
  </si>
  <si>
    <t xml:space="preserve">Deri:    </t>
  </si>
  <si>
    <t xml:space="preserve">Reporting period from:    </t>
  </si>
  <si>
    <t>Shqip ----&gt; ENG (kolona D)  ----&gt; ITA (kolona E)</t>
  </si>
  <si>
    <t>ENG</t>
  </si>
  <si>
    <t>ITA</t>
  </si>
  <si>
    <t>Kapital i nenshkruar i paguar</t>
  </si>
  <si>
    <t>Paid in Capital</t>
  </si>
  <si>
    <t>Kapital i neshkruar i pa-paguar</t>
  </si>
  <si>
    <t>Subscribed unpaid capital</t>
  </si>
  <si>
    <t>Aksione te thesarit</t>
  </si>
  <si>
    <t>Treasury Investments</t>
  </si>
  <si>
    <t>Prime te lidhura me kapitalin</t>
  </si>
  <si>
    <t>Prime related to capital</t>
  </si>
  <si>
    <t>Zbritje te lidhura me kapitalin</t>
  </si>
  <si>
    <t>Discounts related to capital</t>
  </si>
  <si>
    <t>Rezerva nga rivleresimi</t>
  </si>
  <si>
    <t>Revaluation reserves</t>
  </si>
  <si>
    <t>Rezerva te tjera</t>
  </si>
  <si>
    <t>RESERVES</t>
  </si>
  <si>
    <t>Fitime/Humbje te mbartura</t>
  </si>
  <si>
    <t>Retained earning</t>
  </si>
  <si>
    <t>Rezultati i ushtrimit</t>
  </si>
  <si>
    <t>Profit, Loss for the year</t>
  </si>
  <si>
    <t>Emri i mire</t>
  </si>
  <si>
    <t>Good will</t>
  </si>
  <si>
    <t>Shpenzime te zhvillimit</t>
  </si>
  <si>
    <t>Start up and expansion expenses</t>
  </si>
  <si>
    <t>Koncesione licensa patenta</t>
  </si>
  <si>
    <t>Concessions, rights, patents, etc.</t>
  </si>
  <si>
    <t>Te tjera AAJM</t>
  </si>
  <si>
    <t>Other intangible assets</t>
  </si>
  <si>
    <t>Toka Troje Terrene</t>
  </si>
  <si>
    <t>Land</t>
  </si>
  <si>
    <t>Ndertesa</t>
  </si>
  <si>
    <t>Building</t>
  </si>
  <si>
    <t>Makineri paisje</t>
  </si>
  <si>
    <t>Machinery, equipment, installations</t>
  </si>
  <si>
    <t>Automjete transporti</t>
  </si>
  <si>
    <t>Vehicles, truck, transportation</t>
  </si>
  <si>
    <t>Te tjera AA materiale</t>
  </si>
  <si>
    <t>OTHER LONG TERM ASSETS</t>
  </si>
  <si>
    <t>AA materiale ne proces</t>
  </si>
  <si>
    <t>Tangible fixed assets in process</t>
  </si>
  <si>
    <t>AA Jo materiale ne proces</t>
  </si>
  <si>
    <t>Intangible fixed assets in process</t>
  </si>
  <si>
    <t>Livestock</t>
  </si>
  <si>
    <t>AA te mbajtura per shitje</t>
  </si>
  <si>
    <t xml:space="preserve">ASSETS HELD FOR </t>
  </si>
  <si>
    <t>Aksione te shoqerive te kontrolluara</t>
  </si>
  <si>
    <t>Investment in controlled subsidiaries</t>
  </si>
  <si>
    <t>Aksione te shoqerive te lidhura</t>
  </si>
  <si>
    <t>Investment in related parties</t>
  </si>
  <si>
    <t>Aksione te tjera letra me vlere</t>
  </si>
  <si>
    <t>Other investments and securities</t>
  </si>
  <si>
    <t>Huadhenie afat gjate</t>
  </si>
  <si>
    <t>Long term loans given</t>
  </si>
  <si>
    <t>Te drejta te tjera afat gjate</t>
  </si>
  <si>
    <t>Other long term receivables</t>
  </si>
  <si>
    <t>Amortizimi i AA jomateriale</t>
  </si>
  <si>
    <t>ACUM. DEPRECIATION FOR INTAGIBLE ASSETS</t>
  </si>
  <si>
    <t>Amortz. Akum. per AA biologjike</t>
  </si>
  <si>
    <t>Accumulated depreciation for livestock</t>
  </si>
  <si>
    <t>Zhvleresime Per AA Jomateriale</t>
  </si>
  <si>
    <t>IMPARMENT FOR INTANGIBLE ASSETS</t>
  </si>
  <si>
    <t>Zhvleresime Per AA materiale</t>
  </si>
  <si>
    <t>IMPAIRMENT OF TANGIBLE LONG TERM ASSETS</t>
  </si>
  <si>
    <t>Zhvleresime per AA ne proces</t>
  </si>
  <si>
    <t>Impairment for FA in process</t>
  </si>
  <si>
    <t>Zhvleresime per AA Biologjike</t>
  </si>
  <si>
    <t>Impairment for livestock</t>
  </si>
  <si>
    <t>Zhvleresime per investime financiare afatgjate</t>
  </si>
  <si>
    <t>IMPAIRMENT FOR FINANCIAL ASSETS</t>
  </si>
  <si>
    <t>Materiale Lende e pare</t>
  </si>
  <si>
    <t>Inventory-Raw materials</t>
  </si>
  <si>
    <t>Materiale ndihmese</t>
  </si>
  <si>
    <t>Inventory-Auxiliary materials</t>
  </si>
  <si>
    <t>Inventari i imet dhe ambalazhe</t>
  </si>
  <si>
    <t>Inventory-Revolving packing materials</t>
  </si>
  <si>
    <t>Prodhim ne proces</t>
  </si>
  <si>
    <t>Work in Proces</t>
  </si>
  <si>
    <t>Punime ne proces</t>
  </si>
  <si>
    <t>Inventory-Work in Process (services)</t>
  </si>
  <si>
    <t>Sherbime ne proces</t>
  </si>
  <si>
    <t>Inventory-Work in Process (works)</t>
  </si>
  <si>
    <t>Produkte te ndermjetme</t>
  </si>
  <si>
    <t>Inventory-Semi products</t>
  </si>
  <si>
    <t>Produkte te gatshme</t>
  </si>
  <si>
    <t>Inventory-Finished Products</t>
  </si>
  <si>
    <t>Nenprodukte dhe mbetje</t>
  </si>
  <si>
    <t>Inventory-By products and left over</t>
  </si>
  <si>
    <t>Mallra</t>
  </si>
  <si>
    <t>Goods and Merchandise</t>
  </si>
  <si>
    <t>Aktive biologjike</t>
  </si>
  <si>
    <t>Livestock (short term)</t>
  </si>
  <si>
    <t>Inven. tranzit Materiale L I</t>
  </si>
  <si>
    <t>Inventory in transit Raw materials</t>
  </si>
  <si>
    <t>Invent. Tranzit Materiale te tjera</t>
  </si>
  <si>
    <t>Inventory in transit other materials</t>
  </si>
  <si>
    <t>Invent. Tranzit Produkte</t>
  </si>
  <si>
    <t>Inventory in transit Finished gods</t>
  </si>
  <si>
    <t>Invent. Tranzit Mallra</t>
  </si>
  <si>
    <t>Inventory in transit Merchandise</t>
  </si>
  <si>
    <t>Invent. Tranzit Gje e gjale</t>
  </si>
  <si>
    <t>Inventory in transit livestock</t>
  </si>
  <si>
    <t>Zhvleresimi i lendeve te para</t>
  </si>
  <si>
    <t>Impairment of raw materials</t>
  </si>
  <si>
    <t>Zhvleresimi materialeve te tjera</t>
  </si>
  <si>
    <t>Impairment of other materials</t>
  </si>
  <si>
    <t>Zhvleresimi prodhimeve ne proces</t>
  </si>
  <si>
    <t>Impairment of work in process</t>
  </si>
  <si>
    <t>Zhvleresimi i produkteve te gatshme</t>
  </si>
  <si>
    <t>Impairment of finished products</t>
  </si>
  <si>
    <t>Zhvleresimi i malrave per shitje</t>
  </si>
  <si>
    <t>Impairment of goods and merchandise</t>
  </si>
  <si>
    <t>Furnitore</t>
  </si>
  <si>
    <t>SUPPLIERS</t>
  </si>
  <si>
    <t>Furnitore te importit</t>
  </si>
  <si>
    <t>FOREIGN SUPPLIERS</t>
  </si>
  <si>
    <t>Premtim pagesa te pagueshme</t>
  </si>
  <si>
    <t>LIABILITES TO BE PAID</t>
  </si>
  <si>
    <t>Furnitore per aktivet afatgjata</t>
  </si>
  <si>
    <t>SUPPLIERS FOR FIXED ASSETS</t>
  </si>
  <si>
    <t>Fatura per tu marre</t>
  </si>
  <si>
    <t>INVOICE TO BE RECEIVED</t>
  </si>
  <si>
    <t>Parapagime te marra</t>
  </si>
  <si>
    <t>AMOUNTS RECEIVED</t>
  </si>
  <si>
    <t>Kliente per mallra produkte e sherbime</t>
  </si>
  <si>
    <t>CLIENTS FOR GOODS AND SERVICES</t>
  </si>
  <si>
    <t>Kliente Eksporti</t>
  </si>
  <si>
    <t>KLIENTS FOR EXPORT</t>
  </si>
  <si>
    <t>Premtim pagesa te arketueshme</t>
  </si>
  <si>
    <t>PAYMENTS TO BE RECEIVED</t>
  </si>
  <si>
    <t>Kliente per aktivet afatgjata</t>
  </si>
  <si>
    <t>CLIENTS FOR FIXED ASSETS</t>
  </si>
  <si>
    <t>Te drejta per t'u arketuar nga proceset gjyqesore</t>
  </si>
  <si>
    <t>DUE FROM COURT/LEGAL CASES</t>
  </si>
  <si>
    <t>Parapagime te dhena</t>
  </si>
  <si>
    <t>AMOUNTS PAID IN ADVANCE</t>
  </si>
  <si>
    <t>Detyrime ndaj personelit</t>
  </si>
  <si>
    <t>Due to personnel</t>
  </si>
  <si>
    <t>Paradhenie per punonjesit</t>
  </si>
  <si>
    <t>Advances given to employees</t>
  </si>
  <si>
    <t>Personeli detyrime te tjera</t>
  </si>
  <si>
    <t>Other amounts due from employees</t>
  </si>
  <si>
    <t>Sigurime Shoqerore dhe shendetesore</t>
  </si>
  <si>
    <t>Social and Health contribution payable</t>
  </si>
  <si>
    <t>Detyrime per personelin (ISKSH)</t>
  </si>
  <si>
    <t>Due to personnel (ISKSH)</t>
  </si>
  <si>
    <t>Detyrime te tjera (personeli)</t>
  </si>
  <si>
    <t>Due to personnel (other)</t>
  </si>
  <si>
    <t>Detyrime per Doganen</t>
  </si>
  <si>
    <t>Due to Custom</t>
  </si>
  <si>
    <t>Tatim mbi te ardhurat personale</t>
  </si>
  <si>
    <t>Due to Government-Tax on personal income</t>
  </si>
  <si>
    <t>Tatime te tjera per punonjesit</t>
  </si>
  <si>
    <t>Due to Government-Other personal tax</t>
  </si>
  <si>
    <t>Tatimi fitimi</t>
  </si>
  <si>
    <t>CORPORATE TAX ON PROFIT</t>
  </si>
  <si>
    <t>TVSH</t>
  </si>
  <si>
    <t>VAT PAYABLE/RECEIVABLE</t>
  </si>
  <si>
    <t>Te tjera tatime</t>
  </si>
  <si>
    <t>Other taxes</t>
  </si>
  <si>
    <t>Tatime te shtyra</t>
  </si>
  <si>
    <t>Deferred taxes</t>
  </si>
  <si>
    <t>Detryime per tatim ne burim</t>
  </si>
  <si>
    <t>Due to Government-Withholding Taxes  (W/T)</t>
  </si>
  <si>
    <t>Llogari me pale te lidura</t>
  </si>
  <si>
    <t>Due To : From related parties</t>
  </si>
  <si>
    <t>Llogaria e ortakut</t>
  </si>
  <si>
    <t>Due TO, FROM Shareholders</t>
  </si>
  <si>
    <t>Ortaket per kapitalin e nenshkruar</t>
  </si>
  <si>
    <t>Due from shareholders for subscribed capital</t>
  </si>
  <si>
    <t>Ortaket per dividentin e pa-paguar</t>
  </si>
  <si>
    <t>Dividends payable</t>
  </si>
  <si>
    <t>Detyrime per Qera financiare</t>
  </si>
  <si>
    <t>Financial Lease</t>
  </si>
  <si>
    <t>Huamarrje afatshkurtra</t>
  </si>
  <si>
    <t xml:space="preserve">Short Term Loan </t>
  </si>
  <si>
    <t>Provizione</t>
  </si>
  <si>
    <t>PROVISIONS</t>
  </si>
  <si>
    <t>Detyrime per blerjen e letrave me vlere</t>
  </si>
  <si>
    <t>Liabilities for purchase of securities</t>
  </si>
  <si>
    <t>Te drejta nga shitja e letrave me vlere</t>
  </si>
  <si>
    <t>Due from sales of securities</t>
  </si>
  <si>
    <t>Grante</t>
  </si>
  <si>
    <t>GRANTS</t>
  </si>
  <si>
    <t>OTHER DEBTORS AND CREDITORS</t>
  </si>
  <si>
    <t>Huamarrjet afatgjata</t>
  </si>
  <si>
    <t>LONG TERM LOAN RECEIVED</t>
  </si>
  <si>
    <t>Huadhenie afatshkurter</t>
  </si>
  <si>
    <t>SHORT TERM LOAN MADE</t>
  </si>
  <si>
    <t>Shpenzime te llogaritura</t>
  </si>
  <si>
    <t>Accrued Expenses</t>
  </si>
  <si>
    <t>Interesa aktive te llogaritura</t>
  </si>
  <si>
    <t>Accrued Interest Receivables</t>
  </si>
  <si>
    <t>Interesa pasive te llogaritura</t>
  </si>
  <si>
    <t>Accrued Interest Payables</t>
  </si>
  <si>
    <t>Shpenzime te periudhave te ardhme</t>
  </si>
  <si>
    <t>Expenses to be amortized</t>
  </si>
  <si>
    <t>Te ardhura te llogaritura</t>
  </si>
  <si>
    <t>Accrued Revenues</t>
  </si>
  <si>
    <t>Te ardhura te periudhave te ardheshme</t>
  </si>
  <si>
    <t>Incomes received in advance</t>
  </si>
  <si>
    <t>Provizione per borxhe te keqija</t>
  </si>
  <si>
    <t>Provisions for bad debts</t>
  </si>
  <si>
    <t>Letra me vlere te pjesmarrjes</t>
  </si>
  <si>
    <t>Securities in stocks</t>
  </si>
  <si>
    <t>Letra me vlere te huave</t>
  </si>
  <si>
    <t>Securities in bonds</t>
  </si>
  <si>
    <t>Vlera monetare ne tranzit</t>
  </si>
  <si>
    <t>CASH IN TRANZIT</t>
  </si>
  <si>
    <t>CASH IN BANK</t>
  </si>
  <si>
    <t>Llogari bankare te zbuluara (Overdraft)</t>
  </si>
  <si>
    <t>OVERDRAFTS</t>
  </si>
  <si>
    <t>Vlera monetare ne arke</t>
  </si>
  <si>
    <t>PETTY CASH</t>
  </si>
  <si>
    <t>Vlera te tjera ne arke</t>
  </si>
  <si>
    <t>OTHER VALUES IN PETTY CASH</t>
  </si>
  <si>
    <t>Hua te dhena (deri 3M)</t>
  </si>
  <si>
    <t>LOANS GIVEN (UP TO 3 M)</t>
  </si>
  <si>
    <t>Hua te marra (deri 3M)</t>
  </si>
  <si>
    <t>BORROWINGS UP TO 3 MONTHS</t>
  </si>
  <si>
    <t>Letra me vlere te blera (te mbajtura deri ne maturim)</t>
  </si>
  <si>
    <t>SECURITIES HELD TO MATYRITY</t>
  </si>
  <si>
    <t>Letra me vlere te borxhit te emetuara</t>
  </si>
  <si>
    <t>DEBT INSTRUMENTS ISSUED</t>
  </si>
  <si>
    <t>Derivatet</t>
  </si>
  <si>
    <t>DERIVATIVES</t>
  </si>
  <si>
    <t>Aktive te tjera financiare</t>
  </si>
  <si>
    <t>Other financial assets</t>
  </si>
  <si>
    <t>Xhirime te brendeshme</t>
  </si>
  <si>
    <t>Transitory accounts</t>
  </si>
  <si>
    <t>Zhvleresimi i letrave me vlere</t>
  </si>
  <si>
    <t>IMPAIRMENT OF SECURITIES</t>
  </si>
  <si>
    <t>Shpenzime materiale Lende e pare</t>
  </si>
  <si>
    <t>Cost of Materials-Raw materials</t>
  </si>
  <si>
    <t>Shpenzime materiale ndihmese</t>
  </si>
  <si>
    <t>Cost of Materials-Auxiliary materials</t>
  </si>
  <si>
    <t>Shpenzime materiale Uje teknollogjik</t>
  </si>
  <si>
    <t>Industrial water</t>
  </si>
  <si>
    <t>Shpenzime blerje mallrash</t>
  </si>
  <si>
    <t>Cost of Goods Sold-Goods</t>
  </si>
  <si>
    <t>Te tjera blerje te konsumueshme</t>
  </si>
  <si>
    <t>Other consumables</t>
  </si>
  <si>
    <t>Sherbime Profesionale</t>
  </si>
  <si>
    <t>PROFESSIONAL SERVICES</t>
  </si>
  <si>
    <t>Sherbime nga nenkotraktore</t>
  </si>
  <si>
    <t>Services from Sub-Contractors</t>
  </si>
  <si>
    <t>Qira</t>
  </si>
  <si>
    <t>RENTAL EXPENSES</t>
  </si>
  <si>
    <t>Sherbime utilitare (drita; uje)</t>
  </si>
  <si>
    <t>UTILITY SERVICES</t>
  </si>
  <si>
    <t>Mirembajtje dhe riparime (R&amp;M)</t>
  </si>
  <si>
    <t>REPAIR AND MAINTENANCE (R&amp;M)</t>
  </si>
  <si>
    <t>Siguracione</t>
  </si>
  <si>
    <t>INSURANCES</t>
  </si>
  <si>
    <t xml:space="preserve">Kerkime dhe Studime </t>
  </si>
  <si>
    <t>RESEARCH AND DEVELOPMENT</t>
  </si>
  <si>
    <t>Shpenzime te pergjithshme prodhimi</t>
  </si>
  <si>
    <t>GENERAL PRODUCTION EXPENSES</t>
  </si>
  <si>
    <t>Personel nga jashte</t>
  </si>
  <si>
    <t>OUTSORCED PERSONNEL</t>
  </si>
  <si>
    <t>Koncesione; patenta; licensa; etj.</t>
  </si>
  <si>
    <t>CONCESIONS, PATENTES, LICENSES</t>
  </si>
  <si>
    <t>Reklama; publicitet; marketing</t>
  </si>
  <si>
    <t>ADVERTISMENT, PUBLICITY AND MARKETING</t>
  </si>
  <si>
    <t>Transferime; udhetim e dieta</t>
  </si>
  <si>
    <t>TRAVEL AND PER DIEM</t>
  </si>
  <si>
    <t>Shpenzime postare dhe telekomunikimi</t>
  </si>
  <si>
    <t>POSTAGE AND TELECOMUNICATION</t>
  </si>
  <si>
    <t>Shpenzime Transporti</t>
  </si>
  <si>
    <t>TRANSPORTATION EXPENSES</t>
  </si>
  <si>
    <t>Shpenzime per sherbime bankare</t>
  </si>
  <si>
    <t>BANK COMISSION AND FEES</t>
  </si>
  <si>
    <t>Taksa dhe tarifa doganore</t>
  </si>
  <si>
    <t>CUSTOM TAXES</t>
  </si>
  <si>
    <t>Akciza</t>
  </si>
  <si>
    <t>ACISE</t>
  </si>
  <si>
    <t>Taksa dhe tarifa vendore</t>
  </si>
  <si>
    <t>LOCAL TAXES</t>
  </si>
  <si>
    <t>Tatime te tjera</t>
  </si>
  <si>
    <t>OTHER TAXATION</t>
  </si>
  <si>
    <t>Paga dhe shperblime personeli</t>
  </si>
  <si>
    <t>Salaries and wages</t>
  </si>
  <si>
    <t>Sigurime shoq. shendetesore</t>
  </si>
  <si>
    <t>Social contribution</t>
  </si>
  <si>
    <t>Kontribute te tjera per personelin</t>
  </si>
  <si>
    <t>Other contribution paid for personnel</t>
  </si>
  <si>
    <t>Shperblime per personelin</t>
  </si>
  <si>
    <t>Bonus paid to personnel</t>
  </si>
  <si>
    <t>Vlera neto e AAM te shitura</t>
  </si>
  <si>
    <t>Net book value of the assets sold</t>
  </si>
  <si>
    <t>Dhurata Ndihma Sponsorizime</t>
  </si>
  <si>
    <t>Gifts and donations</t>
  </si>
  <si>
    <t>Shpenzime perfaqesimi</t>
  </si>
  <si>
    <t>Entertainmet expenses</t>
  </si>
  <si>
    <t>Gjoba penalitete</t>
  </si>
  <si>
    <t>Fines and penalties</t>
  </si>
  <si>
    <t>Other ono-operating expenses</t>
  </si>
  <si>
    <t>Shpenzime financiare (shoq e kontrolluara)</t>
  </si>
  <si>
    <t>Financial expenses from controled subsidiaries</t>
  </si>
  <si>
    <t>Shpenzime financiare (palet e lidhura)</t>
  </si>
  <si>
    <t>Financial expenses from related entities</t>
  </si>
  <si>
    <t>Humbje nga rivleresimi i letrave me vlere</t>
  </si>
  <si>
    <t>Loss form re-evaluation of securities</t>
  </si>
  <si>
    <t>Humbje nga shitja e letrave me vlere</t>
  </si>
  <si>
    <t>Loss from sales of securities</t>
  </si>
  <si>
    <t>Zbritje akorduar klienteve</t>
  </si>
  <si>
    <t>Discount to Customers</t>
  </si>
  <si>
    <t>Shpenzime per interesa</t>
  </si>
  <si>
    <t>Interest expenses</t>
  </si>
  <si>
    <t>Shpenzime financiare te tjera</t>
  </si>
  <si>
    <t>Other financial expenses</t>
  </si>
  <si>
    <t>Humbje nga kembime valutore</t>
  </si>
  <si>
    <t>Loss from FOREX</t>
  </si>
  <si>
    <t>Shpenzime amortizimet per aktivevet afatgjata</t>
  </si>
  <si>
    <t>AMORTIZATION OF LONG TERM ASSETS</t>
  </si>
  <si>
    <t>Provizione per zhvleresimin e aktiveve financiare</t>
  </si>
  <si>
    <t>Provision for Impairment of Financial Assets</t>
  </si>
  <si>
    <t>Provizione per zhvleresime te tjera</t>
  </si>
  <si>
    <t>Other amortz. and depreciation expenses</t>
  </si>
  <si>
    <t>Tatim fitimi</t>
  </si>
  <si>
    <t>Corporate tax on profit</t>
  </si>
  <si>
    <t>Shitja e produkteve te veta</t>
  </si>
  <si>
    <t>Sales of products</t>
  </si>
  <si>
    <t>Shitja e produkteve te ndermjetme</t>
  </si>
  <si>
    <t>Sales of intermidiary products</t>
  </si>
  <si>
    <t>Shitje e nen-produkteve</t>
  </si>
  <si>
    <t>Sales of by-products</t>
  </si>
  <si>
    <t>Shitje e punimeve dhe sherbimeve</t>
  </si>
  <si>
    <t>Sales of services</t>
  </si>
  <si>
    <t>Shitje e mallrave</t>
  </si>
  <si>
    <t>Sales of Goods and Materials</t>
  </si>
  <si>
    <t>Shitje materialeshe e furniturash</t>
  </si>
  <si>
    <t>SALES OF MATERIALS</t>
  </si>
  <si>
    <t>Te ardhura nga shitje te tjera</t>
  </si>
  <si>
    <t>OTHER SALES</t>
  </si>
  <si>
    <t>Ndryshimi i gjend. prodh. proces</t>
  </si>
  <si>
    <t>Change in the level of WIP</t>
  </si>
  <si>
    <t>Ndryshimi i gjendjes se prod. gatshem</t>
  </si>
  <si>
    <t>Change in the level of finished products</t>
  </si>
  <si>
    <t>Prodhimi i  AA Jo-Materiale</t>
  </si>
  <si>
    <t>Production of Intangible Assets</t>
  </si>
  <si>
    <t>Prodhimi i AA Materiale</t>
  </si>
  <si>
    <t>Production of Fixed Assets</t>
  </si>
  <si>
    <t>Income from Grants</t>
  </si>
  <si>
    <t>Te ardhura te tjera</t>
  </si>
  <si>
    <t>Other ordinary income</t>
  </si>
  <si>
    <t>Te ardhura financiare (nj. kontrolluara)</t>
  </si>
  <si>
    <t>Financial income from controlled subsidiaries</t>
  </si>
  <si>
    <t>Te ardhura financiare palet e lidhura</t>
  </si>
  <si>
    <t>Financial income from related entities</t>
  </si>
  <si>
    <t>Te ardhura nga dividendet</t>
  </si>
  <si>
    <t>Income from dividend</t>
  </si>
  <si>
    <t>Fitime nga rivleresimi i letrave me vlere</t>
  </si>
  <si>
    <t>Gain from re-evaluation of securities</t>
  </si>
  <si>
    <t>Fitime nga shitja e letrave me vlere</t>
  </si>
  <si>
    <t>Gain from sales of securities</t>
  </si>
  <si>
    <t>Te ardhura nga Interesa</t>
  </si>
  <si>
    <t>Income from interest</t>
  </si>
  <si>
    <t>Te ardhura te tjera financiare</t>
  </si>
  <si>
    <t>Other financial income</t>
  </si>
  <si>
    <t>Fitime nga kembime valutore</t>
  </si>
  <si>
    <t>Gain from FOREX</t>
  </si>
  <si>
    <t>Te ardhura nga shitja e AA</t>
  </si>
  <si>
    <t>Income from sales of fixed assets</t>
  </si>
  <si>
    <t>Te ardhura nga rivleresimi i AA</t>
  </si>
  <si>
    <t>Income from re-evaluation of fixed assets</t>
  </si>
  <si>
    <t>Code</t>
  </si>
  <si>
    <r>
      <rPr>
        <b/>
        <sz val="8"/>
        <rFont val="Arial"/>
        <family val="2"/>
      </rPr>
      <t>Nr.Llog</t>
    </r>
  </si>
  <si>
    <r>
      <rPr>
        <b/>
        <sz val="8"/>
        <rFont val="Arial"/>
        <family val="2"/>
      </rPr>
      <t>Përshkrimi</t>
    </r>
  </si>
  <si>
    <r>
      <rPr>
        <b/>
        <sz val="8"/>
        <rFont val="Arial"/>
        <family val="2"/>
      </rPr>
      <t>Gjendje ne Fillim</t>
    </r>
  </si>
  <si>
    <r>
      <rPr>
        <b/>
        <sz val="8"/>
        <rFont val="Arial"/>
        <family val="2"/>
      </rPr>
      <t>Gjendje ne Fund</t>
    </r>
  </si>
  <si>
    <r>
      <rPr>
        <b/>
        <sz val="8"/>
        <rFont val="Arial"/>
        <family val="2"/>
      </rPr>
      <t>Debi</t>
    </r>
  </si>
  <si>
    <r>
      <rPr>
        <b/>
        <sz val="8"/>
        <rFont val="Arial"/>
        <family val="2"/>
      </rPr>
      <t>Kredi</t>
    </r>
  </si>
  <si>
    <r>
      <rPr>
        <b/>
        <sz val="8"/>
        <rFont val="Arial"/>
        <family val="2"/>
      </rPr>
      <t>Teprica</t>
    </r>
  </si>
  <si>
    <t>Primary financial Insruments</t>
  </si>
  <si>
    <t>Instrumente financiare primare</t>
  </si>
  <si>
    <t>Pasqyra e Pozicionit Financiar (Bilanci)</t>
  </si>
  <si>
    <t>Nr.</t>
  </si>
  <si>
    <t>AKTIVI</t>
  </si>
  <si>
    <t>I</t>
  </si>
  <si>
    <t>II</t>
  </si>
  <si>
    <t>AKTIVET AFATSHKURTERA</t>
  </si>
  <si>
    <t>AKTIVET AFATGJATE</t>
  </si>
  <si>
    <t xml:space="preserve">TOTALI AKTIVEVE AFATGJATA        </t>
  </si>
  <si>
    <t xml:space="preserve">AKTIVE TOTALE        </t>
  </si>
  <si>
    <t xml:space="preserve">Periudha raportuese nga:    </t>
  </si>
  <si>
    <t>III</t>
  </si>
  <si>
    <t>TOTALI I DETYRIMEVE AFATSHKURTERA</t>
  </si>
  <si>
    <t>TOTALI I DETYRIMEVE AFATGJATE</t>
  </si>
  <si>
    <t>DETYRIMET  TOTALE</t>
  </si>
  <si>
    <t>TOTALI KAPITALEVE TE VETA</t>
  </si>
  <si>
    <t>DETYRIMET  DHE  KAPITALI</t>
  </si>
  <si>
    <t>TOTALI  I  DETYRIMEVE  DHE  KAPITALIT</t>
  </si>
  <si>
    <t xml:space="preserve"> DETYRIME AFATSHKURTRA</t>
  </si>
  <si>
    <t>DETYRIME AFATGJATA</t>
  </si>
  <si>
    <t>IV</t>
  </si>
  <si>
    <t>V</t>
  </si>
  <si>
    <t>KAPITALI DHE REZERVAT</t>
  </si>
  <si>
    <t xml:space="preserve">Të ardhura nga aktiviteti i shfrytëzimit      </t>
  </si>
  <si>
    <t xml:space="preserve">Puna e kryer nga njësia ekonomike dhe e kapitalizuar      </t>
  </si>
  <si>
    <t xml:space="preserve">Të ardhura të tjera të shfrytëzimit      </t>
  </si>
  <si>
    <t>LEFT 3</t>
  </si>
  <si>
    <t>Duhet te jete zero.
Lexo instriksionet (unhide comment) -----&gt;</t>
  </si>
  <si>
    <t>Lista llogarive ne Anglisht</t>
  </si>
  <si>
    <t>TE ARDHURAT NGA AKTIVITETI</t>
  </si>
  <si>
    <t>SHPENZIMET PER AKTIVITETIN KRYESOR</t>
  </si>
  <si>
    <t>VI</t>
  </si>
  <si>
    <t>REZULTATI NGA AKTIVITETIT KRYESOR</t>
  </si>
  <si>
    <t>FITIMI (HUMBJA) PARA TATIMIT</t>
  </si>
  <si>
    <t>FITIMI (HUMBJA) E VITIT</t>
  </si>
  <si>
    <t xml:space="preserve">Pasqyra e të Ardhurave dhe Shpenzimeve </t>
  </si>
  <si>
    <t>Totali i të ardhurave nga aktiviteti kryesor</t>
  </si>
  <si>
    <t>Totali i shpenzimeve të aktivitetit kryesor</t>
  </si>
  <si>
    <r>
      <t>SHPENZIME FINANCIARE</t>
    </r>
    <r>
      <rPr>
        <sz val="8"/>
        <color theme="1"/>
        <rFont val="Arial"/>
        <family val="2"/>
      </rPr>
      <t xml:space="preserve"> (paraqit veçmas nga ato brenda grupit nëse ka)</t>
    </r>
  </si>
  <si>
    <t>Totali i të ardhurave të tjera gjithëpërfshirëse për vitin</t>
  </si>
  <si>
    <t>VII</t>
  </si>
  <si>
    <t xml:space="preserve">PASQYRA E TE ARDHURAVE GJITHPERFSHIRESE </t>
  </si>
  <si>
    <t>TOTALI I TË ARDHURAVE GJITHËPËRFSHIRËSE PËR VITIN</t>
  </si>
  <si>
    <t>Të ardhura të tjera gjithëpërfshirëse për vitin</t>
  </si>
  <si>
    <t>Fluksi i Mjeteve Monetare nga/(përdorur në) aktivitetin e investimit</t>
  </si>
  <si>
    <t>Fluksi i Mjeteve Monetare nga/(përdorur në) aktivitetin e shfrytëzimit</t>
  </si>
  <si>
    <t>Rritje/(rënie) neto në mjete monetare dhe ekuivalentë të tyre</t>
  </si>
  <si>
    <t>Shpenzime tjera jo-operative</t>
  </si>
  <si>
    <t>Rezultati nga aktiviteti finaciar</t>
  </si>
  <si>
    <r>
      <t xml:space="preserve">TE ARDHURA TE TJERA </t>
    </r>
    <r>
      <rPr>
        <sz val="8"/>
        <color theme="1"/>
        <rFont val="Arial"/>
        <family val="2"/>
      </rPr>
      <t>(paraqit veçmas nga ato brenda grupit nëse ka)</t>
    </r>
  </si>
  <si>
    <t xml:space="preserve">Ndryshim gjendje prod. të gatshme dhe prod. në proces      </t>
  </si>
  <si>
    <t>ACUM. DEPRECIATION FOR Buildings</t>
  </si>
  <si>
    <t>ACUM. DEPRECIATION FOR Machineries</t>
  </si>
  <si>
    <t>ACUM. DEPRECIATION FOR Other assets</t>
  </si>
  <si>
    <t>Kapitali i nënshkruar</t>
  </si>
  <si>
    <t>Primi i lidhur me kapitalin</t>
  </si>
  <si>
    <t>Rezerva Rivlerësimi</t>
  </si>
  <si>
    <t>Rezerva Ligjore</t>
  </si>
  <si>
    <t>Rezerva Statutore</t>
  </si>
  <si>
    <t>Rezerva të tjera</t>
  </si>
  <si>
    <t>Fitim / Humbja e vitit</t>
  </si>
  <si>
    <t>Totali</t>
  </si>
  <si>
    <t>Interesa Jo-Kontrollues</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</si>
  <si>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</si>
  <si>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</si>
  <si>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</si>
  <si>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</si>
  <si>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</si>
  <si>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</si>
  <si>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Dividendë të paguar</t>
  </si>
  <si>
    <t>Totali i transaksioneve me pronarët e njësisë ekonomike</t>
  </si>
  <si>
    <t>Aktive Afatgjata Materiale</t>
  </si>
  <si>
    <t>Toka</t>
  </si>
  <si>
    <t>TOTALI</t>
  </si>
  <si>
    <t>Shtesa</t>
  </si>
  <si>
    <t>Transferime</t>
  </si>
  <si>
    <t>Pakesime</t>
  </si>
  <si>
    <t xml:space="preserve">Shtesa </t>
  </si>
  <si>
    <t>Makineri e paisje</t>
  </si>
  <si>
    <t>Mjete Transporti</t>
  </si>
  <si>
    <t>Pajisje Zyre</t>
  </si>
  <si>
    <t>Pajisje Elektronike</t>
  </si>
  <si>
    <t>KOSTO</t>
  </si>
  <si>
    <t>VLERA NETO KONTABEL</t>
  </si>
  <si>
    <t>AMORTIZIMI AKUMULUAR</t>
  </si>
  <si>
    <t>Fitimet e Mbartura</t>
  </si>
  <si>
    <t>HUMBJE E MBARTUR</t>
  </si>
  <si>
    <t>Fitimi neto para tatimit</t>
  </si>
  <si>
    <t>Minus humbjen e mbartur</t>
  </si>
  <si>
    <t>Pasqyra e Rezultatit Tatimor</t>
  </si>
  <si>
    <t>Fitimi i tatueshem</t>
  </si>
  <si>
    <t xml:space="preserve">Tatimi mbi fitimin (15%) </t>
  </si>
  <si>
    <t>Përmbledhje e politikave të përgjithshme kontabël</t>
  </si>
  <si>
    <t>NGA PROGRAMI BILANC</t>
  </si>
  <si>
    <t>(a) Natyra e aktivitetit</t>
  </si>
  <si>
    <t>(b) Standartet e kontabilitetit</t>
  </si>
  <si>
    <t>(c) Bazat e matjes</t>
  </si>
  <si>
    <t xml:space="preserve">Pasqyrat Financiare janë përgatitur duke u bazuar në koston historike, përjashtuar derivativët financiar (n.q.s ka), instrumentat financiarë me vlerë të drejtë përmes fitimit e humbjes dhe aktivet financiare të vlefshme për shitje, të cilat maten me vlerë të drejtë. </t>
  </si>
  <si>
    <t xml:space="preserve">(d) Monedha funksionale dhe raportuese </t>
  </si>
  <si>
    <t>Paraqitja e Pasqyrave Financiare konform SKK-ve, kërkon që manaxhimi të bëjë vlerësime, gjykime e supozime që ndikojnë në aplikimin e politikave kontabël dhe vlerën e raportuar të aktiveve, detyrimeve, të ardhurave e shpenzimeve. Rezultatet aktuale mund të ndryshojnë nga këto vlerësime. Vlerësimet dhe supozimet rishikohen vazhdimisht.</t>
  </si>
  <si>
    <t xml:space="preserve">(e) Përdorimi i gjykimeve dhe hamendësimeve </t>
  </si>
  <si>
    <t xml:space="preserve">(f) Transaksionet ne monedha të huaja </t>
  </si>
  <si>
    <t>(g) Inventaret</t>
  </si>
  <si>
    <t>(h)  Llogaritë për tu arkëtuar (klientët)</t>
  </si>
  <si>
    <t>(j) Aktivet afatgjatë</t>
  </si>
  <si>
    <t xml:space="preserve">Shoqëria ka vlerësuar gjendjet e inventarit me datën e mbylljes se bilancit duke përdorur metodën e më të voglës midis kostos së blerjes dhe vlerës neto të realizueshme. </t>
  </si>
  <si>
    <t>Shoqëria ka bërë vlerësimin e mbledhshmërisë së llogarive për tu arkëtuar dhe i ka paraqitur ato në pasqyrën e bilancit me vlerën e drejte.</t>
  </si>
  <si>
    <t xml:space="preserve">Aktivet afatgjatë janë pasqyruar me metodën e kostos historike, kurse amortizimi vjetor është llogaritur sipas metodave të mëposhtme. </t>
  </si>
  <si>
    <t xml:space="preserve">Ndryshim gjendje prod. të gatshme e në proces      </t>
  </si>
  <si>
    <t>Shitjet pa TVSH</t>
  </si>
  <si>
    <t>Eksporte mallrash</t>
  </si>
  <si>
    <t xml:space="preserve">Puna e kryer dhe e kapitalizuar      </t>
  </si>
  <si>
    <t>Borxhi i keq</t>
  </si>
  <si>
    <t>(2)  Periudha  tatimore</t>
  </si>
  <si>
    <t>(1) Numri Serial</t>
  </si>
  <si>
    <t xml:space="preserve">    Rezultati </t>
  </si>
  <si>
    <t>USHTRIMORE</t>
  </si>
  <si>
    <t>TATIMORE</t>
  </si>
  <si>
    <t xml:space="preserve">FORMULARI I DEKLARIMIT DHE PAGESES SE TATIM MBI FITIMIN </t>
  </si>
  <si>
    <t>LEK</t>
  </si>
  <si>
    <t>Likujditete</t>
  </si>
  <si>
    <t xml:space="preserve">Likuiditete ne Arke </t>
  </si>
  <si>
    <t>Likuiditete ne Banke</t>
  </si>
  <si>
    <t>Inventare</t>
  </si>
  <si>
    <t>Mallra për rishitje</t>
  </si>
  <si>
    <t>Lista e shpenzimeve te panjohura</t>
  </si>
  <si>
    <t>Datë</t>
  </si>
  <si>
    <t>Njesi Sherbimi</t>
  </si>
  <si>
    <t>Numër</t>
  </si>
  <si>
    <t>Furnitor</t>
  </si>
  <si>
    <t>Mon</t>
  </si>
  <si>
    <t>Kursi</t>
  </si>
  <si>
    <t>Sasia</t>
  </si>
  <si>
    <t>Cmimi</t>
  </si>
  <si>
    <t>Vlera</t>
  </si>
  <si>
    <t>Vl.Me TVSH</t>
  </si>
  <si>
    <t>Amortizimi i makinerive</t>
  </si>
  <si>
    <t>Amortizimi i aktiveve te tjera</t>
  </si>
  <si>
    <t>Vlera monetare ne Banke</t>
  </si>
  <si>
    <t>Shpenzime te panjohura</t>
  </si>
  <si>
    <t>Bilanci i Çeljes</t>
  </si>
  <si>
    <t>AA bilogjike</t>
  </si>
  <si>
    <t>Amortizimi i Ndertesave</t>
  </si>
  <si>
    <t>Debitore te tjere dhe kreditore te tjere</t>
  </si>
  <si>
    <t>shpenzime tjera jo-operative</t>
  </si>
  <si>
    <t>Angazhime te ndermarrjes ndaj te treteve(aktive)</t>
  </si>
  <si>
    <t>Angazhime te te treteve(aktive)</t>
  </si>
  <si>
    <t>Kunderparti e angazhimeve(aktive)</t>
  </si>
  <si>
    <t>Sistemi i mjeteve te njesise prane te treteve(aktive)</t>
  </si>
  <si>
    <t>Aktive te qendrueshme(aktive)</t>
  </si>
  <si>
    <t>Gjendje te inventarit(aktive)</t>
  </si>
  <si>
    <t>Llogari kunderparti(aktive)</t>
  </si>
  <si>
    <t>llogarite e angazhimeve</t>
  </si>
  <si>
    <t>Llogarite e rreziqeve</t>
  </si>
  <si>
    <t>Llogarite rregulluese tatimore</t>
  </si>
  <si>
    <t>Llogarite e mjeteve te te treteve prane njesise (pasive)</t>
  </si>
  <si>
    <t>Llogarite e mejeteve te njesise prane te treteve (pasive)</t>
  </si>
  <si>
    <t>Llogarite e angazhimeve (pasive)</t>
  </si>
  <si>
    <t>Llogarite e rreziqeve (pasive)</t>
  </si>
  <si>
    <t>Bilanci i Mbylljes</t>
  </si>
  <si>
    <t>Shpenzime të tjera</t>
  </si>
  <si>
    <t>Shpenzime të tjera financiare</t>
  </si>
  <si>
    <t>Data e përgatitjes së Pasqyrave Financiare</t>
  </si>
  <si>
    <t xml:space="preserve">Monedha e raportimit: </t>
  </si>
  <si>
    <t>Pasqyra Financiare Individuale apo të Konsoliduara</t>
  </si>
  <si>
    <t>FITIMI / (HUMBJA) E TATUESHEM</t>
  </si>
  <si>
    <t xml:space="preserve">Këto Pasqyra Financiare janë përgatitur dhe aprovuar në datën: </t>
  </si>
  <si>
    <t xml:space="preserve">Përgatiti (emer, firma): </t>
  </si>
  <si>
    <t xml:space="preserve">Aprovoi (emer, firma): </t>
  </si>
  <si>
    <t>NIPT</t>
  </si>
  <si>
    <t>Codice fiscale</t>
  </si>
  <si>
    <t xml:space="preserve">Shifrat janë të rumbullakosura në: </t>
  </si>
  <si>
    <t xml:space="preserve">To:    </t>
  </si>
  <si>
    <t>Summary of accounting policies</t>
  </si>
  <si>
    <t>(a) Nature of activity</t>
  </si>
  <si>
    <r>
      <t>(a)</t>
    </r>
    <r>
      <rPr>
        <b/>
        <sz val="7"/>
        <color theme="1"/>
        <rFont val="Arial"/>
        <family val="2"/>
      </rPr>
      <t xml:space="preserve">  </t>
    </r>
    <r>
      <rPr>
        <b/>
        <sz val="11"/>
        <color theme="1"/>
        <rFont val="Arial"/>
        <family val="2"/>
      </rPr>
      <t>Reporting Framework</t>
    </r>
  </si>
  <si>
    <r>
      <t>(c)</t>
    </r>
    <r>
      <rPr>
        <b/>
        <sz val="7"/>
        <color theme="1"/>
        <rFont val="Arial"/>
        <family val="2"/>
      </rPr>
      <t xml:space="preserve">   </t>
    </r>
    <r>
      <rPr>
        <b/>
        <sz val="11"/>
        <color theme="1"/>
        <rFont val="Arial"/>
        <family val="2"/>
      </rPr>
      <t>Basis of measurement</t>
    </r>
  </si>
  <si>
    <t xml:space="preserve">Financial statements are prepared based on historical cost, excluding financial derivatives (if there are), financial instruments with fair value though profit-loss and financial assets available for sale, which are measured with fair value. </t>
  </si>
  <si>
    <r>
      <t>(d)</t>
    </r>
    <r>
      <rPr>
        <b/>
        <sz val="10"/>
        <color theme="1"/>
        <rFont val="Arial"/>
        <family val="2"/>
      </rPr>
      <t xml:space="preserve">   Functional and reporting currency </t>
    </r>
  </si>
  <si>
    <t>(e) Use of estimates</t>
  </si>
  <si>
    <t>(f)  Foreign currency transactions</t>
  </si>
  <si>
    <t>Foreign currency balances at the balance sheet date are translated into the local currency at the official closing rates of Central Bank of Albania as of 31.12.2013. The differences resulting from foreign currency transactions and translations are recognized into the profit or loss for the reporting period. Assets and liabilities non-cash in foreign currency valued with the historical cost, are reported with the historical rate of foreign currency on the transaction date</t>
  </si>
  <si>
    <t xml:space="preserve">              Prepared by:                                                                                          Approved by:</t>
  </si>
  <si>
    <t>(g)   Inventory</t>
  </si>
  <si>
    <t>The financial statements are presented in Lek, which is the Company’s functional currency</t>
  </si>
  <si>
    <t>The preparation of financial statements in conformity with NAS requires management to make judgments, estimates and assumptions that affect the application of accounting policies and the reported amounts of assets, liabilities, income and expenses. Actual results may differ from these estimates. Estimates and underlying assumptions are reviewed on an ongoing basis.</t>
  </si>
  <si>
    <t>Inventories are valued at the lower cost with the purchase and net realizable value.</t>
  </si>
  <si>
    <t>Long term assets are measured at cost less accumulated depreciation and accumulated impairment losses. The depreciation is calculated using the declining balance at the following annual rates:</t>
  </si>
  <si>
    <t xml:space="preserve">            Buildings                                 5% (mbi vleren e mbetur)</t>
  </si>
  <si>
    <t xml:space="preserve">           Office furniture                         20% (mbi vleren e mbetur)</t>
  </si>
  <si>
    <t xml:space="preserve">            EDP                                          25% (mbi vleren e mbetur)</t>
  </si>
  <si>
    <t xml:space="preserve">            Trasportation                           20% (mbi vleren e mbetur)</t>
  </si>
  <si>
    <t>(h)  Trade teceivables</t>
  </si>
  <si>
    <t>(i)  Financial income and expenditures</t>
  </si>
  <si>
    <t>(j)   Long term assets</t>
  </si>
  <si>
    <t xml:space="preserve">            Machineries &amp; Equipt.              20% (mbi vleren e mbetur)</t>
  </si>
  <si>
    <t>Finance income comprises interest income on balances with banks and foreign currency gains that are recognised in profit or loss. Interest income is recognised as it accrues, using the effective interest method.  Finance expenses comprise interest expenses on borrowings and foreign currency losses.</t>
  </si>
  <si>
    <t xml:space="preserve">The company has made the assessment of the collentions and client are presented at net amount using the fair market value. </t>
  </si>
  <si>
    <t>Main activity</t>
  </si>
  <si>
    <t>FINANCIAL STATEMENTS</t>
  </si>
  <si>
    <t>Nr. of Commercial register</t>
  </si>
  <si>
    <t xml:space="preserve">Prepared in accordance with Albanian Accounting Standards (NAS) and Law Nr. 9228 Date 29.04.2004 For accounting and Financial Statements) </t>
  </si>
  <si>
    <t>Prepared on:</t>
  </si>
  <si>
    <t>Name and legal form</t>
  </si>
  <si>
    <t>Monedha</t>
  </si>
  <si>
    <t xml:space="preserve">Shuma </t>
  </si>
  <si>
    <t>Lloji automjetit</t>
  </si>
  <si>
    <t>Kapaciteti</t>
  </si>
  <si>
    <t>Targa</t>
  </si>
  <si>
    <t>Shuma</t>
  </si>
  <si>
    <t>Hartuesi i Pasqyrave Financiare është :</t>
  </si>
  <si>
    <t xml:space="preserve">Administratori: </t>
  </si>
  <si>
    <t>Shtohen të ardhurat Financiar:</t>
  </si>
  <si>
    <t>Të ardhura te tjera financiare</t>
  </si>
  <si>
    <t>Rakordimi i të ardhurave te PASH me Deklaraten Vjeore</t>
  </si>
  <si>
    <t>Të ardhurat sipas PASH</t>
  </si>
  <si>
    <t>Totali i të ardhurave të raportuara në deklaratën e FDP</t>
  </si>
  <si>
    <t>Totali i të ardhurave sipas PASH</t>
  </si>
  <si>
    <t>Shitjet e përjashtuara</t>
  </si>
  <si>
    <t>Deklarimi sipas rubrikave të TVSH</t>
  </si>
  <si>
    <t>Furnizime me shkallë zero</t>
  </si>
  <si>
    <t>Shitje me shkallë 20%</t>
  </si>
  <si>
    <t>Të tjera rregullime</t>
  </si>
  <si>
    <t>Auto-faturime</t>
  </si>
  <si>
    <t>Deklarime në libra që nuk kanë efekt në të ardhura</t>
  </si>
  <si>
    <t>Nën-totali (A)</t>
  </si>
  <si>
    <t>Nën-totali (B)</t>
  </si>
  <si>
    <t>Totali i të ardhurave që rakordojnë me PASH (A+B)</t>
  </si>
  <si>
    <t>Nën-totali (C)</t>
  </si>
  <si>
    <t>Totali i të ardhurave sipas deklarimeve në TVSH (A+C)</t>
  </si>
  <si>
    <t>Të ardhura që nuk janë pjesë e deklarimevenë TVSH</t>
  </si>
  <si>
    <t>Hartuesi i Pasqyrave Financiare</t>
  </si>
  <si>
    <t xml:space="preserve">ose Emri personit: </t>
  </si>
  <si>
    <t>x</t>
  </si>
  <si>
    <t>Nome e Forma giuridica</t>
  </si>
  <si>
    <t>Data di iscrizione</t>
  </si>
  <si>
    <t>Nr. del Registro di Commercio</t>
  </si>
  <si>
    <t>Attività principale</t>
  </si>
  <si>
    <t>Sede</t>
  </si>
  <si>
    <t>BILANCIO DI ESERCIZIO</t>
  </si>
  <si>
    <t>Predisposto dai Principi Contabili Nazionali (NAS) e Legge n. 9228 Data 29.04.2004 sulla contabilità e il Bilancio di esercizio</t>
  </si>
  <si>
    <t>Tax Code</t>
  </si>
  <si>
    <t>Bilancio di Esercizio Separato o Consolidato</t>
  </si>
  <si>
    <t>I dati sono arrotondati in:</t>
  </si>
  <si>
    <t>Periodo di rendicontazione dal:</t>
  </si>
  <si>
    <t>al:</t>
  </si>
  <si>
    <t>Data di predisposizione del Bilancio di Esercizio:</t>
  </si>
  <si>
    <t>Valuta rendicontata:</t>
  </si>
  <si>
    <t>Emërtimi dhe forma ligjore</t>
  </si>
  <si>
    <t>Veprimtaria  kryesore</t>
  </si>
  <si>
    <t>Nr. i  Regjistrit  tregëtar</t>
  </si>
  <si>
    <t xml:space="preserve">Adresa e selisë </t>
  </si>
  <si>
    <t>Banka</t>
  </si>
  <si>
    <t>Arka</t>
  </si>
  <si>
    <t xml:space="preserve">Aktivet  monetare    </t>
  </si>
  <si>
    <t xml:space="preserve">Investime    </t>
  </si>
  <si>
    <t xml:space="preserve">Aktive tatimore të shtyra    </t>
  </si>
  <si>
    <t xml:space="preserve">Kapitali i nënshkruar i papaguar    </t>
  </si>
  <si>
    <t>Në tituj pronësie të njësive ekonomike brenda grupit</t>
  </si>
  <si>
    <t>Aksionet e veta</t>
  </si>
  <si>
    <t>Te tjera Financiare</t>
  </si>
  <si>
    <t xml:space="preserve">Të drejta të arkëtueshme </t>
  </si>
  <si>
    <t>Nga aktiviteti i shfrytëzimit</t>
  </si>
  <si>
    <t>Nga njësitë ekonomike brenda grupit</t>
  </si>
  <si>
    <t>Nga  njësitë ekonomike ku ka pjesëmarrje</t>
  </si>
  <si>
    <t>Taksa për tu arkëtuar</t>
  </si>
  <si>
    <t>Të tjera të arkëtueshme</t>
  </si>
  <si>
    <t>Kapital i nënshkruar i papaguar</t>
  </si>
  <si>
    <t xml:space="preserve">Inventarët </t>
  </si>
  <si>
    <t>Lëndë e parë dhe materiale të konsumueshme</t>
  </si>
  <si>
    <t>Prodhime në proces dhe gjysëmprodukte</t>
  </si>
  <si>
    <t xml:space="preserve">Produkte të gatshme </t>
  </si>
  <si>
    <t xml:space="preserve">Mallra </t>
  </si>
  <si>
    <t>Aktive Biologjike (Gjë e gjallë në rritje e majmëri)</t>
  </si>
  <si>
    <t>AAGJM të mbajtura për shitje</t>
  </si>
  <si>
    <t>Parapagime për inventar</t>
  </si>
  <si>
    <t xml:space="preserve">Shpenzime të shtyra </t>
  </si>
  <si>
    <t xml:space="preserve">Të arkëtueshme nga të ardhurat e konstatuara </t>
  </si>
  <si>
    <t>TOTALI AKTIVEVE AFATSHKURTRA</t>
  </si>
  <si>
    <t xml:space="preserve">Aktive financiare </t>
  </si>
  <si>
    <t>Tituj pronësie në njësitë ekonomike brenda grupit</t>
  </si>
  <si>
    <t xml:space="preserve">Tituj të huadhënies në njësitë ekonomike brenda grupit </t>
  </si>
  <si>
    <t>Tituj pronësie në njësitë ekonomike ku ka pjesëmarrje</t>
  </si>
  <si>
    <t>Tituj të huadhënies në njësitë ekonomike ku ka pjesëmarrje</t>
  </si>
  <si>
    <t xml:space="preserve">Tituj të tjerë të mbajtur si aktive afatgjata </t>
  </si>
  <si>
    <t>Tituj të tjerë të huadhënies</t>
  </si>
  <si>
    <t xml:space="preserve">Aktivet materiale </t>
  </si>
  <si>
    <t>Toka dhe ndërtesa</t>
  </si>
  <si>
    <t>Impiante dhe makineri</t>
  </si>
  <si>
    <t xml:space="preserve">Të tjera Instalime dhe pajisje </t>
  </si>
  <si>
    <t xml:space="preserve">Parapagime për aktive materiale dhe në proces </t>
  </si>
  <si>
    <t xml:space="preserve">Aktivet biologjike </t>
  </si>
  <si>
    <t xml:space="preserve">Aktive jo materiale: </t>
  </si>
  <si>
    <t>Koncesione,patenta,liçenca,marka treg.,të drejta etj.</t>
  </si>
  <si>
    <t>Emri i Mirë</t>
  </si>
  <si>
    <t>Parapagime për AAJM</t>
  </si>
  <si>
    <t>Titujt e huamarrjes</t>
  </si>
  <si>
    <t>Detyrime ndaj institucioneve të kredisë</t>
  </si>
  <si>
    <t xml:space="preserve">Arkëtime në avancë për porosi </t>
  </si>
  <si>
    <t>Të pagueshme për aktivitetin e shfrytëzimit</t>
  </si>
  <si>
    <t>Të tjera të pagueshme</t>
  </si>
  <si>
    <t>Të pagueshme ndaj njësive ekonomike brenda grupit</t>
  </si>
  <si>
    <t>Të pagueshme ndaj  njësive ekonomike ku ka pjesëmarrje</t>
  </si>
  <si>
    <t xml:space="preserve">Të pagueshme ndaj punonjësve dhe sigurimeve </t>
  </si>
  <si>
    <t>Të pagueshme për detyrimet tatimore</t>
  </si>
  <si>
    <t xml:space="preserve"> Provizione </t>
  </si>
  <si>
    <t xml:space="preserve">Arkëtimet në avancë për porosi </t>
  </si>
  <si>
    <t>Dëftesa të pagueshme</t>
  </si>
  <si>
    <t xml:space="preserve">Provizione për pensionet </t>
  </si>
  <si>
    <t>Provizione të tjera</t>
  </si>
  <si>
    <t xml:space="preserve">Rezerva ligjore </t>
  </si>
  <si>
    <t>Rezerva statutore</t>
  </si>
  <si>
    <t xml:space="preserve">Kapitali i Nënshkruar </t>
  </si>
  <si>
    <t xml:space="preserve">Të pagueshme për shpenzime të konstatuara </t>
  </si>
  <si>
    <t>Të ardhura të shtyra</t>
  </si>
  <si>
    <t>Të pagueshme për shpenzime të konstatuara</t>
  </si>
  <si>
    <t xml:space="preserve">Të ardhura të shtyra </t>
  </si>
  <si>
    <t xml:space="preserve">Provizione: </t>
  </si>
  <si>
    <t>Grante te marra</t>
  </si>
  <si>
    <t xml:space="preserve">Detyrime tatimore të shtyra </t>
  </si>
  <si>
    <t xml:space="preserve">Primi i lidhur me kapitalin </t>
  </si>
  <si>
    <t xml:space="preserve">Rezerva rivlerësimi </t>
  </si>
  <si>
    <t xml:space="preserve">Rezerva të tjera </t>
  </si>
  <si>
    <t>Fitimi i pashpërndarë</t>
  </si>
  <si>
    <t xml:space="preserve">Fitim / Humbja e  Vitit </t>
  </si>
  <si>
    <t xml:space="preserve">Lënda e parë dhe materiale të konsumueshme </t>
  </si>
  <si>
    <t xml:space="preserve">Të tjera shpenzime </t>
  </si>
  <si>
    <t>Shpenzime të personelit</t>
  </si>
  <si>
    <t>Paga dhe shpërblime</t>
  </si>
  <si>
    <t>Shpenzime të sigurimeve shoqërore/shëndetsore</t>
  </si>
  <si>
    <t>Shpenzime për pensionet</t>
  </si>
  <si>
    <t>Zhvlerësimi i aktiveve afatgjata materiale</t>
  </si>
  <si>
    <t>Shpenzime konsumi dhe amortizimi</t>
  </si>
  <si>
    <t>Shpenzime të tjera shfrytëzimi</t>
  </si>
  <si>
    <t xml:space="preserve">Zhvlerësimi i aktiveve/investimeve financiare afatshkurtera </t>
  </si>
  <si>
    <t>Shpenzime interesi dhe shpenzime  të ngjashme</t>
  </si>
  <si>
    <t>Humbje nga kurset e kembimit</t>
  </si>
  <si>
    <t xml:space="preserve">Pjesa e fitimit/humbjes nga pjesëmarrjet </t>
  </si>
  <si>
    <t>Shpenzimi i tatimit mbi fitimin</t>
  </si>
  <si>
    <t>Shpenzimi aktual i tatimit mbi fitimin</t>
  </si>
  <si>
    <t>Shpenzimi i tatim fitimit të shtyrë</t>
  </si>
  <si>
    <t>Pjesa e tatim fitimit të  pjesëmarrjeve</t>
  </si>
  <si>
    <t xml:space="preserve">Të ardhura nga njësitë ekonomike ku ka interesa pjesëmarrëse </t>
  </si>
  <si>
    <t>Të ardhura nga investimet dhe huatë e tjera afatgjata</t>
  </si>
  <si>
    <t>Të ardhura nga interesat dhe të tjera financiare</t>
  </si>
  <si>
    <t>Të ardhura nga kurset e kembimit</t>
  </si>
  <si>
    <t>Të  ardhur nga grantet</t>
  </si>
  <si>
    <t>Diferencat (+/-) nga përkthimi i monedhës në veprimtari të huaja</t>
  </si>
  <si>
    <t>Diferencat (+/-) nga rivlerësimi i aktiveve afatgjata materiale</t>
  </si>
  <si>
    <t>Diferencat (+/-) nga rivlerësimi i aktivet financiare të mbajtura për shitje</t>
  </si>
  <si>
    <t xml:space="preserve">Pjesa e të ardhurave gjithëpërfshirëse nga pjesëmarrjet </t>
  </si>
  <si>
    <t>Rregullimet për shpenzimet jomonetare:</t>
  </si>
  <si>
    <t>Shpenzimet financiare jomonetare</t>
  </si>
  <si>
    <t>Shpenzimet për tatimin mbi fitimin jomonetar</t>
  </si>
  <si>
    <t>Fluksi i mjeteve monetare i përfshirë në aktivitetet investuese:</t>
  </si>
  <si>
    <t>(Fitim) humbje nga shitja e aktiveve afatgjata materiale</t>
  </si>
  <si>
    <t>Ndryshimet në aktivet dhe detyrimet e shfrytëzimit:</t>
  </si>
  <si>
    <t>Rënie/(rritje) në të drejtat e arkëtueshme dhe të tjera</t>
  </si>
  <si>
    <t>Rënie/(rritje) në inventarë</t>
  </si>
  <si>
    <t>Rritje/(rënie) në detyrimet e pagueshme</t>
  </si>
  <si>
    <t>Rritje/(rënie) në detyrime për punonjësit</t>
  </si>
  <si>
    <t>Mjete monetare neto nga/(përdorur në) aktivitetin e shfrytëzimit</t>
  </si>
  <si>
    <t>Para neto të përdorura për blerjen e filialeve</t>
  </si>
  <si>
    <t>Para neto të arkëtuara nga shitja e filialeve</t>
  </si>
  <si>
    <t>Pagesa për blerjen e aktiveve afatgjata materiale</t>
  </si>
  <si>
    <t>Arkëtime nga shitja e aktiveve afatgjata materiale</t>
  </si>
  <si>
    <t>Pagesa për blerjen e investimeve të tjera</t>
  </si>
  <si>
    <t>Arkëtime nga shitja e investimeve të tjera</t>
  </si>
  <si>
    <t>Dividentë të arkëtuar</t>
  </si>
  <si>
    <t>Mjete monetare neto nga/(përdorur në) aktivitetin e investimit</t>
  </si>
  <si>
    <t>Fluksi i Mjeteve Monetare nga/(përdorur në) aktivitetin e  financimit</t>
  </si>
  <si>
    <t>Arkëtime nga emetimi i kapitalit aksionar</t>
  </si>
  <si>
    <t>Arkëtime nga emetimi i aksioneve të përdorura si kolateral</t>
  </si>
  <si>
    <t>Hua të arkëtuara</t>
  </si>
  <si>
    <t>Pagesa e kostove të transaksionit që lidhen me kreditë dhe huatë</t>
  </si>
  <si>
    <t>Riblerje e aksioneve të veta</t>
  </si>
  <si>
    <t>Pagesa e aksioneve të përdorura si kolateral</t>
  </si>
  <si>
    <t>Pagesa e huave</t>
  </si>
  <si>
    <t>Pagesë e detyrimeve të qirasë financiare</t>
  </si>
  <si>
    <t>Interes i paguar</t>
  </si>
  <si>
    <t>Mjete monetare neto nga/(përdorur në) aktivitetin e financimit</t>
  </si>
  <si>
    <t>Mjete monetare dhe ekuivalentë të mjeteve monetare në fillim</t>
  </si>
  <si>
    <t>Efekti i luhatjeve të kursit të këmbimit të mjeteve monetare</t>
  </si>
  <si>
    <t>Mjete monetare dhe ekuivalentë të mjeteve monetare në fund</t>
  </si>
  <si>
    <t>Të (ardhura/rimarje) të pa tatueshme</t>
  </si>
  <si>
    <t>Të tjera të pazbritshme</t>
  </si>
  <si>
    <t>Shpenzime jo të zbritshme (Ref.)</t>
  </si>
  <si>
    <t>Amortizim përtej normave të lejuara</t>
  </si>
  <si>
    <t>Shpenzime për interesa përtej normave të lejuara</t>
  </si>
  <si>
    <t>Shpenzime të panjohura fiskalisht</t>
  </si>
  <si>
    <t>Parapagime gjatë vitit</t>
  </si>
  <si>
    <t>Teprica për tu paguar (rimbursuar)</t>
  </si>
  <si>
    <t>Ndërtesa</t>
  </si>
  <si>
    <t>Pasqyra e ndryshimeve në kapitalin neto</t>
  </si>
  <si>
    <t>Emertimi bankës</t>
  </si>
  <si>
    <t>Numri 
llogarisë</t>
  </si>
  <si>
    <t>Shuma në 
monedhe të huaj</t>
  </si>
  <si>
    <t>Shuma në 
Lekë</t>
  </si>
  <si>
    <t xml:space="preserve">   Të ardhurat dhe shpenzimet </t>
  </si>
  <si>
    <t xml:space="preserve">Te  Ardhurat </t>
  </si>
  <si>
    <t xml:space="preserve">Shpenzimet </t>
  </si>
  <si>
    <t>Shpenzimet e pazbritshme</t>
  </si>
  <si>
    <t xml:space="preserve">Humbja </t>
  </si>
  <si>
    <t xml:space="preserve">Fitimi  </t>
  </si>
  <si>
    <t xml:space="preserve">Humbje mbartur </t>
  </si>
  <si>
    <t>Fitimi tatueshem neto (16-17)</t>
  </si>
  <si>
    <t>Tatim fitimi me 15%</t>
  </si>
  <si>
    <t xml:space="preserve">Tatim fitimi me   perqindje te tjera </t>
  </si>
  <si>
    <t>Tatim fitimi (19+20)</t>
  </si>
  <si>
    <t>Parapagime</t>
  </si>
  <si>
    <t xml:space="preserve">Tatim fitimi  i mbipaguar </t>
  </si>
  <si>
    <t xml:space="preserve">TOTALI PER  TU PAGUAR </t>
  </si>
  <si>
    <t>Tatim fitimi i shtyrë</t>
  </si>
  <si>
    <t>Kredi e mbartur nga periudha e mëparshme</t>
  </si>
  <si>
    <t xml:space="preserve">Kërkesë për rimbursim </t>
  </si>
  <si>
    <t xml:space="preserve">Tatim fitimi i detyrueshem për tu paguar </t>
  </si>
  <si>
    <t xml:space="preserve">Denime / Interesa  për vonesa </t>
  </si>
  <si>
    <t xml:space="preserve">Llogaritja e tatim fitimit </t>
  </si>
  <si>
    <t>Minus të ardhurat nga shitja e AAM</t>
  </si>
  <si>
    <t>Rakordimi i të ardhurave të PASH me Deklarimin e TVSH:</t>
  </si>
  <si>
    <t>Shitje regjimi agjenteve të udhetimit (vetëm marzhi)</t>
  </si>
  <si>
    <t>Të ardhura nga Interesat</t>
  </si>
  <si>
    <t>Të ardhurat nga kurset e këmbimit</t>
  </si>
  <si>
    <t>Shpenzime të tjera të shfrytezimit</t>
  </si>
  <si>
    <t>Vlera neto e AAM të shitura</t>
  </si>
  <si>
    <t>Dhurata ndihma sponsorizime</t>
  </si>
  <si>
    <t>Humbje nga shitja e letrave me vlerë</t>
  </si>
  <si>
    <t>Humbje nga rivleresimi i letrave me vlerë</t>
  </si>
  <si>
    <t>Shpenzime financiare të tjera</t>
  </si>
  <si>
    <t>Pasqyra e Fluksit të Mjeteve Monetare</t>
  </si>
  <si>
    <t>Përfaqësuesi ligjor</t>
  </si>
  <si>
    <t>Përfaqësuesi ligjor:</t>
  </si>
  <si>
    <t>Përgatitur sipas Standarteve Kombëtare të Kontabilitetit (SKK) dhe Ligjit Nr. 9228 Datë 29.04.2004 Për Kontabilitetin dhe Pasqyrat Financiare</t>
  </si>
  <si>
    <t>Transaksionet në monedhat e huaja janë përkthyer me kursin e këmbimit te datës së transaksionit. Aktivet monetare në monedha të huaja janë pëkthyer në LEK me kursin ne ditën e mbylljes së bilancit. Diferencat e konvertimit si pasojë e përkthimit të monedhave të huaj në Lek janë përfshirë në fitim humbje. Aktivet dhe detyrimet jo-monetare në monedhë të huaj vlerësuar me koston historike, janë raportuar me kursin historik të monedhës së huaj në datën e transaksionit.</t>
  </si>
  <si>
    <t>(i)  Të ardhurat dhe shpenzimet financiare</t>
  </si>
  <si>
    <t xml:space="preserve">Të ardhurat financiare përfshijne të ardhurat nga interesat për llogaritë bankare, dhe përfitimiet nga diferencat e këmbimit. Interesat njihen ashtu siç përllogariten duke përdorur metodën e interesit efektiv. Shpenzimet financiare përfshijnë shpenzimet për interesa dhe humbjet nga diferencat e këmbimit. </t>
  </si>
  <si>
    <t xml:space="preserve">            Ndërtesa                                 5% (mbi vlerën e mbetur)</t>
  </si>
  <si>
    <t xml:space="preserve">            Makineri paisje                       20% (mbi vlerën e mbetur)</t>
  </si>
  <si>
    <t xml:space="preserve">            Mjete transporti                      20% (mbi vlerën e mbetur)</t>
  </si>
  <si>
    <t xml:space="preserve">            Paisje kompjuterike                 25% (mbi vlerën e mbetur)</t>
  </si>
  <si>
    <t xml:space="preserve">            Paisje zyre                               20% (mbi vlerën e mbetur)</t>
  </si>
  <si>
    <t>Shërbime Profesionale</t>
  </si>
  <si>
    <t>Shërbime nga nënkotraktor</t>
  </si>
  <si>
    <t>Shërbime utilitare (drita; uje)</t>
  </si>
  <si>
    <t>Mirëmbajtje dhe riparime (R&amp;M)</t>
  </si>
  <si>
    <t xml:space="preserve">Kërkime dhe studime </t>
  </si>
  <si>
    <t>Shpenzime të përgjithshme prodhimi</t>
  </si>
  <si>
    <t>Shpenzime të pazbritshme</t>
  </si>
  <si>
    <t>Personel nga jashtë</t>
  </si>
  <si>
    <t>Transferime; udhëtim e dieta</t>
  </si>
  <si>
    <t>Nondeductible expenses</t>
  </si>
  <si>
    <t>Rezultati neto nga Shitja AAM</t>
  </si>
  <si>
    <t>TE ELECTRONIKS sh.p.k.</t>
  </si>
  <si>
    <t>L41307020G</t>
  </si>
  <si>
    <t>Rr. "Pjeter Bogdani 39/1,dyqani Nr.8, Tirane</t>
  </si>
  <si>
    <t>Aktive të Tjera</t>
  </si>
  <si>
    <t>Besmir Kellezi</t>
  </si>
  <si>
    <t>Volkswagen Caddy</t>
  </si>
  <si>
    <t>1+1</t>
  </si>
  <si>
    <t>TR7937P</t>
  </si>
  <si>
    <t>Autoveture Ford everest</t>
  </si>
  <si>
    <t>6+1</t>
  </si>
  <si>
    <t>TR4581K</t>
  </si>
  <si>
    <t>Autoveture Smart Coupe</t>
  </si>
  <si>
    <t>Semiauto</t>
  </si>
  <si>
    <t>AA091IO</t>
  </si>
  <si>
    <t>AL88213110130000000001266261</t>
  </si>
  <si>
    <t>USD</t>
  </si>
  <si>
    <t>AL53202111300000000001031084</t>
  </si>
  <si>
    <t>AL74208110080000020532535301</t>
  </si>
  <si>
    <t>AL2720511021747530CLPRCLALLA</t>
  </si>
  <si>
    <t>AL38202111300000000011031084</t>
  </si>
  <si>
    <t>Shitblerje me shumice dhe pakice te fotokopjeve ,printerave,kompjuterave te cfardolloj paisje elektronike dhe riparimi I tyre.</t>
  </si>
  <si>
    <t>03.01.2014</t>
  </si>
  <si>
    <t>Z. Bardhyl Kellezi</t>
  </si>
  <si>
    <t>28.03.2019</t>
  </si>
  <si>
    <t>INTESA SAN PAULO BANK LEK</t>
  </si>
  <si>
    <t>BKT LEK</t>
  </si>
  <si>
    <t>RAIFAISEN LEK</t>
  </si>
  <si>
    <t>SOCETEGENERALE  LEK</t>
  </si>
  <si>
    <t>PROCREDITLEK</t>
  </si>
  <si>
    <t>SOCETEGENERALE EURO</t>
  </si>
  <si>
    <t>EUR</t>
  </si>
  <si>
    <t>BKT EURO</t>
  </si>
  <si>
    <t>SOCETE GENERALE DOLLAR</t>
  </si>
  <si>
    <t>RAIFFEISEN EURO</t>
  </si>
  <si>
    <t>Brikena Xhixha</t>
  </si>
  <si>
    <t>NIPT  L41307020G</t>
  </si>
  <si>
    <t>në datën  31-12-2018</t>
  </si>
  <si>
    <t>(të gjitha shifrat në LEK)</t>
  </si>
  <si>
    <t>për periudhën nga 01-01-2018  deri  31-12-2018</t>
  </si>
  <si>
    <t>Nga viti 2015</t>
  </si>
  <si>
    <t>Nga viti 2016</t>
  </si>
  <si>
    <t>Nga viti 2017</t>
  </si>
  <si>
    <t>Pozicioni në datën 01-01-2017</t>
  </si>
  <si>
    <t>Pozicioni në datën 31-12-2017</t>
  </si>
  <si>
    <t>Pozicioni në datën 31-12-2018</t>
  </si>
  <si>
    <t>Pozicioni në datën 01-01-2018</t>
  </si>
  <si>
    <t>Rakordim i të ardhurave me shifrën e afarizmit dhe FDP për periudhën e mbyllur në datën  31-12-2018</t>
  </si>
  <si>
    <t>Plus të ardhura në avancë të vitit të kaluar   2017 / 2016</t>
  </si>
  <si>
    <t>Minus të ardhura në avancë të vitit actual  2018 / 2017</t>
  </si>
  <si>
    <t>Adresa: Rr. "Pjeter Bogdani 39/1,dyqani Nr.8, Tirane</t>
  </si>
  <si>
    <t>Shënime për Pasqyrat Financiare për periudhën e mbyllur në datën 31-12-2018</t>
  </si>
  <si>
    <t>Inventari i Automjeteve në datën 31.12.2018</t>
  </si>
  <si>
    <t>Lista e llogarive bankare në datën 31.12.2018</t>
  </si>
  <si>
    <t>Kliente</t>
  </si>
  <si>
    <t xml:space="preserve">Të tjera të arkëtueshme </t>
  </si>
  <si>
    <t>Sigurime Shoqerore dhe Shendetesore</t>
  </si>
  <si>
    <t>Detyrime per tatim ne burim</t>
  </si>
  <si>
    <t>AL80213110130000000001170569</t>
  </si>
  <si>
    <t>AL92209111080000109344880001</t>
  </si>
  <si>
    <t>AL5820511021747530CLPRCFEURM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</si>
</sst>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
    <numFmt numFmtId="165" formatCode="0_);\(0\)"/>
    <numFmt numFmtId="166" formatCode="[$-409]mmm/yy;@"/>
    <numFmt numFmtId="167" formatCode="_(* #,##0_);_(* \(#,##0\);_(* &quot;-&quot;??_);_(@_)"/>
    <numFmt numFmtId="168" formatCode="_-* #,##0.00\ &quot;€&quot;_-;\-* #,##0.00\ &quot;€&quot;_-;_-* &quot;-&quot;??\ &quot;€&quot;_-;_-@_-"/>
    <numFmt numFmtId="169" formatCode="_(* #,##0.0_);_(* \(#,##0.0\);_(* &quot;-&quot;??_);_(@_)"/>
    <numFmt numFmtId="170" formatCode="0.0_);\(0.0\)"/>
  </numFmts>
  <fonts count="113">
    <font>
      <sz val="9"/>
      <color theme="1"/>
      <name val="Arial"/>
      <family val="2"/>
    </font>
    <font>
      <b/>
      <sz val="9"/>
      <color theme="1"/>
      <name val="Arial"/>
      <family val="2"/>
    </font>
    <font>
      <sz val="10"/>
      <name val="Arial"/>
      <family val="2"/>
    </font>
    <font>
      <sz val="10"/>
      <name val="Calibri"/>
      <family val="2"/>
      <scheme val="minor"/>
    </font>
    <font>
      <sz val="9"/>
      <name val="Calibri"/>
      <family val="2"/>
      <scheme val="minor"/>
    </font>
    <font>
      <sz val="12"/>
      <name val="Calibri"/>
      <family val="2"/>
      <scheme val="minor"/>
    </font>
    <font>
      <b/>
      <sz val="26"/>
      <name val="Calibri"/>
      <family val="2"/>
      <scheme val="minor"/>
    </font>
    <font>
      <b/>
      <sz val="12"/>
      <color theme="1"/>
      <name val="Arial"/>
      <family val="2"/>
    </font>
    <font>
      <b/>
      <sz val="11"/>
      <color theme="1"/>
      <name val="Arial"/>
      <family val="2"/>
    </font>
    <font>
      <b/>
      <sz val="10"/>
      <name val="Calibri"/>
      <family val="2"/>
      <scheme val="minor"/>
    </font>
    <font>
      <sz val="11"/>
      <color theme="1"/>
      <name val="Calibri"/>
      <family val="2"/>
      <scheme val="minor"/>
    </font>
    <font>
      <b/>
      <sz val="8"/>
      <color rgb="FF000000"/>
      <name val="Arial"/>
      <family val="2"/>
    </font>
    <font>
      <b/>
      <sz val="8"/>
      <name val="Arial"/>
      <family val="2"/>
    </font>
    <font>
      <sz val="8"/>
      <color theme="1"/>
      <name val="Calibri"/>
      <family val="2"/>
      <scheme val="minor"/>
    </font>
    <font>
      <sz val="8"/>
      <color rgb="FF000000"/>
      <name val="Arial"/>
      <family val="2"/>
    </font>
    <font>
      <sz val="8"/>
      <name val="Arial"/>
      <family val="2"/>
    </font>
    <font>
      <b/>
      <sz val="8"/>
      <color rgb="FFFF0000"/>
      <name val="Calibri"/>
      <family val="2"/>
      <scheme val="minor"/>
    </font>
    <font>
      <b/>
      <sz val="10"/>
      <color theme="1"/>
      <name val="Arial"/>
      <family val="2"/>
    </font>
    <font>
      <sz val="10"/>
      <color theme="1"/>
      <name val="Arial"/>
      <family val="2"/>
    </font>
    <font>
      <i/>
      <sz val="9"/>
      <color theme="1"/>
      <name val="Arial"/>
      <family val="2"/>
    </font>
    <font>
      <b/>
      <i/>
      <sz val="9"/>
      <color theme="1"/>
      <name val="Arial"/>
      <family val="2"/>
    </font>
    <font>
      <sz val="8"/>
      <color theme="1"/>
      <name val="Arial"/>
      <family val="2"/>
    </font>
    <font>
      <i/>
      <sz val="8"/>
      <color theme="1"/>
      <name val="Arial"/>
      <family val="2"/>
    </font>
    <font>
      <sz val="8"/>
      <color indexed="81"/>
      <name val="Tahoma"/>
      <family val="2"/>
    </font>
    <font>
      <b/>
      <sz val="8"/>
      <color indexed="81"/>
      <name val="Tahoma"/>
      <family val="2"/>
    </font>
    <font>
      <b/>
      <sz val="10"/>
      <color indexed="81"/>
      <name val="Tahoma"/>
      <family val="2"/>
    </font>
    <font>
      <sz val="9"/>
      <color rgb="FFFF0000"/>
      <name val="Arial"/>
      <family val="2"/>
    </font>
    <font>
      <b/>
      <sz val="9"/>
      <name val="Arial"/>
      <family val="2"/>
    </font>
    <font>
      <sz val="9"/>
      <name val="Arial"/>
      <family val="2"/>
    </font>
    <font>
      <b/>
      <sz val="9"/>
      <color theme="5" tint="-0.249977111117893"/>
      <name val="Arial"/>
      <family val="2"/>
    </font>
    <font>
      <sz val="9"/>
      <name val="Tahoma"/>
      <family val="2"/>
    </font>
    <font>
      <sz val="11"/>
      <color theme="0"/>
      <name val="Calibri"/>
      <family val="2"/>
      <scheme val="minor"/>
    </font>
    <font>
      <sz val="9"/>
      <color theme="1"/>
      <name val="Arial"/>
      <family val="2"/>
    </font>
    <font>
      <b/>
      <sz val="18"/>
      <color theme="3"/>
      <name val="Cambria"/>
      <family val="2"/>
      <scheme val="major"/>
    </font>
    <font>
      <b/>
      <sz val="11"/>
      <name val="Arial"/>
      <family val="2"/>
    </font>
    <font>
      <b/>
      <sz val="10"/>
      <name val="Arial"/>
      <family val="2"/>
    </font>
    <font>
      <b/>
      <sz val="10"/>
      <color theme="5" tint="-0.249977111117893"/>
      <name val="Arial"/>
      <family val="2"/>
    </font>
    <font>
      <b/>
      <sz val="12"/>
      <name val="Palatino Linotype"/>
      <family val="1"/>
    </font>
    <font>
      <b/>
      <sz val="12"/>
      <name val="Times New Roman"/>
      <family val="1"/>
    </font>
    <font>
      <sz val="10"/>
      <color indexed="8"/>
      <name val="Arial"/>
      <family val="2"/>
    </font>
    <font>
      <sz val="11"/>
      <color indexed="8"/>
      <name val="Calibri"/>
      <family val="2"/>
    </font>
    <font>
      <sz val="12"/>
      <color theme="1"/>
      <name val="Garamond"/>
      <family val="2"/>
    </font>
    <font>
      <sz val="10"/>
      <color indexed="9"/>
      <name val="Arial"/>
      <family val="2"/>
    </font>
    <font>
      <sz val="12"/>
      <color theme="0"/>
      <name val="Garamond"/>
      <family val="2"/>
    </font>
    <font>
      <sz val="11"/>
      <color indexed="9"/>
      <name val="Calibri"/>
      <family val="2"/>
    </font>
    <font>
      <sz val="10"/>
      <color indexed="10"/>
      <name val="Arial"/>
      <family val="2"/>
    </font>
    <font>
      <sz val="12"/>
      <color rgb="FF9C0006"/>
      <name val="Garamond"/>
      <family val="2"/>
    </font>
    <font>
      <b/>
      <sz val="10"/>
      <color indexed="52"/>
      <name val="Arial"/>
      <family val="2"/>
    </font>
    <font>
      <b/>
      <sz val="11"/>
      <color rgb="FFFA7D00"/>
      <name val="Calibri"/>
      <family val="2"/>
      <scheme val="minor"/>
    </font>
    <font>
      <b/>
      <sz val="12"/>
      <color rgb="FFFA7D00"/>
      <name val="Garamond"/>
      <family val="2"/>
    </font>
    <font>
      <b/>
      <sz val="11"/>
      <color indexed="52"/>
      <name val="Calibri"/>
      <family val="2"/>
    </font>
    <font>
      <sz val="10"/>
      <color indexed="52"/>
      <name val="Arial"/>
      <family val="2"/>
    </font>
    <font>
      <b/>
      <sz val="11"/>
      <color theme="0"/>
      <name val="Calibri"/>
      <family val="2"/>
      <scheme val="minor"/>
    </font>
    <font>
      <b/>
      <sz val="12"/>
      <color theme="0"/>
      <name val="Garamond"/>
      <family val="2"/>
    </font>
    <font>
      <sz val="12"/>
      <name val="Tms Rmn"/>
      <charset val="161"/>
    </font>
    <font>
      <sz val="10"/>
      <color indexed="62"/>
      <name val="Arial"/>
      <family val="2"/>
    </font>
    <font>
      <sz val="10"/>
      <name val="Palatino Linotype"/>
      <family val="1"/>
    </font>
    <font>
      <i/>
      <sz val="12"/>
      <color rgb="FF7F7F7F"/>
      <name val="Garamond"/>
      <family val="2"/>
    </font>
    <font>
      <sz val="12"/>
      <color rgb="FF006100"/>
      <name val="Garamond"/>
      <family val="2"/>
    </font>
    <font>
      <b/>
      <sz val="15"/>
      <color theme="3"/>
      <name val="Garamond"/>
      <family val="2"/>
    </font>
    <font>
      <b/>
      <sz val="13"/>
      <color theme="3"/>
      <name val="Garamond"/>
      <family val="2"/>
    </font>
    <font>
      <b/>
      <sz val="11"/>
      <color theme="3"/>
      <name val="Garamond"/>
      <family val="2"/>
    </font>
    <font>
      <sz val="11"/>
      <name val="Arial"/>
      <family val="2"/>
      <charset val="178"/>
    </font>
    <font>
      <sz val="11"/>
      <color rgb="FF3F3F76"/>
      <name val="Calibri"/>
      <family val="2"/>
      <scheme val="minor"/>
    </font>
    <font>
      <sz val="12"/>
      <color rgb="FF3F3F76"/>
      <name val="Garamond"/>
      <family val="2"/>
    </font>
    <font>
      <sz val="11"/>
      <color indexed="62"/>
      <name val="Calibri"/>
      <family val="2"/>
    </font>
    <font>
      <sz val="10"/>
      <color indexed="20"/>
      <name val="Arial"/>
      <family val="2"/>
    </font>
    <font>
      <sz val="12"/>
      <color rgb="FFFA7D00"/>
      <name val="Garamond"/>
      <family val="2"/>
    </font>
    <font>
      <sz val="12"/>
      <color rgb="FF9C6500"/>
      <name val="Garamond"/>
      <family val="2"/>
    </font>
    <font>
      <sz val="10"/>
      <color indexed="60"/>
      <name val="Arial"/>
      <family val="2"/>
    </font>
    <font>
      <sz val="10"/>
      <name val="Helv"/>
    </font>
    <font>
      <sz val="10"/>
      <color indexed="8"/>
      <name val="MS Sans Serif"/>
      <family val="2"/>
    </font>
    <font>
      <sz val="12"/>
      <name val="Arial CE"/>
      <charset val="238"/>
    </font>
    <font>
      <sz val="12"/>
      <color indexed="8"/>
      <name val="Garamond"/>
      <family val="2"/>
    </font>
    <font>
      <b/>
      <sz val="12"/>
      <color rgb="FF3F3F3F"/>
      <name val="Garamond"/>
      <family val="2"/>
    </font>
    <font>
      <b/>
      <sz val="11"/>
      <color indexed="63"/>
      <name val="Calibri"/>
      <family val="2"/>
    </font>
    <font>
      <sz val="10"/>
      <color indexed="17"/>
      <name val="Arial"/>
      <family val="2"/>
    </font>
    <font>
      <b/>
      <sz val="10"/>
      <color indexed="63"/>
      <name val="Arial"/>
      <family val="2"/>
    </font>
    <font>
      <i/>
      <sz val="10"/>
      <color indexed="23"/>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b/>
      <sz val="12"/>
      <color theme="1"/>
      <name val="Garamond"/>
      <family val="2"/>
    </font>
    <font>
      <b/>
      <sz val="10"/>
      <color indexed="9"/>
      <name val="Arial"/>
      <family val="2"/>
    </font>
    <font>
      <sz val="12"/>
      <color rgb="FFFF0000"/>
      <name val="Garamond"/>
      <family val="2"/>
    </font>
    <font>
      <b/>
      <sz val="11"/>
      <name val="Palatino Linotype"/>
      <family val="1"/>
    </font>
    <font>
      <sz val="11"/>
      <name val="Arial"/>
      <family val="2"/>
    </font>
    <font>
      <b/>
      <sz val="18"/>
      <name val="Arial"/>
      <family val="2"/>
    </font>
    <font>
      <sz val="12"/>
      <name val="Palatino Linotype"/>
      <family val="1"/>
    </font>
    <font>
      <sz val="9"/>
      <name val="Palatino Linotype"/>
      <family val="1"/>
    </font>
    <font>
      <i/>
      <sz val="10"/>
      <name val="Arial"/>
      <family val="2"/>
    </font>
    <font>
      <b/>
      <sz val="14"/>
      <name val="Arial"/>
      <family val="2"/>
    </font>
    <font>
      <b/>
      <sz val="12"/>
      <name val="Arial"/>
      <family val="2"/>
    </font>
    <font>
      <sz val="18"/>
      <name val="Arial"/>
      <family val="2"/>
    </font>
    <font>
      <sz val="11"/>
      <color theme="1"/>
      <name val="Palatino Linotype"/>
      <family val="1"/>
    </font>
    <font>
      <b/>
      <sz val="7"/>
      <color theme="1"/>
      <name val="Arial"/>
      <family val="2"/>
    </font>
    <font>
      <sz val="12"/>
      <name val="Arial"/>
      <family val="2"/>
    </font>
    <font>
      <sz val="11"/>
      <name val="Calibri"/>
      <family val="2"/>
    </font>
    <font>
      <b/>
      <sz val="9"/>
      <name val="Tahoma"/>
      <family val="2"/>
    </font>
    <font>
      <sz val="9"/>
      <name val="Times New Roman"/>
      <family val="1"/>
    </font>
    <font>
      <b/>
      <sz val="11"/>
      <color theme="1"/>
      <name val="Palatino Linotype"/>
      <family val="1"/>
    </font>
    <font>
      <b/>
      <sz val="10"/>
      <color rgb="FFC00000"/>
      <name val="Calibri"/>
      <family val="2"/>
      <scheme val="minor"/>
    </font>
    <font>
      <b/>
      <i/>
      <sz val="10"/>
      <name val="Arial"/>
      <family val="2"/>
    </font>
    <font>
      <sz val="8"/>
      <color rgb="FFC00000"/>
      <name val="Calibri"/>
      <family val="2"/>
      <scheme val="minor"/>
    </font>
    <font>
      <b/>
      <sz val="10"/>
      <color theme="0"/>
      <name val="Calibri"/>
      <family val="2"/>
      <scheme val="minor"/>
    </font>
    <font>
      <i/>
      <sz val="9"/>
      <name val="Arial"/>
      <family val="2"/>
    </font>
    <font>
      <sz val="9"/>
      <color theme="1"/>
      <name val="Palatino Linotype"/>
      <family val="1"/>
    </font>
    <font>
      <sz val="10"/>
      <color theme="1"/>
      <name val="Palatino Linotype"/>
      <family val="1"/>
    </font>
    <font>
      <b/>
      <sz val="10"/>
      <color theme="1"/>
      <name val="Palatino Linotype"/>
      <family val="1"/>
    </font>
    <font>
      <b/>
      <sz val="14"/>
      <color theme="1"/>
      <name val="Arial"/>
      <family val="2"/>
    </font>
    <font>
      <sz val="9"/>
      <color rgb="FF00B0F0"/>
      <name val="Arial"/>
      <family val="2"/>
    </font>
    <font>
      <b/>
      <sz val="9"/>
      <color indexed="81"/>
      <name val="Tahoma"/>
      <family val="2"/>
    </font>
  </fonts>
  <fills count="5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39997558519241921"/>
        <bgColor indexed="65"/>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47"/>
        <bgColor indexed="64"/>
      </patternFill>
    </fill>
    <fill>
      <patternFill patternType="solid">
        <fgColor indexed="43"/>
        <bgColor indexed="64"/>
      </patternFill>
    </fill>
    <fill>
      <patternFill patternType="solid">
        <fgColor indexed="43"/>
      </patternFill>
    </fill>
    <fill>
      <patternFill patternType="solid">
        <fgColor indexed="55"/>
      </patternFill>
    </fill>
    <fill>
      <patternFill patternType="solid">
        <fgColor theme="0" tint="-0.34998626667073579"/>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diagonal/>
    </border>
    <border>
      <left style="hair">
        <color indexed="64"/>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top/>
      <bottom style="medium">
        <color indexed="64"/>
      </bottom>
      <diagonal/>
    </border>
  </borders>
  <cellStyleXfs count="1130">
    <xf numFmtId="166" fontId="0" fillId="0" borderId="0"/>
    <xf numFmtId="166" fontId="2" fillId="0" borderId="0"/>
    <xf numFmtId="166" fontId="10" fillId="0" borderId="0"/>
    <xf numFmtId="164" fontId="30" fillId="0" borderId="0" applyBorder="0" applyProtection="0">
      <alignment horizontal="left" vertical="top" wrapText="1"/>
      <protection locked="0"/>
    </xf>
    <xf numFmtId="166" fontId="31" fillId="5" borderId="0" applyNumberFormat="0" applyBorder="0" applyAlignment="0" applyProtection="0"/>
    <xf numFmtId="43" fontId="32" fillId="0" borderId="0" applyFont="0" applyFill="0" applyBorder="0" applyAlignment="0" applyProtection="0"/>
    <xf numFmtId="166" fontId="2" fillId="0" borderId="0"/>
    <xf numFmtId="166" fontId="30" fillId="0" borderId="0" applyBorder="0" applyProtection="0">
      <alignment horizontal="left" vertical="top" wrapText="1"/>
      <protection locked="0"/>
    </xf>
    <xf numFmtId="166" fontId="39" fillId="38" borderId="0" applyNumberFormat="0" applyBorder="0" applyAlignment="0" applyProtection="0"/>
    <xf numFmtId="166" fontId="39" fillId="39" borderId="0" applyNumberFormat="0" applyBorder="0" applyAlignment="0" applyProtection="0"/>
    <xf numFmtId="166" fontId="39" fillId="40" borderId="0" applyNumberFormat="0" applyBorder="0" applyAlignment="0" applyProtection="0"/>
    <xf numFmtId="166" fontId="39" fillId="41" borderId="0" applyNumberFormat="0" applyBorder="0" applyAlignment="0" applyProtection="0"/>
    <xf numFmtId="166" fontId="39" fillId="42" borderId="0" applyNumberFormat="0" applyBorder="0" applyAlignment="0" applyProtection="0"/>
    <xf numFmtId="166" fontId="39" fillId="43"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40" fillId="38" borderId="0" applyNumberFormat="0" applyBorder="0" applyAlignment="0" applyProtection="0"/>
    <xf numFmtId="166" fontId="41"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5"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40" fillId="39" borderId="0" applyNumberFormat="0" applyBorder="0" applyAlignment="0" applyProtection="0"/>
    <xf numFmtId="166" fontId="41"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19"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40" fillId="40" borderId="0" applyNumberFormat="0" applyBorder="0" applyAlignment="0" applyProtection="0"/>
    <xf numFmtId="166" fontId="41"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3"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40" fillId="41" borderId="0" applyNumberFormat="0" applyBorder="0" applyAlignment="0" applyProtection="0"/>
    <xf numFmtId="166" fontId="41"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27"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40" fillId="42" borderId="0" applyNumberFormat="0" applyBorder="0" applyAlignment="0" applyProtection="0"/>
    <xf numFmtId="166" fontId="41"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0"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40" fillId="43" borderId="0" applyNumberFormat="0" applyBorder="0" applyAlignment="0" applyProtection="0"/>
    <xf numFmtId="166" fontId="41"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10" fillId="34" borderId="0" applyNumberFormat="0" applyBorder="0" applyAlignment="0" applyProtection="0"/>
    <xf numFmtId="166" fontId="39" fillId="44" borderId="0" applyNumberFormat="0" applyBorder="0" applyAlignment="0" applyProtection="0"/>
    <xf numFmtId="166" fontId="39" fillId="45" borderId="0" applyNumberFormat="0" applyBorder="0" applyAlignment="0" applyProtection="0"/>
    <xf numFmtId="166" fontId="39" fillId="46" borderId="0" applyNumberFormat="0" applyBorder="0" applyAlignment="0" applyProtection="0"/>
    <xf numFmtId="166" fontId="39" fillId="41" borderId="0" applyNumberFormat="0" applyBorder="0" applyAlignment="0" applyProtection="0"/>
    <xf numFmtId="166" fontId="39" fillId="44" borderId="0" applyNumberFormat="0" applyBorder="0" applyAlignment="0" applyProtection="0"/>
    <xf numFmtId="166" fontId="39" fillId="47"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40" fillId="44" borderId="0" applyNumberFormat="0" applyBorder="0" applyAlignment="0" applyProtection="0"/>
    <xf numFmtId="166" fontId="41"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16"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40" fillId="45" borderId="0" applyNumberFormat="0" applyBorder="0" applyAlignment="0" applyProtection="0"/>
    <xf numFmtId="166" fontId="41"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0"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40" fillId="46" borderId="0" applyNumberFormat="0" applyBorder="0" applyAlignment="0" applyProtection="0"/>
    <xf numFmtId="166" fontId="41"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4"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40" fillId="41" borderId="0" applyNumberFormat="0" applyBorder="0" applyAlignment="0" applyProtection="0"/>
    <xf numFmtId="166" fontId="41"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28"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40" fillId="44" borderId="0" applyNumberFormat="0" applyBorder="0" applyAlignment="0" applyProtection="0"/>
    <xf numFmtId="166" fontId="41"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1"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40" fillId="47" borderId="0" applyNumberFormat="0" applyBorder="0" applyAlignment="0" applyProtection="0"/>
    <xf numFmtId="166" fontId="41"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10" fillId="35" borderId="0" applyNumberFormat="0" applyBorder="0" applyAlignment="0" applyProtection="0"/>
    <xf numFmtId="166" fontId="42" fillId="48" borderId="0" applyNumberFormat="0" applyBorder="0" applyAlignment="0" applyProtection="0"/>
    <xf numFmtId="166" fontId="42" fillId="45" borderId="0" applyNumberFormat="0" applyBorder="0" applyAlignment="0" applyProtection="0"/>
    <xf numFmtId="166" fontId="42" fillId="46" borderId="0" applyNumberFormat="0" applyBorder="0" applyAlignment="0" applyProtection="0"/>
    <xf numFmtId="166" fontId="42" fillId="49" borderId="0" applyNumberFormat="0" applyBorder="0" applyAlignment="0" applyProtection="0"/>
    <xf numFmtId="166" fontId="42" fillId="50" borderId="0" applyNumberFormat="0" applyBorder="0" applyAlignment="0" applyProtection="0"/>
    <xf numFmtId="166" fontId="42" fillId="51" borderId="0" applyNumberFormat="0" applyBorder="0" applyAlignment="0" applyProtection="0"/>
    <xf numFmtId="166" fontId="43" fillId="17" borderId="0" applyNumberFormat="0" applyBorder="0" applyAlignment="0" applyProtection="0"/>
    <xf numFmtId="166" fontId="43" fillId="21" borderId="0" applyNumberFormat="0" applyBorder="0" applyAlignment="0" applyProtection="0"/>
    <xf numFmtId="166" fontId="43" fillId="25" borderId="0" applyNumberFormat="0" applyBorder="0" applyAlignment="0" applyProtection="0"/>
    <xf numFmtId="166" fontId="31" fillId="5" borderId="0" applyNumberFormat="0" applyBorder="0" applyAlignment="0" applyProtection="0"/>
    <xf numFmtId="166" fontId="43" fillId="5" borderId="0" applyNumberFormat="0" applyBorder="0" applyAlignment="0" applyProtection="0"/>
    <xf numFmtId="164" fontId="44" fillId="49" borderId="0" applyNumberFormat="0" applyBorder="0" applyAlignment="0" applyProtection="0"/>
    <xf numFmtId="166" fontId="43" fillId="32" borderId="0" applyNumberFormat="0" applyBorder="0" applyAlignment="0" applyProtection="0"/>
    <xf numFmtId="166" fontId="43" fillId="36" borderId="0" applyNumberFormat="0" applyBorder="0" applyAlignment="0" applyProtection="0"/>
    <xf numFmtId="166" fontId="43" fillId="14" borderId="0" applyNumberFormat="0" applyBorder="0" applyAlignment="0" applyProtection="0"/>
    <xf numFmtId="166" fontId="31" fillId="14" borderId="0" applyNumberFormat="0" applyBorder="0" applyAlignment="0" applyProtection="0"/>
    <xf numFmtId="166" fontId="31" fillId="18" borderId="0" applyNumberFormat="0" applyBorder="0" applyAlignment="0" applyProtection="0"/>
    <xf numFmtId="166" fontId="43" fillId="18" borderId="0" applyNumberFormat="0" applyBorder="0" applyAlignment="0" applyProtection="0"/>
    <xf numFmtId="166" fontId="31" fillId="18" borderId="0" applyNumberFormat="0" applyBorder="0" applyAlignment="0" applyProtection="0"/>
    <xf numFmtId="166" fontId="43" fillId="22" borderId="0" applyNumberFormat="0" applyBorder="0" applyAlignment="0" applyProtection="0"/>
    <xf numFmtId="166" fontId="31" fillId="26" borderId="0" applyNumberFormat="0" applyBorder="0" applyAlignment="0" applyProtection="0"/>
    <xf numFmtId="166" fontId="43" fillId="26" borderId="0" applyNumberFormat="0" applyBorder="0" applyAlignment="0" applyProtection="0"/>
    <xf numFmtId="166" fontId="43" fillId="29" borderId="0" applyNumberFormat="0" applyBorder="0" applyAlignment="0" applyProtection="0"/>
    <xf numFmtId="166" fontId="43" fillId="33" borderId="0" applyNumberFormat="0" applyBorder="0" applyAlignment="0" applyProtection="0"/>
    <xf numFmtId="166" fontId="45" fillId="0" borderId="0" applyNumberFormat="0" applyFill="0" applyBorder="0" applyAlignment="0" applyProtection="0"/>
    <xf numFmtId="166" fontId="46" fillId="8" borderId="0" applyNumberFormat="0" applyBorder="0" applyAlignment="0" applyProtection="0"/>
    <xf numFmtId="166" fontId="47" fillId="52" borderId="47" applyNumberFormat="0" applyAlignment="0" applyProtection="0"/>
    <xf numFmtId="166" fontId="48" fillId="11" borderId="39" applyNumberFormat="0" applyAlignment="0" applyProtection="0"/>
    <xf numFmtId="166" fontId="49" fillId="11" borderId="39" applyNumberFormat="0" applyAlignment="0" applyProtection="0"/>
    <xf numFmtId="166" fontId="50" fillId="52" borderId="47" applyNumberFormat="0" applyAlignment="0" applyProtection="0"/>
    <xf numFmtId="166" fontId="51" fillId="0" borderId="48" applyNumberFormat="0" applyFill="0" applyAlignment="0" applyProtection="0"/>
    <xf numFmtId="166" fontId="52" fillId="12" borderId="42" applyNumberFormat="0" applyAlignment="0" applyProtection="0"/>
    <xf numFmtId="166" fontId="52" fillId="12" borderId="42" applyNumberFormat="0" applyAlignment="0" applyProtection="0"/>
    <xf numFmtId="166" fontId="53" fillId="12" borderId="42" applyNumberFormat="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43" fontId="2" fillId="0" borderId="0" applyFont="0" applyFill="0" applyBorder="0" applyAlignment="0" applyProtection="0"/>
    <xf numFmtId="166" fontId="30" fillId="0" borderId="0" applyBorder="0" applyProtection="0">
      <alignment horizontal="left" vertical="top" wrapText="1"/>
      <protection locked="0"/>
    </xf>
    <xf numFmtId="166" fontId="30" fillId="0" borderId="0" applyBorder="0" applyProtection="0">
      <alignment horizontal="left" vertical="top" wrapText="1"/>
      <protection locked="0"/>
    </xf>
    <xf numFmtId="167" fontId="30" fillId="0" borderId="0" applyBorder="0" applyProtection="0">
      <alignment horizontal="left" vertical="top" wrapText="1"/>
      <protection locked="0"/>
    </xf>
    <xf numFmtId="43" fontId="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6" fontId="30" fillId="0" borderId="0" applyBorder="0" applyProtection="0">
      <alignment horizontal="left" vertical="top" wrapText="1"/>
      <protection locked="0"/>
    </xf>
    <xf numFmtId="166" fontId="2" fillId="53" borderId="49" applyNumberFormat="0" applyFont="0" applyAlignment="0" applyProtection="0"/>
    <xf numFmtId="44" fontId="30" fillId="0" borderId="0" applyFont="0" applyFill="0" applyBorder="0" applyAlignment="0" applyProtection="0"/>
    <xf numFmtId="166" fontId="54" fillId="0" borderId="0" applyNumberFormat="0" applyFill="0" applyBorder="0" applyAlignment="0" applyProtection="0"/>
    <xf numFmtId="166" fontId="55" fillId="43" borderId="47" applyNumberFormat="0" applyAlignment="0" applyProtection="0"/>
    <xf numFmtId="168" fontId="56" fillId="0" borderId="0" applyFont="0" applyFill="0" applyBorder="0" applyAlignment="0" applyProtection="0"/>
    <xf numFmtId="166" fontId="57" fillId="0" borderId="0" applyNumberFormat="0" applyFill="0" applyBorder="0" applyAlignment="0" applyProtection="0"/>
    <xf numFmtId="166" fontId="58" fillId="7" borderId="0" applyNumberFormat="0" applyBorder="0" applyAlignment="0" applyProtection="0"/>
    <xf numFmtId="166" fontId="59" fillId="0" borderId="36" applyNumberFormat="0" applyFill="0" applyAlignment="0" applyProtection="0"/>
    <xf numFmtId="166" fontId="60" fillId="0" borderId="37" applyNumberFormat="0" applyFill="0" applyAlignment="0" applyProtection="0"/>
    <xf numFmtId="166" fontId="61" fillId="0" borderId="38" applyNumberFormat="0" applyFill="0" applyAlignment="0" applyProtection="0"/>
    <xf numFmtId="166" fontId="61" fillId="0" borderId="0" applyNumberFormat="0" applyFill="0" applyBorder="0" applyAlignment="0" applyProtection="0"/>
    <xf numFmtId="166" fontId="62" fillId="54" borderId="50" applyNumberFormat="0" applyFont="0" applyBorder="0" applyAlignment="0">
      <alignment vertical="center"/>
    </xf>
    <xf numFmtId="166" fontId="62" fillId="54" borderId="50" applyNumberFormat="0" applyFont="0" applyBorder="0" applyAlignment="0">
      <alignment vertical="center"/>
    </xf>
    <xf numFmtId="166" fontId="62" fillId="55" borderId="51" applyNumberFormat="0" applyFont="0" applyBorder="0" applyAlignment="0"/>
    <xf numFmtId="166" fontId="63" fillId="10" borderId="39" applyNumberFormat="0" applyAlignment="0" applyProtection="0"/>
    <xf numFmtId="166" fontId="64" fillId="10" borderId="39" applyNumberFormat="0" applyAlignment="0" applyProtection="0"/>
    <xf numFmtId="166" fontId="65" fillId="43" borderId="47" applyNumberFormat="0" applyAlignment="0" applyProtection="0"/>
    <xf numFmtId="166" fontId="66" fillId="39" borderId="0" applyNumberFormat="0" applyBorder="0" applyAlignment="0" applyProtection="0"/>
    <xf numFmtId="166" fontId="67" fillId="0" borderId="41" applyNumberFormat="0" applyFill="0" applyAlignment="0" applyProtection="0"/>
    <xf numFmtId="43" fontId="2" fillId="0" borderId="0" applyFont="0" applyFill="0" applyBorder="0" applyAlignment="0" applyProtection="0"/>
    <xf numFmtId="169" fontId="40" fillId="0" borderId="0" applyFont="0" applyFill="0" applyBorder="0" applyAlignment="0" applyProtection="0"/>
    <xf numFmtId="166" fontId="68" fillId="9" borderId="0" applyNumberFormat="0" applyBorder="0" applyAlignment="0" applyProtection="0"/>
    <xf numFmtId="166" fontId="69" fillId="56" borderId="0" applyNumberFormat="0" applyBorder="0" applyAlignment="0" applyProtection="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4" fontId="30" fillId="0" borderId="0" applyBorder="0" applyProtection="0">
      <alignment horizontal="left" vertical="top" wrapText="1"/>
      <protection locked="0"/>
    </xf>
    <xf numFmtId="166" fontId="7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2" fillId="0" borderId="0"/>
    <xf numFmtId="164" fontId="2" fillId="0" borderId="0"/>
    <xf numFmtId="166" fontId="2"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30" fillId="0" borderId="0" applyBorder="0" applyProtection="0">
      <alignment horizontal="left" vertical="top" wrapText="1"/>
      <protection locked="0"/>
    </xf>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71"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4" fontId="10" fillId="0" borderId="0"/>
    <xf numFmtId="164" fontId="10" fillId="0" borderId="0"/>
    <xf numFmtId="164" fontId="10" fillId="0" borderId="0"/>
    <xf numFmtId="164"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30" fillId="0" borderId="0" applyBorder="0" applyProtection="0">
      <alignment horizontal="left" vertical="top" wrapText="1"/>
      <protection locked="0"/>
    </xf>
    <xf numFmtId="166" fontId="10" fillId="0" borderId="0"/>
    <xf numFmtId="166" fontId="10" fillId="0" borderId="0"/>
    <xf numFmtId="166" fontId="10" fillId="0" borderId="0"/>
    <xf numFmtId="166" fontId="10" fillId="0" borderId="0"/>
    <xf numFmtId="166" fontId="2"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10" fillId="0" borderId="0"/>
    <xf numFmtId="166" fontId="2" fillId="0" borderId="0"/>
    <xf numFmtId="166" fontId="40" fillId="0" borderId="0"/>
    <xf numFmtId="166" fontId="72" fillId="0" borderId="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73"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2" fillId="53" borderId="49"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10" fillId="13" borderId="43" applyNumberFormat="0" applyFont="0" applyAlignment="0" applyProtection="0"/>
    <xf numFmtId="166" fontId="74" fillId="11" borderId="40" applyNumberFormat="0" applyAlignment="0" applyProtection="0"/>
    <xf numFmtId="166" fontId="75" fillId="52" borderId="52" applyNumberFormat="0" applyAlignment="0" applyProtection="0"/>
    <xf numFmtId="9" fontId="4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166" fontId="76" fillId="40" borderId="0" applyNumberFormat="0" applyBorder="0" applyAlignment="0" applyProtection="0"/>
    <xf numFmtId="166" fontId="77" fillId="52" borderId="52" applyNumberFormat="0" applyAlignment="0" applyProtection="0"/>
    <xf numFmtId="166" fontId="78" fillId="0" borderId="0" applyNumberFormat="0" applyFill="0" applyBorder="0" applyAlignment="0" applyProtection="0"/>
    <xf numFmtId="166" fontId="33" fillId="0" borderId="0" applyNumberFormat="0" applyFill="0" applyBorder="0" applyAlignment="0" applyProtection="0"/>
    <xf numFmtId="166" fontId="79" fillId="0" borderId="0" applyNumberFormat="0" applyFill="0" applyBorder="0" applyAlignment="0" applyProtection="0"/>
    <xf numFmtId="166" fontId="80" fillId="0" borderId="53" applyNumberFormat="0" applyFill="0" applyAlignment="0" applyProtection="0"/>
    <xf numFmtId="166" fontId="81" fillId="0" borderId="54" applyNumberFormat="0" applyFill="0" applyAlignment="0" applyProtection="0"/>
    <xf numFmtId="166" fontId="82" fillId="0" borderId="55" applyNumberFormat="0" applyFill="0" applyAlignment="0" applyProtection="0"/>
    <xf numFmtId="166" fontId="82" fillId="0" borderId="0" applyNumberFormat="0" applyFill="0" applyBorder="0" applyAlignment="0" applyProtection="0"/>
    <xf numFmtId="166" fontId="83" fillId="0" borderId="44" applyNumberFormat="0" applyFill="0" applyAlignment="0" applyProtection="0"/>
    <xf numFmtId="166" fontId="84" fillId="57" borderId="56" applyNumberFormat="0" applyAlignment="0" applyProtection="0"/>
    <xf numFmtId="166" fontId="85" fillId="0" borderId="0" applyNumberFormat="0" applyFill="0" applyBorder="0" applyAlignment="0" applyProtection="0"/>
    <xf numFmtId="166" fontId="30" fillId="0" borderId="0" applyBorder="0" applyProtection="0">
      <alignment horizontal="left" vertical="top" wrapText="1"/>
      <protection locked="0"/>
    </xf>
  </cellStyleXfs>
  <cellXfs count="476">
    <xf numFmtId="166" fontId="0" fillId="0" borderId="0" xfId="0"/>
    <xf numFmtId="166" fontId="3" fillId="2" borderId="0" xfId="1" applyFont="1" applyFill="1"/>
    <xf numFmtId="166" fontId="3" fillId="2" borderId="1" xfId="1" applyFont="1" applyFill="1" applyBorder="1"/>
    <xf numFmtId="166" fontId="3" fillId="2" borderId="2" xfId="1" applyFont="1" applyFill="1" applyBorder="1"/>
    <xf numFmtId="166" fontId="3" fillId="2" borderId="3" xfId="1" applyFont="1" applyFill="1" applyBorder="1"/>
    <xf numFmtId="166" fontId="4" fillId="2" borderId="6" xfId="1" applyFont="1" applyFill="1" applyBorder="1"/>
    <xf numFmtId="166" fontId="4" fillId="2" borderId="0" xfId="1" applyFont="1" applyFill="1"/>
    <xf numFmtId="166" fontId="3" fillId="2" borderId="6" xfId="1" applyFont="1" applyFill="1" applyBorder="1"/>
    <xf numFmtId="166" fontId="5" fillId="2" borderId="6" xfId="1" applyFont="1" applyFill="1" applyBorder="1"/>
    <xf numFmtId="166" fontId="5" fillId="2" borderId="0" xfId="1" applyFont="1" applyFill="1"/>
    <xf numFmtId="166" fontId="3" fillId="2" borderId="8" xfId="1" applyFont="1" applyFill="1" applyBorder="1"/>
    <xf numFmtId="166" fontId="3" fillId="2" borderId="5" xfId="1" applyFont="1" applyFill="1" applyBorder="1"/>
    <xf numFmtId="166" fontId="3" fillId="2" borderId="9" xfId="1" applyFont="1" applyFill="1" applyBorder="1"/>
    <xf numFmtId="166" fontId="6" fillId="2" borderId="6" xfId="1" applyFont="1" applyFill="1" applyBorder="1" applyAlignment="1"/>
    <xf numFmtId="166" fontId="1" fillId="0" borderId="0" xfId="0" applyFont="1"/>
    <xf numFmtId="166" fontId="8" fillId="0" borderId="0" xfId="0" applyFont="1" applyAlignment="1">
      <alignment horizontal="center"/>
    </xf>
    <xf numFmtId="166" fontId="9" fillId="2" borderId="0" xfId="1" applyFont="1" applyFill="1"/>
    <xf numFmtId="166" fontId="13" fillId="0" borderId="0" xfId="2" applyFont="1"/>
    <xf numFmtId="166" fontId="14" fillId="0" borderId="10" xfId="2" applyNumberFormat="1" applyFont="1" applyFill="1" applyBorder="1" applyAlignment="1" applyProtection="1">
      <alignment horizontal="left" vertical="top" wrapText="1"/>
    </xf>
    <xf numFmtId="37" fontId="14" fillId="0" borderId="10" xfId="2" applyNumberFormat="1" applyFont="1" applyFill="1" applyBorder="1" applyAlignment="1" applyProtection="1">
      <alignment horizontal="left" vertical="top" wrapText="1"/>
    </xf>
    <xf numFmtId="37" fontId="13" fillId="0" borderId="0" xfId="2" applyNumberFormat="1" applyFont="1"/>
    <xf numFmtId="37" fontId="14" fillId="0" borderId="10" xfId="2" applyNumberFormat="1" applyFont="1" applyFill="1" applyBorder="1" applyAlignment="1" applyProtection="1">
      <alignment horizontal="right" vertical="top" wrapText="1"/>
    </xf>
    <xf numFmtId="37" fontId="0" fillId="0" borderId="0" xfId="0" applyNumberFormat="1"/>
    <xf numFmtId="37" fontId="16" fillId="3" borderId="0" xfId="2" applyNumberFormat="1" applyFont="1" applyFill="1"/>
    <xf numFmtId="37" fontId="11" fillId="0" borderId="0" xfId="2" applyNumberFormat="1" applyFont="1" applyFill="1" applyBorder="1" applyAlignment="1" applyProtection="1">
      <alignment vertical="center" wrapText="1"/>
    </xf>
    <xf numFmtId="37" fontId="11" fillId="0" borderId="0" xfId="2" applyNumberFormat="1" applyFont="1" applyFill="1" applyBorder="1" applyAlignment="1" applyProtection="1">
      <alignment vertical="center" wrapText="1"/>
      <protection locked="0"/>
    </xf>
    <xf numFmtId="37" fontId="14" fillId="0" borderId="10" xfId="2" applyNumberFormat="1" applyFont="1" applyFill="1" applyBorder="1" applyAlignment="1" applyProtection="1">
      <alignment vertical="top" wrapText="1"/>
    </xf>
    <xf numFmtId="37" fontId="13" fillId="0" borderId="0" xfId="2" applyNumberFormat="1" applyFont="1" applyAlignment="1"/>
    <xf numFmtId="37" fontId="11" fillId="0" borderId="11" xfId="2" applyNumberFormat="1" applyFont="1" applyFill="1" applyBorder="1" applyAlignment="1" applyProtection="1">
      <alignment vertical="center" wrapText="1"/>
    </xf>
    <xf numFmtId="166" fontId="11" fillId="0" borderId="11" xfId="2" applyNumberFormat="1" applyFont="1" applyFill="1" applyBorder="1" applyAlignment="1" applyProtection="1">
      <alignment vertical="center" wrapText="1"/>
    </xf>
    <xf numFmtId="166" fontId="0" fillId="0" borderId="0" xfId="0" applyFont="1"/>
    <xf numFmtId="166" fontId="0" fillId="0" borderId="0" xfId="0" applyFont="1" applyBorder="1"/>
    <xf numFmtId="166" fontId="18" fillId="0" borderId="0" xfId="0" applyFont="1" applyAlignment="1">
      <alignment vertical="center"/>
    </xf>
    <xf numFmtId="14" fontId="1" fillId="0" borderId="0" xfId="0" applyNumberFormat="1" applyFont="1" applyAlignment="1">
      <alignment horizontal="center"/>
    </xf>
    <xf numFmtId="14" fontId="5" fillId="2" borderId="0" xfId="1" applyNumberFormat="1" applyFont="1" applyFill="1" applyBorder="1" applyAlignment="1">
      <alignment horizontal="center"/>
    </xf>
    <xf numFmtId="166" fontId="21" fillId="0" borderId="0" xfId="0" applyFont="1"/>
    <xf numFmtId="166" fontId="1" fillId="0" borderId="15" xfId="0" applyFont="1" applyBorder="1"/>
    <xf numFmtId="166" fontId="1" fillId="0" borderId="16" xfId="0" applyFont="1" applyBorder="1"/>
    <xf numFmtId="37" fontId="0" fillId="0" borderId="16" xfId="0" applyNumberFormat="1" applyBorder="1"/>
    <xf numFmtId="37" fontId="0" fillId="0" borderId="17" xfId="0" applyNumberFormat="1" applyBorder="1"/>
    <xf numFmtId="37" fontId="20" fillId="0" borderId="16" xfId="0" applyNumberFormat="1" applyFont="1" applyBorder="1"/>
    <xf numFmtId="37" fontId="1" fillId="0" borderId="17" xfId="0" applyNumberFormat="1" applyFont="1" applyBorder="1"/>
    <xf numFmtId="166" fontId="20" fillId="0" borderId="16" xfId="0" applyFont="1" applyBorder="1"/>
    <xf numFmtId="37" fontId="20" fillId="0" borderId="17" xfId="0" applyNumberFormat="1" applyFont="1" applyBorder="1"/>
    <xf numFmtId="37" fontId="1" fillId="0" borderId="16" xfId="0" applyNumberFormat="1" applyFont="1" applyBorder="1"/>
    <xf numFmtId="166" fontId="1" fillId="0" borderId="24" xfId="0" applyFont="1" applyBorder="1"/>
    <xf numFmtId="166" fontId="1" fillId="0" borderId="25" xfId="0" applyFont="1" applyBorder="1"/>
    <xf numFmtId="166" fontId="0" fillId="0" borderId="25" xfId="0" applyBorder="1"/>
    <xf numFmtId="37" fontId="0" fillId="0" borderId="25" xfId="0" applyNumberFormat="1" applyBorder="1"/>
    <xf numFmtId="37" fontId="0" fillId="0" borderId="26" xfId="0" applyNumberFormat="1" applyBorder="1"/>
    <xf numFmtId="166" fontId="1" fillId="0" borderId="22" xfId="0" applyFont="1" applyBorder="1"/>
    <xf numFmtId="166" fontId="0" fillId="0" borderId="22" xfId="0" applyBorder="1"/>
    <xf numFmtId="37" fontId="1" fillId="0" borderId="22" xfId="0" applyNumberFormat="1" applyFont="1" applyBorder="1"/>
    <xf numFmtId="166" fontId="0" fillId="3" borderId="12" xfId="0" applyFill="1" applyBorder="1"/>
    <xf numFmtId="166" fontId="22" fillId="0" borderId="0" xfId="0" applyFont="1"/>
    <xf numFmtId="37" fontId="1" fillId="0" borderId="23" xfId="0" applyNumberFormat="1" applyFont="1" applyBorder="1"/>
    <xf numFmtId="37" fontId="20" fillId="0" borderId="25" xfId="0" applyNumberFormat="1" applyFont="1" applyBorder="1"/>
    <xf numFmtId="37" fontId="20" fillId="0" borderId="26" xfId="0" applyNumberFormat="1" applyFont="1" applyBorder="1"/>
    <xf numFmtId="14" fontId="17" fillId="3" borderId="12" xfId="0" applyNumberFormat="1" applyFont="1" applyFill="1" applyBorder="1" applyAlignment="1">
      <alignment horizontal="center"/>
    </xf>
    <xf numFmtId="166" fontId="0" fillId="0" borderId="0" xfId="0" applyAlignment="1">
      <alignment horizontal="center"/>
    </xf>
    <xf numFmtId="37" fontId="11" fillId="0" borderId="11" xfId="2" applyNumberFormat="1" applyFont="1" applyFill="1" applyBorder="1" applyAlignment="1" applyProtection="1">
      <alignment horizontal="left" vertical="center" wrapText="1"/>
    </xf>
    <xf numFmtId="37" fontId="11" fillId="0" borderId="10" xfId="2" applyNumberFormat="1" applyFont="1" applyFill="1" applyBorder="1" applyAlignment="1" applyProtection="1">
      <alignment horizontal="left" vertical="center" wrapText="1"/>
    </xf>
    <xf numFmtId="37" fontId="12" fillId="0" borderId="11" xfId="2" applyNumberFormat="1" applyFont="1" applyFill="1" applyBorder="1" applyAlignment="1" applyProtection="1">
      <alignment horizontal="left" vertical="center" wrapText="1"/>
    </xf>
    <xf numFmtId="37" fontId="13" fillId="0" borderId="0" xfId="2" applyNumberFormat="1" applyFont="1" applyAlignment="1">
      <alignment horizontal="right" wrapText="1"/>
    </xf>
    <xf numFmtId="166" fontId="0" fillId="0" borderId="0" xfId="0" applyAlignment="1">
      <alignment horizontal="center" vertical="center"/>
    </xf>
    <xf numFmtId="166" fontId="0" fillId="0" borderId="0" xfId="0" applyAlignment="1">
      <alignment vertical="center"/>
    </xf>
    <xf numFmtId="166" fontId="7" fillId="0" borderId="0" xfId="0" applyFont="1" applyAlignment="1">
      <alignment horizontal="center"/>
    </xf>
    <xf numFmtId="166" fontId="1" fillId="0" borderId="0" xfId="0" applyFont="1" applyAlignment="1">
      <alignment horizontal="center" vertical="center"/>
    </xf>
    <xf numFmtId="166" fontId="1" fillId="0" borderId="0" xfId="0" applyFont="1" applyAlignment="1">
      <alignment vertical="center"/>
    </xf>
    <xf numFmtId="166" fontId="0" fillId="0" borderId="15" xfId="0" applyBorder="1"/>
    <xf numFmtId="166" fontId="1" fillId="0" borderId="16" xfId="0" applyFont="1" applyBorder="1" applyAlignment="1">
      <alignment horizontal="right"/>
    </xf>
    <xf numFmtId="14" fontId="17" fillId="3" borderId="12" xfId="0" applyNumberFormat="1" applyFont="1" applyFill="1" applyBorder="1" applyAlignment="1">
      <alignment vertical="center"/>
    </xf>
    <xf numFmtId="166" fontId="0" fillId="0" borderId="21" xfId="0" applyBorder="1"/>
    <xf numFmtId="166" fontId="1" fillId="0" borderId="22" xfId="0" applyFont="1" applyBorder="1" applyAlignment="1">
      <alignment horizontal="right"/>
    </xf>
    <xf numFmtId="37" fontId="1" fillId="0" borderId="25" xfId="0" applyNumberFormat="1" applyFont="1" applyBorder="1"/>
    <xf numFmtId="37" fontId="1" fillId="0" borderId="26" xfId="0" applyNumberFormat="1" applyFont="1" applyBorder="1"/>
    <xf numFmtId="37" fontId="0" fillId="0" borderId="22" xfId="0" applyNumberFormat="1" applyBorder="1"/>
    <xf numFmtId="37" fontId="0" fillId="0" borderId="23" xfId="0" applyNumberFormat="1" applyBorder="1"/>
    <xf numFmtId="166" fontId="0" fillId="0" borderId="24" xfId="0" applyBorder="1"/>
    <xf numFmtId="37" fontId="1" fillId="0" borderId="16" xfId="0" applyNumberFormat="1" applyFont="1" applyBorder="1" applyAlignment="1">
      <alignment vertical="center"/>
    </xf>
    <xf numFmtId="37" fontId="1" fillId="0" borderId="17" xfId="0" applyNumberFormat="1" applyFont="1" applyBorder="1" applyAlignment="1">
      <alignment vertical="center"/>
    </xf>
    <xf numFmtId="166" fontId="0" fillId="0" borderId="15" xfId="0" applyBorder="1" applyAlignment="1">
      <alignment vertical="center"/>
    </xf>
    <xf numFmtId="166" fontId="7" fillId="0" borderId="0" xfId="0" applyFont="1" applyAlignment="1">
      <alignment vertical="center"/>
    </xf>
    <xf numFmtId="166" fontId="7" fillId="0" borderId="0" xfId="0" applyFont="1" applyAlignment="1">
      <alignment horizontal="center" vertical="center"/>
    </xf>
    <xf numFmtId="37" fontId="1" fillId="0" borderId="0" xfId="0" applyNumberFormat="1" applyFont="1"/>
    <xf numFmtId="37" fontId="0" fillId="0" borderId="0" xfId="0" applyNumberFormat="1" applyAlignment="1">
      <alignment vertical="center"/>
    </xf>
    <xf numFmtId="14" fontId="8" fillId="0" borderId="0" xfId="0" applyNumberFormat="1" applyFont="1" applyAlignment="1">
      <alignment horizontal="center"/>
    </xf>
    <xf numFmtId="37" fontId="13" fillId="0" borderId="27" xfId="2" applyNumberFormat="1" applyFont="1" applyBorder="1"/>
    <xf numFmtId="37" fontId="13" fillId="0" borderId="28" xfId="2" applyNumberFormat="1" applyFont="1" applyBorder="1"/>
    <xf numFmtId="37" fontId="13" fillId="0" borderId="10" xfId="2" applyNumberFormat="1" applyFont="1" applyBorder="1"/>
    <xf numFmtId="37" fontId="13" fillId="0" borderId="11" xfId="2" applyNumberFormat="1" applyFont="1" applyBorder="1"/>
    <xf numFmtId="166" fontId="13" fillId="0" borderId="29" xfId="2" applyFont="1" applyBorder="1"/>
    <xf numFmtId="166" fontId="13" fillId="0" borderId="30" xfId="2" applyFont="1" applyBorder="1"/>
    <xf numFmtId="166" fontId="15" fillId="0" borderId="10" xfId="2" applyNumberFormat="1" applyFont="1" applyFill="1" applyBorder="1" applyAlignment="1" applyProtection="1">
      <alignment horizontal="left" vertical="top" wrapText="1"/>
    </xf>
    <xf numFmtId="166" fontId="8" fillId="0" borderId="12" xfId="0" applyFont="1" applyBorder="1" applyAlignment="1">
      <alignment horizontal="center"/>
    </xf>
    <xf numFmtId="14" fontId="8" fillId="0" borderId="12" xfId="0" applyNumberFormat="1" applyFont="1" applyFill="1" applyBorder="1" applyAlignment="1">
      <alignment vertical="center"/>
    </xf>
    <xf numFmtId="37" fontId="0" fillId="4" borderId="16" xfId="0" applyNumberFormat="1" applyFill="1" applyBorder="1"/>
    <xf numFmtId="37" fontId="0" fillId="4" borderId="17" xfId="0" applyNumberFormat="1" applyFill="1" applyBorder="1"/>
    <xf numFmtId="166" fontId="1" fillId="0" borderId="16" xfId="0" applyFont="1" applyBorder="1" applyAlignment="1">
      <alignment vertical="center"/>
    </xf>
    <xf numFmtId="37" fontId="0" fillId="4" borderId="22" xfId="0" applyNumberFormat="1" applyFill="1" applyBorder="1"/>
    <xf numFmtId="37" fontId="0" fillId="4" borderId="23" xfId="0" applyNumberFormat="1" applyFill="1" applyBorder="1"/>
    <xf numFmtId="166" fontId="1" fillId="0" borderId="24" xfId="0" applyFont="1" applyBorder="1" applyAlignment="1">
      <alignment vertical="center"/>
    </xf>
    <xf numFmtId="166" fontId="1" fillId="0" borderId="25" xfId="0" applyFont="1" applyBorder="1" applyAlignment="1">
      <alignment vertical="center"/>
    </xf>
    <xf numFmtId="37" fontId="1" fillId="0" borderId="25" xfId="0" applyNumberFormat="1" applyFont="1" applyBorder="1" applyAlignment="1">
      <alignment vertical="center"/>
    </xf>
    <xf numFmtId="37" fontId="1" fillId="0" borderId="26" xfId="0" applyNumberFormat="1" applyFont="1" applyBorder="1" applyAlignment="1">
      <alignment vertical="center"/>
    </xf>
    <xf numFmtId="166" fontId="0" fillId="0" borderId="12" xfId="0" applyBorder="1" applyAlignment="1">
      <alignment vertical="center"/>
    </xf>
    <xf numFmtId="166" fontId="1" fillId="0" borderId="12" xfId="0" applyFont="1" applyBorder="1" applyAlignment="1">
      <alignment vertical="center"/>
    </xf>
    <xf numFmtId="37" fontId="1" fillId="0" borderId="12" xfId="0" applyNumberFormat="1" applyFont="1" applyBorder="1" applyAlignment="1">
      <alignment vertical="center"/>
    </xf>
    <xf numFmtId="37" fontId="0" fillId="0" borderId="25" xfId="0" applyNumberFormat="1" applyBorder="1" applyAlignment="1">
      <alignment vertical="center"/>
    </xf>
    <xf numFmtId="37" fontId="0" fillId="0" borderId="26" xfId="0" applyNumberFormat="1" applyBorder="1" applyAlignment="1">
      <alignment vertical="center"/>
    </xf>
    <xf numFmtId="166" fontId="1" fillId="0" borderId="12" xfId="0" applyFont="1" applyBorder="1" applyAlignment="1">
      <alignment horizontal="right" vertical="center"/>
    </xf>
    <xf numFmtId="37" fontId="0" fillId="0" borderId="16" xfId="0" applyNumberFormat="1" applyFill="1" applyBorder="1"/>
    <xf numFmtId="37" fontId="0" fillId="0" borderId="17" xfId="0" applyNumberFormat="1" applyFill="1" applyBorder="1"/>
    <xf numFmtId="37" fontId="29" fillId="0" borderId="0" xfId="0" applyNumberFormat="1" applyFont="1"/>
    <xf numFmtId="14" fontId="5" fillId="2" borderId="0" xfId="1" applyNumberFormat="1" applyFont="1" applyFill="1"/>
    <xf numFmtId="166" fontId="5" fillId="2" borderId="0" xfId="1" applyFont="1" applyFill="1" applyAlignment="1">
      <alignment horizontal="left"/>
    </xf>
    <xf numFmtId="166" fontId="0" fillId="0" borderId="15" xfId="0" applyBorder="1" applyAlignment="1">
      <alignment horizontal="left" wrapText="1" indent="1"/>
    </xf>
    <xf numFmtId="166" fontId="1" fillId="0" borderId="24" xfId="0" applyFont="1" applyBorder="1" applyAlignment="1">
      <alignment wrapText="1"/>
    </xf>
    <xf numFmtId="166" fontId="1" fillId="6" borderId="12" xfId="0" applyFont="1" applyFill="1" applyBorder="1" applyAlignment="1">
      <alignment vertical="center" wrapText="1"/>
    </xf>
    <xf numFmtId="166" fontId="1" fillId="6" borderId="12" xfId="0" applyFont="1" applyFill="1" applyBorder="1" applyAlignment="1">
      <alignment vertical="center"/>
    </xf>
    <xf numFmtId="166" fontId="0" fillId="0" borderId="21" xfId="0" applyBorder="1" applyAlignment="1">
      <alignment horizontal="left" wrapText="1" indent="1"/>
    </xf>
    <xf numFmtId="14" fontId="1" fillId="0" borderId="12" xfId="0" applyNumberFormat="1" applyFont="1" applyBorder="1" applyAlignment="1">
      <alignment horizontal="center" vertical="center"/>
    </xf>
    <xf numFmtId="166" fontId="17" fillId="0" borderId="12" xfId="0" applyFont="1" applyBorder="1" applyAlignment="1">
      <alignment horizontal="center" vertical="center" wrapText="1"/>
    </xf>
    <xf numFmtId="37" fontId="1" fillId="6" borderId="12" xfId="0" applyNumberFormat="1" applyFont="1" applyFill="1" applyBorder="1" applyAlignment="1">
      <alignment vertical="center"/>
    </xf>
    <xf numFmtId="37" fontId="0" fillId="0" borderId="0" xfId="0" applyNumberFormat="1" applyFont="1" applyAlignment="1">
      <alignment vertical="center"/>
    </xf>
    <xf numFmtId="166" fontId="0" fillId="0" borderId="0" xfId="0" applyFont="1" applyAlignment="1">
      <alignment vertical="center"/>
    </xf>
    <xf numFmtId="166" fontId="8" fillId="0" borderId="0" xfId="0" applyFont="1" applyAlignment="1">
      <alignment horizontal="left"/>
    </xf>
    <xf numFmtId="166" fontId="1" fillId="0" borderId="31" xfId="0" applyFont="1" applyBorder="1"/>
    <xf numFmtId="37" fontId="0" fillId="0" borderId="32" xfId="0" applyNumberFormat="1" applyBorder="1"/>
    <xf numFmtId="37" fontId="1" fillId="0" borderId="33" xfId="0" applyNumberFormat="1" applyFont="1" applyBorder="1"/>
    <xf numFmtId="166" fontId="1" fillId="0" borderId="34" xfId="0" applyFont="1" applyBorder="1"/>
    <xf numFmtId="37" fontId="0" fillId="0" borderId="7" xfId="0" applyNumberFormat="1" applyBorder="1"/>
    <xf numFmtId="37" fontId="1" fillId="0" borderId="35" xfId="0" applyNumberFormat="1" applyFont="1" applyBorder="1"/>
    <xf numFmtId="166" fontId="20" fillId="0" borderId="16" xfId="0" applyFont="1" applyFill="1" applyBorder="1"/>
    <xf numFmtId="166" fontId="1" fillId="6" borderId="12" xfId="0" applyFont="1" applyFill="1" applyBorder="1"/>
    <xf numFmtId="166" fontId="17" fillId="6" borderId="12" xfId="0" applyFont="1" applyFill="1" applyBorder="1" applyAlignment="1">
      <alignment vertical="top" wrapText="1"/>
    </xf>
    <xf numFmtId="166" fontId="1" fillId="6" borderId="12" xfId="0" applyFont="1" applyFill="1" applyBorder="1" applyAlignment="1">
      <alignment vertical="top" wrapText="1"/>
    </xf>
    <xf numFmtId="166" fontId="36" fillId="2" borderId="0" xfId="1" applyFont="1" applyFill="1" applyAlignment="1">
      <alignment horizontal="right"/>
    </xf>
    <xf numFmtId="166" fontId="7" fillId="0" borderId="0" xfId="0" applyFont="1" applyAlignment="1">
      <alignment horizontal="left"/>
    </xf>
    <xf numFmtId="166" fontId="17" fillId="37" borderId="12" xfId="0" applyFont="1" applyFill="1" applyBorder="1" applyAlignment="1">
      <alignment horizontal="left"/>
    </xf>
    <xf numFmtId="14" fontId="17" fillId="37" borderId="12" xfId="0" applyNumberFormat="1" applyFont="1" applyFill="1" applyBorder="1"/>
    <xf numFmtId="166" fontId="1" fillId="37" borderId="12" xfId="0" applyFont="1" applyFill="1" applyBorder="1" applyAlignment="1">
      <alignment vertical="center"/>
    </xf>
    <xf numFmtId="37" fontId="1" fillId="37" borderId="12" xfId="0" applyNumberFormat="1" applyFont="1" applyFill="1" applyBorder="1" applyAlignment="1">
      <alignment vertical="center"/>
    </xf>
    <xf numFmtId="166" fontId="0" fillId="0" borderId="20" xfId="0" applyBorder="1"/>
    <xf numFmtId="37" fontId="0" fillId="0" borderId="20" xfId="0" applyNumberFormat="1" applyBorder="1"/>
    <xf numFmtId="37" fontId="0" fillId="0" borderId="46" xfId="0" applyNumberFormat="1" applyBorder="1"/>
    <xf numFmtId="37" fontId="0" fillId="4" borderId="46" xfId="0" applyNumberFormat="1" applyFill="1" applyBorder="1"/>
    <xf numFmtId="165" fontId="35" fillId="2" borderId="0" xfId="1" applyNumberFormat="1" applyFont="1" applyFill="1" applyAlignment="1">
      <alignment horizontal="center" vertical="center"/>
    </xf>
    <xf numFmtId="37" fontId="2" fillId="2" borderId="0" xfId="1" applyNumberFormat="1" applyFont="1" applyFill="1" applyAlignment="1">
      <alignment vertical="center"/>
    </xf>
    <xf numFmtId="37" fontId="37" fillId="2" borderId="0" xfId="6" applyNumberFormat="1" applyFont="1" applyFill="1" applyAlignment="1">
      <alignment vertical="center"/>
    </xf>
    <xf numFmtId="37" fontId="2" fillId="2" borderId="0" xfId="1" applyNumberFormat="1" applyFont="1" applyFill="1" applyAlignment="1"/>
    <xf numFmtId="165" fontId="35" fillId="2" borderId="0" xfId="1" applyNumberFormat="1" applyFont="1" applyFill="1" applyAlignment="1">
      <alignment horizontal="center"/>
    </xf>
    <xf numFmtId="37" fontId="2" fillId="2" borderId="0" xfId="1" applyNumberFormat="1" applyFont="1" applyFill="1" applyAlignment="1">
      <alignment horizontal="right"/>
    </xf>
    <xf numFmtId="37" fontId="2" fillId="2" borderId="0" xfId="1" applyNumberFormat="1" applyFont="1" applyFill="1"/>
    <xf numFmtId="37" fontId="35" fillId="2" borderId="0" xfId="1" applyNumberFormat="1" applyFont="1" applyFill="1"/>
    <xf numFmtId="37" fontId="35" fillId="2" borderId="0" xfId="1" applyNumberFormat="1" applyFont="1" applyFill="1" applyAlignment="1">
      <alignment horizontal="right"/>
    </xf>
    <xf numFmtId="166" fontId="38" fillId="0" borderId="0" xfId="7" applyNumberFormat="1" applyFont="1" applyAlignment="1" applyProtection="1">
      <alignment horizontal="center"/>
    </xf>
    <xf numFmtId="37" fontId="2" fillId="2" borderId="0" xfId="6" applyNumberFormat="1" applyFont="1" applyFill="1" applyAlignment="1">
      <alignment vertical="center" wrapText="1"/>
    </xf>
    <xf numFmtId="166" fontId="2" fillId="2" borderId="0" xfId="1" applyFont="1" applyFill="1" applyBorder="1"/>
    <xf numFmtId="166" fontId="2" fillId="2" borderId="0" xfId="1" applyFont="1" applyFill="1" applyBorder="1" applyAlignment="1">
      <alignment horizontal="right"/>
    </xf>
    <xf numFmtId="166" fontId="35" fillId="2" borderId="0" xfId="1" applyFont="1" applyFill="1" applyBorder="1" applyAlignment="1"/>
    <xf numFmtId="166" fontId="2" fillId="2" borderId="0" xfId="1" applyFont="1" applyFill="1" applyBorder="1" applyAlignment="1"/>
    <xf numFmtId="166" fontId="2" fillId="2" borderId="5" xfId="1" applyFont="1" applyFill="1" applyBorder="1" applyAlignment="1">
      <alignment horizontal="left"/>
    </xf>
    <xf numFmtId="166" fontId="2" fillId="2" borderId="7" xfId="1" applyFont="1" applyFill="1" applyBorder="1" applyAlignment="1">
      <alignment horizontal="left"/>
    </xf>
    <xf numFmtId="166" fontId="2" fillId="2" borderId="0" xfId="1" applyFont="1" applyFill="1" applyBorder="1" applyAlignment="1">
      <alignment horizontal="left"/>
    </xf>
    <xf numFmtId="37" fontId="89" fillId="2" borderId="0" xfId="6" applyNumberFormat="1" applyFont="1" applyFill="1" applyAlignment="1">
      <alignment vertical="center"/>
    </xf>
    <xf numFmtId="37" fontId="35" fillId="2" borderId="0" xfId="6" applyNumberFormat="1" applyFont="1" applyFill="1" applyAlignment="1">
      <alignment vertical="center" wrapText="1"/>
    </xf>
    <xf numFmtId="37" fontId="35" fillId="2" borderId="0" xfId="1" applyNumberFormat="1" applyFont="1" applyFill="1" applyAlignment="1">
      <alignment horizontal="left"/>
    </xf>
    <xf numFmtId="37" fontId="28" fillId="2" borderId="0" xfId="1" applyNumberFormat="1" applyFont="1" applyFill="1" applyAlignment="1">
      <alignment vertical="center"/>
    </xf>
    <xf numFmtId="37" fontId="90" fillId="2" borderId="0" xfId="6" applyNumberFormat="1" applyFont="1" applyFill="1" applyAlignment="1">
      <alignment vertical="center"/>
    </xf>
    <xf numFmtId="37" fontId="37" fillId="2" borderId="0" xfId="6" applyNumberFormat="1" applyFont="1" applyFill="1" applyAlignment="1"/>
    <xf numFmtId="37" fontId="2" fillId="2" borderId="0" xfId="1" applyNumberFormat="1" applyFont="1" applyFill="1" applyAlignment="1" applyProtection="1">
      <alignment horizontal="right" wrapText="1"/>
      <protection locked="0"/>
    </xf>
    <xf numFmtId="37" fontId="2" fillId="2" borderId="0" xfId="1" applyNumberFormat="1" applyFont="1" applyFill="1" applyAlignment="1" applyProtection="1">
      <alignment horizontal="left" wrapText="1"/>
      <protection locked="0"/>
    </xf>
    <xf numFmtId="37" fontId="35" fillId="2" borderId="57" xfId="1" applyNumberFormat="1" applyFont="1" applyFill="1" applyBorder="1" applyAlignment="1" applyProtection="1">
      <alignment horizontal="right" wrapText="1"/>
      <protection locked="0"/>
    </xf>
    <xf numFmtId="37" fontId="2" fillId="2" borderId="0" xfId="4" applyNumberFormat="1" applyFont="1" applyFill="1" applyAlignment="1" applyProtection="1">
      <alignment vertical="top" wrapText="1"/>
      <protection locked="0"/>
    </xf>
    <xf numFmtId="37" fontId="2" fillId="0" borderId="0" xfId="4" applyNumberFormat="1" applyFont="1" applyFill="1" applyAlignment="1" applyProtection="1">
      <alignment vertical="top" wrapText="1"/>
      <protection locked="0"/>
    </xf>
    <xf numFmtId="37" fontId="35" fillId="2" borderId="0" xfId="1" applyNumberFormat="1" applyFont="1" applyFill="1" applyAlignment="1">
      <alignment vertical="center"/>
    </xf>
    <xf numFmtId="37" fontId="2" fillId="2" borderId="0" xfId="756" applyNumberFormat="1" applyFont="1" applyFill="1" applyAlignment="1">
      <alignment horizontal="left" wrapText="1" indent="1"/>
      <protection locked="0"/>
    </xf>
    <xf numFmtId="37" fontId="2" fillId="2" borderId="0" xfId="756" applyNumberFormat="1" applyFont="1" applyFill="1" applyAlignment="1">
      <alignment horizontal="right" wrapText="1"/>
      <protection locked="0"/>
    </xf>
    <xf numFmtId="37" fontId="2" fillId="2" borderId="0" xfId="4" applyNumberFormat="1" applyFont="1" applyFill="1" applyAlignment="1" applyProtection="1">
      <alignment horizontal="left" vertical="top" wrapText="1" indent="3"/>
      <protection locked="0"/>
    </xf>
    <xf numFmtId="37" fontId="2" fillId="2" borderId="0" xfId="4" applyNumberFormat="1" applyFont="1" applyFill="1" applyAlignment="1" applyProtection="1">
      <alignment horizontal="left" vertical="top" wrapText="1" indent="1"/>
      <protection locked="0"/>
    </xf>
    <xf numFmtId="37" fontId="35" fillId="2" borderId="2" xfId="1" applyNumberFormat="1" applyFont="1" applyFill="1" applyBorder="1" applyAlignment="1" applyProtection="1">
      <alignment horizontal="right" wrapText="1"/>
      <protection locked="0"/>
    </xf>
    <xf numFmtId="37" fontId="2" fillId="2" borderId="0" xfId="4" applyNumberFormat="1" applyFont="1" applyFill="1" applyAlignment="1" applyProtection="1">
      <alignment horizontal="left" wrapText="1"/>
      <protection locked="0"/>
    </xf>
    <xf numFmtId="37" fontId="35" fillId="2" borderId="58" xfId="756" applyNumberFormat="1" applyFont="1" applyFill="1" applyBorder="1" applyAlignment="1">
      <alignment horizontal="right" wrapText="1"/>
      <protection locked="0"/>
    </xf>
    <xf numFmtId="37" fontId="35" fillId="2" borderId="0" xfId="4" applyNumberFormat="1" applyFont="1" applyFill="1" applyAlignment="1" applyProtection="1">
      <alignment horizontal="left" vertical="center" wrapText="1"/>
      <protection locked="0"/>
    </xf>
    <xf numFmtId="14" fontId="35" fillId="2" borderId="0" xfId="4" applyNumberFormat="1" applyFont="1" applyFill="1" applyAlignment="1" applyProtection="1">
      <alignment horizontal="left" vertical="center" wrapText="1"/>
      <protection locked="0"/>
    </xf>
    <xf numFmtId="43" fontId="0" fillId="0" borderId="0" xfId="5" applyFont="1"/>
    <xf numFmtId="37" fontId="2" fillId="4" borderId="0" xfId="756" applyNumberFormat="1" applyFont="1" applyFill="1" applyAlignment="1">
      <alignment horizontal="right" wrapText="1"/>
      <protection locked="0"/>
    </xf>
    <xf numFmtId="37" fontId="2" fillId="4" borderId="5" xfId="756" applyNumberFormat="1" applyFont="1" applyFill="1" applyBorder="1" applyAlignment="1">
      <alignment horizontal="right" wrapText="1"/>
      <protection locked="0"/>
    </xf>
    <xf numFmtId="37" fontId="35" fillId="2" borderId="0" xfId="4" applyNumberFormat="1" applyFont="1" applyFill="1" applyAlignment="1" applyProtection="1">
      <alignment horizontal="right" vertical="top" wrapText="1" indent="3"/>
      <protection locked="0"/>
    </xf>
    <xf numFmtId="37" fontId="35" fillId="2" borderId="0" xfId="4" applyNumberFormat="1" applyFont="1" applyFill="1" applyAlignment="1" applyProtection="1">
      <alignment horizontal="right" wrapText="1" indent="3"/>
      <protection locked="0"/>
    </xf>
    <xf numFmtId="37" fontId="0" fillId="0" borderId="15" xfId="0" applyNumberFormat="1" applyBorder="1"/>
    <xf numFmtId="166" fontId="1" fillId="0" borderId="0" xfId="0" applyFont="1" applyAlignment="1">
      <alignment horizontal="right"/>
    </xf>
    <xf numFmtId="166" fontId="4" fillId="2" borderId="0" xfId="1" applyFont="1" applyFill="1" applyAlignment="1">
      <alignment horizontal="right"/>
    </xf>
    <xf numFmtId="37" fontId="2" fillId="0" borderId="0" xfId="4" applyNumberFormat="1" applyFont="1" applyFill="1" applyAlignment="1" applyProtection="1">
      <alignment horizontal="left"/>
      <protection locked="0"/>
    </xf>
    <xf numFmtId="37" fontId="2" fillId="0" borderId="0" xfId="4" applyNumberFormat="1" applyFont="1" applyFill="1" applyAlignment="1" applyProtection="1">
      <alignment vertical="justify" wrapText="1"/>
      <protection locked="0"/>
    </xf>
    <xf numFmtId="37" fontId="2" fillId="0" borderId="0" xfId="756" applyNumberFormat="1" applyFont="1" applyFill="1" applyAlignment="1">
      <alignment horizontal="left" wrapText="1" indent="1"/>
      <protection locked="0"/>
    </xf>
    <xf numFmtId="37" fontId="35" fillId="0" borderId="0" xfId="1" applyNumberFormat="1" applyFont="1" applyFill="1" applyBorder="1" applyAlignment="1" applyProtection="1">
      <alignment horizontal="left" wrapText="1"/>
      <protection locked="0"/>
    </xf>
    <xf numFmtId="165" fontId="35" fillId="0" borderId="0" xfId="1" applyNumberFormat="1" applyFont="1" applyFill="1" applyAlignment="1">
      <alignment horizontal="center"/>
    </xf>
    <xf numFmtId="37" fontId="92" fillId="0" borderId="0" xfId="6" applyNumberFormat="1" applyFont="1" applyFill="1" applyAlignment="1"/>
    <xf numFmtId="37" fontId="2" fillId="0" borderId="0" xfId="1" applyNumberFormat="1" applyFont="1" applyFill="1" applyAlignment="1"/>
    <xf numFmtId="37" fontId="93" fillId="0" borderId="0" xfId="6" applyNumberFormat="1" applyFont="1" applyFill="1" applyAlignment="1"/>
    <xf numFmtId="37" fontId="35" fillId="0" borderId="0" xfId="6" applyNumberFormat="1" applyFont="1" applyFill="1" applyAlignment="1"/>
    <xf numFmtId="37" fontId="2" fillId="0" borderId="0" xfId="1" applyNumberFormat="1" applyFont="1" applyFill="1" applyAlignment="1" applyProtection="1">
      <alignment horizontal="right" wrapText="1"/>
      <protection locked="0"/>
    </xf>
    <xf numFmtId="37" fontId="35" fillId="0" borderId="0" xfId="4" applyNumberFormat="1" applyFont="1" applyFill="1" applyAlignment="1" applyProtection="1">
      <alignment horizontal="left"/>
      <protection locked="0"/>
    </xf>
    <xf numFmtId="37" fontId="35" fillId="0" borderId="0" xfId="4" applyNumberFormat="1" applyFont="1" applyFill="1" applyAlignment="1" applyProtection="1">
      <alignment horizontal="left" wrapText="1"/>
      <protection locked="0"/>
    </xf>
    <xf numFmtId="37" fontId="35" fillId="0" borderId="0" xfId="1" applyNumberFormat="1" applyFont="1" applyFill="1" applyAlignment="1"/>
    <xf numFmtId="37" fontId="2" fillId="0" borderId="0" xfId="4" applyNumberFormat="1" applyFont="1" applyFill="1" applyAlignment="1" applyProtection="1">
      <alignment horizontal="left" wrapText="1"/>
      <protection locked="0"/>
    </xf>
    <xf numFmtId="37" fontId="2" fillId="0" borderId="0" xfId="1" applyNumberFormat="1" applyFont="1" applyFill="1" applyAlignment="1" applyProtection="1">
      <alignment horizontal="left" vertical="top" wrapText="1"/>
      <protection locked="0"/>
    </xf>
    <xf numFmtId="37" fontId="2" fillId="0" borderId="0" xfId="756" applyNumberFormat="1" applyFont="1" applyFill="1" applyAlignment="1">
      <alignment horizontal="right" vertical="top" wrapText="1"/>
      <protection locked="0"/>
    </xf>
    <xf numFmtId="37" fontId="2" fillId="0" borderId="0" xfId="1" applyNumberFormat="1" applyFont="1" applyFill="1" applyAlignment="1" applyProtection="1">
      <alignment horizontal="right" vertical="top" wrapText="1"/>
      <protection locked="0"/>
    </xf>
    <xf numFmtId="37" fontId="2" fillId="0" borderId="0" xfId="1" applyNumberFormat="1" applyFont="1" applyFill="1" applyAlignment="1">
      <alignment horizontal="right"/>
    </xf>
    <xf numFmtId="37" fontId="2" fillId="0" borderId="0" xfId="1" applyNumberFormat="1" applyFont="1" applyFill="1" applyAlignment="1" applyProtection="1">
      <alignment horizontal="left" wrapText="1"/>
      <protection locked="0"/>
    </xf>
    <xf numFmtId="37" fontId="35" fillId="0" borderId="57" xfId="1" applyNumberFormat="1" applyFont="1" applyFill="1" applyBorder="1" applyAlignment="1" applyProtection="1">
      <alignment horizontal="right" wrapText="1"/>
      <protection locked="0"/>
    </xf>
    <xf numFmtId="37" fontId="2" fillId="0" borderId="0" xfId="1" applyNumberFormat="1" applyFont="1" applyFill="1"/>
    <xf numFmtId="37" fontId="2" fillId="0" borderId="0" xfId="756" applyNumberFormat="1" applyFont="1" applyFill="1" applyAlignment="1">
      <alignment horizontal="right" wrapText="1"/>
      <protection locked="0"/>
    </xf>
    <xf numFmtId="37" fontId="35" fillId="0" borderId="0" xfId="1" applyNumberFormat="1" applyFont="1" applyFill="1" applyBorder="1" applyAlignment="1" applyProtection="1">
      <alignment horizontal="right" wrapText="1"/>
      <protection locked="0"/>
    </xf>
    <xf numFmtId="37" fontId="2" fillId="0" borderId="0" xfId="1129" applyNumberFormat="1" applyFont="1" applyFill="1" applyAlignment="1">
      <alignment wrapText="1"/>
      <protection locked="0"/>
    </xf>
    <xf numFmtId="37" fontId="2" fillId="0" borderId="0" xfId="1129" applyNumberFormat="1" applyFont="1" applyFill="1" applyAlignment="1">
      <alignment horizontal="right" wrapText="1"/>
      <protection locked="0"/>
    </xf>
    <xf numFmtId="165" fontId="35" fillId="0" borderId="0" xfId="1" applyNumberFormat="1" applyFont="1" applyFill="1" applyAlignment="1">
      <alignment horizontal="center" vertical="center"/>
    </xf>
    <xf numFmtId="14" fontId="8" fillId="0" borderId="0" xfId="0" applyNumberFormat="1" applyFont="1" applyAlignment="1">
      <alignment horizontal="left" vertical="center"/>
    </xf>
    <xf numFmtId="37" fontId="2" fillId="0" borderId="0" xfId="1" applyNumberFormat="1" applyFont="1" applyFill="1" applyAlignment="1">
      <alignment vertical="center"/>
    </xf>
    <xf numFmtId="166" fontId="2" fillId="2" borderId="4" xfId="1" applyFont="1" applyFill="1" applyBorder="1"/>
    <xf numFmtId="166" fontId="88" fillId="2" borderId="4" xfId="1" applyFont="1" applyFill="1" applyBorder="1" applyAlignment="1">
      <alignment horizontal="right"/>
    </xf>
    <xf numFmtId="166" fontId="2" fillId="2" borderId="4" xfId="1" applyFont="1" applyFill="1" applyBorder="1" applyAlignment="1">
      <alignment horizontal="right" wrapText="1"/>
    </xf>
    <xf numFmtId="166" fontId="2" fillId="2" borderId="4" xfId="1" applyFont="1" applyFill="1" applyBorder="1" applyAlignment="1">
      <alignment horizontal="right"/>
    </xf>
    <xf numFmtId="170" fontId="35" fillId="0" borderId="0" xfId="1" applyNumberFormat="1" applyFont="1" applyFill="1" applyAlignment="1">
      <alignment horizontal="center"/>
    </xf>
    <xf numFmtId="37" fontId="35" fillId="0" borderId="0" xfId="1" applyNumberFormat="1" applyFont="1" applyFill="1"/>
    <xf numFmtId="165" fontId="2" fillId="0" borderId="0" xfId="1" applyNumberFormat="1" applyFont="1" applyFill="1" applyAlignment="1">
      <alignment horizontal="center"/>
    </xf>
    <xf numFmtId="37" fontId="2" fillId="2" borderId="0" xfId="4" applyNumberFormat="1" applyFont="1" applyFill="1" applyAlignment="1" applyProtection="1">
      <alignment horizontal="left" vertical="top" wrapText="1" indent="1"/>
      <protection locked="0"/>
    </xf>
    <xf numFmtId="166" fontId="7" fillId="0" borderId="0" xfId="0" applyFont="1" applyAlignment="1">
      <alignment horizontal="left" vertical="center"/>
    </xf>
    <xf numFmtId="166" fontId="17" fillId="0" borderId="0" xfId="0" applyFont="1" applyAlignment="1">
      <alignment horizontal="left" vertical="center"/>
    </xf>
    <xf numFmtId="14" fontId="0" fillId="0" borderId="0" xfId="0" applyNumberFormat="1"/>
    <xf numFmtId="167" fontId="0" fillId="0" borderId="0" xfId="5" applyNumberFormat="1" applyFont="1" applyAlignment="1">
      <alignment horizontal="right"/>
    </xf>
    <xf numFmtId="166" fontId="88" fillId="2" borderId="0" xfId="1" applyFont="1" applyFill="1" applyBorder="1" applyAlignment="1">
      <alignment horizontal="right"/>
    </xf>
    <xf numFmtId="166" fontId="2" fillId="2" borderId="0" xfId="1" applyFont="1" applyFill="1" applyBorder="1" applyAlignment="1">
      <alignment horizontal="right" wrapText="1"/>
    </xf>
    <xf numFmtId="166" fontId="94" fillId="2" borderId="0" xfId="1" applyFont="1" applyFill="1" applyBorder="1" applyAlignment="1">
      <alignment horizontal="right"/>
    </xf>
    <xf numFmtId="166" fontId="9" fillId="2" borderId="0" xfId="1" applyFont="1" applyFill="1" applyAlignment="1">
      <alignment horizontal="center"/>
    </xf>
    <xf numFmtId="166" fontId="0" fillId="0" borderId="0" xfId="0" applyAlignment="1">
      <alignment horizontal="right"/>
    </xf>
    <xf numFmtId="166" fontId="0" fillId="0" borderId="5" xfId="0" applyBorder="1"/>
    <xf numFmtId="166" fontId="21" fillId="0" borderId="0" xfId="0" applyFont="1" applyAlignment="1">
      <alignment horizontal="right"/>
    </xf>
    <xf numFmtId="166" fontId="93" fillId="2" borderId="5" xfId="1" applyFont="1" applyFill="1" applyBorder="1" applyAlignment="1">
      <alignment vertical="center"/>
    </xf>
    <xf numFmtId="166" fontId="2" fillId="2" borderId="0" xfId="1" applyFont="1" applyFill="1" applyBorder="1" applyAlignment="1">
      <alignment horizontal="right" vertical="top" wrapText="1"/>
    </xf>
    <xf numFmtId="37" fontId="2" fillId="2" borderId="0" xfId="1" applyNumberFormat="1" applyFont="1" applyFill="1" applyAlignment="1">
      <alignment vertical="center" wrapText="1"/>
    </xf>
    <xf numFmtId="37" fontId="28" fillId="2" borderId="0" xfId="1" applyNumberFormat="1" applyFont="1" applyFill="1" applyAlignment="1">
      <alignment vertical="center" wrapText="1"/>
    </xf>
    <xf numFmtId="37" fontId="2" fillId="2" borderId="0" xfId="1" applyNumberFormat="1" applyFont="1" applyFill="1" applyAlignment="1">
      <alignment horizontal="right" wrapText="1"/>
    </xf>
    <xf numFmtId="37" fontId="2" fillId="2" borderId="0" xfId="1" applyNumberFormat="1" applyFont="1" applyFill="1" applyAlignment="1">
      <alignment wrapText="1"/>
    </xf>
    <xf numFmtId="37" fontId="92" fillId="2" borderId="0" xfId="6" applyNumberFormat="1" applyFont="1" applyFill="1" applyAlignment="1">
      <alignment vertical="center" wrapText="1"/>
    </xf>
    <xf numFmtId="37" fontId="34" fillId="2" borderId="0" xfId="6" applyNumberFormat="1" applyFont="1" applyFill="1" applyAlignment="1">
      <alignment vertical="center" wrapText="1"/>
    </xf>
    <xf numFmtId="166" fontId="8" fillId="0" borderId="0" xfId="0" applyFont="1" applyAlignment="1">
      <alignment horizontal="justify" vertical="center" wrapText="1"/>
    </xf>
    <xf numFmtId="37" fontId="35" fillId="2" borderId="0" xfId="1" applyNumberFormat="1" applyFont="1" applyFill="1" applyAlignment="1">
      <alignment vertical="center" wrapText="1"/>
    </xf>
    <xf numFmtId="37" fontId="35" fillId="2" borderId="0" xfId="1" applyNumberFormat="1" applyFont="1" applyFill="1" applyAlignment="1">
      <alignment horizontal="center"/>
    </xf>
    <xf numFmtId="37" fontId="35" fillId="2" borderId="0" xfId="1" applyNumberFormat="1" applyFont="1" applyFill="1" applyAlignment="1">
      <alignment horizontal="center" wrapText="1"/>
    </xf>
    <xf numFmtId="37" fontId="2" fillId="2" borderId="0" xfId="1" applyNumberFormat="1" applyFont="1" applyFill="1" applyAlignment="1">
      <alignment horizontal="left"/>
    </xf>
    <xf numFmtId="37" fontId="35" fillId="2" borderId="0" xfId="1" applyNumberFormat="1" applyFont="1" applyFill="1" applyAlignment="1">
      <alignment horizontal="left" wrapText="1"/>
    </xf>
    <xf numFmtId="37" fontId="2" fillId="2" borderId="0" xfId="1" applyNumberFormat="1" applyFont="1" applyFill="1" applyAlignment="1">
      <alignment horizontal="left" wrapText="1"/>
    </xf>
    <xf numFmtId="37" fontId="92" fillId="0" borderId="0" xfId="6" applyNumberFormat="1" applyFont="1"/>
    <xf numFmtId="37" fontId="97" fillId="0" borderId="0" xfId="0" applyNumberFormat="1" applyFont="1" applyAlignment="1" applyProtection="1"/>
    <xf numFmtId="37" fontId="97" fillId="0" borderId="0" xfId="0" applyNumberFormat="1" applyFont="1" applyBorder="1" applyAlignment="1" applyProtection="1">
      <alignment horizontal="center"/>
    </xf>
    <xf numFmtId="37" fontId="97" fillId="0" borderId="0" xfId="0" applyNumberFormat="1" applyFont="1" applyAlignment="1" applyProtection="1">
      <alignment horizontal="center"/>
    </xf>
    <xf numFmtId="37" fontId="35" fillId="0" borderId="12" xfId="0" applyNumberFormat="1" applyFont="1" applyFill="1" applyBorder="1" applyAlignment="1" applyProtection="1">
      <alignment vertical="center"/>
    </xf>
    <xf numFmtId="37" fontId="35" fillId="0" borderId="12" xfId="0" applyNumberFormat="1" applyFont="1" applyFill="1" applyBorder="1" applyAlignment="1" applyProtection="1"/>
    <xf numFmtId="37" fontId="35" fillId="0" borderId="12" xfId="0" applyNumberFormat="1" applyFont="1" applyFill="1" applyBorder="1" applyAlignment="1" applyProtection="1">
      <alignment horizontal="center" vertical="center" wrapText="1"/>
    </xf>
    <xf numFmtId="37" fontId="35" fillId="0" borderId="12" xfId="0" applyNumberFormat="1" applyFont="1" applyFill="1" applyBorder="1" applyAlignment="1" applyProtection="1">
      <alignment horizontal="center" vertical="center"/>
    </xf>
    <xf numFmtId="37" fontId="34" fillId="0" borderId="0" xfId="6" applyNumberFormat="1" applyFont="1"/>
    <xf numFmtId="1" fontId="97" fillId="0" borderId="0" xfId="0" applyNumberFormat="1" applyFont="1" applyBorder="1" applyAlignment="1" applyProtection="1">
      <alignment horizontal="left" vertical="top"/>
      <protection locked="0"/>
    </xf>
    <xf numFmtId="1" fontId="0" fillId="0" borderId="0" xfId="0" applyNumberFormat="1" applyFont="1" applyBorder="1" applyAlignment="1" applyProtection="1">
      <alignment horizontal="left" vertical="top"/>
      <protection locked="0"/>
    </xf>
    <xf numFmtId="1" fontId="87" fillId="0" borderId="0" xfId="0" applyNumberFormat="1" applyFont="1" applyBorder="1" applyAlignment="1" applyProtection="1">
      <alignment horizontal="left" vertical="top"/>
      <protection locked="0"/>
    </xf>
    <xf numFmtId="1" fontId="98" fillId="0" borderId="0" xfId="0" applyNumberFormat="1" applyFont="1" applyBorder="1" applyAlignment="1" applyProtection="1">
      <alignment horizontal="left" vertical="top" wrapText="1"/>
      <protection locked="0"/>
    </xf>
    <xf numFmtId="1" fontId="0" fillId="0" borderId="0" xfId="0" applyNumberFormat="1" applyFont="1" applyBorder="1" applyAlignment="1" applyProtection="1">
      <alignment horizontal="left" vertical="top" wrapText="1"/>
      <protection locked="0"/>
    </xf>
    <xf numFmtId="1" fontId="99" fillId="0" borderId="0" xfId="0" applyNumberFormat="1" applyFont="1" applyBorder="1" applyAlignment="1" applyProtection="1">
      <alignment horizontal="left" vertical="top" wrapText="1"/>
      <protection locked="0"/>
    </xf>
    <xf numFmtId="3" fontId="35" fillId="0" borderId="0" xfId="6" applyNumberFormat="1" applyFont="1"/>
    <xf numFmtId="1" fontId="27" fillId="0" borderId="12" xfId="0" applyNumberFormat="1" applyFont="1" applyBorder="1" applyAlignment="1" applyProtection="1">
      <alignment horizontal="center"/>
      <protection locked="0"/>
    </xf>
    <xf numFmtId="1" fontId="27" fillId="0" borderId="12" xfId="0" applyNumberFormat="1" applyFont="1" applyBorder="1" applyAlignment="1" applyProtection="1">
      <alignment vertical="top"/>
      <protection locked="0"/>
    </xf>
    <xf numFmtId="1" fontId="27" fillId="0" borderId="12" xfId="0" applyNumberFormat="1" applyFont="1" applyBorder="1" applyAlignment="1" applyProtection="1">
      <alignment horizontal="left" vertical="top"/>
      <protection locked="0"/>
    </xf>
    <xf numFmtId="37" fontId="28" fillId="0" borderId="24" xfId="0" applyNumberFormat="1" applyFont="1" applyBorder="1" applyAlignment="1" applyProtection="1">
      <alignment horizontal="center"/>
      <protection locked="0"/>
    </xf>
    <xf numFmtId="37" fontId="28" fillId="0" borderId="25" xfId="0" applyNumberFormat="1" applyFont="1" applyBorder="1" applyAlignment="1" applyProtection="1">
      <alignment horizontal="left"/>
      <protection locked="0"/>
    </xf>
    <xf numFmtId="37" fontId="28" fillId="0" borderId="25" xfId="0" applyNumberFormat="1" applyFont="1" applyBorder="1" applyAlignment="1" applyProtection="1">
      <alignment horizontal="center"/>
      <protection locked="0"/>
    </xf>
    <xf numFmtId="37" fontId="28" fillId="0" borderId="15" xfId="0" applyNumberFormat="1" applyFont="1" applyBorder="1" applyAlignment="1" applyProtection="1">
      <alignment horizontal="center"/>
      <protection locked="0"/>
    </xf>
    <xf numFmtId="37" fontId="28" fillId="0" borderId="16" xfId="0" applyNumberFormat="1" applyFont="1" applyBorder="1" applyAlignment="1" applyProtection="1">
      <alignment horizontal="left"/>
      <protection locked="0"/>
    </xf>
    <xf numFmtId="37" fontId="28" fillId="0" borderId="16" xfId="0" applyNumberFormat="1" applyFont="1" applyBorder="1" applyAlignment="1" applyProtection="1">
      <alignment horizontal="center"/>
      <protection locked="0"/>
    </xf>
    <xf numFmtId="37" fontId="100" fillId="0" borderId="0" xfId="0" applyNumberFormat="1" applyFont="1" applyAlignment="1" applyProtection="1"/>
    <xf numFmtId="166" fontId="95" fillId="0" borderId="0" xfId="903" applyFont="1"/>
    <xf numFmtId="166" fontId="10" fillId="0" borderId="0" xfId="903" applyFont="1"/>
    <xf numFmtId="166" fontId="101" fillId="0" borderId="0" xfId="903" applyFont="1"/>
    <xf numFmtId="166" fontId="3" fillId="2" borderId="0" xfId="1" applyFont="1" applyFill="1" applyAlignment="1">
      <alignment horizontal="right"/>
    </xf>
    <xf numFmtId="37" fontId="0" fillId="0" borderId="16" xfId="0" applyNumberFormat="1" applyBorder="1" applyAlignment="1">
      <alignment vertical="top"/>
    </xf>
    <xf numFmtId="37" fontId="0" fillId="0" borderId="17" xfId="0" applyNumberFormat="1" applyBorder="1" applyAlignment="1">
      <alignment vertical="top"/>
    </xf>
    <xf numFmtId="166" fontId="17" fillId="3" borderId="12" xfId="0" applyFont="1" applyFill="1" applyBorder="1" applyAlignment="1">
      <alignment horizontal="center"/>
    </xf>
    <xf numFmtId="14" fontId="2" fillId="4" borderId="0" xfId="1" applyNumberFormat="1" applyFont="1" applyFill="1" applyBorder="1" applyAlignment="1">
      <alignment horizontal="left"/>
    </xf>
    <xf numFmtId="37" fontId="86" fillId="2" borderId="0" xfId="6" applyNumberFormat="1" applyFont="1" applyFill="1" applyAlignment="1"/>
    <xf numFmtId="37" fontId="35" fillId="2" borderId="0" xfId="1" applyNumberFormat="1" applyFont="1" applyFill="1" applyBorder="1" applyAlignment="1" applyProtection="1">
      <alignment horizontal="right" wrapText="1"/>
      <protection locked="0"/>
    </xf>
    <xf numFmtId="37" fontId="91" fillId="2" borderId="0" xfId="1" applyNumberFormat="1" applyFont="1" applyFill="1"/>
    <xf numFmtId="37" fontId="91" fillId="2" borderId="0" xfId="4" applyNumberFormat="1" applyFont="1" applyFill="1" applyAlignment="1" applyProtection="1">
      <alignment horizontal="left" wrapText="1"/>
      <protection locked="0"/>
    </xf>
    <xf numFmtId="37" fontId="2" fillId="2" borderId="0" xfId="1" applyNumberFormat="1" applyFont="1" applyFill="1" applyAlignment="1">
      <alignment horizontal="left" indent="2"/>
    </xf>
    <xf numFmtId="37" fontId="103" fillId="2" borderId="0" xfId="4" applyNumberFormat="1" applyFont="1" applyFill="1" applyAlignment="1" applyProtection="1">
      <alignment horizontal="left" vertical="center"/>
      <protection locked="0"/>
    </xf>
    <xf numFmtId="37" fontId="2" fillId="2" borderId="0" xfId="4" applyNumberFormat="1" applyFont="1" applyFill="1" applyAlignment="1" applyProtection="1">
      <alignment vertical="justify" wrapText="1"/>
      <protection locked="0"/>
    </xf>
    <xf numFmtId="37" fontId="2" fillId="2" borderId="0" xfId="4" applyNumberFormat="1" applyFont="1" applyFill="1" applyAlignment="1" applyProtection="1">
      <alignment horizontal="left" wrapText="1" indent="3"/>
      <protection locked="0"/>
    </xf>
    <xf numFmtId="37" fontId="2" fillId="2" borderId="0" xfId="4" applyNumberFormat="1" applyFont="1" applyFill="1" applyAlignment="1" applyProtection="1">
      <alignment horizontal="left" wrapText="1" indent="1"/>
      <protection locked="0"/>
    </xf>
    <xf numFmtId="37" fontId="2" fillId="4" borderId="0" xfId="4" applyNumberFormat="1" applyFont="1" applyFill="1" applyAlignment="1" applyProtection="1">
      <alignment wrapText="1"/>
      <protection locked="0"/>
    </xf>
    <xf numFmtId="37" fontId="2" fillId="2" borderId="0" xfId="4" applyNumberFormat="1" applyFont="1" applyFill="1" applyAlignment="1" applyProtection="1">
      <alignment wrapText="1"/>
      <protection locked="0"/>
    </xf>
    <xf numFmtId="37" fontId="2" fillId="4" borderId="5" xfId="4" applyNumberFormat="1" applyFont="1" applyFill="1" applyBorder="1" applyAlignment="1" applyProtection="1">
      <alignment wrapText="1"/>
      <protection locked="0"/>
    </xf>
    <xf numFmtId="37" fontId="35" fillId="2" borderId="0" xfId="756" applyNumberFormat="1" applyFont="1" applyFill="1" applyAlignment="1">
      <alignment wrapText="1"/>
      <protection locked="0"/>
    </xf>
    <xf numFmtId="37" fontId="35" fillId="2" borderId="0" xfId="4" applyNumberFormat="1" applyFont="1" applyFill="1" applyAlignment="1" applyProtection="1">
      <alignment vertical="top" wrapText="1"/>
      <protection locked="0"/>
    </xf>
    <xf numFmtId="37" fontId="2" fillId="2" borderId="0" xfId="4" applyNumberFormat="1" applyFont="1" applyFill="1" applyAlignment="1" applyProtection="1">
      <alignment horizontal="center" wrapText="1"/>
      <protection locked="0"/>
    </xf>
    <xf numFmtId="37" fontId="2" fillId="2" borderId="12" xfId="4" applyNumberFormat="1" applyFont="1" applyFill="1" applyBorder="1" applyAlignment="1" applyProtection="1">
      <alignment horizontal="center" wrapText="1"/>
      <protection locked="0"/>
    </xf>
    <xf numFmtId="37" fontId="35" fillId="2" borderId="0" xfId="4" applyNumberFormat="1" applyFont="1" applyFill="1" applyAlignment="1" applyProtection="1">
      <alignment horizontal="center" vertical="center" wrapText="1"/>
      <protection locked="0"/>
    </xf>
    <xf numFmtId="37" fontId="35" fillId="2" borderId="0" xfId="4" applyNumberFormat="1" applyFont="1" applyFill="1" applyAlignment="1" applyProtection="1">
      <alignment horizontal="right" vertical="center" wrapText="1"/>
      <protection locked="0"/>
    </xf>
    <xf numFmtId="37" fontId="35" fillId="2" borderId="0" xfId="4" applyNumberFormat="1" applyFont="1" applyFill="1" applyAlignment="1" applyProtection="1">
      <alignment horizontal="right" wrapText="1"/>
      <protection locked="0"/>
    </xf>
    <xf numFmtId="37" fontId="91" fillId="2" borderId="0" xfId="1" applyNumberFormat="1" applyFont="1" applyFill="1" applyAlignment="1">
      <alignment vertical="center"/>
    </xf>
    <xf numFmtId="37" fontId="13" fillId="0" borderId="0" xfId="2" applyNumberFormat="1" applyFont="1" applyBorder="1"/>
    <xf numFmtId="166" fontId="13" fillId="0" borderId="0" xfId="2" applyFont="1" applyBorder="1"/>
    <xf numFmtId="37" fontId="104" fillId="0" borderId="0" xfId="2" applyNumberFormat="1" applyFont="1"/>
    <xf numFmtId="166" fontId="3" fillId="2" borderId="0" xfId="1" applyFont="1" applyFill="1" applyBorder="1"/>
    <xf numFmtId="166" fontId="102" fillId="2" borderId="12" xfId="1" applyFont="1" applyFill="1" applyBorder="1"/>
    <xf numFmtId="166" fontId="3" fillId="2" borderId="0" xfId="1" applyFont="1" applyFill="1" applyAlignment="1">
      <alignment horizontal="center"/>
    </xf>
    <xf numFmtId="166" fontId="3" fillId="2" borderId="0" xfId="1" applyFont="1" applyFill="1" applyBorder="1" applyAlignment="1">
      <alignment horizontal="center"/>
    </xf>
    <xf numFmtId="166" fontId="105" fillId="58" borderId="12" xfId="1" applyFont="1" applyFill="1" applyBorder="1" applyAlignment="1">
      <alignment horizontal="center"/>
    </xf>
    <xf numFmtId="166" fontId="93" fillId="2" borderId="4" xfId="1" applyFont="1" applyFill="1" applyBorder="1" applyAlignment="1">
      <alignment horizontal="right" vertical="top"/>
    </xf>
    <xf numFmtId="166" fontId="93" fillId="2" borderId="0" xfId="1" applyFont="1" applyFill="1" applyBorder="1" applyAlignment="1">
      <alignment horizontal="right" vertical="top"/>
    </xf>
    <xf numFmtId="166" fontId="87" fillId="2" borderId="0" xfId="1" applyFont="1" applyFill="1" applyBorder="1" applyAlignment="1">
      <alignment vertical="top"/>
    </xf>
    <xf numFmtId="166" fontId="93" fillId="2" borderId="4" xfId="1" applyFont="1" applyFill="1" applyBorder="1" applyAlignment="1">
      <alignment horizontal="right" vertical="center"/>
    </xf>
    <xf numFmtId="166" fontId="93" fillId="2" borderId="0" xfId="1" applyFont="1" applyFill="1" applyBorder="1" applyAlignment="1">
      <alignment horizontal="right" vertical="center"/>
    </xf>
    <xf numFmtId="166" fontId="87" fillId="2" borderId="0" xfId="1" applyFont="1" applyFill="1" applyBorder="1" applyAlignment="1">
      <alignment vertical="center"/>
    </xf>
    <xf numFmtId="166" fontId="17" fillId="3" borderId="12" xfId="0" applyFont="1" applyFill="1" applyBorder="1" applyAlignment="1">
      <alignment vertical="center"/>
    </xf>
    <xf numFmtId="14" fontId="17" fillId="3" borderId="12" xfId="0" applyNumberFormat="1" applyFont="1" applyFill="1" applyBorder="1" applyAlignment="1">
      <alignment horizontal="center" vertical="center"/>
    </xf>
    <xf numFmtId="37" fontId="17" fillId="3" borderId="12" xfId="0" applyNumberFormat="1" applyFont="1" applyFill="1" applyBorder="1" applyAlignment="1">
      <alignment vertical="center"/>
    </xf>
    <xf numFmtId="166" fontId="0" fillId="0" borderId="16" xfId="0" applyBorder="1" applyAlignment="1">
      <alignment horizontal="left" indent="1"/>
    </xf>
    <xf numFmtId="166" fontId="19" fillId="0" borderId="16" xfId="0" applyFont="1" applyBorder="1" applyAlignment="1">
      <alignment horizontal="left" indent="2"/>
    </xf>
    <xf numFmtId="166" fontId="1" fillId="0" borderId="16" xfId="0" applyFont="1" applyBorder="1" applyAlignment="1">
      <alignment horizontal="left" indent="1"/>
    </xf>
    <xf numFmtId="166" fontId="20" fillId="0" borderId="16" xfId="0" applyFont="1" applyBorder="1" applyAlignment="1">
      <alignment horizontal="left" indent="1"/>
    </xf>
    <xf numFmtId="166" fontId="0" fillId="0" borderId="16" xfId="0" applyBorder="1" applyAlignment="1">
      <alignment horizontal="left" indent="2"/>
    </xf>
    <xf numFmtId="14" fontId="0" fillId="4" borderId="0" xfId="0" applyNumberFormat="1" applyFill="1" applyAlignment="1">
      <alignment horizontal="left"/>
    </xf>
    <xf numFmtId="166" fontId="0" fillId="0" borderId="5" xfId="0" applyFont="1" applyBorder="1"/>
    <xf numFmtId="166" fontId="1" fillId="0" borderId="25" xfId="0" applyFont="1" applyBorder="1" applyAlignment="1">
      <alignment horizontal="left" indent="1"/>
    </xf>
    <xf numFmtId="166" fontId="1" fillId="0" borderId="16" xfId="0" applyFont="1" applyBorder="1" applyAlignment="1">
      <alignment horizontal="left" vertical="center" indent="1"/>
    </xf>
    <xf numFmtId="166" fontId="0" fillId="0" borderId="16" xfId="0" applyBorder="1" applyAlignment="1">
      <alignment horizontal="left" vertical="top" indent="2"/>
    </xf>
    <xf numFmtId="166" fontId="17" fillId="3" borderId="12" xfId="0" applyFont="1" applyFill="1" applyBorder="1" applyAlignment="1">
      <alignment horizontal="left" vertical="center"/>
    </xf>
    <xf numFmtId="14" fontId="17" fillId="3" borderId="12" xfId="0" applyNumberFormat="1" applyFont="1" applyFill="1" applyBorder="1" applyAlignment="1">
      <alignment horizontal="left" vertical="center"/>
    </xf>
    <xf numFmtId="37" fontId="17" fillId="0" borderId="16" xfId="0" applyNumberFormat="1" applyFont="1" applyBorder="1" applyAlignment="1">
      <alignment vertical="center"/>
    </xf>
    <xf numFmtId="37" fontId="17" fillId="0" borderId="17" xfId="0" applyNumberFormat="1" applyFont="1" applyBorder="1" applyAlignment="1">
      <alignment vertical="center"/>
    </xf>
    <xf numFmtId="166" fontId="17" fillId="0" borderId="16" xfId="0" applyFont="1" applyBorder="1" applyAlignment="1">
      <alignment horizontal="left" vertical="center"/>
    </xf>
    <xf numFmtId="166" fontId="19" fillId="0" borderId="0" xfId="0" applyFont="1" applyAlignment="1">
      <alignment vertical="center"/>
    </xf>
    <xf numFmtId="166" fontId="0" fillId="0" borderId="22" xfId="0" applyBorder="1" applyAlignment="1">
      <alignment horizontal="left" indent="1"/>
    </xf>
    <xf numFmtId="166" fontId="0" fillId="0" borderId="20" xfId="0" applyBorder="1" applyAlignment="1">
      <alignment horizontal="left" indent="1"/>
    </xf>
    <xf numFmtId="166" fontId="19" fillId="0" borderId="0" xfId="0" applyFont="1"/>
    <xf numFmtId="166" fontId="0" fillId="0" borderId="15" xfId="0" applyFont="1" applyBorder="1" applyAlignment="1">
      <alignment horizontal="left" indent="1"/>
    </xf>
    <xf numFmtId="166" fontId="0" fillId="0" borderId="21" xfId="0" applyFont="1" applyBorder="1" applyAlignment="1">
      <alignment horizontal="left" indent="1"/>
    </xf>
    <xf numFmtId="37" fontId="106" fillId="0" borderId="0" xfId="1" applyNumberFormat="1" applyFont="1" applyFill="1" applyAlignment="1">
      <alignment vertical="center"/>
    </xf>
    <xf numFmtId="1" fontId="19" fillId="0" borderId="0" xfId="0" applyNumberFormat="1" applyFont="1" applyBorder="1" applyAlignment="1" applyProtection="1">
      <alignment horizontal="left" vertical="top" wrapText="1"/>
      <protection locked="0"/>
    </xf>
    <xf numFmtId="1" fontId="19" fillId="0" borderId="0" xfId="0" applyNumberFormat="1" applyFont="1" applyBorder="1" applyAlignment="1" applyProtection="1">
      <alignment horizontal="right" vertical="top"/>
      <protection locked="0"/>
    </xf>
    <xf numFmtId="165" fontId="35" fillId="2" borderId="1" xfId="1" applyNumberFormat="1" applyFont="1" applyFill="1" applyBorder="1" applyAlignment="1">
      <alignment horizontal="center" vertical="center"/>
    </xf>
    <xf numFmtId="165" fontId="35" fillId="2" borderId="4" xfId="1" applyNumberFormat="1" applyFont="1" applyFill="1" applyBorder="1" applyAlignment="1">
      <alignment horizontal="center" vertical="center"/>
    </xf>
    <xf numFmtId="37" fontId="35" fillId="2" borderId="6" xfId="6" applyNumberFormat="1" applyFont="1" applyFill="1" applyBorder="1" applyAlignment="1">
      <alignment vertical="center"/>
    </xf>
    <xf numFmtId="37" fontId="2" fillId="2" borderId="6" xfId="6" applyNumberFormat="1" applyFont="1" applyFill="1" applyBorder="1" applyAlignment="1">
      <alignment vertical="center" wrapText="1"/>
    </xf>
    <xf numFmtId="165" fontId="2" fillId="2" borderId="4" xfId="1" applyNumberFormat="1" applyFont="1" applyFill="1" applyBorder="1" applyAlignment="1">
      <alignment horizontal="center" vertical="center"/>
    </xf>
    <xf numFmtId="37" fontId="35" fillId="2" borderId="6" xfId="6" applyNumberFormat="1" applyFont="1" applyFill="1" applyBorder="1" applyAlignment="1">
      <alignment vertical="center" wrapText="1"/>
    </xf>
    <xf numFmtId="165" fontId="28" fillId="2" borderId="4" xfId="1" applyNumberFormat="1" applyFont="1" applyFill="1" applyBorder="1" applyAlignment="1">
      <alignment horizontal="center" vertical="center"/>
    </xf>
    <xf numFmtId="37" fontId="28" fillId="2" borderId="6" xfId="6" applyNumberFormat="1" applyFont="1" applyFill="1" applyBorder="1" applyAlignment="1">
      <alignment vertical="center" wrapText="1"/>
    </xf>
    <xf numFmtId="165" fontId="35" fillId="2" borderId="4" xfId="1" applyNumberFormat="1" applyFont="1" applyFill="1" applyBorder="1" applyAlignment="1">
      <alignment horizontal="center"/>
    </xf>
    <xf numFmtId="37" fontId="35" fillId="2" borderId="6" xfId="1" applyNumberFormat="1" applyFont="1" applyFill="1" applyBorder="1" applyAlignment="1">
      <alignment horizontal="left"/>
    </xf>
    <xf numFmtId="37" fontId="2" fillId="2" borderId="6" xfId="1" applyNumberFormat="1" applyFont="1" applyFill="1" applyBorder="1" applyAlignment="1">
      <alignment horizontal="left"/>
    </xf>
    <xf numFmtId="165" fontId="35" fillId="2" borderId="8" xfId="1" applyNumberFormat="1" applyFont="1" applyFill="1" applyBorder="1" applyAlignment="1">
      <alignment horizontal="center"/>
    </xf>
    <xf numFmtId="37" fontId="2" fillId="2" borderId="9" xfId="1" applyNumberFormat="1" applyFont="1" applyFill="1" applyBorder="1"/>
    <xf numFmtId="166" fontId="87" fillId="4" borderId="12" xfId="1" applyFont="1" applyFill="1" applyBorder="1" applyAlignment="1">
      <alignment vertical="top" wrapText="1"/>
    </xf>
    <xf numFmtId="166" fontId="19" fillId="0" borderId="0" xfId="0" applyFont="1" applyAlignment="1">
      <alignment horizontal="right"/>
    </xf>
    <xf numFmtId="37" fontId="91" fillId="2" borderId="0" xfId="1" applyNumberFormat="1" applyFont="1" applyFill="1" applyAlignment="1">
      <alignment horizontal="right"/>
    </xf>
    <xf numFmtId="37" fontId="91" fillId="2" borderId="6" xfId="6" applyNumberFormat="1" applyFont="1" applyFill="1" applyBorder="1" applyAlignment="1">
      <alignment horizontal="right" vertical="center"/>
    </xf>
    <xf numFmtId="37" fontId="106" fillId="0" borderId="0" xfId="1" applyNumberFormat="1" applyFont="1" applyFill="1" applyAlignment="1">
      <alignment horizontal="right" vertical="center"/>
    </xf>
    <xf numFmtId="37" fontId="2" fillId="2" borderId="0" xfId="4" applyNumberFormat="1" applyFont="1" applyFill="1" applyAlignment="1" applyProtection="1">
      <alignment horizontal="left" vertical="top" wrapText="1" indent="1"/>
      <protection locked="0"/>
    </xf>
    <xf numFmtId="37" fontId="2" fillId="2" borderId="0" xfId="4" applyNumberFormat="1" applyFont="1" applyFill="1" applyAlignment="1" applyProtection="1">
      <alignment horizontal="left" vertical="top" wrapText="1" indent="1"/>
      <protection locked="0"/>
    </xf>
    <xf numFmtId="166" fontId="1" fillId="0" borderId="0" xfId="0" applyFont="1" applyAlignment="1">
      <alignment horizontal="left" indent="1"/>
    </xf>
    <xf numFmtId="37" fontId="0" fillId="0" borderId="21" xfId="0" applyNumberFormat="1" applyBorder="1"/>
    <xf numFmtId="37" fontId="0" fillId="0" borderId="0" xfId="0" applyNumberFormat="1" applyAlignment="1">
      <alignment horizontal="center" vertical="center"/>
    </xf>
    <xf numFmtId="37" fontId="1" fillId="4" borderId="12" xfId="0" applyNumberFormat="1" applyFont="1" applyFill="1" applyBorder="1" applyAlignment="1">
      <alignment vertical="center"/>
    </xf>
    <xf numFmtId="14" fontId="35" fillId="3" borderId="57" xfId="1" applyNumberFormat="1" applyFont="1" applyFill="1" applyBorder="1" applyAlignment="1" applyProtection="1">
      <alignment horizontal="right" vertical="center" wrapText="1"/>
      <protection locked="0"/>
    </xf>
    <xf numFmtId="166" fontId="1" fillId="0" borderId="5" xfId="0" applyFont="1" applyBorder="1"/>
    <xf numFmtId="166" fontId="8" fillId="0" borderId="0" xfId="0" applyFont="1" applyAlignment="1">
      <alignment horizontal="center" vertical="center"/>
    </xf>
    <xf numFmtId="37" fontId="28" fillId="0" borderId="0" xfId="0" applyNumberFormat="1" applyFont="1" applyAlignment="1" applyProtection="1"/>
    <xf numFmtId="37" fontId="27" fillId="0" borderId="0" xfId="0" applyNumberFormat="1" applyFont="1" applyAlignment="1" applyProtection="1"/>
    <xf numFmtId="37" fontId="0" fillId="0" borderId="5" xfId="0" applyNumberFormat="1" applyFont="1" applyBorder="1" applyAlignment="1" applyProtection="1">
      <alignment horizontal="left" vertical="top"/>
      <protection locked="0"/>
    </xf>
    <xf numFmtId="37" fontId="0" fillId="0" borderId="5" xfId="0" applyNumberFormat="1" applyFont="1" applyBorder="1" applyAlignment="1" applyProtection="1">
      <alignment horizontal="left" vertical="top" wrapText="1"/>
      <protection locked="0"/>
    </xf>
    <xf numFmtId="37" fontId="1" fillId="0" borderId="5" xfId="0" applyNumberFormat="1" applyFont="1" applyBorder="1" applyAlignment="1" applyProtection="1">
      <alignment horizontal="left" vertical="top"/>
      <protection locked="0"/>
    </xf>
    <xf numFmtId="1" fontId="0" fillId="0" borderId="5" xfId="0" applyNumberFormat="1" applyFont="1" applyBorder="1" applyAlignment="1" applyProtection="1">
      <alignment horizontal="left" vertical="top"/>
      <protection locked="0"/>
    </xf>
    <xf numFmtId="37" fontId="28" fillId="0" borderId="26" xfId="0" applyNumberFormat="1" applyFont="1" applyBorder="1" applyAlignment="1" applyProtection="1">
      <protection locked="0"/>
    </xf>
    <xf numFmtId="37" fontId="28" fillId="0" borderId="17" xfId="0" applyNumberFormat="1" applyFont="1" applyBorder="1" applyAlignment="1" applyProtection="1">
      <protection locked="0"/>
    </xf>
    <xf numFmtId="37" fontId="27" fillId="0" borderId="12" xfId="0" applyNumberFormat="1" applyFont="1" applyBorder="1" applyAlignment="1" applyProtection="1">
      <alignment vertical="top"/>
      <protection locked="0"/>
    </xf>
    <xf numFmtId="166" fontId="35" fillId="4" borderId="5" xfId="1" applyNumberFormat="1" applyFont="1" applyFill="1" applyBorder="1" applyAlignment="1">
      <alignment horizontal="left"/>
    </xf>
    <xf numFmtId="166" fontId="0" fillId="0" borderId="0" xfId="0" applyFont="1" applyAlignment="1">
      <alignment horizontal="center"/>
    </xf>
    <xf numFmtId="166" fontId="107" fillId="0" borderId="0" xfId="903" applyFont="1"/>
    <xf numFmtId="166" fontId="108" fillId="4" borderId="13" xfId="903" applyFont="1" applyFill="1" applyBorder="1" applyAlignment="1">
      <alignment horizontal="left"/>
    </xf>
    <xf numFmtId="166" fontId="18" fillId="0" borderId="0" xfId="0" applyFont="1"/>
    <xf numFmtId="166" fontId="108" fillId="4" borderId="15" xfId="903" applyFont="1" applyFill="1" applyBorder="1" applyAlignment="1">
      <alignment horizontal="left"/>
    </xf>
    <xf numFmtId="166" fontId="18" fillId="4" borderId="17" xfId="0" applyFont="1" applyFill="1" applyBorder="1"/>
    <xf numFmtId="166" fontId="108" fillId="4" borderId="18" xfId="903" applyFont="1" applyFill="1" applyBorder="1"/>
    <xf numFmtId="166" fontId="18" fillId="4" borderId="19" xfId="0" applyFont="1" applyFill="1" applyBorder="1"/>
    <xf numFmtId="166" fontId="108" fillId="0" borderId="0" xfId="903" applyFont="1" applyFill="1" applyBorder="1"/>
    <xf numFmtId="166" fontId="18" fillId="0" borderId="0" xfId="0" applyFont="1" applyFill="1" applyBorder="1"/>
    <xf numFmtId="166" fontId="18" fillId="0" borderId="0" xfId="0" applyFont="1" applyFill="1"/>
    <xf numFmtId="166" fontId="108" fillId="0" borderId="0" xfId="903" applyFont="1" applyAlignment="1">
      <alignment horizontal="left"/>
    </xf>
    <xf numFmtId="166" fontId="108" fillId="0" borderId="0" xfId="903" applyFont="1"/>
    <xf numFmtId="166" fontId="109" fillId="0" borderId="0" xfId="0" applyNumberFormat="1" applyFont="1" applyBorder="1" applyAlignment="1" applyProtection="1"/>
    <xf numFmtId="166" fontId="109" fillId="0" borderId="5" xfId="903" applyFont="1" applyBorder="1"/>
    <xf numFmtId="37" fontId="92" fillId="2" borderId="0" xfId="6" applyNumberFormat="1" applyFont="1" applyFill="1" applyAlignment="1"/>
    <xf numFmtId="166" fontId="110" fillId="0" borderId="0" xfId="0" applyFont="1"/>
    <xf numFmtId="166" fontId="110" fillId="0" borderId="0" xfId="0" applyFont="1" applyAlignment="1">
      <alignment vertical="center"/>
    </xf>
    <xf numFmtId="37" fontId="92" fillId="2" borderId="3" xfId="6" applyNumberFormat="1" applyFont="1" applyFill="1" applyBorder="1" applyAlignment="1">
      <alignment vertical="center"/>
    </xf>
    <xf numFmtId="37" fontId="92" fillId="2" borderId="6" xfId="6" applyNumberFormat="1" applyFont="1" applyFill="1" applyBorder="1" applyAlignment="1">
      <alignment vertical="center"/>
    </xf>
    <xf numFmtId="37" fontId="86" fillId="2" borderId="6" xfId="6" applyNumberFormat="1" applyFont="1" applyFill="1" applyBorder="1" applyAlignment="1">
      <alignment vertical="center"/>
    </xf>
    <xf numFmtId="2" fontId="87" fillId="4" borderId="12" xfId="1" applyNumberFormat="1" applyFont="1" applyFill="1" applyBorder="1" applyAlignment="1">
      <alignment horizontal="left" vertical="top"/>
    </xf>
    <xf numFmtId="166" fontId="87" fillId="4" borderId="12" xfId="1" applyFont="1" applyFill="1" applyBorder="1" applyAlignment="1">
      <alignment horizontal="left" vertical="top"/>
    </xf>
    <xf numFmtId="37" fontId="2" fillId="2" borderId="6" xfId="6" applyNumberFormat="1" applyFont="1" applyFill="1" applyBorder="1" applyAlignment="1">
      <alignment vertical="top" wrapText="1"/>
    </xf>
    <xf numFmtId="37" fontId="2" fillId="0" borderId="6" xfId="6" applyNumberFormat="1" applyFont="1" applyFill="1" applyBorder="1" applyAlignment="1">
      <alignment vertical="top" wrapText="1"/>
    </xf>
    <xf numFmtId="166" fontId="92" fillId="2" borderId="5" xfId="1" applyFont="1" applyFill="1" applyBorder="1" applyAlignment="1">
      <alignment vertical="top" wrapText="1"/>
    </xf>
    <xf numFmtId="166" fontId="34" fillId="2" borderId="0" xfId="1" applyFont="1" applyFill="1" applyBorder="1" applyAlignment="1">
      <alignment vertical="top"/>
    </xf>
    <xf numFmtId="166" fontId="1" fillId="0" borderId="22" xfId="0" applyFont="1" applyBorder="1" applyAlignment="1">
      <alignment horizontal="left" indent="1"/>
    </xf>
    <xf numFmtId="9" fontId="18" fillId="4" borderId="14" xfId="0" applyNumberFormat="1" applyFont="1" applyFill="1" applyBorder="1"/>
    <xf numFmtId="167" fontId="1" fillId="2" borderId="12" xfId="5" applyNumberFormat="1" applyFont="1" applyFill="1" applyBorder="1" applyAlignment="1">
      <alignment horizontal="right"/>
    </xf>
    <xf numFmtId="166" fontId="0" fillId="0" borderId="0" xfId="0" applyFill="1"/>
    <xf numFmtId="14" fontId="8" fillId="0" borderId="0" xfId="0" applyNumberFormat="1" applyFont="1" applyFill="1" applyAlignment="1">
      <alignment horizontal="left" vertical="center"/>
    </xf>
    <xf numFmtId="166" fontId="0" fillId="0" borderId="0" xfId="0" applyFill="1" applyAlignment="1">
      <alignment vertical="center"/>
    </xf>
    <xf numFmtId="14" fontId="17" fillId="0" borderId="0" xfId="0" applyNumberFormat="1" applyFont="1" applyFill="1" applyAlignment="1">
      <alignment horizontal="left" vertical="center"/>
    </xf>
    <xf numFmtId="166" fontId="18" fillId="0" borderId="0" xfId="0" applyFont="1" applyFill="1" applyAlignment="1">
      <alignment vertical="center"/>
    </xf>
    <xf numFmtId="14" fontId="17" fillId="0" borderId="12" xfId="0" applyNumberFormat="1" applyFont="1" applyFill="1" applyBorder="1" applyAlignment="1">
      <alignment horizontal="center"/>
    </xf>
    <xf numFmtId="166" fontId="1" fillId="0" borderId="12" xfId="0" applyFont="1" applyBorder="1" applyAlignment="1">
      <alignment horizontal="left" vertical="center"/>
    </xf>
    <xf numFmtId="166" fontId="26" fillId="0" borderId="0" xfId="0" applyFont="1"/>
    <xf numFmtId="166" fontId="111" fillId="0" borderId="0" xfId="0" applyFont="1"/>
    <xf numFmtId="0" fontId="0" fillId="0" borderId="0" xfId="0" applyNumberFormat="1" applyFont="1" applyFill="1" applyBorder="1" applyAlignment="1"/>
    <xf numFmtId="49" fontId="1" fillId="0" borderId="0" xfId="0" applyNumberFormat="1" applyFont="1"/>
    <xf numFmtId="49" fontId="17" fillId="3" borderId="12" xfId="0" applyNumberFormat="1" applyFont="1" applyFill="1" applyBorder="1" applyAlignment="1">
      <alignment vertical="center"/>
    </xf>
    <xf numFmtId="49" fontId="1" fillId="0" borderId="24" xfId="0" applyNumberFormat="1" applyFont="1" applyBorder="1"/>
    <xf numFmtId="49" fontId="1" fillId="0" borderId="15" xfId="0" applyNumberFormat="1" applyFont="1" applyBorder="1" applyAlignment="1">
      <alignment horizontal="center"/>
    </xf>
    <xf numFmtId="49" fontId="0" fillId="0" borderId="15" xfId="0" applyNumberFormat="1" applyFont="1" applyBorder="1" applyAlignment="1">
      <alignment horizontal="right"/>
    </xf>
    <xf numFmtId="49" fontId="1" fillId="0" borderId="15" xfId="0" applyNumberFormat="1" applyFont="1" applyBorder="1" applyAlignment="1">
      <alignment vertical="center"/>
    </xf>
    <xf numFmtId="49" fontId="1" fillId="0" borderId="15" xfId="0" applyNumberFormat="1" applyFont="1" applyBorder="1"/>
    <xf numFmtId="49" fontId="0" fillId="0" borderId="15" xfId="0" applyNumberFormat="1" applyFont="1" applyBorder="1"/>
    <xf numFmtId="49" fontId="1" fillId="0" borderId="21" xfId="0" applyNumberFormat="1" applyFont="1" applyBorder="1"/>
    <xf numFmtId="49" fontId="1" fillId="3" borderId="12" xfId="0" applyNumberFormat="1" applyFont="1" applyFill="1" applyBorder="1" applyAlignment="1">
      <alignment vertical="center"/>
    </xf>
    <xf numFmtId="49" fontId="1" fillId="0" borderId="24" xfId="0" applyNumberFormat="1" applyFont="1" applyBorder="1" applyAlignment="1">
      <alignment horizontal="left"/>
    </xf>
    <xf numFmtId="49" fontId="1" fillId="0" borderId="15" xfId="0" applyNumberFormat="1" applyFont="1" applyBorder="1" applyAlignment="1">
      <alignment horizontal="left"/>
    </xf>
    <xf numFmtId="49" fontId="0" fillId="0" borderId="0" xfId="0" applyNumberFormat="1" applyFill="1"/>
    <xf numFmtId="37" fontId="2" fillId="0" borderId="0" xfId="1" applyNumberFormat="1" applyFont="1" applyFill="1" applyBorder="1" applyAlignment="1" applyProtection="1">
      <alignment horizontal="right" wrapText="1"/>
      <protection locked="0"/>
    </xf>
    <xf numFmtId="37" fontId="2" fillId="0" borderId="0" xfId="4" applyNumberFormat="1" applyFont="1" applyFill="1" applyBorder="1" applyAlignment="1" applyProtection="1">
      <alignment vertical="top" wrapText="1"/>
      <protection locked="0"/>
    </xf>
    <xf numFmtId="37" fontId="2" fillId="0" borderId="0" xfId="1129" applyNumberFormat="1" applyFont="1" applyFill="1" applyBorder="1" applyAlignment="1">
      <alignment wrapText="1"/>
      <protection locked="0"/>
    </xf>
    <xf numFmtId="49" fontId="0" fillId="0" borderId="0" xfId="0" applyNumberFormat="1" applyFont="1"/>
    <xf numFmtId="49" fontId="1" fillId="3" borderId="12" xfId="0" applyNumberFormat="1" applyFont="1" applyFill="1" applyBorder="1" applyAlignment="1">
      <alignment horizontal="left" vertical="center"/>
    </xf>
    <xf numFmtId="49" fontId="1" fillId="0" borderId="24" xfId="0" applyNumberFormat="1" applyFont="1" applyBorder="1" applyAlignment="1">
      <alignment horizontal="center"/>
    </xf>
    <xf numFmtId="49" fontId="0" fillId="0" borderId="15" xfId="0" applyNumberFormat="1" applyFont="1" applyBorder="1" applyAlignment="1">
      <alignment vertical="center"/>
    </xf>
    <xf numFmtId="49" fontId="0" fillId="0" borderId="21" xfId="0" applyNumberFormat="1" applyFont="1" applyBorder="1"/>
    <xf numFmtId="49" fontId="0" fillId="3" borderId="12" xfId="0" applyNumberFormat="1" applyFont="1" applyFill="1" applyBorder="1" applyAlignment="1">
      <alignment vertical="center"/>
    </xf>
    <xf numFmtId="49" fontId="1" fillId="0" borderId="21" xfId="0" applyNumberFormat="1" applyFont="1" applyBorder="1" applyAlignment="1">
      <alignment horizontal="center"/>
    </xf>
    <xf numFmtId="49" fontId="0" fillId="0" borderId="15" xfId="0" applyNumberFormat="1" applyFont="1" applyBorder="1" applyAlignment="1">
      <alignment vertical="top"/>
    </xf>
    <xf numFmtId="49" fontId="0" fillId="0" borderId="12" xfId="0" applyNumberFormat="1" applyFont="1" applyBorder="1" applyAlignment="1">
      <alignment vertical="center"/>
    </xf>
    <xf numFmtId="49" fontId="0" fillId="0" borderId="24" xfId="0" applyNumberFormat="1" applyFont="1" applyBorder="1"/>
    <xf numFmtId="49" fontId="0" fillId="0" borderId="0" xfId="0" applyNumberFormat="1" applyAlignment="1">
      <alignment horizontal="center"/>
    </xf>
    <xf numFmtId="49" fontId="17" fillId="37" borderId="12" xfId="0" applyNumberFormat="1" applyFont="1" applyFill="1" applyBorder="1" applyAlignment="1">
      <alignment horizontal="center"/>
    </xf>
    <xf numFmtId="49" fontId="0" fillId="0" borderId="15" xfId="0" applyNumberFormat="1" applyBorder="1" applyAlignment="1">
      <alignment horizontal="center"/>
    </xf>
    <xf numFmtId="49" fontId="1" fillId="37" borderId="12" xfId="0" applyNumberFormat="1" applyFont="1" applyFill="1" applyBorder="1" applyAlignment="1">
      <alignment horizontal="center" vertical="center"/>
    </xf>
    <xf numFmtId="49" fontId="0" fillId="0" borderId="45" xfId="0" applyNumberFormat="1" applyBorder="1" applyAlignment="1">
      <alignment horizontal="center"/>
    </xf>
    <xf numFmtId="49" fontId="1" fillId="0" borderId="12" xfId="0" applyNumberFormat="1" applyFont="1" applyBorder="1" applyAlignment="1">
      <alignment horizontal="center" vertical="center"/>
    </xf>
    <xf numFmtId="49" fontId="0" fillId="0" borderId="0" xfId="0" applyNumberFormat="1"/>
    <xf numFmtId="49" fontId="0" fillId="0" borderId="0" xfId="0" applyNumberFormat="1" applyAlignment="1">
      <alignment vertical="center"/>
    </xf>
    <xf numFmtId="49" fontId="0" fillId="0" borderId="34" xfId="0" applyNumberFormat="1" applyBorder="1" applyAlignment="1">
      <alignment horizontal="center"/>
    </xf>
    <xf numFmtId="49" fontId="0" fillId="0" borderId="12" xfId="0" applyNumberFormat="1" applyBorder="1" applyAlignment="1">
      <alignment horizontal="center"/>
    </xf>
    <xf numFmtId="49" fontId="0" fillId="0" borderId="0" xfId="0" applyNumberFormat="1" applyAlignment="1">
      <alignment horizontal="center" vertical="center"/>
    </xf>
    <xf numFmtId="49" fontId="1" fillId="0" borderId="0" xfId="0" applyNumberFormat="1" applyFont="1" applyAlignment="1">
      <alignment horizontal="center"/>
    </xf>
    <xf numFmtId="49" fontId="1" fillId="4" borderId="12" xfId="0" applyNumberFormat="1" applyFont="1" applyFill="1" applyBorder="1" applyAlignment="1">
      <alignment horizontal="center" vertical="center"/>
    </xf>
    <xf numFmtId="37" fontId="28" fillId="0" borderId="12" xfId="0" applyNumberFormat="1" applyFont="1" applyFill="1" applyBorder="1" applyAlignment="1" applyProtection="1">
      <alignment horizontal="center"/>
    </xf>
    <xf numFmtId="166" fontId="0" fillId="0" borderId="12" xfId="0" applyFont="1" applyFill="1" applyBorder="1"/>
    <xf numFmtId="37" fontId="28" fillId="0" borderId="12" xfId="0" applyNumberFormat="1" applyFont="1" applyFill="1" applyBorder="1" applyAlignment="1" applyProtection="1">
      <alignment horizontal="right" indent="1"/>
    </xf>
    <xf numFmtId="166" fontId="0" fillId="0" borderId="12" xfId="0" applyFont="1" applyBorder="1"/>
    <xf numFmtId="43" fontId="0" fillId="0" borderId="12" xfId="5" applyFont="1" applyBorder="1"/>
    <xf numFmtId="37" fontId="28" fillId="0" borderId="12" xfId="0" quotePrefix="1" applyNumberFormat="1" applyFont="1" applyFill="1" applyBorder="1" applyAlignment="1" applyProtection="1">
      <alignment horizontal="right" indent="1"/>
    </xf>
    <xf numFmtId="37" fontId="2" fillId="2" borderId="0" xfId="4" applyNumberFormat="1" applyFont="1" applyFill="1" applyAlignment="1" applyProtection="1">
      <alignment horizontal="left" vertical="top" wrapText="1" indent="1"/>
      <protection locked="0"/>
    </xf>
    <xf numFmtId="37" fontId="2" fillId="2" borderId="0" xfId="1" applyNumberFormat="1" applyFont="1" applyFill="1" applyAlignment="1">
      <alignment horizontal="left"/>
    </xf>
    <xf numFmtId="166" fontId="108" fillId="0" borderId="0" xfId="903" applyFont="1" applyAlignment="1">
      <alignment horizontal="left" vertical="top" wrapText="1"/>
    </xf>
  </cellXfs>
  <cellStyles count="1130">
    <cellStyle name="20 % - Accent1" xfId="8"/>
    <cellStyle name="20 % - Accent2" xfId="9"/>
    <cellStyle name="20 % - Accent3" xfId="10"/>
    <cellStyle name="20 % - Accent4" xfId="11"/>
    <cellStyle name="20 % - Accent5" xfId="12"/>
    <cellStyle name="20 % - Accent6" xfId="13"/>
    <cellStyle name="20% - Accent1 10" xfId="14"/>
    <cellStyle name="20% - Accent1 10 2" xfId="15"/>
    <cellStyle name="20% - Accent1 10 2 2" xfId="16"/>
    <cellStyle name="20% - Accent1 10 3" xfId="17"/>
    <cellStyle name="20% - Accent1 11" xfId="18"/>
    <cellStyle name="20% - Accent1 11 2" xfId="19"/>
    <cellStyle name="20% - Accent1 11 2 2" xfId="20"/>
    <cellStyle name="20% - Accent1 11 3" xfId="21"/>
    <cellStyle name="20% - Accent1 12" xfId="22"/>
    <cellStyle name="20% - Accent1 12 2" xfId="23"/>
    <cellStyle name="20% - Accent1 12 2 2" xfId="24"/>
    <cellStyle name="20% - Accent1 12 3" xfId="25"/>
    <cellStyle name="20% - Accent1 13" xfId="26"/>
    <cellStyle name="20% - Accent1 13 2" xfId="27"/>
    <cellStyle name="20% - Accent1 13 2 2" xfId="28"/>
    <cellStyle name="20% - Accent1 13 3" xfId="29"/>
    <cellStyle name="20% - Accent1 14" xfId="30"/>
    <cellStyle name="20% - Accent1 14 2" xfId="31"/>
    <cellStyle name="20% - Accent1 14 2 2" xfId="32"/>
    <cellStyle name="20% - Accent1 14 3" xfId="33"/>
    <cellStyle name="20% - Accent1 15" xfId="34"/>
    <cellStyle name="20% - Accent1 15 2" xfId="35"/>
    <cellStyle name="20% - Accent1 15 2 2" xfId="36"/>
    <cellStyle name="20% - Accent1 15 3" xfId="37"/>
    <cellStyle name="20% - Accent1 16" xfId="38"/>
    <cellStyle name="20% - Accent1 2" xfId="39"/>
    <cellStyle name="20% - Accent1 3" xfId="40"/>
    <cellStyle name="20% - Accent1 3 2" xfId="41"/>
    <cellStyle name="20% - Accent1 3 2 2" xfId="42"/>
    <cellStyle name="20% - Accent1 3 3" xfId="43"/>
    <cellStyle name="20% - Accent1 4" xfId="44"/>
    <cellStyle name="20% - Accent1 4 2" xfId="45"/>
    <cellStyle name="20% - Accent1 4 2 2" xfId="46"/>
    <cellStyle name="20% - Accent1 4 3" xfId="47"/>
    <cellStyle name="20% - Accent1 5" xfId="48"/>
    <cellStyle name="20% - Accent1 5 2" xfId="49"/>
    <cellStyle name="20% - Accent1 5 2 2" xfId="50"/>
    <cellStyle name="20% - Accent1 5 3" xfId="51"/>
    <cellStyle name="20% - Accent1 6" xfId="52"/>
    <cellStyle name="20% - Accent1 6 2" xfId="53"/>
    <cellStyle name="20% - Accent1 6 2 2" xfId="54"/>
    <cellStyle name="20% - Accent1 6 3" xfId="55"/>
    <cellStyle name="20% - Accent1 7" xfId="56"/>
    <cellStyle name="20% - Accent1 7 2" xfId="57"/>
    <cellStyle name="20% - Accent1 7 2 2" xfId="58"/>
    <cellStyle name="20% - Accent1 7 3" xfId="59"/>
    <cellStyle name="20% - Accent1 8" xfId="60"/>
    <cellStyle name="20% - Accent1 8 2" xfId="61"/>
    <cellStyle name="20% - Accent1 8 2 2" xfId="62"/>
    <cellStyle name="20% - Accent1 8 3" xfId="63"/>
    <cellStyle name="20% - Accent1 9" xfId="64"/>
    <cellStyle name="20% - Accent1 9 2" xfId="65"/>
    <cellStyle name="20% - Accent1 9 2 2" xfId="66"/>
    <cellStyle name="20% - Accent1 9 3" xfId="67"/>
    <cellStyle name="20% - Accent2 10" xfId="68"/>
    <cellStyle name="20% - Accent2 10 2" xfId="69"/>
    <cellStyle name="20% - Accent2 10 2 2" xfId="70"/>
    <cellStyle name="20% - Accent2 10 3" xfId="71"/>
    <cellStyle name="20% - Accent2 11" xfId="72"/>
    <cellStyle name="20% - Accent2 11 2" xfId="73"/>
    <cellStyle name="20% - Accent2 11 2 2" xfId="74"/>
    <cellStyle name="20% - Accent2 11 3" xfId="75"/>
    <cellStyle name="20% - Accent2 12" xfId="76"/>
    <cellStyle name="20% - Accent2 12 2" xfId="77"/>
    <cellStyle name="20% - Accent2 12 2 2" xfId="78"/>
    <cellStyle name="20% - Accent2 12 3" xfId="79"/>
    <cellStyle name="20% - Accent2 13" xfId="80"/>
    <cellStyle name="20% - Accent2 13 2" xfId="81"/>
    <cellStyle name="20% - Accent2 13 2 2" xfId="82"/>
    <cellStyle name="20% - Accent2 13 3" xfId="83"/>
    <cellStyle name="20% - Accent2 14" xfId="84"/>
    <cellStyle name="20% - Accent2 14 2" xfId="85"/>
    <cellStyle name="20% - Accent2 14 2 2" xfId="86"/>
    <cellStyle name="20% - Accent2 14 3" xfId="87"/>
    <cellStyle name="20% - Accent2 15" xfId="88"/>
    <cellStyle name="20% - Accent2 15 2" xfId="89"/>
    <cellStyle name="20% - Accent2 15 2 2" xfId="90"/>
    <cellStyle name="20% - Accent2 15 3" xfId="91"/>
    <cellStyle name="20% - Accent2 16" xfId="92"/>
    <cellStyle name="20% - Accent2 2" xfId="93"/>
    <cellStyle name="20% - Accent2 3" xfId="94"/>
    <cellStyle name="20% - Accent2 3 2" xfId="95"/>
    <cellStyle name="20% - Accent2 3 2 2" xfId="96"/>
    <cellStyle name="20% - Accent2 3 3" xfId="97"/>
    <cellStyle name="20% - Accent2 4" xfId="98"/>
    <cellStyle name="20% - Accent2 4 2" xfId="99"/>
    <cellStyle name="20% - Accent2 4 2 2" xfId="100"/>
    <cellStyle name="20% - Accent2 4 3" xfId="101"/>
    <cellStyle name="20% - Accent2 5" xfId="102"/>
    <cellStyle name="20% - Accent2 5 2" xfId="103"/>
    <cellStyle name="20% - Accent2 5 2 2" xfId="104"/>
    <cellStyle name="20% - Accent2 5 3" xfId="105"/>
    <cellStyle name="20% - Accent2 6" xfId="106"/>
    <cellStyle name="20% - Accent2 6 2" xfId="107"/>
    <cellStyle name="20% - Accent2 6 2 2" xfId="108"/>
    <cellStyle name="20% - Accent2 6 3" xfId="109"/>
    <cellStyle name="20% - Accent2 7" xfId="110"/>
    <cellStyle name="20% - Accent2 7 2" xfId="111"/>
    <cellStyle name="20% - Accent2 7 2 2" xfId="112"/>
    <cellStyle name="20% - Accent2 7 3" xfId="113"/>
    <cellStyle name="20% - Accent2 8" xfId="114"/>
    <cellStyle name="20% - Accent2 8 2" xfId="115"/>
    <cellStyle name="20% - Accent2 8 2 2" xfId="116"/>
    <cellStyle name="20% - Accent2 8 3" xfId="117"/>
    <cellStyle name="20% - Accent2 9" xfId="118"/>
    <cellStyle name="20% - Accent2 9 2" xfId="119"/>
    <cellStyle name="20% - Accent2 9 2 2" xfId="120"/>
    <cellStyle name="20% - Accent2 9 3" xfId="121"/>
    <cellStyle name="20% - Accent3 10" xfId="122"/>
    <cellStyle name="20% - Accent3 10 2" xfId="123"/>
    <cellStyle name="20% - Accent3 10 2 2" xfId="124"/>
    <cellStyle name="20% - Accent3 10 3" xfId="125"/>
    <cellStyle name="20% - Accent3 11" xfId="126"/>
    <cellStyle name="20% - Accent3 11 2" xfId="127"/>
    <cellStyle name="20% - Accent3 11 2 2" xfId="128"/>
    <cellStyle name="20% - Accent3 11 3" xfId="129"/>
    <cellStyle name="20% - Accent3 12" xfId="130"/>
    <cellStyle name="20% - Accent3 12 2" xfId="131"/>
    <cellStyle name="20% - Accent3 12 2 2" xfId="132"/>
    <cellStyle name="20% - Accent3 12 3" xfId="133"/>
    <cellStyle name="20% - Accent3 13" xfId="134"/>
    <cellStyle name="20% - Accent3 13 2" xfId="135"/>
    <cellStyle name="20% - Accent3 13 2 2" xfId="136"/>
    <cellStyle name="20% - Accent3 13 3" xfId="137"/>
    <cellStyle name="20% - Accent3 14" xfId="138"/>
    <cellStyle name="20% - Accent3 14 2" xfId="139"/>
    <cellStyle name="20% - Accent3 14 2 2" xfId="140"/>
    <cellStyle name="20% - Accent3 14 3" xfId="141"/>
    <cellStyle name="20% - Accent3 15" xfId="142"/>
    <cellStyle name="20% - Accent3 15 2" xfId="143"/>
    <cellStyle name="20% - Accent3 15 2 2" xfId="144"/>
    <cellStyle name="20% - Accent3 15 3" xfId="145"/>
    <cellStyle name="20% - Accent3 16" xfId="146"/>
    <cellStyle name="20% - Accent3 2" xfId="147"/>
    <cellStyle name="20% - Accent3 3" xfId="148"/>
    <cellStyle name="20% - Accent3 3 2" xfId="149"/>
    <cellStyle name="20% - Accent3 3 2 2" xfId="150"/>
    <cellStyle name="20% - Accent3 3 3" xfId="151"/>
    <cellStyle name="20% - Accent3 4" xfId="152"/>
    <cellStyle name="20% - Accent3 4 2" xfId="153"/>
    <cellStyle name="20% - Accent3 4 2 2" xfId="154"/>
    <cellStyle name="20% - Accent3 4 3" xfId="155"/>
    <cellStyle name="20% - Accent3 5" xfId="156"/>
    <cellStyle name="20% - Accent3 5 2" xfId="157"/>
    <cellStyle name="20% - Accent3 5 2 2" xfId="158"/>
    <cellStyle name="20% - Accent3 5 3" xfId="159"/>
    <cellStyle name="20% - Accent3 6" xfId="160"/>
    <cellStyle name="20% - Accent3 6 2" xfId="161"/>
    <cellStyle name="20% - Accent3 6 2 2" xfId="162"/>
    <cellStyle name="20% - Accent3 6 3" xfId="163"/>
    <cellStyle name="20% - Accent3 7" xfId="164"/>
    <cellStyle name="20% - Accent3 7 2" xfId="165"/>
    <cellStyle name="20% - Accent3 7 2 2" xfId="166"/>
    <cellStyle name="20% - Accent3 7 3" xfId="167"/>
    <cellStyle name="20% - Accent3 8" xfId="168"/>
    <cellStyle name="20% - Accent3 8 2" xfId="169"/>
    <cellStyle name="20% - Accent3 8 2 2" xfId="170"/>
    <cellStyle name="20% - Accent3 8 3" xfId="171"/>
    <cellStyle name="20% - Accent3 9" xfId="172"/>
    <cellStyle name="20% - Accent3 9 2" xfId="173"/>
    <cellStyle name="20% - Accent3 9 2 2" xfId="174"/>
    <cellStyle name="20% - Accent3 9 3" xfId="175"/>
    <cellStyle name="20% - Accent4 10" xfId="176"/>
    <cellStyle name="20% - Accent4 10 2" xfId="177"/>
    <cellStyle name="20% - Accent4 10 2 2" xfId="178"/>
    <cellStyle name="20% - Accent4 10 3" xfId="179"/>
    <cellStyle name="20% - Accent4 11" xfId="180"/>
    <cellStyle name="20% - Accent4 11 2" xfId="181"/>
    <cellStyle name="20% - Accent4 11 2 2" xfId="182"/>
    <cellStyle name="20% - Accent4 11 3" xfId="183"/>
    <cellStyle name="20% - Accent4 12" xfId="184"/>
    <cellStyle name="20% - Accent4 12 2" xfId="185"/>
    <cellStyle name="20% - Accent4 12 2 2" xfId="186"/>
    <cellStyle name="20% - Accent4 12 3" xfId="187"/>
    <cellStyle name="20% - Accent4 13" xfId="188"/>
    <cellStyle name="20% - Accent4 13 2" xfId="189"/>
    <cellStyle name="20% - Accent4 13 2 2" xfId="190"/>
    <cellStyle name="20% - Accent4 13 3" xfId="191"/>
    <cellStyle name="20% - Accent4 14" xfId="192"/>
    <cellStyle name="20% - Accent4 14 2" xfId="193"/>
    <cellStyle name="20% - Accent4 14 2 2" xfId="194"/>
    <cellStyle name="20% - Accent4 14 3" xfId="195"/>
    <cellStyle name="20% - Accent4 15" xfId="196"/>
    <cellStyle name="20% - Accent4 15 2" xfId="197"/>
    <cellStyle name="20% - Accent4 15 2 2" xfId="198"/>
    <cellStyle name="20% - Accent4 15 3" xfId="199"/>
    <cellStyle name="20% - Accent4 16" xfId="200"/>
    <cellStyle name="20% - Accent4 2" xfId="201"/>
    <cellStyle name="20% - Accent4 3" xfId="202"/>
    <cellStyle name="20% - Accent4 3 2" xfId="203"/>
    <cellStyle name="20% - Accent4 3 2 2" xfId="204"/>
    <cellStyle name="20% - Accent4 3 3" xfId="205"/>
    <cellStyle name="20% - Accent4 4" xfId="206"/>
    <cellStyle name="20% - Accent4 4 2" xfId="207"/>
    <cellStyle name="20% - Accent4 4 2 2" xfId="208"/>
    <cellStyle name="20% - Accent4 4 3" xfId="209"/>
    <cellStyle name="20% - Accent4 5" xfId="210"/>
    <cellStyle name="20% - Accent4 5 2" xfId="211"/>
    <cellStyle name="20% - Accent4 5 2 2" xfId="212"/>
    <cellStyle name="20% - Accent4 5 3" xfId="213"/>
    <cellStyle name="20% - Accent4 6" xfId="214"/>
    <cellStyle name="20% - Accent4 6 2" xfId="215"/>
    <cellStyle name="20% - Accent4 6 2 2" xfId="216"/>
    <cellStyle name="20% - Accent4 6 3" xfId="217"/>
    <cellStyle name="20% - Accent4 7" xfId="218"/>
    <cellStyle name="20% - Accent4 7 2" xfId="219"/>
    <cellStyle name="20% - Accent4 7 2 2" xfId="220"/>
    <cellStyle name="20% - Accent4 7 3" xfId="221"/>
    <cellStyle name="20% - Accent4 8" xfId="222"/>
    <cellStyle name="20% - Accent4 8 2" xfId="223"/>
    <cellStyle name="20% - Accent4 8 2 2" xfId="224"/>
    <cellStyle name="20% - Accent4 8 3" xfId="225"/>
    <cellStyle name="20% - Accent4 9" xfId="226"/>
    <cellStyle name="20% - Accent4 9 2" xfId="227"/>
    <cellStyle name="20% - Accent4 9 2 2" xfId="228"/>
    <cellStyle name="20% - Accent4 9 3" xfId="229"/>
    <cellStyle name="20% - Accent5 10" xfId="230"/>
    <cellStyle name="20% - Accent5 10 2" xfId="231"/>
    <cellStyle name="20% - Accent5 10 2 2" xfId="232"/>
    <cellStyle name="20% - Accent5 10 3" xfId="233"/>
    <cellStyle name="20% - Accent5 11" xfId="234"/>
    <cellStyle name="20% - Accent5 11 2" xfId="235"/>
    <cellStyle name="20% - Accent5 11 2 2" xfId="236"/>
    <cellStyle name="20% - Accent5 11 3" xfId="237"/>
    <cellStyle name="20% - Accent5 12" xfId="238"/>
    <cellStyle name="20% - Accent5 12 2" xfId="239"/>
    <cellStyle name="20% - Accent5 12 2 2" xfId="240"/>
    <cellStyle name="20% - Accent5 12 3" xfId="241"/>
    <cellStyle name="20% - Accent5 13" xfId="242"/>
    <cellStyle name="20% - Accent5 13 2" xfId="243"/>
    <cellStyle name="20% - Accent5 13 2 2" xfId="244"/>
    <cellStyle name="20% - Accent5 13 3" xfId="245"/>
    <cellStyle name="20% - Accent5 14" xfId="246"/>
    <cellStyle name="20% - Accent5 14 2" xfId="247"/>
    <cellStyle name="20% - Accent5 14 2 2" xfId="248"/>
    <cellStyle name="20% - Accent5 14 3" xfId="249"/>
    <cellStyle name="20% - Accent5 15" xfId="250"/>
    <cellStyle name="20% - Accent5 15 2" xfId="251"/>
    <cellStyle name="20% - Accent5 15 2 2" xfId="252"/>
    <cellStyle name="20% - Accent5 15 3" xfId="253"/>
    <cellStyle name="20% - Accent5 16" xfId="254"/>
    <cellStyle name="20% - Accent5 2" xfId="255"/>
    <cellStyle name="20% - Accent5 3" xfId="256"/>
    <cellStyle name="20% - Accent5 3 2" xfId="257"/>
    <cellStyle name="20% - Accent5 3 2 2" xfId="258"/>
    <cellStyle name="20% - Accent5 3 3" xfId="259"/>
    <cellStyle name="20% - Accent5 4" xfId="260"/>
    <cellStyle name="20% - Accent5 4 2" xfId="261"/>
    <cellStyle name="20% - Accent5 4 2 2" xfId="262"/>
    <cellStyle name="20% - Accent5 4 3" xfId="263"/>
    <cellStyle name="20% - Accent5 5" xfId="264"/>
    <cellStyle name="20% - Accent5 5 2" xfId="265"/>
    <cellStyle name="20% - Accent5 5 2 2" xfId="266"/>
    <cellStyle name="20% - Accent5 5 3" xfId="267"/>
    <cellStyle name="20% - Accent5 6" xfId="268"/>
    <cellStyle name="20% - Accent5 6 2" xfId="269"/>
    <cellStyle name="20% - Accent5 6 2 2" xfId="270"/>
    <cellStyle name="20% - Accent5 6 3" xfId="271"/>
    <cellStyle name="20% - Accent5 7" xfId="272"/>
    <cellStyle name="20% - Accent5 7 2" xfId="273"/>
    <cellStyle name="20% - Accent5 7 2 2" xfId="274"/>
    <cellStyle name="20% - Accent5 7 3" xfId="275"/>
    <cellStyle name="20% - Accent5 8" xfId="276"/>
    <cellStyle name="20% - Accent5 8 2" xfId="277"/>
    <cellStyle name="20% - Accent5 8 2 2" xfId="278"/>
    <cellStyle name="20% - Accent5 8 3" xfId="279"/>
    <cellStyle name="20% - Accent5 9" xfId="280"/>
    <cellStyle name="20% - Accent5 9 2" xfId="281"/>
    <cellStyle name="20% - Accent5 9 2 2" xfId="282"/>
    <cellStyle name="20% - Accent5 9 3" xfId="283"/>
    <cellStyle name="20% - Accent6 10" xfId="284"/>
    <cellStyle name="20% - Accent6 10 2" xfId="285"/>
    <cellStyle name="20% - Accent6 10 2 2" xfId="286"/>
    <cellStyle name="20% - Accent6 10 3" xfId="287"/>
    <cellStyle name="20% - Accent6 11" xfId="288"/>
    <cellStyle name="20% - Accent6 11 2" xfId="289"/>
    <cellStyle name="20% - Accent6 11 2 2" xfId="290"/>
    <cellStyle name="20% - Accent6 11 3" xfId="291"/>
    <cellStyle name="20% - Accent6 12" xfId="292"/>
    <cellStyle name="20% - Accent6 12 2" xfId="293"/>
    <cellStyle name="20% - Accent6 12 2 2" xfId="294"/>
    <cellStyle name="20% - Accent6 12 3" xfId="295"/>
    <cellStyle name="20% - Accent6 13" xfId="296"/>
    <cellStyle name="20% - Accent6 13 2" xfId="297"/>
    <cellStyle name="20% - Accent6 13 2 2" xfId="298"/>
    <cellStyle name="20% - Accent6 13 3" xfId="299"/>
    <cellStyle name="20% - Accent6 14" xfId="300"/>
    <cellStyle name="20% - Accent6 14 2" xfId="301"/>
    <cellStyle name="20% - Accent6 14 2 2" xfId="302"/>
    <cellStyle name="20% - Accent6 14 3" xfId="303"/>
    <cellStyle name="20% - Accent6 15" xfId="304"/>
    <cellStyle name="20% - Accent6 15 2" xfId="305"/>
    <cellStyle name="20% - Accent6 15 2 2" xfId="306"/>
    <cellStyle name="20% - Accent6 15 3" xfId="307"/>
    <cellStyle name="20% - Accent6 16" xfId="308"/>
    <cellStyle name="20% - Accent6 2" xfId="309"/>
    <cellStyle name="20% - Accent6 3" xfId="310"/>
    <cellStyle name="20% - Accent6 3 2" xfId="311"/>
    <cellStyle name="20% - Accent6 3 2 2" xfId="312"/>
    <cellStyle name="20% - Accent6 3 3" xfId="313"/>
    <cellStyle name="20% - Accent6 4" xfId="314"/>
    <cellStyle name="20% - Accent6 4 2" xfId="315"/>
    <cellStyle name="20% - Accent6 4 2 2" xfId="316"/>
    <cellStyle name="20% - Accent6 4 3" xfId="317"/>
    <cellStyle name="20% - Accent6 5" xfId="318"/>
    <cellStyle name="20% - Accent6 5 2" xfId="319"/>
    <cellStyle name="20% - Accent6 5 2 2" xfId="320"/>
    <cellStyle name="20% - Accent6 5 3" xfId="321"/>
    <cellStyle name="20% - Accent6 6" xfId="322"/>
    <cellStyle name="20% - Accent6 6 2" xfId="323"/>
    <cellStyle name="20% - Accent6 6 2 2" xfId="324"/>
    <cellStyle name="20% - Accent6 6 3" xfId="325"/>
    <cellStyle name="20% - Accent6 7" xfId="326"/>
    <cellStyle name="20% - Accent6 7 2" xfId="327"/>
    <cellStyle name="20% - Accent6 7 2 2" xfId="328"/>
    <cellStyle name="20% - Accent6 7 3" xfId="329"/>
    <cellStyle name="20% - Accent6 8" xfId="330"/>
    <cellStyle name="20% - Accent6 8 2" xfId="331"/>
    <cellStyle name="20% - Accent6 8 2 2" xfId="332"/>
    <cellStyle name="20% - Accent6 8 3" xfId="333"/>
    <cellStyle name="20% - Accent6 9" xfId="334"/>
    <cellStyle name="20% - Accent6 9 2" xfId="335"/>
    <cellStyle name="20% - Accent6 9 2 2" xfId="336"/>
    <cellStyle name="20% - Accent6 9 3" xfId="337"/>
    <cellStyle name="40 % - Accent1" xfId="338"/>
    <cellStyle name="40 % - Accent2" xfId="339"/>
    <cellStyle name="40 % - Accent3" xfId="340"/>
    <cellStyle name="40 % - Accent4" xfId="341"/>
    <cellStyle name="40 % - Accent5" xfId="342"/>
    <cellStyle name="40 % - Accent6" xfId="343"/>
    <cellStyle name="40% - Accent1 10" xfId="344"/>
    <cellStyle name="40% - Accent1 10 2" xfId="345"/>
    <cellStyle name="40% - Accent1 10 2 2" xfId="346"/>
    <cellStyle name="40% - Accent1 10 3" xfId="347"/>
    <cellStyle name="40% - Accent1 11" xfId="348"/>
    <cellStyle name="40% - Accent1 11 2" xfId="349"/>
    <cellStyle name="40% - Accent1 11 2 2" xfId="350"/>
    <cellStyle name="40% - Accent1 11 3" xfId="351"/>
    <cellStyle name="40% - Accent1 12" xfId="352"/>
    <cellStyle name="40% - Accent1 12 2" xfId="353"/>
    <cellStyle name="40% - Accent1 12 2 2" xfId="354"/>
    <cellStyle name="40% - Accent1 12 3" xfId="355"/>
    <cellStyle name="40% - Accent1 13" xfId="356"/>
    <cellStyle name="40% - Accent1 13 2" xfId="357"/>
    <cellStyle name="40% - Accent1 13 2 2" xfId="358"/>
    <cellStyle name="40% - Accent1 13 3" xfId="359"/>
    <cellStyle name="40% - Accent1 14" xfId="360"/>
    <cellStyle name="40% - Accent1 14 2" xfId="361"/>
    <cellStyle name="40% - Accent1 14 2 2" xfId="362"/>
    <cellStyle name="40% - Accent1 14 3" xfId="363"/>
    <cellStyle name="40% - Accent1 15" xfId="364"/>
    <cellStyle name="40% - Accent1 15 2" xfId="365"/>
    <cellStyle name="40% - Accent1 15 2 2" xfId="366"/>
    <cellStyle name="40% - Accent1 15 3" xfId="367"/>
    <cellStyle name="40% - Accent1 16" xfId="368"/>
    <cellStyle name="40% - Accent1 2" xfId="369"/>
    <cellStyle name="40% - Accent1 3" xfId="370"/>
    <cellStyle name="40% - Accent1 3 2" xfId="371"/>
    <cellStyle name="40% - Accent1 3 2 2" xfId="372"/>
    <cellStyle name="40% - Accent1 3 3" xfId="373"/>
    <cellStyle name="40% - Accent1 4" xfId="374"/>
    <cellStyle name="40% - Accent1 4 2" xfId="375"/>
    <cellStyle name="40% - Accent1 4 2 2" xfId="376"/>
    <cellStyle name="40% - Accent1 4 3" xfId="377"/>
    <cellStyle name="40% - Accent1 5" xfId="378"/>
    <cellStyle name="40% - Accent1 5 2" xfId="379"/>
    <cellStyle name="40% - Accent1 5 2 2" xfId="380"/>
    <cellStyle name="40% - Accent1 5 3" xfId="381"/>
    <cellStyle name="40% - Accent1 6" xfId="382"/>
    <cellStyle name="40% - Accent1 6 2" xfId="383"/>
    <cellStyle name="40% - Accent1 6 2 2" xfId="384"/>
    <cellStyle name="40% - Accent1 6 3" xfId="385"/>
    <cellStyle name="40% - Accent1 7" xfId="386"/>
    <cellStyle name="40% - Accent1 7 2" xfId="387"/>
    <cellStyle name="40% - Accent1 7 2 2" xfId="388"/>
    <cellStyle name="40% - Accent1 7 3" xfId="389"/>
    <cellStyle name="40% - Accent1 8" xfId="390"/>
    <cellStyle name="40% - Accent1 8 2" xfId="391"/>
    <cellStyle name="40% - Accent1 8 2 2" xfId="392"/>
    <cellStyle name="40% - Accent1 8 3" xfId="393"/>
    <cellStyle name="40% - Accent1 9" xfId="394"/>
    <cellStyle name="40% - Accent1 9 2" xfId="395"/>
    <cellStyle name="40% - Accent1 9 2 2" xfId="396"/>
    <cellStyle name="40% - Accent1 9 3" xfId="397"/>
    <cellStyle name="40% - Accent2 10" xfId="398"/>
    <cellStyle name="40% - Accent2 10 2" xfId="399"/>
    <cellStyle name="40% - Accent2 10 2 2" xfId="400"/>
    <cellStyle name="40% - Accent2 10 3" xfId="401"/>
    <cellStyle name="40% - Accent2 11" xfId="402"/>
    <cellStyle name="40% - Accent2 11 2" xfId="403"/>
    <cellStyle name="40% - Accent2 11 2 2" xfId="404"/>
    <cellStyle name="40% - Accent2 11 3" xfId="405"/>
    <cellStyle name="40% - Accent2 12" xfId="406"/>
    <cellStyle name="40% - Accent2 12 2" xfId="407"/>
    <cellStyle name="40% - Accent2 12 2 2" xfId="408"/>
    <cellStyle name="40% - Accent2 12 3" xfId="409"/>
    <cellStyle name="40% - Accent2 13" xfId="410"/>
    <cellStyle name="40% - Accent2 13 2" xfId="411"/>
    <cellStyle name="40% - Accent2 13 2 2" xfId="412"/>
    <cellStyle name="40% - Accent2 13 3" xfId="413"/>
    <cellStyle name="40% - Accent2 14" xfId="414"/>
    <cellStyle name="40% - Accent2 14 2" xfId="415"/>
    <cellStyle name="40% - Accent2 14 2 2" xfId="416"/>
    <cellStyle name="40% - Accent2 14 3" xfId="417"/>
    <cellStyle name="40% - Accent2 15" xfId="418"/>
    <cellStyle name="40% - Accent2 15 2" xfId="419"/>
    <cellStyle name="40% - Accent2 15 2 2" xfId="420"/>
    <cellStyle name="40% - Accent2 15 3" xfId="421"/>
    <cellStyle name="40% - Accent2 16" xfId="422"/>
    <cellStyle name="40% - Accent2 2" xfId="423"/>
    <cellStyle name="40% - Accent2 3" xfId="424"/>
    <cellStyle name="40% - Accent2 3 2" xfId="425"/>
    <cellStyle name="40% - Accent2 3 2 2" xfId="426"/>
    <cellStyle name="40% - Accent2 3 3" xfId="427"/>
    <cellStyle name="40% - Accent2 4" xfId="428"/>
    <cellStyle name="40% - Accent2 4 2" xfId="429"/>
    <cellStyle name="40% - Accent2 4 2 2" xfId="430"/>
    <cellStyle name="40% - Accent2 4 3" xfId="431"/>
    <cellStyle name="40% - Accent2 5" xfId="432"/>
    <cellStyle name="40% - Accent2 5 2" xfId="433"/>
    <cellStyle name="40% - Accent2 5 2 2" xfId="434"/>
    <cellStyle name="40% - Accent2 5 3" xfId="435"/>
    <cellStyle name="40% - Accent2 6" xfId="436"/>
    <cellStyle name="40% - Accent2 6 2" xfId="437"/>
    <cellStyle name="40% - Accent2 6 2 2" xfId="438"/>
    <cellStyle name="40% - Accent2 6 3" xfId="439"/>
    <cellStyle name="40% - Accent2 7" xfId="440"/>
    <cellStyle name="40% - Accent2 7 2" xfId="441"/>
    <cellStyle name="40% - Accent2 7 2 2" xfId="442"/>
    <cellStyle name="40% - Accent2 7 3" xfId="443"/>
    <cellStyle name="40% - Accent2 8" xfId="444"/>
    <cellStyle name="40% - Accent2 8 2" xfId="445"/>
    <cellStyle name="40% - Accent2 8 2 2" xfId="446"/>
    <cellStyle name="40% - Accent2 8 3" xfId="447"/>
    <cellStyle name="40% - Accent2 9" xfId="448"/>
    <cellStyle name="40% - Accent2 9 2" xfId="449"/>
    <cellStyle name="40% - Accent2 9 2 2" xfId="450"/>
    <cellStyle name="40% - Accent2 9 3" xfId="451"/>
    <cellStyle name="40% - Accent3 10" xfId="452"/>
    <cellStyle name="40% - Accent3 10 2" xfId="453"/>
    <cellStyle name="40% - Accent3 10 2 2" xfId="454"/>
    <cellStyle name="40% - Accent3 10 3" xfId="455"/>
    <cellStyle name="40% - Accent3 11" xfId="456"/>
    <cellStyle name="40% - Accent3 11 2" xfId="457"/>
    <cellStyle name="40% - Accent3 11 2 2" xfId="458"/>
    <cellStyle name="40% - Accent3 11 3" xfId="459"/>
    <cellStyle name="40% - Accent3 12" xfId="460"/>
    <cellStyle name="40% - Accent3 12 2" xfId="461"/>
    <cellStyle name="40% - Accent3 12 2 2" xfId="462"/>
    <cellStyle name="40% - Accent3 12 3" xfId="463"/>
    <cellStyle name="40% - Accent3 13" xfId="464"/>
    <cellStyle name="40% - Accent3 13 2" xfId="465"/>
    <cellStyle name="40% - Accent3 13 2 2" xfId="466"/>
    <cellStyle name="40% - Accent3 13 3" xfId="467"/>
    <cellStyle name="40% - Accent3 14" xfId="468"/>
    <cellStyle name="40% - Accent3 14 2" xfId="469"/>
    <cellStyle name="40% - Accent3 14 2 2" xfId="470"/>
    <cellStyle name="40% - Accent3 14 3" xfId="471"/>
    <cellStyle name="40% - Accent3 15" xfId="472"/>
    <cellStyle name="40% - Accent3 15 2" xfId="473"/>
    <cellStyle name="40% - Accent3 15 2 2" xfId="474"/>
    <cellStyle name="40% - Accent3 15 3" xfId="475"/>
    <cellStyle name="40% - Accent3 16" xfId="476"/>
    <cellStyle name="40% - Accent3 2" xfId="477"/>
    <cellStyle name="40% - Accent3 3" xfId="478"/>
    <cellStyle name="40% - Accent3 3 2" xfId="479"/>
    <cellStyle name="40% - Accent3 3 2 2" xfId="480"/>
    <cellStyle name="40% - Accent3 3 3" xfId="481"/>
    <cellStyle name="40% - Accent3 4" xfId="482"/>
    <cellStyle name="40% - Accent3 4 2" xfId="483"/>
    <cellStyle name="40% - Accent3 4 2 2" xfId="484"/>
    <cellStyle name="40% - Accent3 4 3" xfId="485"/>
    <cellStyle name="40% - Accent3 5" xfId="486"/>
    <cellStyle name="40% - Accent3 5 2" xfId="487"/>
    <cellStyle name="40% - Accent3 5 2 2" xfId="488"/>
    <cellStyle name="40% - Accent3 5 3" xfId="489"/>
    <cellStyle name="40% - Accent3 6" xfId="490"/>
    <cellStyle name="40% - Accent3 6 2" xfId="491"/>
    <cellStyle name="40% - Accent3 6 2 2" xfId="492"/>
    <cellStyle name="40% - Accent3 6 3" xfId="493"/>
    <cellStyle name="40% - Accent3 7" xfId="494"/>
    <cellStyle name="40% - Accent3 7 2" xfId="495"/>
    <cellStyle name="40% - Accent3 7 2 2" xfId="496"/>
    <cellStyle name="40% - Accent3 7 3" xfId="497"/>
    <cellStyle name="40% - Accent3 8" xfId="498"/>
    <cellStyle name="40% - Accent3 8 2" xfId="499"/>
    <cellStyle name="40% - Accent3 8 2 2" xfId="500"/>
    <cellStyle name="40% - Accent3 8 3" xfId="501"/>
    <cellStyle name="40% - Accent3 9" xfId="502"/>
    <cellStyle name="40% - Accent3 9 2" xfId="503"/>
    <cellStyle name="40% - Accent3 9 2 2" xfId="504"/>
    <cellStyle name="40% - Accent3 9 3" xfId="505"/>
    <cellStyle name="40% - Accent4 10" xfId="506"/>
    <cellStyle name="40% - Accent4 10 2" xfId="507"/>
    <cellStyle name="40% - Accent4 10 2 2" xfId="508"/>
    <cellStyle name="40% - Accent4 10 3" xfId="509"/>
    <cellStyle name="40% - Accent4 11" xfId="510"/>
    <cellStyle name="40% - Accent4 11 2" xfId="511"/>
    <cellStyle name="40% - Accent4 11 2 2" xfId="512"/>
    <cellStyle name="40% - Accent4 11 3" xfId="513"/>
    <cellStyle name="40% - Accent4 12" xfId="514"/>
    <cellStyle name="40% - Accent4 12 2" xfId="515"/>
    <cellStyle name="40% - Accent4 12 2 2" xfId="516"/>
    <cellStyle name="40% - Accent4 12 3" xfId="517"/>
    <cellStyle name="40% - Accent4 13" xfId="518"/>
    <cellStyle name="40% - Accent4 13 2" xfId="519"/>
    <cellStyle name="40% - Accent4 13 2 2" xfId="520"/>
    <cellStyle name="40% - Accent4 13 3" xfId="521"/>
    <cellStyle name="40% - Accent4 14" xfId="522"/>
    <cellStyle name="40% - Accent4 14 2" xfId="523"/>
    <cellStyle name="40% - Accent4 14 2 2" xfId="524"/>
    <cellStyle name="40% - Accent4 14 3" xfId="525"/>
    <cellStyle name="40% - Accent4 15" xfId="526"/>
    <cellStyle name="40% - Accent4 15 2" xfId="527"/>
    <cellStyle name="40% - Accent4 15 2 2" xfId="528"/>
    <cellStyle name="40% - Accent4 15 3" xfId="529"/>
    <cellStyle name="40% - Accent4 16" xfId="530"/>
    <cellStyle name="40% - Accent4 16 2" xfId="531"/>
    <cellStyle name="40% - Accent4 16 2 2" xfId="532"/>
    <cellStyle name="40% - Accent4 16 3" xfId="533"/>
    <cellStyle name="40% - Accent4 17" xfId="534"/>
    <cellStyle name="40% - Accent4 2" xfId="535"/>
    <cellStyle name="40% - Accent4 3" xfId="536"/>
    <cellStyle name="40% - Accent4 3 2" xfId="537"/>
    <cellStyle name="40% - Accent4 3 2 2" xfId="538"/>
    <cellStyle name="40% - Accent4 3 3" xfId="539"/>
    <cellStyle name="40% - Accent4 4" xfId="540"/>
    <cellStyle name="40% - Accent4 4 2" xfId="541"/>
    <cellStyle name="40% - Accent4 4 2 2" xfId="542"/>
    <cellStyle name="40% - Accent4 4 3" xfId="543"/>
    <cellStyle name="40% - Accent4 5" xfId="544"/>
    <cellStyle name="40% - Accent4 5 2" xfId="545"/>
    <cellStyle name="40% - Accent4 5 2 2" xfId="546"/>
    <cellStyle name="40% - Accent4 5 3" xfId="547"/>
    <cellStyle name="40% - Accent4 6" xfId="548"/>
    <cellStyle name="40% - Accent4 6 2" xfId="549"/>
    <cellStyle name="40% - Accent4 6 2 2" xfId="550"/>
    <cellStyle name="40% - Accent4 6 3" xfId="551"/>
    <cellStyle name="40% - Accent4 7" xfId="552"/>
    <cellStyle name="40% - Accent4 7 2" xfId="553"/>
    <cellStyle name="40% - Accent4 7 2 2" xfId="554"/>
    <cellStyle name="40% - Accent4 7 3" xfId="555"/>
    <cellStyle name="40% - Accent4 8" xfId="556"/>
    <cellStyle name="40% - Accent4 8 2" xfId="557"/>
    <cellStyle name="40% - Accent4 8 2 2" xfId="558"/>
    <cellStyle name="40% - Accent4 8 3" xfId="559"/>
    <cellStyle name="40% - Accent4 9" xfId="560"/>
    <cellStyle name="40% - Accent4 9 2" xfId="561"/>
    <cellStyle name="40% - Accent4 9 2 2" xfId="562"/>
    <cellStyle name="40% - Accent4 9 3" xfId="563"/>
    <cellStyle name="40% - Accent5 10" xfId="564"/>
    <cellStyle name="40% - Accent5 10 2" xfId="565"/>
    <cellStyle name="40% - Accent5 10 2 2" xfId="566"/>
    <cellStyle name="40% - Accent5 10 3" xfId="567"/>
    <cellStyle name="40% - Accent5 11" xfId="568"/>
    <cellStyle name="40% - Accent5 11 2" xfId="569"/>
    <cellStyle name="40% - Accent5 11 2 2" xfId="570"/>
    <cellStyle name="40% - Accent5 11 3" xfId="571"/>
    <cellStyle name="40% - Accent5 12" xfId="572"/>
    <cellStyle name="40% - Accent5 12 2" xfId="573"/>
    <cellStyle name="40% - Accent5 12 2 2" xfId="574"/>
    <cellStyle name="40% - Accent5 12 3" xfId="575"/>
    <cellStyle name="40% - Accent5 13" xfId="576"/>
    <cellStyle name="40% - Accent5 13 2" xfId="577"/>
    <cellStyle name="40% - Accent5 13 2 2" xfId="578"/>
    <cellStyle name="40% - Accent5 13 3" xfId="579"/>
    <cellStyle name="40% - Accent5 14" xfId="580"/>
    <cellStyle name="40% - Accent5 14 2" xfId="581"/>
    <cellStyle name="40% - Accent5 14 2 2" xfId="582"/>
    <cellStyle name="40% - Accent5 14 3" xfId="583"/>
    <cellStyle name="40% - Accent5 15" xfId="584"/>
    <cellStyle name="40% - Accent5 15 2" xfId="585"/>
    <cellStyle name="40% - Accent5 15 2 2" xfId="586"/>
    <cellStyle name="40% - Accent5 15 3" xfId="587"/>
    <cellStyle name="40% - Accent5 16" xfId="588"/>
    <cellStyle name="40% - Accent5 2" xfId="589"/>
    <cellStyle name="40% - Accent5 3" xfId="590"/>
    <cellStyle name="40% - Accent5 3 2" xfId="591"/>
    <cellStyle name="40% - Accent5 3 2 2" xfId="592"/>
    <cellStyle name="40% - Accent5 3 3" xfId="593"/>
    <cellStyle name="40% - Accent5 4" xfId="594"/>
    <cellStyle name="40% - Accent5 4 2" xfId="595"/>
    <cellStyle name="40% - Accent5 4 2 2" xfId="596"/>
    <cellStyle name="40% - Accent5 4 3" xfId="597"/>
    <cellStyle name="40% - Accent5 5" xfId="598"/>
    <cellStyle name="40% - Accent5 5 2" xfId="599"/>
    <cellStyle name="40% - Accent5 5 2 2" xfId="600"/>
    <cellStyle name="40% - Accent5 5 3" xfId="601"/>
    <cellStyle name="40% - Accent5 6" xfId="602"/>
    <cellStyle name="40% - Accent5 6 2" xfId="603"/>
    <cellStyle name="40% - Accent5 6 2 2" xfId="604"/>
    <cellStyle name="40% - Accent5 6 3" xfId="605"/>
    <cellStyle name="40% - Accent5 7" xfId="606"/>
    <cellStyle name="40% - Accent5 7 2" xfId="607"/>
    <cellStyle name="40% - Accent5 7 2 2" xfId="608"/>
    <cellStyle name="40% - Accent5 7 3" xfId="609"/>
    <cellStyle name="40% - Accent5 8" xfId="610"/>
    <cellStyle name="40% - Accent5 8 2" xfId="611"/>
    <cellStyle name="40% - Accent5 8 2 2" xfId="612"/>
    <cellStyle name="40% - Accent5 8 3" xfId="613"/>
    <cellStyle name="40% - Accent5 9" xfId="614"/>
    <cellStyle name="40% - Accent5 9 2" xfId="615"/>
    <cellStyle name="40% - Accent5 9 2 2" xfId="616"/>
    <cellStyle name="40% - Accent5 9 3" xfId="617"/>
    <cellStyle name="40% - Accent6 10" xfId="618"/>
    <cellStyle name="40% - Accent6 10 2" xfId="619"/>
    <cellStyle name="40% - Accent6 10 2 2" xfId="620"/>
    <cellStyle name="40% - Accent6 10 3" xfId="621"/>
    <cellStyle name="40% - Accent6 11" xfId="622"/>
    <cellStyle name="40% - Accent6 11 2" xfId="623"/>
    <cellStyle name="40% - Accent6 11 2 2" xfId="624"/>
    <cellStyle name="40% - Accent6 11 3" xfId="625"/>
    <cellStyle name="40% - Accent6 12" xfId="626"/>
    <cellStyle name="40% - Accent6 12 2" xfId="627"/>
    <cellStyle name="40% - Accent6 12 2 2" xfId="628"/>
    <cellStyle name="40% - Accent6 12 3" xfId="629"/>
    <cellStyle name="40% - Accent6 13" xfId="630"/>
    <cellStyle name="40% - Accent6 13 2" xfId="631"/>
    <cellStyle name="40% - Accent6 13 2 2" xfId="632"/>
    <cellStyle name="40% - Accent6 13 3" xfId="633"/>
    <cellStyle name="40% - Accent6 14" xfId="634"/>
    <cellStyle name="40% - Accent6 14 2" xfId="635"/>
    <cellStyle name="40% - Accent6 14 2 2" xfId="636"/>
    <cellStyle name="40% - Accent6 14 3" xfId="637"/>
    <cellStyle name="40% - Accent6 15" xfId="638"/>
    <cellStyle name="40% - Accent6 15 2" xfId="639"/>
    <cellStyle name="40% - Accent6 15 2 2" xfId="640"/>
    <cellStyle name="40% - Accent6 15 3" xfId="641"/>
    <cellStyle name="40% - Accent6 16" xfId="642"/>
    <cellStyle name="40% - Accent6 2" xfId="643"/>
    <cellStyle name="40% - Accent6 3" xfId="644"/>
    <cellStyle name="40% - Accent6 3 2" xfId="645"/>
    <cellStyle name="40% - Accent6 3 2 2" xfId="646"/>
    <cellStyle name="40% - Accent6 3 3" xfId="647"/>
    <cellStyle name="40% - Accent6 4" xfId="648"/>
    <cellStyle name="40% - Accent6 4 2" xfId="649"/>
    <cellStyle name="40% - Accent6 4 2 2" xfId="650"/>
    <cellStyle name="40% - Accent6 4 3" xfId="651"/>
    <cellStyle name="40% - Accent6 5" xfId="652"/>
    <cellStyle name="40% - Accent6 5 2" xfId="653"/>
    <cellStyle name="40% - Accent6 5 2 2" xfId="654"/>
    <cellStyle name="40% - Accent6 5 3" xfId="655"/>
    <cellStyle name="40% - Accent6 6" xfId="656"/>
    <cellStyle name="40% - Accent6 6 2" xfId="657"/>
    <cellStyle name="40% - Accent6 6 2 2" xfId="658"/>
    <cellStyle name="40% - Accent6 6 3" xfId="659"/>
    <cellStyle name="40% - Accent6 7" xfId="660"/>
    <cellStyle name="40% - Accent6 7 2" xfId="661"/>
    <cellStyle name="40% - Accent6 7 2 2" xfId="662"/>
    <cellStyle name="40% - Accent6 7 3" xfId="663"/>
    <cellStyle name="40% - Accent6 8" xfId="664"/>
    <cellStyle name="40% - Accent6 8 2" xfId="665"/>
    <cellStyle name="40% - Accent6 8 2 2" xfId="666"/>
    <cellStyle name="40% - Accent6 8 3" xfId="667"/>
    <cellStyle name="40% - Accent6 9" xfId="668"/>
    <cellStyle name="40% - Accent6 9 2" xfId="669"/>
    <cellStyle name="40% - Accent6 9 2 2" xfId="670"/>
    <cellStyle name="40% - Accent6 9 3" xfId="671"/>
    <cellStyle name="60 % - Accent1" xfId="672"/>
    <cellStyle name="60 % - Accent2" xfId="673"/>
    <cellStyle name="60 % - Accent3" xfId="674"/>
    <cellStyle name="60 % - Accent4" xfId="675"/>
    <cellStyle name="60 % - Accent5" xfId="676"/>
    <cellStyle name="60 % - Accent6" xfId="677"/>
    <cellStyle name="60% - Accent1 2" xfId="678"/>
    <cellStyle name="60% - Accent2 2" xfId="679"/>
    <cellStyle name="60% - Accent3 2" xfId="680"/>
    <cellStyle name="60% - Accent4 2" xfId="681"/>
    <cellStyle name="60% - Accent4 3" xfId="682"/>
    <cellStyle name="60% - Accent4 4" xfId="683"/>
    <cellStyle name="60% - Accent4 5" xfId="4"/>
    <cellStyle name="60% - Accent5 2" xfId="684"/>
    <cellStyle name="60% - Accent6 2" xfId="685"/>
    <cellStyle name="Accent1 2" xfId="686"/>
    <cellStyle name="Accent1 3" xfId="687"/>
    <cellStyle name="Accent2 2" xfId="688"/>
    <cellStyle name="Accent2 3" xfId="689"/>
    <cellStyle name="Accent2 4" xfId="690"/>
    <cellStyle name="Accent3 2" xfId="691"/>
    <cellStyle name="Accent4 2" xfId="692"/>
    <cellStyle name="Accent4 3" xfId="693"/>
    <cellStyle name="Accent5 2" xfId="694"/>
    <cellStyle name="Accent6 2" xfId="695"/>
    <cellStyle name="Avertissement" xfId="696"/>
    <cellStyle name="Bad 2" xfId="697"/>
    <cellStyle name="Calcul" xfId="698"/>
    <cellStyle name="Calculation 2" xfId="699"/>
    <cellStyle name="Calculation 3" xfId="700"/>
    <cellStyle name="Calculation 4" xfId="701"/>
    <cellStyle name="Cellule liée" xfId="702"/>
    <cellStyle name="Check Cell 2" xfId="703"/>
    <cellStyle name="Check Cell 2 2" xfId="704"/>
    <cellStyle name="Check Cell 3" xfId="705"/>
    <cellStyle name="Comma" xfId="5" builtinId="3"/>
    <cellStyle name="Comma 10" xfId="706"/>
    <cellStyle name="Comma 10 2" xfId="707"/>
    <cellStyle name="Comma 10 2 2" xfId="708"/>
    <cellStyle name="Comma 10 3" xfId="709"/>
    <cellStyle name="Comma 11" xfId="710"/>
    <cellStyle name="Comma 11 2" xfId="711"/>
    <cellStyle name="Comma 11 2 2" xfId="712"/>
    <cellStyle name="Comma 11 3" xfId="713"/>
    <cellStyle name="Comma 12" xfId="714"/>
    <cellStyle name="Comma 12 2" xfId="715"/>
    <cellStyle name="Comma 12 2 2" xfId="716"/>
    <cellStyle name="Comma 12 3" xfId="717"/>
    <cellStyle name="Comma 13" xfId="718"/>
    <cellStyle name="Comma 13 2" xfId="719"/>
    <cellStyle name="Comma 13 2 2" xfId="720"/>
    <cellStyle name="Comma 13 3" xfId="721"/>
    <cellStyle name="Comma 14" xfId="722"/>
    <cellStyle name="Comma 14 2" xfId="723"/>
    <cellStyle name="Comma 14 2 2" xfId="724"/>
    <cellStyle name="Comma 14 3" xfId="725"/>
    <cellStyle name="Comma 15" xfId="726"/>
    <cellStyle name="Comma 15 2" xfId="727"/>
    <cellStyle name="Comma 15 2 2" xfId="728"/>
    <cellStyle name="Comma 15 3" xfId="729"/>
    <cellStyle name="Comma 2" xfId="730"/>
    <cellStyle name="Comma 3" xfId="731"/>
    <cellStyle name="Comma 3 2" xfId="732"/>
    <cellStyle name="Comma 3 2 2" xfId="733"/>
    <cellStyle name="Comma 4" xfId="734"/>
    <cellStyle name="Comma 4 2" xfId="735"/>
    <cellStyle name="Comma 4 2 2" xfId="736"/>
    <cellStyle name="Comma 4 2 2 2" xfId="737"/>
    <cellStyle name="Comma 4 2 3" xfId="738"/>
    <cellStyle name="Comma 4 3" xfId="739"/>
    <cellStyle name="Comma 5" xfId="740"/>
    <cellStyle name="Comma 5 2" xfId="741"/>
    <cellStyle name="Comma 5 2 2" xfId="742"/>
    <cellStyle name="Comma 5 3" xfId="743"/>
    <cellStyle name="Comma 6" xfId="744"/>
    <cellStyle name="Comma 6 2" xfId="745"/>
    <cellStyle name="Comma 6 2 2" xfId="746"/>
    <cellStyle name="Comma 6 3" xfId="747"/>
    <cellStyle name="Comma 7" xfId="748"/>
    <cellStyle name="Comma 7 2" xfId="749"/>
    <cellStyle name="Comma 8" xfId="750"/>
    <cellStyle name="Comma 8 2" xfId="751"/>
    <cellStyle name="Comma 9" xfId="752"/>
    <cellStyle name="Comma 9 2" xfId="753"/>
    <cellStyle name="Comma 9 2 2" xfId="754"/>
    <cellStyle name="Comma 9 3" xfId="755"/>
    <cellStyle name="Comma_1 2" xfId="1129"/>
    <cellStyle name="Comma_1 3" xfId="756"/>
    <cellStyle name="Commentaire" xfId="757"/>
    <cellStyle name="Currency 2" xfId="758"/>
    <cellStyle name="E&amp;Y House" xfId="759"/>
    <cellStyle name="Entrée" xfId="760"/>
    <cellStyle name="Euro" xfId="761"/>
    <cellStyle name="Explanatory Text 2" xfId="762"/>
    <cellStyle name="Good 2" xfId="763"/>
    <cellStyle name="Heading 1 2" xfId="764"/>
    <cellStyle name="Heading 2 2" xfId="765"/>
    <cellStyle name="Heading 3 2" xfId="766"/>
    <cellStyle name="Heading 4 2" xfId="767"/>
    <cellStyle name="HMRCalculated" xfId="768"/>
    <cellStyle name="HMRCalculated 2" xfId="769"/>
    <cellStyle name="HMRInput" xfId="770"/>
    <cellStyle name="Input 2" xfId="771"/>
    <cellStyle name="Input 3" xfId="772"/>
    <cellStyle name="Input 4" xfId="773"/>
    <cellStyle name="Insatisfaisant" xfId="774"/>
    <cellStyle name="Linked Cell 2" xfId="775"/>
    <cellStyle name="Migliaia 2" xfId="776"/>
    <cellStyle name="Migliaia 3" xfId="777"/>
    <cellStyle name="Neutral 2" xfId="778"/>
    <cellStyle name="Neutre" xfId="779"/>
    <cellStyle name="Normal" xfId="0" builtinId="0"/>
    <cellStyle name="Normal 10" xfId="780"/>
    <cellStyle name="Normal 10 2" xfId="781"/>
    <cellStyle name="Normal 10 2 2" xfId="782"/>
    <cellStyle name="Normal 10 2 2 2" xfId="783"/>
    <cellStyle name="Normal 10 2 3" xfId="784"/>
    <cellStyle name="Normal 10 3" xfId="785"/>
    <cellStyle name="Normal 10 3 2" xfId="786"/>
    <cellStyle name="Normal 10 3 2 2" xfId="787"/>
    <cellStyle name="Normal 10 3 3" xfId="788"/>
    <cellStyle name="Normal 10 4" xfId="789"/>
    <cellStyle name="Normal 10 4 2" xfId="790"/>
    <cellStyle name="Normal 10 5" xfId="791"/>
    <cellStyle name="Normal 11" xfId="792"/>
    <cellStyle name="Normal 11 2" xfId="793"/>
    <cellStyle name="Normal 11 2 2" xfId="794"/>
    <cellStyle name="Normal 11 3" xfId="795"/>
    <cellStyle name="Normal 12" xfId="796"/>
    <cellStyle name="Normal 12 2" xfId="797"/>
    <cellStyle name="Normal 12 2 2" xfId="798"/>
    <cellStyle name="Normal 12 3" xfId="799"/>
    <cellStyle name="Normal 13" xfId="800"/>
    <cellStyle name="Normal 13 2" xfId="801"/>
    <cellStyle name="Normal 13 2 2" xfId="802"/>
    <cellStyle name="Normal 13 3" xfId="803"/>
    <cellStyle name="Normal 14" xfId="1"/>
    <cellStyle name="Normal 15" xfId="804"/>
    <cellStyle name="Normal 16" xfId="3"/>
    <cellStyle name="Normal 17" xfId="805"/>
    <cellStyle name="Normal 18" xfId="806"/>
    <cellStyle name="Normal 18 2" xfId="807"/>
    <cellStyle name="Normal 18 2 2" xfId="808"/>
    <cellStyle name="Normal 18 3" xfId="809"/>
    <cellStyle name="Normal 19" xfId="810"/>
    <cellStyle name="Normal 19 2" xfId="811"/>
    <cellStyle name="Normal 19 2 2" xfId="812"/>
    <cellStyle name="Normal 19 3" xfId="813"/>
    <cellStyle name="Normal 2" xfId="2"/>
    <cellStyle name="Normal 2 2" xfId="814"/>
    <cellStyle name="Normal 2 3" xfId="815"/>
    <cellStyle name="Normal 2_ECF Store Final Summary" xfId="816"/>
    <cellStyle name="Normal 20" xfId="817"/>
    <cellStyle name="Normal 20 2" xfId="818"/>
    <cellStyle name="Normal 20 2 2" xfId="819"/>
    <cellStyle name="Normal 20 3" xfId="820"/>
    <cellStyle name="Normal 21" xfId="821"/>
    <cellStyle name="Normal 21 2" xfId="822"/>
    <cellStyle name="Normal 21 2 2" xfId="823"/>
    <cellStyle name="Normal 21 3" xfId="824"/>
    <cellStyle name="Normal 22" xfId="825"/>
    <cellStyle name="Normal 22 2" xfId="826"/>
    <cellStyle name="Normal 22 2 2" xfId="827"/>
    <cellStyle name="Normal 22 3" xfId="828"/>
    <cellStyle name="Normal 23" xfId="829"/>
    <cellStyle name="Normal 23 2" xfId="830"/>
    <cellStyle name="Normal 23 2 2" xfId="831"/>
    <cellStyle name="Normal 23 3" xfId="832"/>
    <cellStyle name="Normal 24" xfId="833"/>
    <cellStyle name="Normal 24 2" xfId="834"/>
    <cellStyle name="Normal 24 2 2" xfId="835"/>
    <cellStyle name="Normal 24 3" xfId="836"/>
    <cellStyle name="Normal 25" xfId="837"/>
    <cellStyle name="Normal 25 2" xfId="838"/>
    <cellStyle name="Normal 25 2 2" xfId="839"/>
    <cellStyle name="Normal 25 3" xfId="840"/>
    <cellStyle name="Normal 26" xfId="841"/>
    <cellStyle name="Normal 26 2" xfId="842"/>
    <cellStyle name="Normal 26 2 2" xfId="843"/>
    <cellStyle name="Normal 26 3" xfId="844"/>
    <cellStyle name="Normal 27" xfId="845"/>
    <cellStyle name="Normal 27 2" xfId="846"/>
    <cellStyle name="Normal 27 2 2" xfId="847"/>
    <cellStyle name="Normal 27 3" xfId="848"/>
    <cellStyle name="Normal 28" xfId="849"/>
    <cellStyle name="Normal 28 2" xfId="850"/>
    <cellStyle name="Normal 28 2 2" xfId="851"/>
    <cellStyle name="Normal 28 3" xfId="852"/>
    <cellStyle name="Normal 29" xfId="853"/>
    <cellStyle name="Normal 29 2" xfId="854"/>
    <cellStyle name="Normal 29 2 2" xfId="855"/>
    <cellStyle name="Normal 29 3" xfId="856"/>
    <cellStyle name="Normal 3" xfId="7"/>
    <cellStyle name="Normal 3 2" xfId="857"/>
    <cellStyle name="Normal 3 2 2" xfId="858"/>
    <cellStyle name="Normal 3 3" xfId="859"/>
    <cellStyle name="Normal 30" xfId="860"/>
    <cellStyle name="Normal 30 2" xfId="861"/>
    <cellStyle name="Normal 30 2 2" xfId="862"/>
    <cellStyle name="Normal 30 3" xfId="863"/>
    <cellStyle name="Normal 31" xfId="864"/>
    <cellStyle name="Normal 31 2" xfId="865"/>
    <cellStyle name="Normal 31 2 2" xfId="866"/>
    <cellStyle name="Normal 31 3" xfId="867"/>
    <cellStyle name="Normal 32" xfId="868"/>
    <cellStyle name="Normal 32 2" xfId="869"/>
    <cellStyle name="Normal 32 2 2" xfId="870"/>
    <cellStyle name="Normal 32 3" xfId="871"/>
    <cellStyle name="Normal 33" xfId="872"/>
    <cellStyle name="Normal 33 2" xfId="873"/>
    <cellStyle name="Normal 33 2 2" xfId="874"/>
    <cellStyle name="Normal 33 3" xfId="875"/>
    <cellStyle name="Normal 34" xfId="876"/>
    <cellStyle name="Normal 34 2" xfId="877"/>
    <cellStyle name="Normal 34 2 2" xfId="878"/>
    <cellStyle name="Normal 34 3" xfId="879"/>
    <cellStyle name="Normal 35" xfId="880"/>
    <cellStyle name="Normal 35 2" xfId="881"/>
    <cellStyle name="Normal 35 2 2" xfId="882"/>
    <cellStyle name="Normal 35 3" xfId="883"/>
    <cellStyle name="Normal 36" xfId="884"/>
    <cellStyle name="Normal 36 2" xfId="885"/>
    <cellStyle name="Normal 36 2 2" xfId="886"/>
    <cellStyle name="Normal 36 3" xfId="887"/>
    <cellStyle name="Normal 37" xfId="888"/>
    <cellStyle name="Normal 38" xfId="889"/>
    <cellStyle name="Normal 38 2" xfId="890"/>
    <cellStyle name="Normal 38 2 2" xfId="891"/>
    <cellStyle name="Normal 38 3" xfId="892"/>
    <cellStyle name="Normal 39" xfId="893"/>
    <cellStyle name="Normal 39 2" xfId="894"/>
    <cellStyle name="Normal 39 2 2" xfId="895"/>
    <cellStyle name="Normal 39 3" xfId="896"/>
    <cellStyle name="Normal 4" xfId="897"/>
    <cellStyle name="Normal 4 2" xfId="898"/>
    <cellStyle name="Normal 4 3" xfId="899"/>
    <cellStyle name="Normal 4 3 2" xfId="900"/>
    <cellStyle name="Normal 4 4" xfId="901"/>
    <cellStyle name="Normal 40" xfId="902"/>
    <cellStyle name="Normal 40 2" xfId="903"/>
    <cellStyle name="Normal 40 2 2" xfId="904"/>
    <cellStyle name="Normal 40 2 2 2" xfId="905"/>
    <cellStyle name="Normal 40 2 3" xfId="906"/>
    <cellStyle name="Normal 40 3" xfId="907"/>
    <cellStyle name="Normal 40 3 2" xfId="908"/>
    <cellStyle name="Normal 40 4" xfId="909"/>
    <cellStyle name="Normal 41" xfId="910"/>
    <cellStyle name="Normal 41 2" xfId="911"/>
    <cellStyle name="Normal 42" xfId="912"/>
    <cellStyle name="Normal 42 2" xfId="913"/>
    <cellStyle name="Normal 43" xfId="914"/>
    <cellStyle name="Normal 43 2" xfId="915"/>
    <cellStyle name="Normal 44" xfId="916"/>
    <cellStyle name="Normal 44 2" xfId="917"/>
    <cellStyle name="Normal 45" xfId="918"/>
    <cellStyle name="Normal 45 2" xfId="919"/>
    <cellStyle name="Normal 46" xfId="920"/>
    <cellStyle name="Normal 46 2" xfId="921"/>
    <cellStyle name="Normal 47" xfId="922"/>
    <cellStyle name="Normal 47 2" xfId="923"/>
    <cellStyle name="Normal 48" xfId="924"/>
    <cellStyle name="Normal 48 2" xfId="925"/>
    <cellStyle name="Normal 49" xfId="926"/>
    <cellStyle name="Normal 49 2" xfId="927"/>
    <cellStyle name="Normal 5" xfId="928"/>
    <cellStyle name="Normal 5 2" xfId="929"/>
    <cellStyle name="Normal 5 2 2" xfId="930"/>
    <cellStyle name="Normal 5 2 2 2" xfId="931"/>
    <cellStyle name="Normal 5 2 3" xfId="932"/>
    <cellStyle name="Normal 5 3" xfId="933"/>
    <cellStyle name="Normal 5 3 2" xfId="934"/>
    <cellStyle name="Normal 5 4" xfId="935"/>
    <cellStyle name="Normal 50" xfId="936"/>
    <cellStyle name="Normal 50 2" xfId="937"/>
    <cellStyle name="Normal 51" xfId="938"/>
    <cellStyle name="Normal 51 2" xfId="939"/>
    <cellStyle name="Normal 52" xfId="940"/>
    <cellStyle name="Normal 52 2" xfId="941"/>
    <cellStyle name="Normal 53" xfId="942"/>
    <cellStyle name="Normal 53 2" xfId="943"/>
    <cellStyle name="Normal 54" xfId="944"/>
    <cellStyle name="Normal 54 2" xfId="945"/>
    <cellStyle name="Normal 55" xfId="946"/>
    <cellStyle name="Normal 55 2" xfId="947"/>
    <cellStyle name="Normal 56" xfId="948"/>
    <cellStyle name="Normal 56 2" xfId="949"/>
    <cellStyle name="Normal 57" xfId="950"/>
    <cellStyle name="Normal 6" xfId="951"/>
    <cellStyle name="Normal 6 2" xfId="952"/>
    <cellStyle name="Normal 6 2 2" xfId="953"/>
    <cellStyle name="Normal 6 3" xfId="954"/>
    <cellStyle name="Normal 7" xfId="955"/>
    <cellStyle name="Normal 8" xfId="956"/>
    <cellStyle name="Normal 8 2" xfId="957"/>
    <cellStyle name="Normal 8 2 2" xfId="958"/>
    <cellStyle name="Normal 8 3" xfId="959"/>
    <cellStyle name="Normal 9" xfId="960"/>
    <cellStyle name="Normal 9 2" xfId="961"/>
    <cellStyle name="Normal 9 2 2" xfId="962"/>
    <cellStyle name="Normal 9 3" xfId="963"/>
    <cellStyle name="Normal_Profit &amp; Loss acc. Albavia" xfId="6"/>
    <cellStyle name="Normale 2" xfId="964"/>
    <cellStyle name="Normale 3" xfId="965"/>
    <cellStyle name="Normalny_AKTYWA" xfId="966"/>
    <cellStyle name="Note 10" xfId="967"/>
    <cellStyle name="Note 10 2" xfId="968"/>
    <cellStyle name="Note 10 2 2" xfId="969"/>
    <cellStyle name="Note 10 3" xfId="970"/>
    <cellStyle name="Note 11" xfId="971"/>
    <cellStyle name="Note 11 2" xfId="972"/>
    <cellStyle name="Note 11 2 2" xfId="973"/>
    <cellStyle name="Note 11 3" xfId="974"/>
    <cellStyle name="Note 12" xfId="975"/>
    <cellStyle name="Note 12 2" xfId="976"/>
    <cellStyle name="Note 12 2 2" xfId="977"/>
    <cellStyle name="Note 12 3" xfId="978"/>
    <cellStyle name="Note 13" xfId="979"/>
    <cellStyle name="Note 13 2" xfId="980"/>
    <cellStyle name="Note 13 2 2" xfId="981"/>
    <cellStyle name="Note 13 3" xfId="982"/>
    <cellStyle name="Note 14" xfId="983"/>
    <cellStyle name="Note 14 2" xfId="984"/>
    <cellStyle name="Note 14 2 2" xfId="985"/>
    <cellStyle name="Note 14 3" xfId="986"/>
    <cellStyle name="Note 15" xfId="987"/>
    <cellStyle name="Note 15 2" xfId="988"/>
    <cellStyle name="Note 15 2 2" xfId="989"/>
    <cellStyle name="Note 15 3" xfId="990"/>
    <cellStyle name="Note 16" xfId="991"/>
    <cellStyle name="Note 16 2" xfId="992"/>
    <cellStyle name="Note 16 2 2" xfId="993"/>
    <cellStyle name="Note 16 3" xfId="994"/>
    <cellStyle name="Note 17" xfId="995"/>
    <cellStyle name="Note 17 2" xfId="996"/>
    <cellStyle name="Note 17 2 2" xfId="997"/>
    <cellStyle name="Note 17 3" xfId="998"/>
    <cellStyle name="Note 18" xfId="999"/>
    <cellStyle name="Note 18 2" xfId="1000"/>
    <cellStyle name="Note 18 2 2" xfId="1001"/>
    <cellStyle name="Note 18 3" xfId="1002"/>
    <cellStyle name="Note 19" xfId="1003"/>
    <cellStyle name="Note 19 2" xfId="1004"/>
    <cellStyle name="Note 19 2 2" xfId="1005"/>
    <cellStyle name="Note 19 3" xfId="1006"/>
    <cellStyle name="Note 2" xfId="1007"/>
    <cellStyle name="Note 20" xfId="1008"/>
    <cellStyle name="Note 20 2" xfId="1009"/>
    <cellStyle name="Note 20 2 2" xfId="1010"/>
    <cellStyle name="Note 20 3" xfId="1011"/>
    <cellStyle name="Note 21" xfId="1012"/>
    <cellStyle name="Note 21 2" xfId="1013"/>
    <cellStyle name="Note 21 2 2" xfId="1014"/>
    <cellStyle name="Note 21 3" xfId="1015"/>
    <cellStyle name="Note 22" xfId="1016"/>
    <cellStyle name="Note 22 2" xfId="1017"/>
    <cellStyle name="Note 22 2 2" xfId="1018"/>
    <cellStyle name="Note 22 3" xfId="1019"/>
    <cellStyle name="Note 23" xfId="1020"/>
    <cellStyle name="Note 23 2" xfId="1021"/>
    <cellStyle name="Note 23 2 2" xfId="1022"/>
    <cellStyle name="Note 23 3" xfId="1023"/>
    <cellStyle name="Note 24" xfId="1024"/>
    <cellStyle name="Note 24 2" xfId="1025"/>
    <cellStyle name="Note 24 2 2" xfId="1026"/>
    <cellStyle name="Note 24 3" xfId="1027"/>
    <cellStyle name="Note 25" xfId="1028"/>
    <cellStyle name="Note 25 2" xfId="1029"/>
    <cellStyle name="Note 25 2 2" xfId="1030"/>
    <cellStyle name="Note 25 3" xfId="1031"/>
    <cellStyle name="Note 26" xfId="1032"/>
    <cellStyle name="Note 26 2" xfId="1033"/>
    <cellStyle name="Note 26 2 2" xfId="1034"/>
    <cellStyle name="Note 26 3" xfId="1035"/>
    <cellStyle name="Note 27" xfId="1036"/>
    <cellStyle name="Note 27 2" xfId="1037"/>
    <cellStyle name="Note 27 2 2" xfId="1038"/>
    <cellStyle name="Note 27 3" xfId="1039"/>
    <cellStyle name="Note 28" xfId="1040"/>
    <cellStyle name="Note 28 2" xfId="1041"/>
    <cellStyle name="Note 28 2 2" xfId="1042"/>
    <cellStyle name="Note 28 3" xfId="1043"/>
    <cellStyle name="Note 29" xfId="1044"/>
    <cellStyle name="Note 29 2" xfId="1045"/>
    <cellStyle name="Note 29 2 2" xfId="1046"/>
    <cellStyle name="Note 29 3" xfId="1047"/>
    <cellStyle name="Note 3" xfId="1048"/>
    <cellStyle name="Note 3 2" xfId="1049"/>
    <cellStyle name="Note 3 2 2" xfId="1050"/>
    <cellStyle name="Note 3 3" xfId="1051"/>
    <cellStyle name="Note 30" xfId="1052"/>
    <cellStyle name="Note 30 2" xfId="1053"/>
    <cellStyle name="Note 30 2 2" xfId="1054"/>
    <cellStyle name="Note 30 3" xfId="1055"/>
    <cellStyle name="Note 31" xfId="1056"/>
    <cellStyle name="Note 31 2" xfId="1057"/>
    <cellStyle name="Note 31 2 2" xfId="1058"/>
    <cellStyle name="Note 31 3" xfId="1059"/>
    <cellStyle name="Note 32" xfId="1060"/>
    <cellStyle name="Note 32 2" xfId="1061"/>
    <cellStyle name="Note 32 2 2" xfId="1062"/>
    <cellStyle name="Note 32 3" xfId="1063"/>
    <cellStyle name="Note 33" xfId="1064"/>
    <cellStyle name="Note 33 2" xfId="1065"/>
    <cellStyle name="Note 33 2 2" xfId="1066"/>
    <cellStyle name="Note 33 3" xfId="1067"/>
    <cellStyle name="Note 34" xfId="1068"/>
    <cellStyle name="Note 34 2" xfId="1069"/>
    <cellStyle name="Note 34 2 2" xfId="1070"/>
    <cellStyle name="Note 34 3" xfId="1071"/>
    <cellStyle name="Note 35" xfId="1072"/>
    <cellStyle name="Note 35 2" xfId="1073"/>
    <cellStyle name="Note 35 2 2" xfId="1074"/>
    <cellStyle name="Note 35 3" xfId="1075"/>
    <cellStyle name="Note 36" xfId="1076"/>
    <cellStyle name="Note 36 2" xfId="1077"/>
    <cellStyle name="Note 36 2 2" xfId="1078"/>
    <cellStyle name="Note 36 3" xfId="1079"/>
    <cellStyle name="Note 37" xfId="1080"/>
    <cellStyle name="Note 4" xfId="1081"/>
    <cellStyle name="Note 4 2" xfId="1082"/>
    <cellStyle name="Note 4 2 2" xfId="1083"/>
    <cellStyle name="Note 4 3" xfId="1084"/>
    <cellStyle name="Note 5" xfId="1085"/>
    <cellStyle name="Note 5 2" xfId="1086"/>
    <cellStyle name="Note 5 2 2" xfId="1087"/>
    <cellStyle name="Note 5 3" xfId="1088"/>
    <cellStyle name="Note 6" xfId="1089"/>
    <cellStyle name="Note 6 2" xfId="1090"/>
    <cellStyle name="Note 6 2 2" xfId="1091"/>
    <cellStyle name="Note 6 3" xfId="1092"/>
    <cellStyle name="Note 7" xfId="1093"/>
    <cellStyle name="Note 7 2" xfId="1094"/>
    <cellStyle name="Note 7 2 2" xfId="1095"/>
    <cellStyle name="Note 7 3" xfId="1096"/>
    <cellStyle name="Note 8" xfId="1097"/>
    <cellStyle name="Note 8 2" xfId="1098"/>
    <cellStyle name="Note 8 2 2" xfId="1099"/>
    <cellStyle name="Note 8 3" xfId="1100"/>
    <cellStyle name="Note 9" xfId="1101"/>
    <cellStyle name="Note 9 2" xfId="1102"/>
    <cellStyle name="Note 9 2 2" xfId="1103"/>
    <cellStyle name="Note 9 3" xfId="1104"/>
    <cellStyle name="Output 2" xfId="1105"/>
    <cellStyle name="Output 3" xfId="1106"/>
    <cellStyle name="Percent 2" xfId="1107"/>
    <cellStyle name="Percent 2 2" xfId="1108"/>
    <cellStyle name="Percent 2 2 2" xfId="1109"/>
    <cellStyle name="Percent 2 2 2 2" xfId="1110"/>
    <cellStyle name="Percent 2 2 3" xfId="1111"/>
    <cellStyle name="Percent 2 3" xfId="1112"/>
    <cellStyle name="Percent 3" xfId="1113"/>
    <cellStyle name="Percent 3 2" xfId="1114"/>
    <cellStyle name="Percent 4" xfId="1115"/>
    <cellStyle name="Percentuale 2" xfId="1116"/>
    <cellStyle name="Satisfaisant" xfId="1117"/>
    <cellStyle name="Sortie" xfId="1118"/>
    <cellStyle name="Texte explicatif" xfId="1119"/>
    <cellStyle name="Title 2" xfId="1120"/>
    <cellStyle name="Titre" xfId="1121"/>
    <cellStyle name="Titre 1" xfId="1122"/>
    <cellStyle name="Titre 2" xfId="1123"/>
    <cellStyle name="Titre 3" xfId="1124"/>
    <cellStyle name="Titre 4" xfId="1125"/>
    <cellStyle name="Total 2" xfId="1126"/>
    <cellStyle name="Vérification" xfId="1127"/>
    <cellStyle name="Warning Text 2" xfId="1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158750</xdr:colOff>
      <xdr:row>3</xdr:row>
      <xdr:rowOff>102659</xdr:rowOff>
    </xdr:from>
    <xdr:to>
      <xdr:col>20</xdr:col>
      <xdr:colOff>287056</xdr:colOff>
      <xdr:row>23</xdr:row>
      <xdr:rowOff>74084</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3167" y="801159"/>
          <a:ext cx="3811306" cy="2723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dministrator\Desktop\CEM%202008\INCOMING%20REP\Mgmt%2005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Title"/>
      <sheetName val="1.0 Key Indicators"/>
      <sheetName val="2.0 Monthly Variations"/>
      <sheetName val="3.1 Supply Vol &amp; Market Share"/>
      <sheetName val="3.2 Vol"/>
      <sheetName val="3.3.1 Prd-Mix Anal (V)"/>
      <sheetName val="3.3.2 Prd-Mix Anal (P)"/>
      <sheetName val="3.3.3 Prd-Mix Anal (R)"/>
      <sheetName val="3.4 Marginal Analysis"/>
      <sheetName val="3.5 Disp."/>
      <sheetName val="4.1 Production2"/>
      <sheetName val="4.0 Production"/>
      <sheetName val="Prd Charts"/>
      <sheetName val="Chart2"/>
      <sheetName val="5.0 Manp"/>
      <sheetName val="6.1 IncSt"/>
      <sheetName val="6.2 BalSh"/>
      <sheetName val="6.3 Cash"/>
      <sheetName val="6.4 NetIcome Tree"/>
      <sheetName val="6.5 IS Var. Analysis"/>
      <sheetName val="6.6 BS Var. Analysis"/>
      <sheetName val="6.7 Capex"/>
      <sheetName val="6.8 Latest Estimate"/>
      <sheetName val="6.9 Covenants Chart"/>
      <sheetName val="6.5 Var. Analysis 1"/>
      <sheetName val="6.8 Graphs (IS)"/>
      <sheetName val="Print_Param"/>
      <sheetName val="Comments"/>
    </sheetNames>
    <sheetDataSet>
      <sheetData sheetId="0" refreshError="1">
        <row r="3">
          <cell r="A3">
            <v>1</v>
          </cell>
        </row>
        <row r="28">
          <cell r="F28">
            <v>1000</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sheetData sheetId="17" refreshError="1"/>
      <sheetData sheetId="18" refreshError="1"/>
      <sheetData sheetId="19"/>
      <sheetData sheetId="20"/>
      <sheetData sheetId="21"/>
      <sheetData sheetId="22" refreshError="1"/>
      <sheetData sheetId="23" refreshError="1"/>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view="pageBreakPreview" zoomScale="90" zoomScaleNormal="100" zoomScaleSheetLayoutView="90" workbookViewId="0">
      <selection activeCell="F54" sqref="F54"/>
    </sheetView>
  </sheetViews>
  <sheetFormatPr defaultRowHeight="12.75"/>
  <cols>
    <col min="1" max="1" width="3.5703125" style="1" customWidth="1"/>
    <col min="2" max="2" width="50.85546875" style="1" customWidth="1"/>
    <col min="3" max="4" width="51.140625" style="1" hidden="1" customWidth="1"/>
    <col min="5" max="5" width="8.140625" style="1" customWidth="1"/>
    <col min="6" max="6" width="40.140625" style="1" customWidth="1"/>
    <col min="7" max="7" width="7" style="1" customWidth="1"/>
    <col min="8" max="8" width="2.7109375" style="1" customWidth="1"/>
    <col min="9" max="9" width="12.5703125" style="1" customWidth="1"/>
    <col min="10" max="10" width="14.5703125" style="1" customWidth="1"/>
    <col min="11" max="11" width="11.140625" style="1" customWidth="1"/>
    <col min="12" max="12" width="12.85546875" style="1" customWidth="1"/>
    <col min="13" max="251" width="9.140625" style="1"/>
    <col min="252" max="252" width="13.5703125" style="1" customWidth="1"/>
    <col min="253" max="254" width="9.140625" style="1"/>
    <col min="255" max="255" width="9.28515625" style="1" customWidth="1"/>
    <col min="256" max="256" width="11.42578125" style="1" customWidth="1"/>
    <col min="257" max="257" width="12.85546875" style="1" customWidth="1"/>
    <col min="258" max="258" width="5.42578125" style="1" customWidth="1"/>
    <col min="259" max="260" width="9.140625" style="1"/>
    <col min="261" max="261" width="3.140625" style="1" customWidth="1"/>
    <col min="262" max="262" width="9.42578125" style="1" customWidth="1"/>
    <col min="263" max="263" width="1.85546875" style="1" customWidth="1"/>
    <col min="264" max="507" width="9.140625" style="1"/>
    <col min="508" max="508" width="13.5703125" style="1" customWidth="1"/>
    <col min="509" max="510" width="9.140625" style="1"/>
    <col min="511" max="511" width="9.28515625" style="1" customWidth="1"/>
    <col min="512" max="512" width="11.42578125" style="1" customWidth="1"/>
    <col min="513" max="513" width="12.85546875" style="1" customWidth="1"/>
    <col min="514" max="514" width="5.42578125" style="1" customWidth="1"/>
    <col min="515" max="516" width="9.140625" style="1"/>
    <col min="517" max="517" width="3.140625" style="1" customWidth="1"/>
    <col min="518" max="518" width="9.42578125" style="1" customWidth="1"/>
    <col min="519" max="519" width="1.85546875" style="1" customWidth="1"/>
    <col min="520" max="763" width="9.140625" style="1"/>
    <col min="764" max="764" width="13.5703125" style="1" customWidth="1"/>
    <col min="765" max="766" width="9.140625" style="1"/>
    <col min="767" max="767" width="9.28515625" style="1" customWidth="1"/>
    <col min="768" max="768" width="11.42578125" style="1" customWidth="1"/>
    <col min="769" max="769" width="12.85546875" style="1" customWidth="1"/>
    <col min="770" max="770" width="5.42578125" style="1" customWidth="1"/>
    <col min="771" max="772" width="9.140625" style="1"/>
    <col min="773" max="773" width="3.140625" style="1" customWidth="1"/>
    <col min="774" max="774" width="9.42578125" style="1" customWidth="1"/>
    <col min="775" max="775" width="1.85546875" style="1" customWidth="1"/>
    <col min="776" max="1019" width="9.140625" style="1"/>
    <col min="1020" max="1020" width="13.5703125" style="1" customWidth="1"/>
    <col min="1021" max="1022" width="9.140625" style="1"/>
    <col min="1023" max="1023" width="9.28515625" style="1" customWidth="1"/>
    <col min="1024" max="1024" width="11.42578125" style="1" customWidth="1"/>
    <col min="1025" max="1025" width="12.85546875" style="1" customWidth="1"/>
    <col min="1026" max="1026" width="5.42578125" style="1" customWidth="1"/>
    <col min="1027" max="1028" width="9.140625" style="1"/>
    <col min="1029" max="1029" width="3.140625" style="1" customWidth="1"/>
    <col min="1030" max="1030" width="9.42578125" style="1" customWidth="1"/>
    <col min="1031" max="1031" width="1.85546875" style="1" customWidth="1"/>
    <col min="1032" max="1275" width="9.140625" style="1"/>
    <col min="1276" max="1276" width="13.5703125" style="1" customWidth="1"/>
    <col min="1277" max="1278" width="9.140625" style="1"/>
    <col min="1279" max="1279" width="9.28515625" style="1" customWidth="1"/>
    <col min="1280" max="1280" width="11.42578125" style="1" customWidth="1"/>
    <col min="1281" max="1281" width="12.85546875" style="1" customWidth="1"/>
    <col min="1282" max="1282" width="5.42578125" style="1" customWidth="1"/>
    <col min="1283" max="1284" width="9.140625" style="1"/>
    <col min="1285" max="1285" width="3.140625" style="1" customWidth="1"/>
    <col min="1286" max="1286" width="9.42578125" style="1" customWidth="1"/>
    <col min="1287" max="1287" width="1.85546875" style="1" customWidth="1"/>
    <col min="1288" max="1531" width="9.140625" style="1"/>
    <col min="1532" max="1532" width="13.5703125" style="1" customWidth="1"/>
    <col min="1533" max="1534" width="9.140625" style="1"/>
    <col min="1535" max="1535" width="9.28515625" style="1" customWidth="1"/>
    <col min="1536" max="1536" width="11.42578125" style="1" customWidth="1"/>
    <col min="1537" max="1537" width="12.85546875" style="1" customWidth="1"/>
    <col min="1538" max="1538" width="5.42578125" style="1" customWidth="1"/>
    <col min="1539" max="1540" width="9.140625" style="1"/>
    <col min="1541" max="1541" width="3.140625" style="1" customWidth="1"/>
    <col min="1542" max="1542" width="9.42578125" style="1" customWidth="1"/>
    <col min="1543" max="1543" width="1.85546875" style="1" customWidth="1"/>
    <col min="1544" max="1787" width="9.140625" style="1"/>
    <col min="1788" max="1788" width="13.5703125" style="1" customWidth="1"/>
    <col min="1789" max="1790" width="9.140625" style="1"/>
    <col min="1791" max="1791" width="9.28515625" style="1" customWidth="1"/>
    <col min="1792" max="1792" width="11.42578125" style="1" customWidth="1"/>
    <col min="1793" max="1793" width="12.85546875" style="1" customWidth="1"/>
    <col min="1794" max="1794" width="5.42578125" style="1" customWidth="1"/>
    <col min="1795" max="1796" width="9.140625" style="1"/>
    <col min="1797" max="1797" width="3.140625" style="1" customWidth="1"/>
    <col min="1798" max="1798" width="9.42578125" style="1" customWidth="1"/>
    <col min="1799" max="1799" width="1.85546875" style="1" customWidth="1"/>
    <col min="1800" max="2043" width="9.140625" style="1"/>
    <col min="2044" max="2044" width="13.5703125" style="1" customWidth="1"/>
    <col min="2045" max="2046" width="9.140625" style="1"/>
    <col min="2047" max="2047" width="9.28515625" style="1" customWidth="1"/>
    <col min="2048" max="2048" width="11.42578125" style="1" customWidth="1"/>
    <col min="2049" max="2049" width="12.85546875" style="1" customWidth="1"/>
    <col min="2050" max="2050" width="5.42578125" style="1" customWidth="1"/>
    <col min="2051" max="2052" width="9.140625" style="1"/>
    <col min="2053" max="2053" width="3.140625" style="1" customWidth="1"/>
    <col min="2054" max="2054" width="9.42578125" style="1" customWidth="1"/>
    <col min="2055" max="2055" width="1.85546875" style="1" customWidth="1"/>
    <col min="2056" max="2299" width="9.140625" style="1"/>
    <col min="2300" max="2300" width="13.5703125" style="1" customWidth="1"/>
    <col min="2301" max="2302" width="9.140625" style="1"/>
    <col min="2303" max="2303" width="9.28515625" style="1" customWidth="1"/>
    <col min="2304" max="2304" width="11.42578125" style="1" customWidth="1"/>
    <col min="2305" max="2305" width="12.85546875" style="1" customWidth="1"/>
    <col min="2306" max="2306" width="5.42578125" style="1" customWidth="1"/>
    <col min="2307" max="2308" width="9.140625" style="1"/>
    <col min="2309" max="2309" width="3.140625" style="1" customWidth="1"/>
    <col min="2310" max="2310" width="9.42578125" style="1" customWidth="1"/>
    <col min="2311" max="2311" width="1.85546875" style="1" customWidth="1"/>
    <col min="2312" max="2555" width="9.140625" style="1"/>
    <col min="2556" max="2556" width="13.5703125" style="1" customWidth="1"/>
    <col min="2557" max="2558" width="9.140625" style="1"/>
    <col min="2559" max="2559" width="9.28515625" style="1" customWidth="1"/>
    <col min="2560" max="2560" width="11.42578125" style="1" customWidth="1"/>
    <col min="2561" max="2561" width="12.85546875" style="1" customWidth="1"/>
    <col min="2562" max="2562" width="5.42578125" style="1" customWidth="1"/>
    <col min="2563" max="2564" width="9.140625" style="1"/>
    <col min="2565" max="2565" width="3.140625" style="1" customWidth="1"/>
    <col min="2566" max="2566" width="9.42578125" style="1" customWidth="1"/>
    <col min="2567" max="2567" width="1.85546875" style="1" customWidth="1"/>
    <col min="2568" max="2811" width="9.140625" style="1"/>
    <col min="2812" max="2812" width="13.5703125" style="1" customWidth="1"/>
    <col min="2813" max="2814" width="9.140625" style="1"/>
    <col min="2815" max="2815" width="9.28515625" style="1" customWidth="1"/>
    <col min="2816" max="2816" width="11.42578125" style="1" customWidth="1"/>
    <col min="2817" max="2817" width="12.85546875" style="1" customWidth="1"/>
    <col min="2818" max="2818" width="5.42578125" style="1" customWidth="1"/>
    <col min="2819" max="2820" width="9.140625" style="1"/>
    <col min="2821" max="2821" width="3.140625" style="1" customWidth="1"/>
    <col min="2822" max="2822" width="9.42578125" style="1" customWidth="1"/>
    <col min="2823" max="2823" width="1.85546875" style="1" customWidth="1"/>
    <col min="2824" max="3067" width="9.140625" style="1"/>
    <col min="3068" max="3068" width="13.5703125" style="1" customWidth="1"/>
    <col min="3069" max="3070" width="9.140625" style="1"/>
    <col min="3071" max="3071" width="9.28515625" style="1" customWidth="1"/>
    <col min="3072" max="3072" width="11.42578125" style="1" customWidth="1"/>
    <col min="3073" max="3073" width="12.85546875" style="1" customWidth="1"/>
    <col min="3074" max="3074" width="5.42578125" style="1" customWidth="1"/>
    <col min="3075" max="3076" width="9.140625" style="1"/>
    <col min="3077" max="3077" width="3.140625" style="1" customWidth="1"/>
    <col min="3078" max="3078" width="9.42578125" style="1" customWidth="1"/>
    <col min="3079" max="3079" width="1.85546875" style="1" customWidth="1"/>
    <col min="3080" max="3323" width="9.140625" style="1"/>
    <col min="3324" max="3324" width="13.5703125" style="1" customWidth="1"/>
    <col min="3325" max="3326" width="9.140625" style="1"/>
    <col min="3327" max="3327" width="9.28515625" style="1" customWidth="1"/>
    <col min="3328" max="3328" width="11.42578125" style="1" customWidth="1"/>
    <col min="3329" max="3329" width="12.85546875" style="1" customWidth="1"/>
    <col min="3330" max="3330" width="5.42578125" style="1" customWidth="1"/>
    <col min="3331" max="3332" width="9.140625" style="1"/>
    <col min="3333" max="3333" width="3.140625" style="1" customWidth="1"/>
    <col min="3334" max="3334" width="9.42578125" style="1" customWidth="1"/>
    <col min="3335" max="3335" width="1.85546875" style="1" customWidth="1"/>
    <col min="3336" max="3579" width="9.140625" style="1"/>
    <col min="3580" max="3580" width="13.5703125" style="1" customWidth="1"/>
    <col min="3581" max="3582" width="9.140625" style="1"/>
    <col min="3583" max="3583" width="9.28515625" style="1" customWidth="1"/>
    <col min="3584" max="3584" width="11.42578125" style="1" customWidth="1"/>
    <col min="3585" max="3585" width="12.85546875" style="1" customWidth="1"/>
    <col min="3586" max="3586" width="5.42578125" style="1" customWidth="1"/>
    <col min="3587" max="3588" width="9.140625" style="1"/>
    <col min="3589" max="3589" width="3.140625" style="1" customWidth="1"/>
    <col min="3590" max="3590" width="9.42578125" style="1" customWidth="1"/>
    <col min="3591" max="3591" width="1.85546875" style="1" customWidth="1"/>
    <col min="3592" max="3835" width="9.140625" style="1"/>
    <col min="3836" max="3836" width="13.5703125" style="1" customWidth="1"/>
    <col min="3837" max="3838" width="9.140625" style="1"/>
    <col min="3839" max="3839" width="9.28515625" style="1" customWidth="1"/>
    <col min="3840" max="3840" width="11.42578125" style="1" customWidth="1"/>
    <col min="3841" max="3841" width="12.85546875" style="1" customWidth="1"/>
    <col min="3842" max="3842" width="5.42578125" style="1" customWidth="1"/>
    <col min="3843" max="3844" width="9.140625" style="1"/>
    <col min="3845" max="3845" width="3.140625" style="1" customWidth="1"/>
    <col min="3846" max="3846" width="9.42578125" style="1" customWidth="1"/>
    <col min="3847" max="3847" width="1.85546875" style="1" customWidth="1"/>
    <col min="3848" max="4091" width="9.140625" style="1"/>
    <col min="4092" max="4092" width="13.5703125" style="1" customWidth="1"/>
    <col min="4093" max="4094" width="9.140625" style="1"/>
    <col min="4095" max="4095" width="9.28515625" style="1" customWidth="1"/>
    <col min="4096" max="4096" width="11.42578125" style="1" customWidth="1"/>
    <col min="4097" max="4097" width="12.85546875" style="1" customWidth="1"/>
    <col min="4098" max="4098" width="5.42578125" style="1" customWidth="1"/>
    <col min="4099" max="4100" width="9.140625" style="1"/>
    <col min="4101" max="4101" width="3.140625" style="1" customWidth="1"/>
    <col min="4102" max="4102" width="9.42578125" style="1" customWidth="1"/>
    <col min="4103" max="4103" width="1.85546875" style="1" customWidth="1"/>
    <col min="4104" max="4347" width="9.140625" style="1"/>
    <col min="4348" max="4348" width="13.5703125" style="1" customWidth="1"/>
    <col min="4349" max="4350" width="9.140625" style="1"/>
    <col min="4351" max="4351" width="9.28515625" style="1" customWidth="1"/>
    <col min="4352" max="4352" width="11.42578125" style="1" customWidth="1"/>
    <col min="4353" max="4353" width="12.85546875" style="1" customWidth="1"/>
    <col min="4354" max="4354" width="5.42578125" style="1" customWidth="1"/>
    <col min="4355" max="4356" width="9.140625" style="1"/>
    <col min="4357" max="4357" width="3.140625" style="1" customWidth="1"/>
    <col min="4358" max="4358" width="9.42578125" style="1" customWidth="1"/>
    <col min="4359" max="4359" width="1.85546875" style="1" customWidth="1"/>
    <col min="4360" max="4603" width="9.140625" style="1"/>
    <col min="4604" max="4604" width="13.5703125" style="1" customWidth="1"/>
    <col min="4605" max="4606" width="9.140625" style="1"/>
    <col min="4607" max="4607" width="9.28515625" style="1" customWidth="1"/>
    <col min="4608" max="4608" width="11.42578125" style="1" customWidth="1"/>
    <col min="4609" max="4609" width="12.85546875" style="1" customWidth="1"/>
    <col min="4610" max="4610" width="5.42578125" style="1" customWidth="1"/>
    <col min="4611" max="4612" width="9.140625" style="1"/>
    <col min="4613" max="4613" width="3.140625" style="1" customWidth="1"/>
    <col min="4614" max="4614" width="9.42578125" style="1" customWidth="1"/>
    <col min="4615" max="4615" width="1.85546875" style="1" customWidth="1"/>
    <col min="4616" max="4859" width="9.140625" style="1"/>
    <col min="4860" max="4860" width="13.5703125" style="1" customWidth="1"/>
    <col min="4861" max="4862" width="9.140625" style="1"/>
    <col min="4863" max="4863" width="9.28515625" style="1" customWidth="1"/>
    <col min="4864" max="4864" width="11.42578125" style="1" customWidth="1"/>
    <col min="4865" max="4865" width="12.85546875" style="1" customWidth="1"/>
    <col min="4866" max="4866" width="5.42578125" style="1" customWidth="1"/>
    <col min="4867" max="4868" width="9.140625" style="1"/>
    <col min="4869" max="4869" width="3.140625" style="1" customWidth="1"/>
    <col min="4870" max="4870" width="9.42578125" style="1" customWidth="1"/>
    <col min="4871" max="4871" width="1.85546875" style="1" customWidth="1"/>
    <col min="4872" max="5115" width="9.140625" style="1"/>
    <col min="5116" max="5116" width="13.5703125" style="1" customWidth="1"/>
    <col min="5117" max="5118" width="9.140625" style="1"/>
    <col min="5119" max="5119" width="9.28515625" style="1" customWidth="1"/>
    <col min="5120" max="5120" width="11.42578125" style="1" customWidth="1"/>
    <col min="5121" max="5121" width="12.85546875" style="1" customWidth="1"/>
    <col min="5122" max="5122" width="5.42578125" style="1" customWidth="1"/>
    <col min="5123" max="5124" width="9.140625" style="1"/>
    <col min="5125" max="5125" width="3.140625" style="1" customWidth="1"/>
    <col min="5126" max="5126" width="9.42578125" style="1" customWidth="1"/>
    <col min="5127" max="5127" width="1.85546875" style="1" customWidth="1"/>
    <col min="5128" max="5371" width="9.140625" style="1"/>
    <col min="5372" max="5372" width="13.5703125" style="1" customWidth="1"/>
    <col min="5373" max="5374" width="9.140625" style="1"/>
    <col min="5375" max="5375" width="9.28515625" style="1" customWidth="1"/>
    <col min="5376" max="5376" width="11.42578125" style="1" customWidth="1"/>
    <col min="5377" max="5377" width="12.85546875" style="1" customWidth="1"/>
    <col min="5378" max="5378" width="5.42578125" style="1" customWidth="1"/>
    <col min="5379" max="5380" width="9.140625" style="1"/>
    <col min="5381" max="5381" width="3.140625" style="1" customWidth="1"/>
    <col min="5382" max="5382" width="9.42578125" style="1" customWidth="1"/>
    <col min="5383" max="5383" width="1.85546875" style="1" customWidth="1"/>
    <col min="5384" max="5627" width="9.140625" style="1"/>
    <col min="5628" max="5628" width="13.5703125" style="1" customWidth="1"/>
    <col min="5629" max="5630" width="9.140625" style="1"/>
    <col min="5631" max="5631" width="9.28515625" style="1" customWidth="1"/>
    <col min="5632" max="5632" width="11.42578125" style="1" customWidth="1"/>
    <col min="5633" max="5633" width="12.85546875" style="1" customWidth="1"/>
    <col min="5634" max="5634" width="5.42578125" style="1" customWidth="1"/>
    <col min="5635" max="5636" width="9.140625" style="1"/>
    <col min="5637" max="5637" width="3.140625" style="1" customWidth="1"/>
    <col min="5638" max="5638" width="9.42578125" style="1" customWidth="1"/>
    <col min="5639" max="5639" width="1.85546875" style="1" customWidth="1"/>
    <col min="5640" max="5883" width="9.140625" style="1"/>
    <col min="5884" max="5884" width="13.5703125" style="1" customWidth="1"/>
    <col min="5885" max="5886" width="9.140625" style="1"/>
    <col min="5887" max="5887" width="9.28515625" style="1" customWidth="1"/>
    <col min="5888" max="5888" width="11.42578125" style="1" customWidth="1"/>
    <col min="5889" max="5889" width="12.85546875" style="1" customWidth="1"/>
    <col min="5890" max="5890" width="5.42578125" style="1" customWidth="1"/>
    <col min="5891" max="5892" width="9.140625" style="1"/>
    <col min="5893" max="5893" width="3.140625" style="1" customWidth="1"/>
    <col min="5894" max="5894" width="9.42578125" style="1" customWidth="1"/>
    <col min="5895" max="5895" width="1.85546875" style="1" customWidth="1"/>
    <col min="5896" max="6139" width="9.140625" style="1"/>
    <col min="6140" max="6140" width="13.5703125" style="1" customWidth="1"/>
    <col min="6141" max="6142" width="9.140625" style="1"/>
    <col min="6143" max="6143" width="9.28515625" style="1" customWidth="1"/>
    <col min="6144" max="6144" width="11.42578125" style="1" customWidth="1"/>
    <col min="6145" max="6145" width="12.85546875" style="1" customWidth="1"/>
    <col min="6146" max="6146" width="5.42578125" style="1" customWidth="1"/>
    <col min="6147" max="6148" width="9.140625" style="1"/>
    <col min="6149" max="6149" width="3.140625" style="1" customWidth="1"/>
    <col min="6150" max="6150" width="9.42578125" style="1" customWidth="1"/>
    <col min="6151" max="6151" width="1.85546875" style="1" customWidth="1"/>
    <col min="6152" max="6395" width="9.140625" style="1"/>
    <col min="6396" max="6396" width="13.5703125" style="1" customWidth="1"/>
    <col min="6397" max="6398" width="9.140625" style="1"/>
    <col min="6399" max="6399" width="9.28515625" style="1" customWidth="1"/>
    <col min="6400" max="6400" width="11.42578125" style="1" customWidth="1"/>
    <col min="6401" max="6401" width="12.85546875" style="1" customWidth="1"/>
    <col min="6402" max="6402" width="5.42578125" style="1" customWidth="1"/>
    <col min="6403" max="6404" width="9.140625" style="1"/>
    <col min="6405" max="6405" width="3.140625" style="1" customWidth="1"/>
    <col min="6406" max="6406" width="9.42578125" style="1" customWidth="1"/>
    <col min="6407" max="6407" width="1.85546875" style="1" customWidth="1"/>
    <col min="6408" max="6651" width="9.140625" style="1"/>
    <col min="6652" max="6652" width="13.5703125" style="1" customWidth="1"/>
    <col min="6653" max="6654" width="9.140625" style="1"/>
    <col min="6655" max="6655" width="9.28515625" style="1" customWidth="1"/>
    <col min="6656" max="6656" width="11.42578125" style="1" customWidth="1"/>
    <col min="6657" max="6657" width="12.85546875" style="1" customWidth="1"/>
    <col min="6658" max="6658" width="5.42578125" style="1" customWidth="1"/>
    <col min="6659" max="6660" width="9.140625" style="1"/>
    <col min="6661" max="6661" width="3.140625" style="1" customWidth="1"/>
    <col min="6662" max="6662" width="9.42578125" style="1" customWidth="1"/>
    <col min="6663" max="6663" width="1.85546875" style="1" customWidth="1"/>
    <col min="6664" max="6907" width="9.140625" style="1"/>
    <col min="6908" max="6908" width="13.5703125" style="1" customWidth="1"/>
    <col min="6909" max="6910" width="9.140625" style="1"/>
    <col min="6911" max="6911" width="9.28515625" style="1" customWidth="1"/>
    <col min="6912" max="6912" width="11.42578125" style="1" customWidth="1"/>
    <col min="6913" max="6913" width="12.85546875" style="1" customWidth="1"/>
    <col min="6914" max="6914" width="5.42578125" style="1" customWidth="1"/>
    <col min="6915" max="6916" width="9.140625" style="1"/>
    <col min="6917" max="6917" width="3.140625" style="1" customWidth="1"/>
    <col min="6918" max="6918" width="9.42578125" style="1" customWidth="1"/>
    <col min="6919" max="6919" width="1.85546875" style="1" customWidth="1"/>
    <col min="6920" max="7163" width="9.140625" style="1"/>
    <col min="7164" max="7164" width="13.5703125" style="1" customWidth="1"/>
    <col min="7165" max="7166" width="9.140625" style="1"/>
    <col min="7167" max="7167" width="9.28515625" style="1" customWidth="1"/>
    <col min="7168" max="7168" width="11.42578125" style="1" customWidth="1"/>
    <col min="7169" max="7169" width="12.85546875" style="1" customWidth="1"/>
    <col min="7170" max="7170" width="5.42578125" style="1" customWidth="1"/>
    <col min="7171" max="7172" width="9.140625" style="1"/>
    <col min="7173" max="7173" width="3.140625" style="1" customWidth="1"/>
    <col min="7174" max="7174" width="9.42578125" style="1" customWidth="1"/>
    <col min="7175" max="7175" width="1.85546875" style="1" customWidth="1"/>
    <col min="7176" max="7419" width="9.140625" style="1"/>
    <col min="7420" max="7420" width="13.5703125" style="1" customWidth="1"/>
    <col min="7421" max="7422" width="9.140625" style="1"/>
    <col min="7423" max="7423" width="9.28515625" style="1" customWidth="1"/>
    <col min="7424" max="7424" width="11.42578125" style="1" customWidth="1"/>
    <col min="7425" max="7425" width="12.85546875" style="1" customWidth="1"/>
    <col min="7426" max="7426" width="5.42578125" style="1" customWidth="1"/>
    <col min="7427" max="7428" width="9.140625" style="1"/>
    <col min="7429" max="7429" width="3.140625" style="1" customWidth="1"/>
    <col min="7430" max="7430" width="9.42578125" style="1" customWidth="1"/>
    <col min="7431" max="7431" width="1.85546875" style="1" customWidth="1"/>
    <col min="7432" max="7675" width="9.140625" style="1"/>
    <col min="7676" max="7676" width="13.5703125" style="1" customWidth="1"/>
    <col min="7677" max="7678" width="9.140625" style="1"/>
    <col min="7679" max="7679" width="9.28515625" style="1" customWidth="1"/>
    <col min="7680" max="7680" width="11.42578125" style="1" customWidth="1"/>
    <col min="7681" max="7681" width="12.85546875" style="1" customWidth="1"/>
    <col min="7682" max="7682" width="5.42578125" style="1" customWidth="1"/>
    <col min="7683" max="7684" width="9.140625" style="1"/>
    <col min="7685" max="7685" width="3.140625" style="1" customWidth="1"/>
    <col min="7686" max="7686" width="9.42578125" style="1" customWidth="1"/>
    <col min="7687" max="7687" width="1.85546875" style="1" customWidth="1"/>
    <col min="7688" max="7931" width="9.140625" style="1"/>
    <col min="7932" max="7932" width="13.5703125" style="1" customWidth="1"/>
    <col min="7933" max="7934" width="9.140625" style="1"/>
    <col min="7935" max="7935" width="9.28515625" style="1" customWidth="1"/>
    <col min="7936" max="7936" width="11.42578125" style="1" customWidth="1"/>
    <col min="7937" max="7937" width="12.85546875" style="1" customWidth="1"/>
    <col min="7938" max="7938" width="5.42578125" style="1" customWidth="1"/>
    <col min="7939" max="7940" width="9.140625" style="1"/>
    <col min="7941" max="7941" width="3.140625" style="1" customWidth="1"/>
    <col min="7942" max="7942" width="9.42578125" style="1" customWidth="1"/>
    <col min="7943" max="7943" width="1.85546875" style="1" customWidth="1"/>
    <col min="7944" max="8187" width="9.140625" style="1"/>
    <col min="8188" max="8188" width="13.5703125" style="1" customWidth="1"/>
    <col min="8189" max="8190" width="9.140625" style="1"/>
    <col min="8191" max="8191" width="9.28515625" style="1" customWidth="1"/>
    <col min="8192" max="8192" width="11.42578125" style="1" customWidth="1"/>
    <col min="8193" max="8193" width="12.85546875" style="1" customWidth="1"/>
    <col min="8194" max="8194" width="5.42578125" style="1" customWidth="1"/>
    <col min="8195" max="8196" width="9.140625" style="1"/>
    <col min="8197" max="8197" width="3.140625" style="1" customWidth="1"/>
    <col min="8198" max="8198" width="9.42578125" style="1" customWidth="1"/>
    <col min="8199" max="8199" width="1.85546875" style="1" customWidth="1"/>
    <col min="8200" max="8443" width="9.140625" style="1"/>
    <col min="8444" max="8444" width="13.5703125" style="1" customWidth="1"/>
    <col min="8445" max="8446" width="9.140625" style="1"/>
    <col min="8447" max="8447" width="9.28515625" style="1" customWidth="1"/>
    <col min="8448" max="8448" width="11.42578125" style="1" customWidth="1"/>
    <col min="8449" max="8449" width="12.85546875" style="1" customWidth="1"/>
    <col min="8450" max="8450" width="5.42578125" style="1" customWidth="1"/>
    <col min="8451" max="8452" width="9.140625" style="1"/>
    <col min="8453" max="8453" width="3.140625" style="1" customWidth="1"/>
    <col min="8454" max="8454" width="9.42578125" style="1" customWidth="1"/>
    <col min="8455" max="8455" width="1.85546875" style="1" customWidth="1"/>
    <col min="8456" max="8699" width="9.140625" style="1"/>
    <col min="8700" max="8700" width="13.5703125" style="1" customWidth="1"/>
    <col min="8701" max="8702" width="9.140625" style="1"/>
    <col min="8703" max="8703" width="9.28515625" style="1" customWidth="1"/>
    <col min="8704" max="8704" width="11.42578125" style="1" customWidth="1"/>
    <col min="8705" max="8705" width="12.85546875" style="1" customWidth="1"/>
    <col min="8706" max="8706" width="5.42578125" style="1" customWidth="1"/>
    <col min="8707" max="8708" width="9.140625" style="1"/>
    <col min="8709" max="8709" width="3.140625" style="1" customWidth="1"/>
    <col min="8710" max="8710" width="9.42578125" style="1" customWidth="1"/>
    <col min="8711" max="8711" width="1.85546875" style="1" customWidth="1"/>
    <col min="8712" max="8955" width="9.140625" style="1"/>
    <col min="8956" max="8956" width="13.5703125" style="1" customWidth="1"/>
    <col min="8957" max="8958" width="9.140625" style="1"/>
    <col min="8959" max="8959" width="9.28515625" style="1" customWidth="1"/>
    <col min="8960" max="8960" width="11.42578125" style="1" customWidth="1"/>
    <col min="8961" max="8961" width="12.85546875" style="1" customWidth="1"/>
    <col min="8962" max="8962" width="5.42578125" style="1" customWidth="1"/>
    <col min="8963" max="8964" width="9.140625" style="1"/>
    <col min="8965" max="8965" width="3.140625" style="1" customWidth="1"/>
    <col min="8966" max="8966" width="9.42578125" style="1" customWidth="1"/>
    <col min="8967" max="8967" width="1.85546875" style="1" customWidth="1"/>
    <col min="8968" max="9211" width="9.140625" style="1"/>
    <col min="9212" max="9212" width="13.5703125" style="1" customWidth="1"/>
    <col min="9213" max="9214" width="9.140625" style="1"/>
    <col min="9215" max="9215" width="9.28515625" style="1" customWidth="1"/>
    <col min="9216" max="9216" width="11.42578125" style="1" customWidth="1"/>
    <col min="9217" max="9217" width="12.85546875" style="1" customWidth="1"/>
    <col min="9218" max="9218" width="5.42578125" style="1" customWidth="1"/>
    <col min="9219" max="9220" width="9.140625" style="1"/>
    <col min="9221" max="9221" width="3.140625" style="1" customWidth="1"/>
    <col min="9222" max="9222" width="9.42578125" style="1" customWidth="1"/>
    <col min="9223" max="9223" width="1.85546875" style="1" customWidth="1"/>
    <col min="9224" max="9467" width="9.140625" style="1"/>
    <col min="9468" max="9468" width="13.5703125" style="1" customWidth="1"/>
    <col min="9469" max="9470" width="9.140625" style="1"/>
    <col min="9471" max="9471" width="9.28515625" style="1" customWidth="1"/>
    <col min="9472" max="9472" width="11.42578125" style="1" customWidth="1"/>
    <col min="9473" max="9473" width="12.85546875" style="1" customWidth="1"/>
    <col min="9474" max="9474" width="5.42578125" style="1" customWidth="1"/>
    <col min="9475" max="9476" width="9.140625" style="1"/>
    <col min="9477" max="9477" width="3.140625" style="1" customWidth="1"/>
    <col min="9478" max="9478" width="9.42578125" style="1" customWidth="1"/>
    <col min="9479" max="9479" width="1.85546875" style="1" customWidth="1"/>
    <col min="9480" max="9723" width="9.140625" style="1"/>
    <col min="9724" max="9724" width="13.5703125" style="1" customWidth="1"/>
    <col min="9725" max="9726" width="9.140625" style="1"/>
    <col min="9727" max="9727" width="9.28515625" style="1" customWidth="1"/>
    <col min="9728" max="9728" width="11.42578125" style="1" customWidth="1"/>
    <col min="9729" max="9729" width="12.85546875" style="1" customWidth="1"/>
    <col min="9730" max="9730" width="5.42578125" style="1" customWidth="1"/>
    <col min="9731" max="9732" width="9.140625" style="1"/>
    <col min="9733" max="9733" width="3.140625" style="1" customWidth="1"/>
    <col min="9734" max="9734" width="9.42578125" style="1" customWidth="1"/>
    <col min="9735" max="9735" width="1.85546875" style="1" customWidth="1"/>
    <col min="9736" max="9979" width="9.140625" style="1"/>
    <col min="9980" max="9980" width="13.5703125" style="1" customWidth="1"/>
    <col min="9981" max="9982" width="9.140625" style="1"/>
    <col min="9983" max="9983" width="9.28515625" style="1" customWidth="1"/>
    <col min="9984" max="9984" width="11.42578125" style="1" customWidth="1"/>
    <col min="9985" max="9985" width="12.85546875" style="1" customWidth="1"/>
    <col min="9986" max="9986" width="5.42578125" style="1" customWidth="1"/>
    <col min="9987" max="9988" width="9.140625" style="1"/>
    <col min="9989" max="9989" width="3.140625" style="1" customWidth="1"/>
    <col min="9990" max="9990" width="9.42578125" style="1" customWidth="1"/>
    <col min="9991" max="9991" width="1.85546875" style="1" customWidth="1"/>
    <col min="9992" max="10235" width="9.140625" style="1"/>
    <col min="10236" max="10236" width="13.5703125" style="1" customWidth="1"/>
    <col min="10237" max="10238" width="9.140625" style="1"/>
    <col min="10239" max="10239" width="9.28515625" style="1" customWidth="1"/>
    <col min="10240" max="10240" width="11.42578125" style="1" customWidth="1"/>
    <col min="10241" max="10241" width="12.85546875" style="1" customWidth="1"/>
    <col min="10242" max="10242" width="5.42578125" style="1" customWidth="1"/>
    <col min="10243" max="10244" width="9.140625" style="1"/>
    <col min="10245" max="10245" width="3.140625" style="1" customWidth="1"/>
    <col min="10246" max="10246" width="9.42578125" style="1" customWidth="1"/>
    <col min="10247" max="10247" width="1.85546875" style="1" customWidth="1"/>
    <col min="10248" max="10491" width="9.140625" style="1"/>
    <col min="10492" max="10492" width="13.5703125" style="1" customWidth="1"/>
    <col min="10493" max="10494" width="9.140625" style="1"/>
    <col min="10495" max="10495" width="9.28515625" style="1" customWidth="1"/>
    <col min="10496" max="10496" width="11.42578125" style="1" customWidth="1"/>
    <col min="10497" max="10497" width="12.85546875" style="1" customWidth="1"/>
    <col min="10498" max="10498" width="5.42578125" style="1" customWidth="1"/>
    <col min="10499" max="10500" width="9.140625" style="1"/>
    <col min="10501" max="10501" width="3.140625" style="1" customWidth="1"/>
    <col min="10502" max="10502" width="9.42578125" style="1" customWidth="1"/>
    <col min="10503" max="10503" width="1.85546875" style="1" customWidth="1"/>
    <col min="10504" max="10747" width="9.140625" style="1"/>
    <col min="10748" max="10748" width="13.5703125" style="1" customWidth="1"/>
    <col min="10749" max="10750" width="9.140625" style="1"/>
    <col min="10751" max="10751" width="9.28515625" style="1" customWidth="1"/>
    <col min="10752" max="10752" width="11.42578125" style="1" customWidth="1"/>
    <col min="10753" max="10753" width="12.85546875" style="1" customWidth="1"/>
    <col min="10754" max="10754" width="5.42578125" style="1" customWidth="1"/>
    <col min="10755" max="10756" width="9.140625" style="1"/>
    <col min="10757" max="10757" width="3.140625" style="1" customWidth="1"/>
    <col min="10758" max="10758" width="9.42578125" style="1" customWidth="1"/>
    <col min="10759" max="10759" width="1.85546875" style="1" customWidth="1"/>
    <col min="10760" max="11003" width="9.140625" style="1"/>
    <col min="11004" max="11004" width="13.5703125" style="1" customWidth="1"/>
    <col min="11005" max="11006" width="9.140625" style="1"/>
    <col min="11007" max="11007" width="9.28515625" style="1" customWidth="1"/>
    <col min="11008" max="11008" width="11.42578125" style="1" customWidth="1"/>
    <col min="11009" max="11009" width="12.85546875" style="1" customWidth="1"/>
    <col min="11010" max="11010" width="5.42578125" style="1" customWidth="1"/>
    <col min="11011" max="11012" width="9.140625" style="1"/>
    <col min="11013" max="11013" width="3.140625" style="1" customWidth="1"/>
    <col min="11014" max="11014" width="9.42578125" style="1" customWidth="1"/>
    <col min="11015" max="11015" width="1.85546875" style="1" customWidth="1"/>
    <col min="11016" max="11259" width="9.140625" style="1"/>
    <col min="11260" max="11260" width="13.5703125" style="1" customWidth="1"/>
    <col min="11261" max="11262" width="9.140625" style="1"/>
    <col min="11263" max="11263" width="9.28515625" style="1" customWidth="1"/>
    <col min="11264" max="11264" width="11.42578125" style="1" customWidth="1"/>
    <col min="11265" max="11265" width="12.85546875" style="1" customWidth="1"/>
    <col min="11266" max="11266" width="5.42578125" style="1" customWidth="1"/>
    <col min="11267" max="11268" width="9.140625" style="1"/>
    <col min="11269" max="11269" width="3.140625" style="1" customWidth="1"/>
    <col min="11270" max="11270" width="9.42578125" style="1" customWidth="1"/>
    <col min="11271" max="11271" width="1.85546875" style="1" customWidth="1"/>
    <col min="11272" max="11515" width="9.140625" style="1"/>
    <col min="11516" max="11516" width="13.5703125" style="1" customWidth="1"/>
    <col min="11517" max="11518" width="9.140625" style="1"/>
    <col min="11519" max="11519" width="9.28515625" style="1" customWidth="1"/>
    <col min="11520" max="11520" width="11.42578125" style="1" customWidth="1"/>
    <col min="11521" max="11521" width="12.85546875" style="1" customWidth="1"/>
    <col min="11522" max="11522" width="5.42578125" style="1" customWidth="1"/>
    <col min="11523" max="11524" width="9.140625" style="1"/>
    <col min="11525" max="11525" width="3.140625" style="1" customWidth="1"/>
    <col min="11526" max="11526" width="9.42578125" style="1" customWidth="1"/>
    <col min="11527" max="11527" width="1.85546875" style="1" customWidth="1"/>
    <col min="11528" max="11771" width="9.140625" style="1"/>
    <col min="11772" max="11772" width="13.5703125" style="1" customWidth="1"/>
    <col min="11773" max="11774" width="9.140625" style="1"/>
    <col min="11775" max="11775" width="9.28515625" style="1" customWidth="1"/>
    <col min="11776" max="11776" width="11.42578125" style="1" customWidth="1"/>
    <col min="11777" max="11777" width="12.85546875" style="1" customWidth="1"/>
    <col min="11778" max="11778" width="5.42578125" style="1" customWidth="1"/>
    <col min="11779" max="11780" width="9.140625" style="1"/>
    <col min="11781" max="11781" width="3.140625" style="1" customWidth="1"/>
    <col min="11782" max="11782" width="9.42578125" style="1" customWidth="1"/>
    <col min="11783" max="11783" width="1.85546875" style="1" customWidth="1"/>
    <col min="11784" max="12027" width="9.140625" style="1"/>
    <col min="12028" max="12028" width="13.5703125" style="1" customWidth="1"/>
    <col min="12029" max="12030" width="9.140625" style="1"/>
    <col min="12031" max="12031" width="9.28515625" style="1" customWidth="1"/>
    <col min="12032" max="12032" width="11.42578125" style="1" customWidth="1"/>
    <col min="12033" max="12033" width="12.85546875" style="1" customWidth="1"/>
    <col min="12034" max="12034" width="5.42578125" style="1" customWidth="1"/>
    <col min="12035" max="12036" width="9.140625" style="1"/>
    <col min="12037" max="12037" width="3.140625" style="1" customWidth="1"/>
    <col min="12038" max="12038" width="9.42578125" style="1" customWidth="1"/>
    <col min="12039" max="12039" width="1.85546875" style="1" customWidth="1"/>
    <col min="12040" max="12283" width="9.140625" style="1"/>
    <col min="12284" max="12284" width="13.5703125" style="1" customWidth="1"/>
    <col min="12285" max="12286" width="9.140625" style="1"/>
    <col min="12287" max="12287" width="9.28515625" style="1" customWidth="1"/>
    <col min="12288" max="12288" width="11.42578125" style="1" customWidth="1"/>
    <col min="12289" max="12289" width="12.85546875" style="1" customWidth="1"/>
    <col min="12290" max="12290" width="5.42578125" style="1" customWidth="1"/>
    <col min="12291" max="12292" width="9.140625" style="1"/>
    <col min="12293" max="12293" width="3.140625" style="1" customWidth="1"/>
    <col min="12294" max="12294" width="9.42578125" style="1" customWidth="1"/>
    <col min="12295" max="12295" width="1.85546875" style="1" customWidth="1"/>
    <col min="12296" max="12539" width="9.140625" style="1"/>
    <col min="12540" max="12540" width="13.5703125" style="1" customWidth="1"/>
    <col min="12541" max="12542" width="9.140625" style="1"/>
    <col min="12543" max="12543" width="9.28515625" style="1" customWidth="1"/>
    <col min="12544" max="12544" width="11.42578125" style="1" customWidth="1"/>
    <col min="12545" max="12545" width="12.85546875" style="1" customWidth="1"/>
    <col min="12546" max="12546" width="5.42578125" style="1" customWidth="1"/>
    <col min="12547" max="12548" width="9.140625" style="1"/>
    <col min="12549" max="12549" width="3.140625" style="1" customWidth="1"/>
    <col min="12550" max="12550" width="9.42578125" style="1" customWidth="1"/>
    <col min="12551" max="12551" width="1.85546875" style="1" customWidth="1"/>
    <col min="12552" max="12795" width="9.140625" style="1"/>
    <col min="12796" max="12796" width="13.5703125" style="1" customWidth="1"/>
    <col min="12797" max="12798" width="9.140625" style="1"/>
    <col min="12799" max="12799" width="9.28515625" style="1" customWidth="1"/>
    <col min="12800" max="12800" width="11.42578125" style="1" customWidth="1"/>
    <col min="12801" max="12801" width="12.85546875" style="1" customWidth="1"/>
    <col min="12802" max="12802" width="5.42578125" style="1" customWidth="1"/>
    <col min="12803" max="12804" width="9.140625" style="1"/>
    <col min="12805" max="12805" width="3.140625" style="1" customWidth="1"/>
    <col min="12806" max="12806" width="9.42578125" style="1" customWidth="1"/>
    <col min="12807" max="12807" width="1.85546875" style="1" customWidth="1"/>
    <col min="12808" max="13051" width="9.140625" style="1"/>
    <col min="13052" max="13052" width="13.5703125" style="1" customWidth="1"/>
    <col min="13053" max="13054" width="9.140625" style="1"/>
    <col min="13055" max="13055" width="9.28515625" style="1" customWidth="1"/>
    <col min="13056" max="13056" width="11.42578125" style="1" customWidth="1"/>
    <col min="13057" max="13057" width="12.85546875" style="1" customWidth="1"/>
    <col min="13058" max="13058" width="5.42578125" style="1" customWidth="1"/>
    <col min="13059" max="13060" width="9.140625" style="1"/>
    <col min="13061" max="13061" width="3.140625" style="1" customWidth="1"/>
    <col min="13062" max="13062" width="9.42578125" style="1" customWidth="1"/>
    <col min="13063" max="13063" width="1.85546875" style="1" customWidth="1"/>
    <col min="13064" max="13307" width="9.140625" style="1"/>
    <col min="13308" max="13308" width="13.5703125" style="1" customWidth="1"/>
    <col min="13309" max="13310" width="9.140625" style="1"/>
    <col min="13311" max="13311" width="9.28515625" style="1" customWidth="1"/>
    <col min="13312" max="13312" width="11.42578125" style="1" customWidth="1"/>
    <col min="13313" max="13313" width="12.85546875" style="1" customWidth="1"/>
    <col min="13314" max="13314" width="5.42578125" style="1" customWidth="1"/>
    <col min="13315" max="13316" width="9.140625" style="1"/>
    <col min="13317" max="13317" width="3.140625" style="1" customWidth="1"/>
    <col min="13318" max="13318" width="9.42578125" style="1" customWidth="1"/>
    <col min="13319" max="13319" width="1.85546875" style="1" customWidth="1"/>
    <col min="13320" max="13563" width="9.140625" style="1"/>
    <col min="13564" max="13564" width="13.5703125" style="1" customWidth="1"/>
    <col min="13565" max="13566" width="9.140625" style="1"/>
    <col min="13567" max="13567" width="9.28515625" style="1" customWidth="1"/>
    <col min="13568" max="13568" width="11.42578125" style="1" customWidth="1"/>
    <col min="13569" max="13569" width="12.85546875" style="1" customWidth="1"/>
    <col min="13570" max="13570" width="5.42578125" style="1" customWidth="1"/>
    <col min="13571" max="13572" width="9.140625" style="1"/>
    <col min="13573" max="13573" width="3.140625" style="1" customWidth="1"/>
    <col min="13574" max="13574" width="9.42578125" style="1" customWidth="1"/>
    <col min="13575" max="13575" width="1.85546875" style="1" customWidth="1"/>
    <col min="13576" max="13819" width="9.140625" style="1"/>
    <col min="13820" max="13820" width="13.5703125" style="1" customWidth="1"/>
    <col min="13821" max="13822" width="9.140625" style="1"/>
    <col min="13823" max="13823" width="9.28515625" style="1" customWidth="1"/>
    <col min="13824" max="13824" width="11.42578125" style="1" customWidth="1"/>
    <col min="13825" max="13825" width="12.85546875" style="1" customWidth="1"/>
    <col min="13826" max="13826" width="5.42578125" style="1" customWidth="1"/>
    <col min="13827" max="13828" width="9.140625" style="1"/>
    <col min="13829" max="13829" width="3.140625" style="1" customWidth="1"/>
    <col min="13830" max="13830" width="9.42578125" style="1" customWidth="1"/>
    <col min="13831" max="13831" width="1.85546875" style="1" customWidth="1"/>
    <col min="13832" max="14075" width="9.140625" style="1"/>
    <col min="14076" max="14076" width="13.5703125" style="1" customWidth="1"/>
    <col min="14077" max="14078" width="9.140625" style="1"/>
    <col min="14079" max="14079" width="9.28515625" style="1" customWidth="1"/>
    <col min="14080" max="14080" width="11.42578125" style="1" customWidth="1"/>
    <col min="14081" max="14081" width="12.85546875" style="1" customWidth="1"/>
    <col min="14082" max="14082" width="5.42578125" style="1" customWidth="1"/>
    <col min="14083" max="14084" width="9.140625" style="1"/>
    <col min="14085" max="14085" width="3.140625" style="1" customWidth="1"/>
    <col min="14086" max="14086" width="9.42578125" style="1" customWidth="1"/>
    <col min="14087" max="14087" width="1.85546875" style="1" customWidth="1"/>
    <col min="14088" max="14331" width="9.140625" style="1"/>
    <col min="14332" max="14332" width="13.5703125" style="1" customWidth="1"/>
    <col min="14333" max="14334" width="9.140625" style="1"/>
    <col min="14335" max="14335" width="9.28515625" style="1" customWidth="1"/>
    <col min="14336" max="14336" width="11.42578125" style="1" customWidth="1"/>
    <col min="14337" max="14337" width="12.85546875" style="1" customWidth="1"/>
    <col min="14338" max="14338" width="5.42578125" style="1" customWidth="1"/>
    <col min="14339" max="14340" width="9.140625" style="1"/>
    <col min="14341" max="14341" width="3.140625" style="1" customWidth="1"/>
    <col min="14342" max="14342" width="9.42578125" style="1" customWidth="1"/>
    <col min="14343" max="14343" width="1.85546875" style="1" customWidth="1"/>
    <col min="14344" max="14587" width="9.140625" style="1"/>
    <col min="14588" max="14588" width="13.5703125" style="1" customWidth="1"/>
    <col min="14589" max="14590" width="9.140625" style="1"/>
    <col min="14591" max="14591" width="9.28515625" style="1" customWidth="1"/>
    <col min="14592" max="14592" width="11.42578125" style="1" customWidth="1"/>
    <col min="14593" max="14593" width="12.85546875" style="1" customWidth="1"/>
    <col min="14594" max="14594" width="5.42578125" style="1" customWidth="1"/>
    <col min="14595" max="14596" width="9.140625" style="1"/>
    <col min="14597" max="14597" width="3.140625" style="1" customWidth="1"/>
    <col min="14598" max="14598" width="9.42578125" style="1" customWidth="1"/>
    <col min="14599" max="14599" width="1.85546875" style="1" customWidth="1"/>
    <col min="14600" max="14843" width="9.140625" style="1"/>
    <col min="14844" max="14844" width="13.5703125" style="1" customWidth="1"/>
    <col min="14845" max="14846" width="9.140625" style="1"/>
    <col min="14847" max="14847" width="9.28515625" style="1" customWidth="1"/>
    <col min="14848" max="14848" width="11.42578125" style="1" customWidth="1"/>
    <col min="14849" max="14849" width="12.85546875" style="1" customWidth="1"/>
    <col min="14850" max="14850" width="5.42578125" style="1" customWidth="1"/>
    <col min="14851" max="14852" width="9.140625" style="1"/>
    <col min="14853" max="14853" width="3.140625" style="1" customWidth="1"/>
    <col min="14854" max="14854" width="9.42578125" style="1" customWidth="1"/>
    <col min="14855" max="14855" width="1.85546875" style="1" customWidth="1"/>
    <col min="14856" max="15099" width="9.140625" style="1"/>
    <col min="15100" max="15100" width="13.5703125" style="1" customWidth="1"/>
    <col min="15101" max="15102" width="9.140625" style="1"/>
    <col min="15103" max="15103" width="9.28515625" style="1" customWidth="1"/>
    <col min="15104" max="15104" width="11.42578125" style="1" customWidth="1"/>
    <col min="15105" max="15105" width="12.85546875" style="1" customWidth="1"/>
    <col min="15106" max="15106" width="5.42578125" style="1" customWidth="1"/>
    <col min="15107" max="15108" width="9.140625" style="1"/>
    <col min="15109" max="15109" width="3.140625" style="1" customWidth="1"/>
    <col min="15110" max="15110" width="9.42578125" style="1" customWidth="1"/>
    <col min="15111" max="15111" width="1.85546875" style="1" customWidth="1"/>
    <col min="15112" max="15355" width="9.140625" style="1"/>
    <col min="15356" max="15356" width="13.5703125" style="1" customWidth="1"/>
    <col min="15357" max="15358" width="9.140625" style="1"/>
    <col min="15359" max="15359" width="9.28515625" style="1" customWidth="1"/>
    <col min="15360" max="15360" width="11.42578125" style="1" customWidth="1"/>
    <col min="15361" max="15361" width="12.85546875" style="1" customWidth="1"/>
    <col min="15362" max="15362" width="5.42578125" style="1" customWidth="1"/>
    <col min="15363" max="15364" width="9.140625" style="1"/>
    <col min="15365" max="15365" width="3.140625" style="1" customWidth="1"/>
    <col min="15366" max="15366" width="9.42578125" style="1" customWidth="1"/>
    <col min="15367" max="15367" width="1.85546875" style="1" customWidth="1"/>
    <col min="15368" max="15611" width="9.140625" style="1"/>
    <col min="15612" max="15612" width="13.5703125" style="1" customWidth="1"/>
    <col min="15613" max="15614" width="9.140625" style="1"/>
    <col min="15615" max="15615" width="9.28515625" style="1" customWidth="1"/>
    <col min="15616" max="15616" width="11.42578125" style="1" customWidth="1"/>
    <col min="15617" max="15617" width="12.85546875" style="1" customWidth="1"/>
    <col min="15618" max="15618" width="5.42578125" style="1" customWidth="1"/>
    <col min="15619" max="15620" width="9.140625" style="1"/>
    <col min="15621" max="15621" width="3.140625" style="1" customWidth="1"/>
    <col min="15622" max="15622" width="9.42578125" style="1" customWidth="1"/>
    <col min="15623" max="15623" width="1.85546875" style="1" customWidth="1"/>
    <col min="15624" max="15867" width="9.140625" style="1"/>
    <col min="15868" max="15868" width="13.5703125" style="1" customWidth="1"/>
    <col min="15869" max="15870" width="9.140625" style="1"/>
    <col min="15871" max="15871" width="9.28515625" style="1" customWidth="1"/>
    <col min="15872" max="15872" width="11.42578125" style="1" customWidth="1"/>
    <col min="15873" max="15873" width="12.85546875" style="1" customWidth="1"/>
    <col min="15874" max="15874" width="5.42578125" style="1" customWidth="1"/>
    <col min="15875" max="15876" width="9.140625" style="1"/>
    <col min="15877" max="15877" width="3.140625" style="1" customWidth="1"/>
    <col min="15878" max="15878" width="9.42578125" style="1" customWidth="1"/>
    <col min="15879" max="15879" width="1.85546875" style="1" customWidth="1"/>
    <col min="15880" max="16123" width="9.140625" style="1"/>
    <col min="16124" max="16124" width="13.5703125" style="1" customWidth="1"/>
    <col min="16125" max="16126" width="9.140625" style="1"/>
    <col min="16127" max="16127" width="9.28515625" style="1" customWidth="1"/>
    <col min="16128" max="16128" width="11.42578125" style="1" customWidth="1"/>
    <col min="16129" max="16129" width="12.85546875" style="1" customWidth="1"/>
    <col min="16130" max="16130" width="5.42578125" style="1" customWidth="1"/>
    <col min="16131" max="16132" width="9.140625" style="1"/>
    <col min="16133" max="16133" width="3.140625" style="1" customWidth="1"/>
    <col min="16134" max="16134" width="9.42578125" style="1" customWidth="1"/>
    <col min="16135" max="16135" width="1.85546875" style="1" customWidth="1"/>
    <col min="16136" max="16384" width="9.140625" style="1"/>
  </cols>
  <sheetData>
    <row r="1" spans="2:10">
      <c r="B1" s="137" t="s">
        <v>10</v>
      </c>
      <c r="C1" s="237" t="s">
        <v>11</v>
      </c>
      <c r="D1" s="237" t="s">
        <v>12</v>
      </c>
    </row>
    <row r="2" spans="2:10">
      <c r="J2" s="16"/>
    </row>
    <row r="3" spans="2:10">
      <c r="B3" s="2"/>
      <c r="C3" s="3"/>
      <c r="D3" s="3"/>
      <c r="E3" s="3"/>
      <c r="F3" s="3"/>
      <c r="G3" s="4"/>
    </row>
    <row r="4" spans="2:10" s="6" customFormat="1" ht="18">
      <c r="B4" s="318" t="s">
        <v>633</v>
      </c>
      <c r="C4" s="319" t="s">
        <v>588</v>
      </c>
      <c r="D4" s="319" t="s">
        <v>619</v>
      </c>
      <c r="E4" s="320"/>
      <c r="F4" s="413" t="s">
        <v>837</v>
      </c>
      <c r="G4" s="5"/>
      <c r="J4" s="193"/>
    </row>
    <row r="5" spans="2:10" s="6" customFormat="1" ht="30.75" customHeight="1">
      <c r="B5" s="321" t="s">
        <v>554</v>
      </c>
      <c r="C5" s="322" t="s">
        <v>626</v>
      </c>
      <c r="D5" s="322" t="s">
        <v>555</v>
      </c>
      <c r="E5" s="323"/>
      <c r="F5" s="241" t="s">
        <v>838</v>
      </c>
      <c r="G5" s="5"/>
      <c r="J5" s="193"/>
    </row>
    <row r="6" spans="2:10" s="6" customFormat="1" ht="44.25" customHeight="1">
      <c r="B6" s="318" t="s">
        <v>636</v>
      </c>
      <c r="C6" s="319" t="s">
        <v>3</v>
      </c>
      <c r="D6" s="319" t="s">
        <v>623</v>
      </c>
      <c r="E6" s="320"/>
      <c r="F6" s="364" t="s">
        <v>839</v>
      </c>
      <c r="G6" s="5"/>
    </row>
    <row r="7" spans="2:10" s="6" customFormat="1" ht="15.75">
      <c r="B7" s="318"/>
      <c r="C7" s="319"/>
      <c r="D7" s="319"/>
      <c r="E7" s="320"/>
      <c r="F7" s="414"/>
      <c r="G7" s="5"/>
    </row>
    <row r="8" spans="2:10" s="6" customFormat="1" ht="15.75">
      <c r="B8" s="318"/>
      <c r="C8" s="319"/>
      <c r="D8" s="319"/>
      <c r="E8" s="320"/>
      <c r="F8" s="320"/>
      <c r="G8" s="5"/>
    </row>
    <row r="9" spans="2:10" s="6" customFormat="1" ht="15.75">
      <c r="B9" s="318" t="s">
        <v>0</v>
      </c>
      <c r="C9" s="319" t="s">
        <v>4</v>
      </c>
      <c r="D9" s="319" t="s">
        <v>620</v>
      </c>
      <c r="E9" s="320"/>
      <c r="F9" s="409" t="s">
        <v>858</v>
      </c>
      <c r="G9" s="5"/>
    </row>
    <row r="10" spans="2:10" s="6" customFormat="1" ht="15.75">
      <c r="B10" s="318"/>
      <c r="C10" s="319"/>
      <c r="D10" s="319"/>
      <c r="E10" s="320"/>
      <c r="F10" s="320"/>
      <c r="G10" s="5"/>
    </row>
    <row r="11" spans="2:10" s="6" customFormat="1" ht="22.5" customHeight="1">
      <c r="B11" s="318" t="s">
        <v>635</v>
      </c>
      <c r="C11" s="319" t="s">
        <v>585</v>
      </c>
      <c r="D11" s="319" t="s">
        <v>621</v>
      </c>
      <c r="E11" s="320"/>
      <c r="F11" s="410"/>
      <c r="G11" s="5"/>
    </row>
    <row r="12" spans="2:10" s="6" customFormat="1" ht="15.75">
      <c r="B12" s="318"/>
      <c r="C12" s="319"/>
      <c r="D12" s="319"/>
      <c r="E12" s="320"/>
      <c r="F12" s="320"/>
      <c r="G12" s="5"/>
    </row>
    <row r="13" spans="2:10" s="6" customFormat="1" ht="57">
      <c r="B13" s="318" t="s">
        <v>634</v>
      </c>
      <c r="C13" s="319" t="s">
        <v>583</v>
      </c>
      <c r="D13" s="319" t="s">
        <v>622</v>
      </c>
      <c r="E13" s="320"/>
      <c r="F13" s="364" t="s">
        <v>857</v>
      </c>
      <c r="G13" s="5"/>
    </row>
    <row r="14" spans="2:10">
      <c r="B14" s="222"/>
      <c r="C14" s="159"/>
      <c r="D14" s="159"/>
      <c r="E14" s="158"/>
      <c r="F14" s="158"/>
      <c r="G14" s="7"/>
    </row>
    <row r="15" spans="2:10">
      <c r="B15" s="222"/>
      <c r="C15" s="159"/>
      <c r="D15" s="158"/>
      <c r="E15" s="158"/>
      <c r="F15" s="158"/>
      <c r="G15" s="7"/>
    </row>
    <row r="16" spans="2:10">
      <c r="B16" s="222"/>
      <c r="C16" s="159"/>
      <c r="D16" s="158"/>
      <c r="E16" s="158"/>
      <c r="F16" s="158"/>
      <c r="G16" s="7"/>
    </row>
    <row r="17" spans="2:7">
      <c r="B17" s="222"/>
      <c r="C17" s="159"/>
      <c r="D17" s="158"/>
      <c r="E17" s="158"/>
      <c r="F17" s="158"/>
      <c r="G17" s="7"/>
    </row>
    <row r="18" spans="2:7">
      <c r="B18" s="222"/>
      <c r="C18" s="159"/>
      <c r="D18" s="158"/>
      <c r="E18" s="158"/>
      <c r="F18" s="158"/>
      <c r="G18" s="7"/>
    </row>
    <row r="19" spans="2:7">
      <c r="B19" s="222"/>
      <c r="C19" s="159"/>
      <c r="D19" s="158"/>
      <c r="E19" s="158"/>
      <c r="F19" s="158"/>
      <c r="G19" s="7"/>
    </row>
    <row r="20" spans="2:7">
      <c r="B20" s="222"/>
      <c r="C20" s="159"/>
      <c r="D20" s="158"/>
      <c r="E20" s="158"/>
      <c r="F20" s="158"/>
      <c r="G20" s="7"/>
    </row>
    <row r="21" spans="2:7">
      <c r="B21" s="222"/>
      <c r="C21" s="159"/>
      <c r="D21" s="158"/>
      <c r="E21" s="158"/>
      <c r="F21" s="158"/>
      <c r="G21" s="7"/>
    </row>
    <row r="22" spans="2:7" ht="33.75">
      <c r="B22" s="223" t="s">
        <v>2</v>
      </c>
      <c r="C22" s="234" t="s">
        <v>584</v>
      </c>
      <c r="D22" s="234" t="s">
        <v>624</v>
      </c>
      <c r="E22" s="160"/>
      <c r="F22" s="160"/>
      <c r="G22" s="13"/>
    </row>
    <row r="23" spans="2:7" ht="45" customHeight="1">
      <c r="B23" s="224" t="s">
        <v>817</v>
      </c>
      <c r="C23" s="235" t="s">
        <v>586</v>
      </c>
      <c r="D23" s="242" t="s">
        <v>625</v>
      </c>
      <c r="E23" s="161"/>
      <c r="F23" s="161"/>
      <c r="G23" s="7"/>
    </row>
    <row r="24" spans="2:7">
      <c r="B24" s="224"/>
      <c r="C24" s="235"/>
      <c r="D24" s="235"/>
      <c r="E24" s="161"/>
      <c r="F24" s="161"/>
      <c r="G24" s="7"/>
    </row>
    <row r="25" spans="2:7">
      <c r="B25" s="225"/>
      <c r="C25" s="159"/>
      <c r="D25" s="159"/>
      <c r="E25" s="158"/>
      <c r="F25" s="158"/>
      <c r="G25" s="7"/>
    </row>
    <row r="26" spans="2:7">
      <c r="B26" s="225"/>
      <c r="C26" s="159"/>
      <c r="D26" s="159"/>
      <c r="E26" s="158"/>
      <c r="F26" s="158"/>
      <c r="G26" s="7"/>
    </row>
    <row r="27" spans="2:7" ht="23.25">
      <c r="B27" s="223" t="str">
        <f>CONCATENATE("Viti ",J38)</f>
        <v>Viti 2018</v>
      </c>
      <c r="C27" s="234" t="str">
        <f>CONCATENATE("Year ",J38)</f>
        <v>Year 2018</v>
      </c>
      <c r="D27" s="234" t="str">
        <f>CONCATENATE("Anno ",J38)</f>
        <v>Anno 2018</v>
      </c>
      <c r="E27" s="160"/>
      <c r="F27" s="160"/>
      <c r="G27" s="7"/>
    </row>
    <row r="28" spans="2:7" ht="23.25">
      <c r="B28" s="222"/>
      <c r="C28" s="236"/>
      <c r="D28" s="236"/>
      <c r="E28" s="158"/>
      <c r="F28" s="158"/>
      <c r="G28" s="7"/>
    </row>
    <row r="29" spans="2:7">
      <c r="B29" s="222"/>
      <c r="C29" s="159"/>
      <c r="D29" s="159"/>
      <c r="E29" s="158"/>
      <c r="F29" s="158"/>
      <c r="G29" s="7"/>
    </row>
    <row r="30" spans="2:7">
      <c r="B30" s="222"/>
      <c r="C30" s="159"/>
      <c r="D30" s="159"/>
      <c r="E30" s="158"/>
      <c r="F30" s="158"/>
      <c r="G30" s="7"/>
    </row>
    <row r="31" spans="2:7">
      <c r="B31" s="222"/>
      <c r="C31" s="159"/>
      <c r="D31" s="159"/>
      <c r="E31" s="158"/>
      <c r="F31" s="158"/>
      <c r="G31" s="7"/>
    </row>
    <row r="32" spans="2:7" s="6" customFormat="1">
      <c r="B32" s="225" t="s">
        <v>549</v>
      </c>
      <c r="C32" s="159" t="s">
        <v>5</v>
      </c>
      <c r="D32" s="159" t="s">
        <v>627</v>
      </c>
      <c r="E32" s="158"/>
      <c r="F32" s="162" t="s">
        <v>1</v>
      </c>
      <c r="G32" s="5"/>
    </row>
    <row r="33" spans="2:12" s="6" customFormat="1">
      <c r="B33" s="225" t="s">
        <v>548</v>
      </c>
      <c r="C33" s="159" t="s">
        <v>6</v>
      </c>
      <c r="D33" s="159" t="s">
        <v>632</v>
      </c>
      <c r="E33" s="158"/>
      <c r="F33" s="163" t="s">
        <v>504</v>
      </c>
      <c r="G33" s="5"/>
    </row>
    <row r="34" spans="2:12" s="6" customFormat="1">
      <c r="B34" s="225" t="s">
        <v>556</v>
      </c>
      <c r="C34" s="159" t="s">
        <v>7</v>
      </c>
      <c r="D34" s="159" t="s">
        <v>628</v>
      </c>
      <c r="E34" s="158"/>
      <c r="F34" s="163" t="s">
        <v>504</v>
      </c>
      <c r="G34" s="5"/>
    </row>
    <row r="35" spans="2:12" ht="15.75">
      <c r="B35" s="225"/>
      <c r="C35" s="159"/>
      <c r="D35" s="159"/>
      <c r="E35" s="158"/>
      <c r="F35" s="164"/>
      <c r="G35" s="7"/>
      <c r="J35" s="34"/>
    </row>
    <row r="36" spans="2:12" s="9" customFormat="1" ht="15.75">
      <c r="B36" s="225" t="s">
        <v>395</v>
      </c>
      <c r="C36" s="159" t="s">
        <v>9</v>
      </c>
      <c r="D36" s="159" t="s">
        <v>629</v>
      </c>
      <c r="E36" s="158"/>
      <c r="F36" s="289">
        <v>43101</v>
      </c>
      <c r="G36" s="8"/>
      <c r="J36" s="9" t="str">
        <f>TEXT(F36,"dd-mm-yyyy")</f>
        <v>01-01-2018</v>
      </c>
    </row>
    <row r="37" spans="2:12" s="9" customFormat="1" ht="15.75">
      <c r="B37" s="225" t="s">
        <v>8</v>
      </c>
      <c r="C37" s="159" t="s">
        <v>557</v>
      </c>
      <c r="D37" s="159" t="s">
        <v>630</v>
      </c>
      <c r="E37" s="158"/>
      <c r="F37" s="289">
        <f>+F36+364</f>
        <v>43465</v>
      </c>
      <c r="G37" s="8"/>
      <c r="J37" s="9" t="str">
        <f>TEXT(F37,"dd-mm-yyyy")</f>
        <v>31-12-2018</v>
      </c>
      <c r="K37" s="114"/>
      <c r="L37" s="114"/>
    </row>
    <row r="38" spans="2:12" s="9" customFormat="1" ht="15.75">
      <c r="B38" s="225"/>
      <c r="C38" s="159"/>
      <c r="D38" s="159"/>
      <c r="E38" s="158"/>
      <c r="F38" s="164"/>
      <c r="G38" s="8"/>
      <c r="J38" s="9">
        <v>2018</v>
      </c>
    </row>
    <row r="39" spans="2:12" s="9" customFormat="1" ht="15.75">
      <c r="B39" s="225" t="s">
        <v>547</v>
      </c>
      <c r="C39" s="159" t="s">
        <v>587</v>
      </c>
      <c r="D39" s="159" t="s">
        <v>631</v>
      </c>
      <c r="E39" s="158"/>
      <c r="F39" s="387" t="s">
        <v>860</v>
      </c>
      <c r="G39" s="8"/>
      <c r="J39" s="115">
        <f>+J38-1</f>
        <v>2017</v>
      </c>
    </row>
    <row r="40" spans="2:12" ht="15.75">
      <c r="B40" s="10"/>
      <c r="C40" s="11"/>
      <c r="D40" s="11"/>
      <c r="E40" s="11"/>
      <c r="F40" s="11"/>
      <c r="G40" s="12"/>
      <c r="J40" s="115">
        <f>+J39-1</f>
        <v>2016</v>
      </c>
    </row>
    <row r="41" spans="2:12" ht="15.75">
      <c r="J41" s="115">
        <f>+J40-1</f>
        <v>2015</v>
      </c>
    </row>
    <row r="44" spans="2:12">
      <c r="B44" s="285" t="s">
        <v>596</v>
      </c>
      <c r="F44" s="314" t="s">
        <v>841</v>
      </c>
    </row>
    <row r="46" spans="2:12">
      <c r="B46" s="285" t="s">
        <v>616</v>
      </c>
      <c r="E46" s="317" t="s">
        <v>618</v>
      </c>
      <c r="F46" s="314" t="s">
        <v>871</v>
      </c>
      <c r="I46" s="314"/>
    </row>
    <row r="47" spans="2:12">
      <c r="B47" s="313"/>
      <c r="C47" s="313"/>
      <c r="D47" s="313"/>
      <c r="E47" s="316"/>
      <c r="F47" s="313"/>
    </row>
    <row r="48" spans="2:12">
      <c r="E48" s="315"/>
    </row>
    <row r="49" spans="2:6">
      <c r="B49" s="285" t="s">
        <v>617</v>
      </c>
      <c r="E49" s="315"/>
      <c r="F49" s="314" t="s">
        <v>871</v>
      </c>
    </row>
  </sheetData>
  <printOptions horizontalCentered="1" verticalCentered="1"/>
  <pageMargins left="0.70866141732283472" right="0.70866141732283472" top="0.74803149606299213" bottom="0.74803149606299213" header="0.31496062992125984" footer="0.31496062992125984"/>
  <pageSetup paperSize="9" scale="1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2:L41"/>
  <sheetViews>
    <sheetView topLeftCell="A19" zoomScaleNormal="100" zoomScaleSheetLayoutView="90" workbookViewId="0">
      <selection activeCell="B1" sqref="B1:C39"/>
    </sheetView>
  </sheetViews>
  <sheetFormatPr defaultRowHeight="12.75"/>
  <cols>
    <col min="1" max="1" width="2.85546875" style="153" customWidth="1"/>
    <col min="2" max="2" width="5.28515625" style="151" customWidth="1"/>
    <col min="3" max="3" width="99.85546875" style="153" customWidth="1"/>
    <col min="4" max="4" width="3.140625" style="153" customWidth="1"/>
    <col min="5" max="5" width="100.5703125" style="246" hidden="1" customWidth="1"/>
    <col min="6" max="6" width="3.5703125" style="153" customWidth="1"/>
    <col min="7" max="7" width="18.5703125" style="153" customWidth="1"/>
    <col min="8" max="8" width="1.28515625" style="153" customWidth="1"/>
    <col min="9" max="9" width="3.85546875" style="153" customWidth="1"/>
    <col min="10" max="10" width="9.140625" style="150"/>
    <col min="11" max="16384" width="9.140625" style="153"/>
  </cols>
  <sheetData>
    <row r="2" spans="2:12" s="148" customFormat="1" ht="18" customHeight="1">
      <c r="B2" s="351"/>
      <c r="C2" s="406" t="str">
        <f>+COVER!F4</f>
        <v>TE ELECTRONIKS sh.p.k.</v>
      </c>
      <c r="E2" s="247" t="str">
        <f>+C2</f>
        <v>TE ELECTRONIKS sh.p.k.</v>
      </c>
    </row>
    <row r="3" spans="2:12" s="148" customFormat="1" ht="18" customHeight="1">
      <c r="B3" s="352"/>
      <c r="C3" s="407" t="str">
        <f>CONCATENATE(COVER!B5,"  ",COVER!F5)</f>
        <v>NIPT  L41307020G</v>
      </c>
      <c r="E3" s="247" t="str">
        <f>+C3</f>
        <v>NIPT  L41307020G</v>
      </c>
    </row>
    <row r="4" spans="2:12" s="148" customFormat="1" ht="17.25">
      <c r="B4" s="352"/>
      <c r="C4" s="408" t="str">
        <f>CONCATENATE("Shënime për Pasqyrat Financiare për periudhën e mbyllur në datën  ",COVER!J37)</f>
        <v>Shënime për Pasqyrat Financiare për periudhën e mbyllur në datën  31-12-2018</v>
      </c>
      <c r="E4" s="248" t="str">
        <f>CONCATENATE("Notes to the Financial Satements as of  ",COVER!J37)</f>
        <v>Notes to the Financial Satements as of  31-12-2018</v>
      </c>
    </row>
    <row r="5" spans="2:12" s="148" customFormat="1">
      <c r="B5" s="352"/>
      <c r="C5" s="367" t="str">
        <f>CONCATENATE("(të gjitha shifrat në ",COVER!F33,")")</f>
        <v>(të gjitha shifrat në LEK)</v>
      </c>
      <c r="E5" s="166"/>
    </row>
    <row r="6" spans="2:12" s="148" customFormat="1" ht="23.25" customHeight="1">
      <c r="B6" s="352">
        <v>1</v>
      </c>
      <c r="C6" s="353" t="s">
        <v>477</v>
      </c>
      <c r="E6" s="166" t="s">
        <v>558</v>
      </c>
      <c r="L6" s="149"/>
    </row>
    <row r="7" spans="2:12" s="148" customFormat="1" ht="18">
      <c r="B7" s="352"/>
      <c r="C7" s="353" t="s">
        <v>479</v>
      </c>
      <c r="E7" s="166" t="s">
        <v>559</v>
      </c>
      <c r="L7" s="149"/>
    </row>
    <row r="8" spans="2:12" s="148" customFormat="1" ht="38.25">
      <c r="B8" s="352"/>
      <c r="C8" s="354" t="str">
        <f>CONCATENATE("Shoqëria ",COVER!F4," është rregjistruar në datën ",COVER!F9,"  me numër ",COVER!F5," me aktivitet kryesor ",COVER!F13,". Shoqëria e ka selinë në adresën ",COVER!F6,)</f>
        <v>Shoqëria TE ELECTRONIKS sh.p.k. është rregjistruar në datën 03.01.2014  me numër L41307020G me aktivitet kryesor Shitblerje me shumice dhe pakice te fotokopjeve ,printerave,kompjuterave te cfardolloj paisje elektronike dhe riparimi I tyre.. Shoqëria e ka selinë në adresën Rr. "Pjeter Bogdani 39/1,dyqani Nr.8, Tirane</v>
      </c>
      <c r="E8" s="157" t="str">
        <f>CONCATENATE("The company ",COVER!F4," is registered on date ",COVER!F9,"  with number  ",COVER!F5," and its main activity is ",COVER!F13,". The address of the company is ",COVER!F6,)</f>
        <v>The company TE ELECTRONIKS sh.p.k. is registered on date 03.01.2014  with number  L41307020G and its main activity is Shitblerje me shumice dhe pakice te fotokopjeve ,printerave,kompjuterave te cfardolloj paisje elektronike dhe riparimi I tyre.. The address of the company is Rr. "Pjeter Bogdani 39/1,dyqani Nr.8, Tirane</v>
      </c>
      <c r="L8" s="149"/>
    </row>
    <row r="9" spans="2:12" s="148" customFormat="1" ht="18">
      <c r="B9" s="352"/>
      <c r="C9" s="353" t="s">
        <v>480</v>
      </c>
      <c r="E9" s="249" t="s">
        <v>560</v>
      </c>
      <c r="L9" s="149"/>
    </row>
    <row r="10" spans="2:12" s="148" customFormat="1" ht="25.5">
      <c r="B10" s="355"/>
      <c r="C10" s="354" t="str">
        <f>CONCATENATE("Pasqyrat financiare të shoqërisë për vitin ",COVER!J38," janë ",COVER!B23)</f>
        <v>Pasqyrat financiare të shoqërisë për vitin 2018 janë Përgatitur sipas Standarteve Kombëtare të Kontabilitetit (SKK) dhe Ligjit Nr. 9228 Datë 29.04.2004 Për Kontabilitetin dhe Pasqyrat Financiare</v>
      </c>
      <c r="E10" s="157" t="str">
        <f>CONCATENATE("Financial Statements of the company for the year ",COVER!J38," are ",COVER!C23)</f>
        <v xml:space="preserve">Financial Statements of the company for the year 2018 are Prepared in accordance with Albanian Accounting Standards (NAS) and Law Nr. 9228 Date 29.04.2004 For accounting and Financial Statements) </v>
      </c>
      <c r="L10" s="165"/>
    </row>
    <row r="11" spans="2:12" s="148" customFormat="1" ht="18">
      <c r="B11" s="355"/>
      <c r="C11" s="356" t="s">
        <v>481</v>
      </c>
      <c r="E11" s="166" t="s">
        <v>561</v>
      </c>
      <c r="L11" s="165"/>
    </row>
    <row r="12" spans="2:12" s="148" customFormat="1" ht="38.25">
      <c r="B12" s="355"/>
      <c r="C12" s="354" t="s">
        <v>482</v>
      </c>
      <c r="E12" s="243" t="s">
        <v>562</v>
      </c>
      <c r="L12" s="165"/>
    </row>
    <row r="13" spans="2:12" s="148" customFormat="1" ht="18">
      <c r="B13" s="355"/>
      <c r="C13" s="356" t="s">
        <v>483</v>
      </c>
      <c r="E13" s="166" t="s">
        <v>563</v>
      </c>
      <c r="L13" s="165"/>
    </row>
    <row r="14" spans="2:12" s="148" customFormat="1" ht="18">
      <c r="B14" s="355"/>
      <c r="C14" s="354" t="str">
        <f>CONCATENATE("Pasqyrat Financiare jane pasqyruar ne ",COVER!F33," e cila eshte monedha funksionale e kompanise.")</f>
        <v>Pasqyrat Financiare jane pasqyruar ne LEK e cila eshte monedha funksionale e kompanise.</v>
      </c>
      <c r="E14" s="243" t="s">
        <v>569</v>
      </c>
      <c r="L14" s="165"/>
    </row>
    <row r="15" spans="2:12" s="148" customFormat="1" ht="18">
      <c r="B15" s="355"/>
      <c r="C15" s="356" t="s">
        <v>485</v>
      </c>
      <c r="E15" s="166" t="s">
        <v>564</v>
      </c>
      <c r="L15" s="165"/>
    </row>
    <row r="16" spans="2:12" s="148" customFormat="1" ht="51">
      <c r="B16" s="355"/>
      <c r="C16" s="411" t="s">
        <v>484</v>
      </c>
      <c r="E16" s="243" t="s">
        <v>570</v>
      </c>
      <c r="L16" s="165"/>
    </row>
    <row r="17" spans="2:12" s="148" customFormat="1" ht="18">
      <c r="B17" s="355"/>
      <c r="C17" s="356" t="s">
        <v>486</v>
      </c>
      <c r="E17" s="250" t="s">
        <v>565</v>
      </c>
      <c r="L17" s="165"/>
    </row>
    <row r="18" spans="2:12" s="148" customFormat="1" ht="63.75">
      <c r="B18" s="355"/>
      <c r="C18" s="411" t="s">
        <v>818</v>
      </c>
      <c r="E18" s="243" t="s">
        <v>566</v>
      </c>
      <c r="L18" s="165"/>
    </row>
    <row r="19" spans="2:12" s="148" customFormat="1" ht="18">
      <c r="B19" s="355"/>
      <c r="C19" s="356" t="s">
        <v>487</v>
      </c>
      <c r="E19" s="250" t="s">
        <v>568</v>
      </c>
      <c r="L19" s="165"/>
    </row>
    <row r="20" spans="2:12" s="148" customFormat="1" ht="25.5">
      <c r="B20" s="355"/>
      <c r="C20" s="412" t="s">
        <v>490</v>
      </c>
      <c r="E20" s="243" t="s">
        <v>571</v>
      </c>
      <c r="L20" s="165"/>
    </row>
    <row r="21" spans="2:12" s="148" customFormat="1" ht="18">
      <c r="B21" s="355"/>
      <c r="C21" s="356" t="s">
        <v>488</v>
      </c>
      <c r="E21" s="166" t="s">
        <v>577</v>
      </c>
      <c r="L21" s="165"/>
    </row>
    <row r="22" spans="2:12" s="148" customFormat="1" ht="25.5">
      <c r="B22" s="355"/>
      <c r="C22" s="411" t="s">
        <v>491</v>
      </c>
      <c r="E22" s="243" t="s">
        <v>582</v>
      </c>
      <c r="L22" s="165"/>
    </row>
    <row r="23" spans="2:12" s="148" customFormat="1" ht="18">
      <c r="B23" s="355"/>
      <c r="C23" s="356" t="s">
        <v>819</v>
      </c>
      <c r="E23" s="166" t="s">
        <v>578</v>
      </c>
      <c r="L23" s="165"/>
    </row>
    <row r="24" spans="2:12" s="148" customFormat="1" ht="38.25">
      <c r="B24" s="355"/>
      <c r="C24" s="412" t="s">
        <v>820</v>
      </c>
      <c r="E24" s="243" t="s">
        <v>581</v>
      </c>
      <c r="L24" s="165"/>
    </row>
    <row r="25" spans="2:12" s="148" customFormat="1" ht="18">
      <c r="B25" s="355"/>
      <c r="C25" s="356" t="s">
        <v>489</v>
      </c>
      <c r="E25" s="166" t="s">
        <v>579</v>
      </c>
      <c r="L25" s="165"/>
    </row>
    <row r="26" spans="2:12" s="148" customFormat="1" ht="25.5">
      <c r="B26" s="355"/>
      <c r="C26" s="411" t="s">
        <v>492</v>
      </c>
      <c r="E26" s="243" t="s">
        <v>572</v>
      </c>
      <c r="L26" s="165"/>
    </row>
    <row r="27" spans="2:12" s="168" customFormat="1" ht="14.25">
      <c r="B27" s="357"/>
      <c r="C27" s="358" t="s">
        <v>821</v>
      </c>
      <c r="E27" s="244" t="s">
        <v>573</v>
      </c>
      <c r="L27" s="169"/>
    </row>
    <row r="28" spans="2:12" s="168" customFormat="1" ht="14.25">
      <c r="B28" s="357"/>
      <c r="C28" s="358" t="s">
        <v>822</v>
      </c>
      <c r="E28" s="244" t="s">
        <v>580</v>
      </c>
      <c r="L28" s="169"/>
    </row>
    <row r="29" spans="2:12" s="168" customFormat="1" ht="14.25">
      <c r="B29" s="357"/>
      <c r="C29" s="358" t="s">
        <v>823</v>
      </c>
      <c r="E29" s="244" t="s">
        <v>576</v>
      </c>
      <c r="L29" s="169"/>
    </row>
    <row r="30" spans="2:12" s="168" customFormat="1" ht="14.25">
      <c r="B30" s="357"/>
      <c r="C30" s="358" t="s">
        <v>824</v>
      </c>
      <c r="E30" s="244" t="s">
        <v>575</v>
      </c>
      <c r="L30" s="169"/>
    </row>
    <row r="31" spans="2:12" s="168" customFormat="1" ht="14.25">
      <c r="B31" s="357"/>
      <c r="C31" s="358" t="s">
        <v>825</v>
      </c>
      <c r="E31" s="244" t="s">
        <v>574</v>
      </c>
      <c r="L31" s="169"/>
    </row>
    <row r="32" spans="2:12" s="148" customFormat="1" ht="18">
      <c r="B32" s="355"/>
      <c r="C32" s="356"/>
      <c r="E32" s="166"/>
      <c r="L32" s="165"/>
    </row>
    <row r="33" spans="2:12" s="148" customFormat="1" ht="18">
      <c r="B33" s="355"/>
      <c r="C33" s="354"/>
      <c r="E33" s="243"/>
      <c r="L33" s="165"/>
    </row>
    <row r="34" spans="2:12" ht="15.75" customHeight="1">
      <c r="B34" s="359"/>
      <c r="C34" s="360" t="str">
        <f>CONCATENATE("Përgatiti:      ",IF(COVER!E46&gt;0,CONCATENATE(COVER!F46),COVER!F49),"     _______________________________")</f>
        <v>Përgatiti:      Brikena Xhixha     _______________________________</v>
      </c>
      <c r="D34" s="154"/>
      <c r="E34" s="167" t="s">
        <v>567</v>
      </c>
      <c r="F34" s="167"/>
      <c r="G34" s="253"/>
      <c r="H34" s="152"/>
    </row>
    <row r="35" spans="2:12" ht="15.75" customHeight="1">
      <c r="B35" s="359"/>
      <c r="C35" s="360"/>
      <c r="D35" s="154"/>
      <c r="E35" s="254"/>
      <c r="F35" s="167"/>
      <c r="G35" s="253"/>
      <c r="H35" s="152"/>
    </row>
    <row r="36" spans="2:12" ht="15.75" customHeight="1">
      <c r="B36" s="359"/>
      <c r="C36" s="360"/>
      <c r="D36" s="154"/>
      <c r="E36" s="254"/>
      <c r="F36" s="167"/>
      <c r="G36" s="253"/>
      <c r="H36" s="152"/>
    </row>
    <row r="37" spans="2:12">
      <c r="B37" s="359"/>
      <c r="C37" s="361"/>
      <c r="E37" s="255"/>
      <c r="F37" s="253"/>
      <c r="G37" s="253"/>
      <c r="H37" s="152"/>
    </row>
    <row r="38" spans="2:12">
      <c r="B38" s="359"/>
      <c r="C38" s="360" t="str">
        <f>CONCATENATE("Aprovoi:        ",COVER!F44,"    ________________________________")</f>
        <v>Aprovoi:        Besmir Kellezi    ________________________________</v>
      </c>
      <c r="E38" s="474"/>
      <c r="F38" s="474"/>
      <c r="G38" s="474"/>
      <c r="H38" s="152"/>
    </row>
    <row r="39" spans="2:12" ht="15.75">
      <c r="B39" s="362"/>
      <c r="C39" s="363"/>
      <c r="E39" s="252"/>
      <c r="F39" s="156"/>
      <c r="G39" s="251"/>
      <c r="H39" s="152"/>
    </row>
    <row r="40" spans="2:12">
      <c r="E40" s="245"/>
      <c r="F40" s="152"/>
      <c r="G40" s="152"/>
      <c r="H40" s="152"/>
    </row>
    <row r="41" spans="2:12">
      <c r="E41" s="245"/>
      <c r="F41" s="152"/>
      <c r="G41" s="152"/>
      <c r="H41" s="152"/>
    </row>
  </sheetData>
  <mergeCells count="1">
    <mergeCell ref="E38:G38"/>
  </mergeCells>
  <pageMargins left="0.59055118110236227" right="0.35433070866141736" top="0.70866141732283472" bottom="0.59055118110236227" header="0.23622047244094491" footer="0.31496062992125984"/>
  <pageSetup paperSize="9" scale="91" orientation="portrait" r:id="rId1"/>
  <headerFooter>
    <oddFooter>&amp;CKëto shënime shpjeguese janë pjesë integrale e Pasqyrave Financiare</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81"/>
  <sheetViews>
    <sheetView zoomScaleNormal="100" zoomScaleSheetLayoutView="90" workbookViewId="0">
      <selection activeCell="E51" sqref="E51"/>
    </sheetView>
  </sheetViews>
  <sheetFormatPr defaultRowHeight="12"/>
  <cols>
    <col min="1" max="1" width="6" style="418" customWidth="1"/>
    <col min="2" max="2" width="7" style="418" customWidth="1"/>
    <col min="3" max="3" width="58.5703125" style="418" customWidth="1"/>
    <col min="4" max="4" width="1.140625" style="418" customWidth="1"/>
    <col min="5" max="5" width="18.140625" style="418" customWidth="1"/>
    <col min="6" max="6" width="3.28515625" style="418" customWidth="1"/>
    <col min="7" max="7" width="19" style="418" customWidth="1"/>
    <col min="8" max="8" width="9.140625" style="418"/>
    <col min="9" max="10" width="10.5703125" style="418" bestFit="1" customWidth="1"/>
    <col min="11" max="12" width="9.140625" style="418"/>
    <col min="13" max="13" width="17.140625" style="418" customWidth="1"/>
    <col min="14" max="16384" width="9.140625" style="418"/>
  </cols>
  <sheetData>
    <row r="2" spans="2:8" ht="18">
      <c r="B2" s="198"/>
      <c r="C2" s="199" t="s">
        <v>837</v>
      </c>
      <c r="D2" s="200"/>
      <c r="E2" s="200"/>
      <c r="F2" s="200"/>
      <c r="G2" s="200"/>
      <c r="H2" s="200"/>
    </row>
    <row r="3" spans="2:8" ht="15.75">
      <c r="B3" s="198"/>
      <c r="C3" s="201" t="s">
        <v>872</v>
      </c>
      <c r="D3" s="200"/>
      <c r="E3" s="200"/>
      <c r="F3" s="200"/>
      <c r="G3" s="200"/>
      <c r="H3" s="200"/>
    </row>
    <row r="4" spans="2:8" s="420" customFormat="1" ht="21.75" customHeight="1">
      <c r="B4" s="219"/>
      <c r="C4" s="419" t="s">
        <v>887</v>
      </c>
      <c r="D4" s="221"/>
      <c r="E4" s="221"/>
      <c r="F4" s="221"/>
      <c r="G4" s="221"/>
      <c r="H4" s="221"/>
    </row>
    <row r="5" spans="2:8" s="422" customFormat="1" ht="12.75">
      <c r="B5" s="219"/>
      <c r="C5" s="421"/>
      <c r="D5" s="221"/>
      <c r="E5" s="348" t="s">
        <v>874</v>
      </c>
      <c r="F5" s="221"/>
      <c r="G5" s="221" t="s">
        <v>874</v>
      </c>
      <c r="H5" s="221"/>
    </row>
    <row r="6" spans="2:8" ht="15.75">
      <c r="B6" s="198"/>
      <c r="C6" s="201"/>
      <c r="D6" s="200"/>
      <c r="E6" s="423">
        <v>43465</v>
      </c>
      <c r="F6" s="203"/>
      <c r="G6" s="423">
        <v>43100</v>
      </c>
      <c r="H6" s="200"/>
    </row>
    <row r="7" spans="2:8" ht="12.75">
      <c r="B7" s="198"/>
      <c r="C7" s="202"/>
      <c r="D7" s="200"/>
      <c r="H7" s="200"/>
    </row>
    <row r="8" spans="2:8" ht="12.75">
      <c r="B8" s="198">
        <v>1</v>
      </c>
      <c r="C8" s="204" t="s">
        <v>505</v>
      </c>
      <c r="D8" s="205"/>
      <c r="E8" s="206"/>
      <c r="F8" s="205"/>
      <c r="G8" s="205"/>
      <c r="H8" s="206"/>
    </row>
    <row r="9" spans="2:8" ht="12.75">
      <c r="B9" s="198"/>
      <c r="C9" s="196" t="s">
        <v>506</v>
      </c>
      <c r="D9" s="205"/>
      <c r="E9" s="200">
        <v>101089</v>
      </c>
      <c r="F9" s="207"/>
      <c r="G9" s="200">
        <v>1766439</v>
      </c>
      <c r="H9" s="206"/>
    </row>
    <row r="10" spans="2:8" ht="12.75">
      <c r="B10" s="198"/>
      <c r="C10" s="196" t="s">
        <v>507</v>
      </c>
      <c r="D10" s="208"/>
      <c r="E10" s="209">
        <v>3807404.519989904</v>
      </c>
      <c r="F10" s="210"/>
      <c r="G10" s="209">
        <v>5780559</v>
      </c>
      <c r="H10" s="211"/>
    </row>
    <row r="11" spans="2:8" ht="13.5" thickBot="1">
      <c r="B11" s="198"/>
      <c r="C11" s="197"/>
      <c r="D11" s="212"/>
      <c r="E11" s="213">
        <v>3908493.519989904</v>
      </c>
      <c r="F11" s="203"/>
      <c r="G11" s="213">
        <v>7546998</v>
      </c>
      <c r="H11" s="211"/>
    </row>
    <row r="12" spans="2:8" ht="13.5" thickTop="1">
      <c r="B12" s="198"/>
      <c r="C12" s="214"/>
      <c r="D12" s="214"/>
      <c r="E12" s="211"/>
      <c r="F12" s="211"/>
      <c r="G12" s="211"/>
      <c r="H12" s="211"/>
    </row>
    <row r="13" spans="2:8" ht="12.75">
      <c r="B13" s="226">
        <v>3.1</v>
      </c>
      <c r="C13" s="204" t="s">
        <v>646</v>
      </c>
      <c r="D13" s="212"/>
      <c r="E13" s="203"/>
      <c r="F13" s="203"/>
      <c r="G13" s="203"/>
      <c r="H13" s="211"/>
    </row>
    <row r="14" spans="2:8" ht="12.75">
      <c r="B14" s="226"/>
      <c r="C14" s="196" t="s">
        <v>647</v>
      </c>
      <c r="D14" s="212"/>
      <c r="E14" s="200">
        <v>5805800.6901628012</v>
      </c>
      <c r="F14" s="203"/>
      <c r="G14" s="215">
        <v>7759189</v>
      </c>
      <c r="H14" s="211"/>
    </row>
    <row r="15" spans="2:8" ht="12.75">
      <c r="B15" s="198"/>
      <c r="C15" s="196" t="s">
        <v>890</v>
      </c>
      <c r="D15" s="212"/>
      <c r="E15" s="209">
        <v>-951417.45999980008</v>
      </c>
      <c r="F15" s="203"/>
      <c r="G15" s="215">
        <v>-126196</v>
      </c>
      <c r="H15" s="211"/>
    </row>
    <row r="16" spans="2:8" ht="13.5" thickBot="1">
      <c r="B16" s="198"/>
      <c r="C16" s="204"/>
      <c r="D16" s="208"/>
      <c r="E16" s="213">
        <v>4854383.2301630015</v>
      </c>
      <c r="F16" s="203"/>
      <c r="G16" s="213">
        <v>7632993</v>
      </c>
      <c r="H16" s="211"/>
    </row>
    <row r="17" spans="2:11" ht="13.5" thickTop="1">
      <c r="B17" s="198"/>
      <c r="C17" s="195"/>
      <c r="D17" s="195"/>
      <c r="E17" s="195"/>
      <c r="F17" s="195"/>
      <c r="G17" s="195"/>
      <c r="H17" s="211"/>
    </row>
    <row r="18" spans="2:11" ht="12.75">
      <c r="B18" s="198"/>
      <c r="C18" s="214"/>
      <c r="D18" s="214"/>
      <c r="E18" s="211"/>
      <c r="F18" s="211"/>
      <c r="G18" s="211"/>
      <c r="H18" s="211"/>
    </row>
    <row r="19" spans="2:11" ht="12.75">
      <c r="B19" s="226">
        <v>3.5</v>
      </c>
      <c r="C19" s="204" t="s">
        <v>651</v>
      </c>
      <c r="D19" s="212"/>
      <c r="E19" s="200"/>
      <c r="F19" s="203"/>
      <c r="G19" s="203"/>
      <c r="H19" s="211"/>
    </row>
    <row r="20" spans="2:11" ht="12.75">
      <c r="B20" s="198"/>
      <c r="C20" s="196" t="s">
        <v>891</v>
      </c>
      <c r="D20" s="212"/>
      <c r="E20" s="209">
        <v>210266</v>
      </c>
      <c r="F20" s="203"/>
      <c r="G20" s="215">
        <v>1778863</v>
      </c>
      <c r="H20" s="211"/>
    </row>
    <row r="21" spans="2:11" ht="13.5" thickBot="1">
      <c r="B21" s="198"/>
      <c r="C21" s="214"/>
      <c r="D21" s="208"/>
      <c r="E21" s="213">
        <v>210266</v>
      </c>
      <c r="F21" s="203"/>
      <c r="G21" s="213">
        <v>1778863</v>
      </c>
      <c r="H21" s="211"/>
    </row>
    <row r="22" spans="2:11" ht="13.5" thickTop="1">
      <c r="B22" s="198"/>
      <c r="C22" s="214"/>
      <c r="D22" s="208"/>
      <c r="E22" s="216"/>
      <c r="F22" s="203"/>
      <c r="G22" s="216"/>
      <c r="H22" s="211"/>
    </row>
    <row r="23" spans="2:11" ht="12.75">
      <c r="B23" s="198"/>
      <c r="C23" s="214"/>
      <c r="D23" s="208"/>
      <c r="E23" s="216"/>
      <c r="F23" s="203"/>
      <c r="G23" s="216"/>
      <c r="H23" s="211"/>
    </row>
    <row r="24" spans="2:11" ht="12.75">
      <c r="B24" s="198">
        <v>4</v>
      </c>
      <c r="C24" s="204" t="s">
        <v>508</v>
      </c>
      <c r="D24" s="212"/>
      <c r="E24" s="203"/>
      <c r="F24" s="203"/>
      <c r="G24" s="203"/>
      <c r="H24" s="211"/>
    </row>
    <row r="25" spans="2:11" ht="12.75">
      <c r="B25" s="198"/>
      <c r="C25" s="217" t="s">
        <v>509</v>
      </c>
      <c r="D25" s="212"/>
      <c r="E25" s="203">
        <v>41096024.401189156</v>
      </c>
      <c r="F25" s="203"/>
      <c r="G25" s="203">
        <v>33954049</v>
      </c>
      <c r="H25" s="211"/>
    </row>
    <row r="26" spans="2:11" ht="13.5" thickBot="1">
      <c r="B26" s="198"/>
      <c r="C26" s="204"/>
      <c r="D26" s="208"/>
      <c r="E26" s="213">
        <v>41096024.401189156</v>
      </c>
      <c r="F26" s="213"/>
      <c r="G26" s="213">
        <v>33954049</v>
      </c>
      <c r="H26" s="211"/>
    </row>
    <row r="27" spans="2:11" ht="13.5" thickTop="1">
      <c r="B27" s="198"/>
      <c r="C27" s="204"/>
      <c r="D27" s="208"/>
      <c r="E27" s="216"/>
      <c r="F27" s="216"/>
      <c r="G27" s="216"/>
      <c r="H27" s="211"/>
    </row>
    <row r="28" spans="2:11" ht="12.75">
      <c r="B28" s="198"/>
      <c r="C28" s="214"/>
      <c r="D28" s="214"/>
      <c r="E28" s="211"/>
      <c r="F28" s="211"/>
      <c r="G28" s="211"/>
      <c r="H28" s="211"/>
      <c r="K28" s="440"/>
    </row>
    <row r="29" spans="2:11" ht="12.75">
      <c r="B29" s="198">
        <v>5</v>
      </c>
      <c r="C29" s="204" t="s">
        <v>661</v>
      </c>
      <c r="D29" s="205"/>
      <c r="E29" s="206"/>
      <c r="F29" s="205"/>
      <c r="G29" s="205"/>
      <c r="H29" s="206"/>
      <c r="K29" s="440"/>
    </row>
    <row r="30" spans="2:11" ht="12.75">
      <c r="B30" s="198"/>
      <c r="C30" s="217" t="s">
        <v>205</v>
      </c>
      <c r="D30" s="212"/>
      <c r="E30" s="218">
        <v>167765.83999830004</v>
      </c>
      <c r="F30" s="203"/>
      <c r="G30" s="218">
        <v>206143</v>
      </c>
      <c r="H30" s="211"/>
    </row>
    <row r="31" spans="2:11" ht="13.5" thickBot="1">
      <c r="B31" s="198"/>
      <c r="C31" s="197"/>
      <c r="D31" s="212"/>
      <c r="E31" s="213">
        <v>167765.83999830004</v>
      </c>
      <c r="F31" s="203"/>
      <c r="G31" s="213">
        <v>206143</v>
      </c>
      <c r="H31" s="211"/>
    </row>
    <row r="32" spans="2:11" ht="13.5" thickTop="1">
      <c r="B32" s="198"/>
      <c r="C32" s="175"/>
      <c r="D32" s="214"/>
      <c r="E32" s="211"/>
      <c r="F32" s="211"/>
      <c r="G32" s="211"/>
      <c r="H32" s="211"/>
    </row>
    <row r="33" spans="2:8" ht="12.75">
      <c r="B33" s="175"/>
      <c r="C33" s="195"/>
      <c r="D33" s="195"/>
      <c r="E33" s="195"/>
      <c r="F33" s="195"/>
      <c r="G33" s="195"/>
      <c r="H33" s="175"/>
    </row>
    <row r="34" spans="2:8" ht="12.75">
      <c r="B34" s="198">
        <v>8</v>
      </c>
      <c r="C34" s="204" t="s">
        <v>671</v>
      </c>
      <c r="D34" s="195"/>
      <c r="E34" s="218"/>
      <c r="H34" s="175"/>
    </row>
    <row r="35" spans="2:8" ht="12.75">
      <c r="B35" s="175"/>
      <c r="C35" s="217" t="s">
        <v>672</v>
      </c>
      <c r="D35" s="195"/>
      <c r="E35" s="218">
        <v>406233</v>
      </c>
      <c r="H35" s="175"/>
    </row>
    <row r="36" spans="2:8" ht="12.75">
      <c r="B36" s="175"/>
      <c r="C36" s="217" t="s">
        <v>674</v>
      </c>
      <c r="D36" s="195"/>
      <c r="E36" s="218">
        <v>9025062.9833332989</v>
      </c>
      <c r="G36" s="218">
        <v>10355587</v>
      </c>
      <c r="H36" s="175"/>
    </row>
    <row r="37" spans="2:8" ht="13.5" thickBot="1">
      <c r="B37" s="175"/>
      <c r="C37" s="217"/>
      <c r="D37" s="195"/>
      <c r="E37" s="213">
        <v>9431295.9833332989</v>
      </c>
      <c r="F37" s="203"/>
      <c r="G37" s="213">
        <v>10355587</v>
      </c>
      <c r="H37" s="175"/>
    </row>
    <row r="38" spans="2:8" ht="13.5" thickTop="1">
      <c r="B38" s="175"/>
      <c r="C38" s="217"/>
      <c r="D38" s="195"/>
      <c r="E38" s="216"/>
      <c r="F38" s="203"/>
      <c r="G38" s="216"/>
      <c r="H38" s="175"/>
    </row>
    <row r="39" spans="2:8" ht="12.75">
      <c r="B39" s="175"/>
      <c r="C39" s="217"/>
      <c r="D39" s="195"/>
      <c r="E39" s="216"/>
      <c r="F39" s="203"/>
      <c r="G39" s="216"/>
      <c r="H39" s="175"/>
    </row>
    <row r="40" spans="2:8" ht="12.75">
      <c r="B40" s="226">
        <v>13.399999999999999</v>
      </c>
      <c r="C40" s="204" t="s">
        <v>684</v>
      </c>
      <c r="D40" s="195"/>
      <c r="E40" s="216"/>
      <c r="F40" s="203"/>
      <c r="G40" s="216"/>
      <c r="H40" s="175"/>
    </row>
    <row r="41" spans="2:8" ht="12.75">
      <c r="B41" s="175"/>
      <c r="C41" s="217" t="s">
        <v>122</v>
      </c>
      <c r="D41" s="195"/>
      <c r="E41" s="218">
        <v>8821169</v>
      </c>
      <c r="G41" s="218">
        <v>9603853</v>
      </c>
      <c r="H41" s="175"/>
    </row>
    <row r="42" spans="2:8" ht="13.5" thickBot="1">
      <c r="B42" s="175"/>
      <c r="C42" s="217"/>
      <c r="D42" s="195"/>
      <c r="E42" s="213">
        <v>8821169</v>
      </c>
      <c r="F42" s="203"/>
      <c r="G42" s="213">
        <v>9603853</v>
      </c>
      <c r="H42" s="175"/>
    </row>
    <row r="43" spans="2:8" ht="13.5" thickTop="1">
      <c r="B43" s="175"/>
      <c r="C43" s="217"/>
      <c r="D43" s="195"/>
      <c r="F43" s="203"/>
      <c r="G43" s="216"/>
      <c r="H43" s="175"/>
    </row>
    <row r="44" spans="2:8" ht="12.75">
      <c r="B44" s="175"/>
      <c r="C44" s="217"/>
      <c r="D44" s="195"/>
      <c r="E44" s="216"/>
      <c r="F44" s="203"/>
      <c r="G44" s="216"/>
      <c r="H44" s="175"/>
    </row>
    <row r="45" spans="2:8" ht="12.75">
      <c r="B45" s="226">
        <v>13.5</v>
      </c>
      <c r="C45" s="204" t="s">
        <v>685</v>
      </c>
      <c r="D45" s="195"/>
      <c r="E45" s="216"/>
      <c r="F45" s="203"/>
      <c r="G45" s="216"/>
      <c r="H45" s="175"/>
    </row>
    <row r="46" spans="2:8" ht="12.75">
      <c r="B46" s="175"/>
      <c r="C46" s="217" t="s">
        <v>176</v>
      </c>
      <c r="D46" s="195"/>
      <c r="E46" s="441">
        <v>44064586</v>
      </c>
      <c r="F46" s="203"/>
      <c r="G46" s="441">
        <v>45880712</v>
      </c>
      <c r="H46" s="175"/>
    </row>
    <row r="47" spans="2:8" ht="13.5" thickBot="1">
      <c r="B47" s="175"/>
      <c r="C47" s="217"/>
      <c r="D47" s="195"/>
      <c r="E47" s="213">
        <v>44064586</v>
      </c>
      <c r="F47" s="203"/>
      <c r="G47" s="213">
        <v>45880712</v>
      </c>
      <c r="H47" s="175"/>
    </row>
    <row r="48" spans="2:8" ht="13.5" thickTop="1">
      <c r="B48" s="175"/>
      <c r="C48" s="217"/>
      <c r="D48" s="195"/>
      <c r="E48" s="216"/>
      <c r="F48" s="203"/>
      <c r="G48" s="216"/>
      <c r="H48" s="175"/>
    </row>
    <row r="49" spans="2:14" ht="12.75">
      <c r="B49" s="442"/>
      <c r="C49" s="443"/>
      <c r="D49" s="195"/>
      <c r="E49" s="195"/>
      <c r="F49" s="195"/>
      <c r="G49" s="195"/>
      <c r="H49" s="175"/>
    </row>
    <row r="50" spans="2:14" ht="12.75">
      <c r="B50" s="226">
        <v>13.799999999999997</v>
      </c>
      <c r="C50" s="204" t="s">
        <v>688</v>
      </c>
      <c r="D50" s="195"/>
      <c r="E50" s="195"/>
      <c r="F50" s="195"/>
      <c r="G50" s="195"/>
      <c r="H50" s="175"/>
    </row>
    <row r="51" spans="2:14" ht="12.75">
      <c r="B51" s="226"/>
      <c r="C51" s="194" t="s">
        <v>892</v>
      </c>
      <c r="D51" s="195"/>
      <c r="E51" s="195">
        <v>171742</v>
      </c>
      <c r="F51" s="195"/>
      <c r="G51" s="195">
        <v>113166</v>
      </c>
      <c r="H51" s="175"/>
    </row>
    <row r="52" spans="2:14" ht="12.75">
      <c r="B52" s="226"/>
      <c r="C52" s="194" t="s">
        <v>146</v>
      </c>
      <c r="D52" s="195"/>
      <c r="E52" s="195">
        <v>101799</v>
      </c>
      <c r="F52" s="195"/>
      <c r="G52" s="195">
        <v>0</v>
      </c>
      <c r="H52" s="175"/>
    </row>
    <row r="53" spans="2:14" ht="13.5" thickBot="1">
      <c r="B53" s="226"/>
      <c r="C53" s="204"/>
      <c r="D53" s="195"/>
      <c r="E53" s="213">
        <v>273541</v>
      </c>
      <c r="F53" s="203"/>
      <c r="G53" s="213">
        <v>113166</v>
      </c>
      <c r="H53" s="175"/>
    </row>
    <row r="54" spans="2:14" ht="13.5" thickTop="1">
      <c r="B54" s="226"/>
      <c r="C54" s="204"/>
      <c r="D54" s="195"/>
      <c r="E54" s="195"/>
      <c r="F54" s="195"/>
      <c r="G54" s="195"/>
      <c r="H54" s="175"/>
    </row>
    <row r="55" spans="2:14" ht="12.75">
      <c r="B55" s="226"/>
      <c r="C55" s="204"/>
      <c r="D55" s="195"/>
      <c r="E55" s="195"/>
      <c r="F55" s="195"/>
      <c r="G55" s="195"/>
      <c r="H55" s="175"/>
      <c r="I55" s="440"/>
      <c r="J55" s="440"/>
    </row>
    <row r="56" spans="2:14" ht="12.75">
      <c r="B56" s="226">
        <v>13.899999999999997</v>
      </c>
      <c r="C56" s="204" t="s">
        <v>689</v>
      </c>
      <c r="D56" s="195"/>
      <c r="E56" s="195"/>
      <c r="F56" s="195"/>
      <c r="G56" s="195"/>
      <c r="H56" s="175"/>
      <c r="I56" s="440"/>
      <c r="J56" s="440"/>
    </row>
    <row r="57" spans="2:14" ht="12.75">
      <c r="B57" s="175"/>
      <c r="C57" s="443" t="s">
        <v>160</v>
      </c>
      <c r="D57" s="195"/>
      <c r="E57" s="195">
        <v>24050.059090899998</v>
      </c>
      <c r="F57" s="195"/>
      <c r="G57" s="195">
        <v>68091</v>
      </c>
      <c r="H57" s="175"/>
    </row>
    <row r="58" spans="2:14" ht="12.75">
      <c r="B58" s="175"/>
      <c r="C58" s="418" t="s">
        <v>329</v>
      </c>
      <c r="D58" s="195"/>
      <c r="E58" s="195">
        <v>0</v>
      </c>
      <c r="F58" s="195"/>
      <c r="G58" s="195">
        <v>34302</v>
      </c>
      <c r="H58" s="175"/>
      <c r="N58" s="440"/>
    </row>
    <row r="59" spans="2:14" ht="12.75">
      <c r="B59" s="175"/>
      <c r="C59" s="427" t="s">
        <v>166</v>
      </c>
      <c r="D59" s="195"/>
      <c r="E59" s="195">
        <v>21059</v>
      </c>
      <c r="F59" s="195"/>
      <c r="G59" s="195">
        <v>368648</v>
      </c>
      <c r="H59" s="175"/>
      <c r="N59" s="440"/>
    </row>
    <row r="60" spans="2:14" ht="12.75">
      <c r="B60" s="175"/>
      <c r="C60" s="427" t="s">
        <v>168</v>
      </c>
      <c r="D60" s="195"/>
      <c r="E60" s="195">
        <v>1154.0168221998199</v>
      </c>
      <c r="F60" s="195"/>
      <c r="G60" s="195">
        <v>0</v>
      </c>
      <c r="H60" s="175"/>
    </row>
    <row r="61" spans="2:14" ht="12.75">
      <c r="B61" s="175"/>
      <c r="C61" s="427" t="s">
        <v>893</v>
      </c>
      <c r="D61" s="195"/>
      <c r="E61" s="195">
        <v>74387</v>
      </c>
      <c r="F61" s="195"/>
      <c r="G61" s="195">
        <v>55448</v>
      </c>
      <c r="H61" s="175"/>
    </row>
    <row r="62" spans="2:14" ht="13.5" thickBot="1">
      <c r="B62" s="175"/>
      <c r="C62" s="217"/>
      <c r="D62" s="195"/>
      <c r="E62" s="213">
        <v>120650.07591309979</v>
      </c>
      <c r="F62" s="203"/>
      <c r="G62" s="213">
        <v>526489</v>
      </c>
      <c r="H62" s="175"/>
    </row>
    <row r="63" spans="2:14" ht="13.5" thickTop="1">
      <c r="B63" s="175"/>
      <c r="C63" s="217"/>
      <c r="D63" s="195"/>
      <c r="E63" s="216"/>
      <c r="F63" s="203"/>
      <c r="G63" s="216"/>
      <c r="H63" s="175"/>
    </row>
    <row r="64" spans="2:14" ht="12.75">
      <c r="B64" s="175"/>
      <c r="C64" s="217"/>
      <c r="D64" s="195"/>
      <c r="E64" s="195"/>
      <c r="F64" s="195"/>
      <c r="G64" s="195"/>
      <c r="H64" s="175"/>
    </row>
    <row r="65" spans="2:8" ht="12.75">
      <c r="B65" s="226">
        <v>15.2</v>
      </c>
      <c r="C65" s="204" t="s">
        <v>682</v>
      </c>
      <c r="D65" s="195"/>
      <c r="E65" s="195"/>
      <c r="F65" s="195"/>
      <c r="G65" s="195"/>
      <c r="H65" s="175"/>
    </row>
    <row r="66" spans="2:8" ht="12.75">
      <c r="B66" s="175"/>
      <c r="C66" s="217" t="s">
        <v>195</v>
      </c>
      <c r="D66" s="195"/>
      <c r="E66" s="195">
        <v>2540000</v>
      </c>
      <c r="F66" s="195"/>
      <c r="G66" s="195">
        <v>0</v>
      </c>
      <c r="H66" s="175"/>
    </row>
    <row r="67" spans="2:8" ht="13.5" thickBot="1">
      <c r="B67" s="175"/>
      <c r="C67" s="217"/>
      <c r="D67" s="195"/>
      <c r="E67" s="213">
        <v>2540000</v>
      </c>
      <c r="F67" s="203"/>
      <c r="G67" s="213">
        <v>0</v>
      </c>
      <c r="H67" s="175"/>
    </row>
    <row r="68" spans="2:8" ht="13.5" thickTop="1">
      <c r="B68" s="175"/>
      <c r="C68" s="217"/>
      <c r="D68" s="195"/>
      <c r="E68" s="195"/>
      <c r="F68" s="195"/>
      <c r="G68" s="195"/>
      <c r="H68" s="175"/>
    </row>
    <row r="69" spans="2:8" ht="12.75">
      <c r="B69" s="175"/>
      <c r="C69" s="217"/>
      <c r="D69" s="195"/>
      <c r="E69" s="195"/>
      <c r="F69" s="195"/>
      <c r="G69" s="195"/>
      <c r="H69" s="175"/>
    </row>
    <row r="70" spans="2:8" ht="12.75">
      <c r="B70" s="226">
        <v>17</v>
      </c>
      <c r="C70" s="204" t="s">
        <v>701</v>
      </c>
      <c r="D70" s="195"/>
      <c r="E70" s="195"/>
      <c r="F70" s="195"/>
      <c r="G70" s="195"/>
      <c r="H70" s="175"/>
    </row>
    <row r="71" spans="2:8" ht="12.75">
      <c r="B71" s="175"/>
      <c r="C71" s="217" t="s">
        <v>207</v>
      </c>
      <c r="D71" s="195"/>
      <c r="E71" s="195">
        <v>150000</v>
      </c>
      <c r="F71" s="195"/>
      <c r="G71" s="195">
        <v>150000</v>
      </c>
      <c r="H71" s="175"/>
    </row>
    <row r="72" spans="2:8" ht="13.5" thickBot="1">
      <c r="B72" s="175"/>
      <c r="C72" s="217"/>
      <c r="D72" s="195"/>
      <c r="E72" s="213">
        <v>150000</v>
      </c>
      <c r="F72" s="203"/>
      <c r="G72" s="213">
        <v>150000</v>
      </c>
      <c r="H72" s="175"/>
    </row>
    <row r="73" spans="2:8" ht="13.5" thickTop="1">
      <c r="B73" s="175"/>
      <c r="C73" s="217"/>
      <c r="D73" s="195"/>
      <c r="E73" s="216"/>
      <c r="F73" s="203"/>
      <c r="G73" s="216"/>
      <c r="H73" s="175"/>
    </row>
    <row r="74" spans="2:8" ht="12.75">
      <c r="B74" s="175"/>
      <c r="C74" s="217"/>
      <c r="D74" s="195"/>
      <c r="E74" s="216"/>
      <c r="F74" s="203"/>
      <c r="G74" s="216"/>
      <c r="H74" s="175"/>
    </row>
    <row r="75" spans="2:8" ht="12.75">
      <c r="B75" s="226">
        <v>18</v>
      </c>
      <c r="C75" s="204" t="s">
        <v>703</v>
      </c>
      <c r="D75" s="195"/>
      <c r="E75" s="216"/>
      <c r="F75" s="203"/>
      <c r="G75" s="216"/>
      <c r="H75" s="175"/>
    </row>
    <row r="76" spans="2:8" ht="12.75">
      <c r="B76" s="175"/>
      <c r="C76" s="427" t="s">
        <v>192</v>
      </c>
      <c r="D76" s="195"/>
      <c r="E76" s="195">
        <v>922799</v>
      </c>
      <c r="F76" s="195"/>
      <c r="G76" s="195">
        <v>1005061</v>
      </c>
      <c r="H76" s="175"/>
    </row>
    <row r="77" spans="2:8" ht="13.5" thickBot="1">
      <c r="B77" s="175"/>
      <c r="C77" s="217"/>
      <c r="D77" s="195"/>
      <c r="E77" s="213">
        <v>922799</v>
      </c>
      <c r="F77" s="203"/>
      <c r="G77" s="213">
        <v>1005061</v>
      </c>
      <c r="H77" s="175"/>
    </row>
    <row r="78" spans="2:8" ht="13.5" thickTop="1">
      <c r="B78" s="175"/>
      <c r="C78" s="217"/>
      <c r="D78" s="195"/>
      <c r="E78" s="216"/>
      <c r="F78" s="203"/>
      <c r="G78" s="216"/>
      <c r="H78" s="175"/>
    </row>
    <row r="79" spans="2:8" ht="12.75">
      <c r="B79" s="175"/>
      <c r="C79" s="217"/>
      <c r="D79" s="195"/>
      <c r="E79" s="216"/>
      <c r="F79" s="203"/>
      <c r="G79" s="216"/>
      <c r="H79" s="175"/>
    </row>
    <row r="80" spans="2:8" ht="12.75">
      <c r="B80" s="175"/>
      <c r="C80" s="217"/>
      <c r="D80" s="195"/>
      <c r="E80" s="216"/>
      <c r="F80" s="203"/>
      <c r="G80" s="216"/>
      <c r="H80" s="175"/>
    </row>
    <row r="81" spans="2:8" ht="12.75">
      <c r="B81" s="175"/>
      <c r="C81" s="217"/>
      <c r="D81" s="195"/>
      <c r="E81" s="216"/>
      <c r="F81" s="203"/>
      <c r="G81" s="216"/>
      <c r="H81" s="175"/>
    </row>
  </sheetData>
  <pageMargins left="0.70866141732283472" right="0.70866141732283472" top="0.74803149606299213" bottom="0.74803149606299213" header="0.31496062992125984" footer="0.31496062992125984"/>
  <pageSetup paperSize="9" scale="85" orientation="portrait" r:id="rId1"/>
  <headerFooter>
    <oddFooter>&amp;CKëto shënime shpjeguese janë pjesë integrale e Pasqyrave Financiare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9"/>
  <sheetViews>
    <sheetView zoomScaleNormal="100" zoomScaleSheetLayoutView="90" workbookViewId="0">
      <selection activeCell="E30" sqref="E30"/>
    </sheetView>
  </sheetViews>
  <sheetFormatPr defaultRowHeight="12"/>
  <cols>
    <col min="1" max="1" width="6" style="59" customWidth="1"/>
    <col min="2" max="2" width="9.28515625" customWidth="1"/>
    <col min="3" max="3" width="51.5703125" customWidth="1"/>
    <col min="4" max="4" width="2.42578125" customWidth="1"/>
    <col min="5" max="5" width="18.140625" customWidth="1"/>
    <col min="6" max="6" width="2.140625" customWidth="1"/>
    <col min="7" max="7" width="19" customWidth="1"/>
    <col min="8" max="8" width="2.5703125" customWidth="1"/>
    <col min="9" max="9" width="11.42578125" bestFit="1" customWidth="1"/>
    <col min="10" max="10" width="13.28515625" customWidth="1"/>
  </cols>
  <sheetData>
    <row r="2" spans="1:10" ht="18">
      <c r="B2" s="198"/>
      <c r="C2" s="199" t="s">
        <v>837</v>
      </c>
      <c r="D2" s="200"/>
      <c r="E2" s="200"/>
      <c r="F2" s="200"/>
      <c r="G2" s="200"/>
      <c r="H2" s="200"/>
    </row>
    <row r="3" spans="1:10" ht="15.75">
      <c r="B3" s="198"/>
      <c r="C3" s="201" t="s">
        <v>872</v>
      </c>
      <c r="D3" s="200"/>
      <c r="E3" s="200"/>
      <c r="F3" s="200"/>
      <c r="G3" s="200"/>
      <c r="H3" s="200"/>
    </row>
    <row r="4" spans="1:10" s="65" customFormat="1" ht="21.75" customHeight="1">
      <c r="A4" s="64"/>
      <c r="B4" s="219"/>
      <c r="C4" s="220" t="s">
        <v>887</v>
      </c>
      <c r="D4" s="221"/>
      <c r="E4" s="221"/>
      <c r="F4" s="221"/>
      <c r="G4" s="221"/>
      <c r="H4" s="221"/>
    </row>
    <row r="5" spans="1:10" s="65" customFormat="1" ht="15">
      <c r="A5" s="64"/>
      <c r="B5" s="219"/>
      <c r="C5" s="220"/>
      <c r="D5" s="221"/>
      <c r="F5" s="221"/>
      <c r="G5" s="368" t="s">
        <v>874</v>
      </c>
      <c r="H5" s="221"/>
    </row>
    <row r="6" spans="1:10" ht="15.75">
      <c r="B6" s="198"/>
      <c r="C6" s="201"/>
      <c r="D6" s="200"/>
      <c r="E6" s="58">
        <v>43465</v>
      </c>
      <c r="F6" s="203"/>
      <c r="G6" s="58">
        <v>43100</v>
      </c>
      <c r="H6" s="200"/>
    </row>
    <row r="7" spans="1:10" ht="12.75">
      <c r="B7" s="198"/>
      <c r="C7" s="202"/>
      <c r="D7" s="200"/>
      <c r="H7" s="200"/>
    </row>
    <row r="8" spans="1:10" ht="12.75">
      <c r="B8" s="226">
        <v>34.200000000000003</v>
      </c>
      <c r="C8" s="204" t="s">
        <v>545</v>
      </c>
      <c r="D8" s="205"/>
      <c r="E8" s="206"/>
      <c r="F8" s="205"/>
      <c r="G8" s="205"/>
      <c r="H8" s="206"/>
    </row>
    <row r="9" spans="1:10" ht="18" customHeight="1">
      <c r="B9" s="228">
        <v>611</v>
      </c>
      <c r="C9" s="196" t="s">
        <v>826</v>
      </c>
      <c r="D9" s="205"/>
      <c r="E9" s="200">
        <v>95628.819407700008</v>
      </c>
      <c r="F9" s="207"/>
      <c r="G9" s="200">
        <v>0</v>
      </c>
      <c r="H9" s="206"/>
    </row>
    <row r="10" spans="1:10" ht="12.75">
      <c r="B10" s="228">
        <v>612</v>
      </c>
      <c r="C10" s="196" t="s">
        <v>827</v>
      </c>
      <c r="D10" s="205"/>
      <c r="E10" s="200">
        <v>0</v>
      </c>
      <c r="F10" s="207"/>
      <c r="G10" s="200">
        <v>0</v>
      </c>
      <c r="H10" s="206"/>
    </row>
    <row r="11" spans="1:10" ht="12.75">
      <c r="B11" s="228">
        <v>613</v>
      </c>
      <c r="C11" s="196" t="s">
        <v>256</v>
      </c>
      <c r="D11" s="205"/>
      <c r="E11" s="200">
        <v>2861010</v>
      </c>
      <c r="F11" s="207"/>
      <c r="G11" s="200">
        <v>3284644</v>
      </c>
      <c r="H11" s="206"/>
    </row>
    <row r="12" spans="1:10" ht="12.75">
      <c r="B12" s="228">
        <v>614</v>
      </c>
      <c r="C12" s="196" t="s">
        <v>828</v>
      </c>
      <c r="D12" s="205"/>
      <c r="E12" s="200">
        <v>547079.32999999996</v>
      </c>
      <c r="F12" s="207"/>
      <c r="G12" s="200">
        <v>535145</v>
      </c>
      <c r="H12" s="206"/>
    </row>
    <row r="13" spans="1:10" ht="12.75">
      <c r="B13" s="228">
        <v>615</v>
      </c>
      <c r="C13" s="196" t="s">
        <v>829</v>
      </c>
      <c r="D13" s="205"/>
      <c r="E13" s="200">
        <v>0</v>
      </c>
      <c r="F13" s="207"/>
      <c r="G13" s="200">
        <v>0</v>
      </c>
      <c r="H13" s="206"/>
    </row>
    <row r="14" spans="1:10" ht="12.75">
      <c r="B14" s="228"/>
      <c r="C14" s="196"/>
      <c r="D14" s="208"/>
      <c r="E14" s="209"/>
      <c r="F14" s="210"/>
      <c r="G14" s="200"/>
      <c r="H14" s="211"/>
    </row>
    <row r="15" spans="1:10" ht="13.5" thickBot="1">
      <c r="B15" s="228"/>
      <c r="C15" s="197"/>
      <c r="D15" s="212"/>
      <c r="E15" s="213">
        <v>3503718.1494077002</v>
      </c>
      <c r="F15" s="203"/>
      <c r="G15" s="213">
        <v>3819789</v>
      </c>
      <c r="H15" s="211"/>
      <c r="I15" s="22"/>
      <c r="J15" s="22"/>
    </row>
    <row r="16" spans="1:10" ht="13.5" thickTop="1">
      <c r="B16" s="175"/>
      <c r="C16" s="175"/>
      <c r="D16" s="175"/>
      <c r="E16" s="175"/>
      <c r="F16" s="175"/>
      <c r="G16" s="175"/>
      <c r="H16" s="175"/>
    </row>
    <row r="17" spans="2:8" ht="12.75">
      <c r="B17" s="198">
        <v>38</v>
      </c>
      <c r="C17" s="227" t="s">
        <v>808</v>
      </c>
      <c r="D17" s="214"/>
      <c r="E17" s="211"/>
      <c r="F17" s="211"/>
      <c r="G17" s="211"/>
      <c r="H17" s="211"/>
    </row>
    <row r="18" spans="2:8" ht="19.5" customHeight="1">
      <c r="B18" s="228">
        <v>616</v>
      </c>
      <c r="C18" s="194" t="s">
        <v>262</v>
      </c>
      <c r="D18" s="212"/>
      <c r="E18" s="200">
        <v>28524</v>
      </c>
      <c r="F18" s="203"/>
      <c r="G18" s="200">
        <v>0</v>
      </c>
      <c r="H18" s="211"/>
    </row>
    <row r="19" spans="2:8" ht="12.75">
      <c r="B19" s="228">
        <v>617</v>
      </c>
      <c r="C19" s="194" t="s">
        <v>830</v>
      </c>
      <c r="D19" s="212"/>
      <c r="E19" s="200">
        <v>0</v>
      </c>
      <c r="F19" s="203"/>
      <c r="G19" s="200">
        <v>0</v>
      </c>
      <c r="H19" s="211"/>
    </row>
    <row r="20" spans="2:8" ht="12.75">
      <c r="B20" s="228">
        <v>618</v>
      </c>
      <c r="C20" s="194" t="s">
        <v>831</v>
      </c>
      <c r="D20" s="212"/>
      <c r="E20" s="200">
        <v>4248638.7206000006</v>
      </c>
      <c r="F20" s="203"/>
      <c r="G20" s="200">
        <v>5114115</v>
      </c>
      <c r="H20" s="211"/>
    </row>
    <row r="21" spans="2:8" ht="12.75">
      <c r="B21" s="228">
        <v>619</v>
      </c>
      <c r="C21" s="194" t="s">
        <v>832</v>
      </c>
      <c r="D21" s="212"/>
      <c r="E21" s="200">
        <v>490716.2</v>
      </c>
      <c r="F21" s="203"/>
      <c r="G21" s="200">
        <v>0</v>
      </c>
      <c r="H21" s="211"/>
    </row>
    <row r="22" spans="2:8" ht="12.75">
      <c r="B22" s="228">
        <v>621</v>
      </c>
      <c r="C22" s="194" t="s">
        <v>833</v>
      </c>
      <c r="D22" s="212"/>
      <c r="E22" s="200">
        <v>0</v>
      </c>
      <c r="F22" s="203"/>
      <c r="G22" s="200">
        <v>0</v>
      </c>
      <c r="H22" s="211"/>
    </row>
    <row r="23" spans="2:8" ht="12.75">
      <c r="B23" s="228">
        <v>623</v>
      </c>
      <c r="C23" s="194" t="s">
        <v>270</v>
      </c>
      <c r="D23" s="212"/>
      <c r="E23" s="200">
        <v>0</v>
      </c>
      <c r="F23" s="203"/>
      <c r="G23" s="200">
        <v>0</v>
      </c>
      <c r="H23" s="211"/>
    </row>
    <row r="24" spans="2:8" ht="12.75">
      <c r="B24" s="228">
        <v>624</v>
      </c>
      <c r="C24" s="194" t="s">
        <v>272</v>
      </c>
      <c r="D24" s="212"/>
      <c r="E24" s="200">
        <v>5694</v>
      </c>
      <c r="F24" s="203"/>
      <c r="G24" s="200">
        <v>0</v>
      </c>
      <c r="H24" s="211"/>
    </row>
    <row r="25" spans="2:8" ht="12.75">
      <c r="B25" s="228">
        <v>625</v>
      </c>
      <c r="C25" s="194" t="s">
        <v>834</v>
      </c>
      <c r="D25" s="212"/>
      <c r="E25" s="200">
        <v>225747</v>
      </c>
      <c r="F25" s="203"/>
      <c r="G25" s="200">
        <v>74480</v>
      </c>
      <c r="H25" s="211"/>
    </row>
    <row r="26" spans="2:8" ht="12.75">
      <c r="B26" s="228">
        <v>626</v>
      </c>
      <c r="C26" s="194" t="s">
        <v>276</v>
      </c>
      <c r="D26" s="212"/>
      <c r="E26" s="200">
        <v>479746.9</v>
      </c>
      <c r="F26" s="203"/>
      <c r="G26" s="200">
        <v>627334</v>
      </c>
      <c r="H26" s="211"/>
    </row>
    <row r="27" spans="2:8" ht="12.75">
      <c r="B27" s="228">
        <v>627</v>
      </c>
      <c r="C27" s="194" t="s">
        <v>278</v>
      </c>
      <c r="D27" s="212"/>
      <c r="E27" s="200">
        <v>15060.122399999724</v>
      </c>
      <c r="F27" s="203"/>
      <c r="G27" s="200">
        <v>0</v>
      </c>
      <c r="H27" s="211"/>
    </row>
    <row r="28" spans="2:8" ht="12.75">
      <c r="B28" s="228">
        <v>628</v>
      </c>
      <c r="C28" s="194" t="s">
        <v>280</v>
      </c>
      <c r="D28" s="212"/>
      <c r="E28" s="200">
        <v>364412.06790000008</v>
      </c>
      <c r="F28" s="203"/>
      <c r="G28" s="200">
        <v>353772</v>
      </c>
      <c r="H28" s="211"/>
    </row>
    <row r="29" spans="2:8" ht="12.75">
      <c r="B29" s="228">
        <v>632</v>
      </c>
      <c r="C29" s="194" t="s">
        <v>282</v>
      </c>
      <c r="D29" s="212"/>
      <c r="E29" s="200">
        <v>12022.43</v>
      </c>
      <c r="F29" s="203"/>
      <c r="G29" s="200">
        <v>0</v>
      </c>
      <c r="H29" s="211"/>
    </row>
    <row r="30" spans="2:8" ht="12.75">
      <c r="B30" s="228">
        <v>633</v>
      </c>
      <c r="C30" s="194" t="s">
        <v>284</v>
      </c>
      <c r="D30" s="212"/>
      <c r="E30" s="200">
        <v>0</v>
      </c>
      <c r="F30" s="203"/>
      <c r="G30" s="200">
        <v>0</v>
      </c>
      <c r="H30" s="211"/>
    </row>
    <row r="31" spans="2:8" ht="12.75">
      <c r="B31" s="228">
        <v>634</v>
      </c>
      <c r="C31" s="194" t="s">
        <v>286</v>
      </c>
      <c r="D31" s="212"/>
      <c r="E31" s="200">
        <v>246100.3</v>
      </c>
      <c r="F31" s="203"/>
      <c r="G31" s="200">
        <v>202000</v>
      </c>
      <c r="H31" s="211"/>
    </row>
    <row r="32" spans="2:8" ht="12.75">
      <c r="B32" s="228">
        <v>638</v>
      </c>
      <c r="C32" s="194" t="s">
        <v>288</v>
      </c>
      <c r="D32" s="212"/>
      <c r="E32" s="200">
        <v>11242</v>
      </c>
      <c r="F32" s="203"/>
      <c r="G32" s="200">
        <v>11242</v>
      </c>
      <c r="H32" s="211"/>
    </row>
    <row r="33" spans="2:10" ht="12.75">
      <c r="B33" s="228">
        <v>653</v>
      </c>
      <c r="C33" s="194" t="s">
        <v>810</v>
      </c>
      <c r="D33" s="212"/>
      <c r="E33" s="200">
        <v>0</v>
      </c>
      <c r="F33" s="203"/>
      <c r="G33" s="200">
        <v>0</v>
      </c>
      <c r="H33" s="211"/>
    </row>
    <row r="34" spans="2:10" ht="12.75">
      <c r="B34" s="228">
        <v>654</v>
      </c>
      <c r="C34" s="194" t="s">
        <v>302</v>
      </c>
      <c r="D34" s="212"/>
      <c r="E34" s="200">
        <v>0</v>
      </c>
      <c r="F34" s="203"/>
      <c r="G34" s="200">
        <v>0</v>
      </c>
      <c r="H34" s="211"/>
    </row>
    <row r="35" spans="2:10" ht="12.75">
      <c r="B35" s="228">
        <v>658</v>
      </c>
      <c r="C35" s="194" t="s">
        <v>432</v>
      </c>
      <c r="D35" s="212"/>
      <c r="E35" s="200">
        <v>0</v>
      </c>
      <c r="F35" s="203"/>
      <c r="G35" s="200">
        <v>0</v>
      </c>
      <c r="H35" s="211"/>
    </row>
    <row r="36" spans="2:10" ht="12.75">
      <c r="B36" s="228">
        <v>666</v>
      </c>
      <c r="C36" s="194" t="s">
        <v>315</v>
      </c>
      <c r="D36" s="212"/>
      <c r="E36" s="200">
        <v>0</v>
      </c>
      <c r="F36" s="203"/>
      <c r="G36" s="200">
        <v>0</v>
      </c>
      <c r="H36" s="211"/>
    </row>
    <row r="37" spans="2:10" ht="12.75">
      <c r="B37" s="228">
        <v>652</v>
      </c>
      <c r="C37" s="194" t="s">
        <v>809</v>
      </c>
      <c r="D37" s="212"/>
      <c r="E37" s="200">
        <v>0</v>
      </c>
      <c r="F37" s="203"/>
      <c r="G37" s="200">
        <v>0</v>
      </c>
      <c r="H37" s="211"/>
    </row>
    <row r="38" spans="2:10" ht="12.75">
      <c r="B38" s="198"/>
      <c r="C38" s="196"/>
      <c r="D38" s="212"/>
      <c r="E38" s="215"/>
      <c r="F38" s="203"/>
      <c r="G38" s="215"/>
      <c r="H38" s="211"/>
    </row>
    <row r="39" spans="2:10" ht="13.5" thickBot="1">
      <c r="B39" s="198"/>
      <c r="C39" s="204"/>
      <c r="D39" s="208"/>
      <c r="E39" s="213">
        <v>6127903.7409000006</v>
      </c>
      <c r="F39" s="203"/>
      <c r="G39" s="213">
        <v>6382943</v>
      </c>
      <c r="H39" s="211"/>
      <c r="I39" s="22"/>
      <c r="J39" s="22"/>
    </row>
    <row r="40" spans="2:10" ht="13.5" thickTop="1">
      <c r="B40" s="198"/>
      <c r="C40" s="195"/>
      <c r="D40" s="195"/>
      <c r="E40" s="195"/>
      <c r="F40" s="195"/>
      <c r="G40" s="195"/>
      <c r="H40" s="211"/>
    </row>
    <row r="41" spans="2:10" ht="12.75">
      <c r="B41" s="198">
        <v>46</v>
      </c>
      <c r="C41" s="227" t="s">
        <v>546</v>
      </c>
      <c r="D41" s="214"/>
      <c r="E41" s="211"/>
      <c r="F41" s="211"/>
      <c r="G41" s="211"/>
      <c r="H41" s="211"/>
    </row>
    <row r="42" spans="2:10" ht="19.5" customHeight="1">
      <c r="B42" s="228">
        <v>657</v>
      </c>
      <c r="C42" s="194" t="s">
        <v>304</v>
      </c>
      <c r="D42" s="212"/>
      <c r="E42" s="200">
        <v>0</v>
      </c>
      <c r="F42" s="203"/>
      <c r="G42" s="200">
        <v>0</v>
      </c>
      <c r="H42" s="211"/>
    </row>
    <row r="43" spans="2:10" ht="12.75">
      <c r="B43" s="228">
        <v>664</v>
      </c>
      <c r="C43" s="194" t="s">
        <v>812</v>
      </c>
      <c r="D43" s="212"/>
      <c r="E43" s="200">
        <v>0</v>
      </c>
      <c r="F43" s="203"/>
      <c r="G43" s="200">
        <v>0</v>
      </c>
      <c r="H43" s="211"/>
    </row>
    <row r="44" spans="2:10" ht="12.75">
      <c r="B44" s="228">
        <v>665</v>
      </c>
      <c r="C44" s="194" t="s">
        <v>811</v>
      </c>
      <c r="D44" s="212"/>
      <c r="E44" s="200">
        <v>0</v>
      </c>
      <c r="F44" s="203"/>
      <c r="G44" s="200">
        <v>0</v>
      </c>
      <c r="H44" s="211"/>
    </row>
    <row r="45" spans="2:10" ht="12.75">
      <c r="B45" s="228">
        <v>668</v>
      </c>
      <c r="C45" s="194" t="s">
        <v>813</v>
      </c>
      <c r="D45" s="212"/>
      <c r="E45" s="200">
        <v>0</v>
      </c>
      <c r="F45" s="203"/>
      <c r="G45" s="200">
        <v>0</v>
      </c>
      <c r="H45" s="211"/>
    </row>
    <row r="46" spans="2:10" ht="12.75">
      <c r="B46" s="198"/>
      <c r="C46" s="196"/>
      <c r="D46" s="212"/>
      <c r="E46" s="215"/>
      <c r="F46" s="203"/>
      <c r="G46" s="215"/>
      <c r="H46" s="211"/>
    </row>
    <row r="47" spans="2:10" ht="13.5" thickBot="1">
      <c r="B47" s="198"/>
      <c r="C47" s="214"/>
      <c r="D47" s="208"/>
      <c r="E47" s="213">
        <v>0</v>
      </c>
      <c r="F47" s="203"/>
      <c r="G47" s="213">
        <v>10850</v>
      </c>
      <c r="H47" s="211"/>
      <c r="I47" s="22"/>
      <c r="J47" s="22"/>
    </row>
    <row r="48" spans="2:10" ht="13.5" thickTop="1">
      <c r="B48" s="198"/>
      <c r="C48" s="214"/>
      <c r="D48" s="208"/>
      <c r="E48" s="216"/>
      <c r="F48" s="203"/>
      <c r="G48" s="216"/>
      <c r="H48" s="211"/>
    </row>
    <row r="49" spans="2:8" ht="12.75">
      <c r="B49" s="198"/>
      <c r="C49" s="195"/>
      <c r="D49" s="195"/>
      <c r="E49" s="195"/>
      <c r="F49" s="195"/>
      <c r="G49" s="195"/>
      <c r="H49" s="211"/>
    </row>
  </sheetData>
  <pageMargins left="0.89" right="0.70866141732283472" top="0.74803149606299213" bottom="0.74803149606299213" header="0.31496062992125984" footer="0.31496062992125984"/>
  <pageSetup paperSize="9" scale="90" orientation="portrait" r:id="rId1"/>
  <headerFooter>
    <oddFooter>&amp;CKëto shënime shpjeguese janë pjesë integrale e Pasqyrave Financiare</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4"/>
  <sheetViews>
    <sheetView zoomScaleNormal="100" zoomScaleSheetLayoutView="90" workbookViewId="0">
      <selection activeCell="P32" sqref="P32"/>
    </sheetView>
  </sheetViews>
  <sheetFormatPr defaultRowHeight="12"/>
  <cols>
    <col min="1" max="1" width="2.28515625" customWidth="1"/>
    <col min="2" max="2" width="9.85546875" customWidth="1"/>
    <col min="3" max="3" width="26.42578125" customWidth="1"/>
    <col min="4" max="4" width="10.85546875" customWidth="1"/>
    <col min="7" max="7" width="6.42578125" bestFit="1" customWidth="1"/>
    <col min="8" max="8" width="5.5703125" bestFit="1" customWidth="1"/>
    <col min="9" max="9" width="7.42578125" style="233" bestFit="1" customWidth="1"/>
    <col min="10" max="10" width="8.5703125" style="233" bestFit="1" customWidth="1"/>
    <col min="11" max="11" width="6.85546875" style="233" bestFit="1" customWidth="1"/>
    <col min="12" max="12" width="9.140625" style="233"/>
    <col min="13" max="13" width="1.5703125" customWidth="1"/>
  </cols>
  <sheetData>
    <row r="2" spans="2:13" ht="15.75">
      <c r="C2" s="82" t="s">
        <v>837</v>
      </c>
    </row>
    <row r="3" spans="2:13" ht="15.75">
      <c r="C3" s="82" t="s">
        <v>872</v>
      </c>
    </row>
    <row r="4" spans="2:13" ht="15.75">
      <c r="C4" s="230" t="s">
        <v>510</v>
      </c>
    </row>
    <row r="5" spans="2:13" ht="12.75">
      <c r="C5" s="231" t="s">
        <v>875</v>
      </c>
    </row>
    <row r="6" spans="2:13">
      <c r="C6" s="345" t="s">
        <v>874</v>
      </c>
    </row>
    <row r="8" spans="2:13">
      <c r="B8" t="s">
        <v>511</v>
      </c>
      <c r="C8" t="s">
        <v>512</v>
      </c>
      <c r="D8" t="s">
        <v>513</v>
      </c>
      <c r="E8" t="s">
        <v>514</v>
      </c>
      <c r="F8" t="s">
        <v>515</v>
      </c>
      <c r="G8" t="s">
        <v>516</v>
      </c>
      <c r="H8" t="s">
        <v>517</v>
      </c>
      <c r="I8" s="233" t="s">
        <v>518</v>
      </c>
      <c r="J8" s="233" t="s">
        <v>519</v>
      </c>
      <c r="K8" s="233" t="s">
        <v>166</v>
      </c>
      <c r="L8" s="233" t="s">
        <v>520</v>
      </c>
    </row>
    <row r="10" spans="2:13">
      <c r="B10" s="232"/>
      <c r="M10" s="22"/>
    </row>
    <row r="11" spans="2:13">
      <c r="B11" s="232"/>
      <c r="M11" s="22"/>
    </row>
    <row r="12" spans="2:13">
      <c r="B12" s="232"/>
      <c r="M12" s="22"/>
    </row>
    <row r="13" spans="2:13">
      <c r="B13" s="232"/>
      <c r="M13" s="22"/>
    </row>
    <row r="14" spans="2:13">
      <c r="B14" s="232"/>
      <c r="M14" s="22"/>
    </row>
    <row r="15" spans="2:13">
      <c r="B15" s="232"/>
      <c r="M15" s="22"/>
    </row>
    <row r="16" spans="2:13">
      <c r="B16" s="232"/>
      <c r="M16" s="22"/>
    </row>
    <row r="17" spans="2:13">
      <c r="B17" s="232"/>
      <c r="M17" s="22"/>
    </row>
    <row r="18" spans="2:13">
      <c r="B18" s="232"/>
      <c r="M18" s="22"/>
    </row>
    <row r="19" spans="2:13">
      <c r="B19" s="232"/>
      <c r="M19" s="22"/>
    </row>
    <row r="20" spans="2:13">
      <c r="B20" s="232"/>
      <c r="M20" s="22"/>
    </row>
    <row r="21" spans="2:13">
      <c r="B21" s="232"/>
      <c r="M21" s="22"/>
    </row>
    <row r="22" spans="2:13">
      <c r="B22" s="232"/>
      <c r="M22" s="22"/>
    </row>
    <row r="23" spans="2:13">
      <c r="B23" s="232"/>
      <c r="M23" s="22"/>
    </row>
    <row r="24" spans="2:13">
      <c r="B24" s="232"/>
      <c r="M24" s="22"/>
    </row>
    <row r="25" spans="2:13">
      <c r="B25" s="232"/>
      <c r="M25" s="22"/>
    </row>
    <row r="26" spans="2:13">
      <c r="B26" s="232"/>
      <c r="L26" s="417"/>
      <c r="M26" s="22"/>
    </row>
    <row r="27" spans="2:13">
      <c r="B27" s="232"/>
      <c r="M27" s="22"/>
    </row>
    <row r="28" spans="2:13">
      <c r="B28" s="232"/>
      <c r="M28" s="22"/>
    </row>
    <row r="29" spans="2:13">
      <c r="B29" s="232"/>
      <c r="M29" s="22"/>
    </row>
    <row r="30" spans="2:13">
      <c r="B30" s="232"/>
      <c r="M30" s="22"/>
    </row>
    <row r="31" spans="2:13">
      <c r="B31" s="232"/>
      <c r="M31" s="22"/>
    </row>
    <row r="32" spans="2:13">
      <c r="B32" s="232"/>
      <c r="M32" s="22"/>
    </row>
    <row r="33" spans="2:13">
      <c r="B33" s="232"/>
      <c r="M33" s="22"/>
    </row>
    <row r="34" spans="2:13">
      <c r="B34" s="232"/>
      <c r="M34" s="22"/>
    </row>
    <row r="35" spans="2:13">
      <c r="B35" s="232"/>
      <c r="M35" s="22"/>
    </row>
    <row r="36" spans="2:13">
      <c r="B36" s="232"/>
      <c r="M36" s="22"/>
    </row>
    <row r="37" spans="2:13">
      <c r="B37" s="232"/>
      <c r="M37" s="22"/>
    </row>
    <row r="38" spans="2:13">
      <c r="B38" s="232"/>
      <c r="M38" s="22"/>
    </row>
    <row r="39" spans="2:13">
      <c r="B39" s="232"/>
      <c r="M39" s="22"/>
    </row>
    <row r="40" spans="2:13">
      <c r="B40" s="232"/>
      <c r="M40" s="22"/>
    </row>
    <row r="41" spans="2:13">
      <c r="B41" s="232"/>
      <c r="M41" s="22"/>
    </row>
    <row r="42" spans="2:13">
      <c r="B42" s="232"/>
    </row>
    <row r="43" spans="2:13">
      <c r="B43" s="232"/>
    </row>
    <row r="44" spans="2:13">
      <c r="B44" s="232"/>
    </row>
  </sheetData>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T23"/>
  <sheetViews>
    <sheetView zoomScaleNormal="100" zoomScaleSheetLayoutView="90" workbookViewId="0">
      <selection activeCell="D20" sqref="D20"/>
    </sheetView>
  </sheetViews>
  <sheetFormatPr defaultRowHeight="12"/>
  <cols>
    <col min="1" max="1" width="4.5703125" style="30" customWidth="1"/>
    <col min="2" max="2" width="5" style="30" customWidth="1"/>
    <col min="3" max="3" width="31.140625" style="30" customWidth="1"/>
    <col min="4" max="4" width="31" style="30" customWidth="1"/>
    <col min="5" max="5" width="10.140625" style="30" bestFit="1" customWidth="1"/>
    <col min="6" max="6" width="12.7109375" style="30" customWidth="1"/>
    <col min="7" max="7" width="16" style="30" bestFit="1" customWidth="1"/>
    <col min="8" max="8" width="5.7109375" style="30" customWidth="1"/>
    <col min="9" max="14" width="9.140625" style="30"/>
    <col min="15" max="15" width="12.7109375" style="30" customWidth="1"/>
    <col min="16" max="17" width="9.140625" style="30"/>
    <col min="18" max="18" width="12.42578125" style="30" bestFit="1" customWidth="1"/>
    <col min="19" max="19" width="9.28515625" style="30" bestFit="1" customWidth="1"/>
    <col min="20" max="16384" width="9.140625" style="30"/>
  </cols>
  <sheetData>
    <row r="2" spans="2:20" ht="18">
      <c r="B2" s="257"/>
      <c r="C2" s="256" t="s">
        <v>837</v>
      </c>
      <c r="D2" s="256"/>
      <c r="E2" s="256"/>
      <c r="F2" s="258"/>
      <c r="G2" s="258"/>
    </row>
    <row r="3" spans="2:20" ht="18">
      <c r="B3" s="257"/>
      <c r="C3" s="256" t="s">
        <v>872</v>
      </c>
      <c r="D3" s="256"/>
      <c r="E3" s="256"/>
      <c r="F3" s="258"/>
      <c r="G3" s="258"/>
      <c r="J3" s="426"/>
    </row>
    <row r="4" spans="2:20" ht="18">
      <c r="B4" s="257"/>
      <c r="C4" s="264" t="s">
        <v>889</v>
      </c>
      <c r="D4" s="256"/>
      <c r="E4" s="256"/>
      <c r="F4" s="258"/>
      <c r="G4" s="258"/>
      <c r="J4" s="425"/>
    </row>
    <row r="5" spans="2:20" ht="15">
      <c r="B5" s="259"/>
      <c r="C5" s="259"/>
      <c r="D5" s="259"/>
      <c r="E5" s="259"/>
      <c r="F5" s="259"/>
      <c r="G5" s="259"/>
    </row>
    <row r="6" spans="2:20" ht="38.25">
      <c r="B6" s="262" t="s">
        <v>387</v>
      </c>
      <c r="C6" s="263" t="s">
        <v>779</v>
      </c>
      <c r="D6" s="262" t="s">
        <v>780</v>
      </c>
      <c r="E6" s="263" t="s">
        <v>589</v>
      </c>
      <c r="F6" s="262" t="s">
        <v>781</v>
      </c>
      <c r="G6" s="262" t="s">
        <v>782</v>
      </c>
    </row>
    <row r="7" spans="2:20">
      <c r="B7" s="467">
        <v>1</v>
      </c>
      <c r="C7" s="468" t="s">
        <v>861</v>
      </c>
      <c r="D7" s="469" t="s">
        <v>854</v>
      </c>
      <c r="E7" s="470" t="s">
        <v>504</v>
      </c>
      <c r="F7" s="469"/>
      <c r="G7" s="471">
        <v>179342.86</v>
      </c>
    </row>
    <row r="8" spans="2:20">
      <c r="B8" s="467">
        <v>2</v>
      </c>
      <c r="C8" s="468" t="s">
        <v>862</v>
      </c>
      <c r="D8" s="469" t="s">
        <v>855</v>
      </c>
      <c r="E8" s="470" t="s">
        <v>504</v>
      </c>
      <c r="F8" s="469"/>
      <c r="G8" s="471">
        <v>3046392.85</v>
      </c>
      <c r="O8" s="186"/>
      <c r="P8" s="186"/>
    </row>
    <row r="9" spans="2:20">
      <c r="B9" s="467">
        <v>3</v>
      </c>
      <c r="C9" s="468" t="s">
        <v>863</v>
      </c>
      <c r="D9" s="469" t="s">
        <v>853</v>
      </c>
      <c r="E9" s="470" t="s">
        <v>504</v>
      </c>
      <c r="F9" s="469"/>
      <c r="G9" s="471">
        <v>111495.26</v>
      </c>
      <c r="O9" s="186"/>
      <c r="P9" s="186"/>
    </row>
    <row r="10" spans="2:20">
      <c r="B10" s="467">
        <v>4</v>
      </c>
      <c r="C10" s="468" t="s">
        <v>864</v>
      </c>
      <c r="D10" s="472" t="s">
        <v>894</v>
      </c>
      <c r="E10" s="470" t="s">
        <v>504</v>
      </c>
      <c r="F10" s="469"/>
      <c r="G10" s="471">
        <v>246153.34999989986</v>
      </c>
      <c r="O10" s="186"/>
      <c r="P10" s="186"/>
    </row>
    <row r="11" spans="2:20">
      <c r="B11" s="467">
        <v>5</v>
      </c>
      <c r="C11" s="468" t="s">
        <v>865</v>
      </c>
      <c r="D11" s="472" t="s">
        <v>895</v>
      </c>
      <c r="E11" s="470" t="s">
        <v>504</v>
      </c>
      <c r="F11" s="469"/>
      <c r="G11" s="471">
        <v>93089.27</v>
      </c>
      <c r="O11" s="186"/>
      <c r="P11" s="186"/>
    </row>
    <row r="12" spans="2:20">
      <c r="B12" s="467">
        <v>6</v>
      </c>
      <c r="C12" s="468" t="s">
        <v>866</v>
      </c>
      <c r="D12" s="472" t="s">
        <v>894</v>
      </c>
      <c r="E12" s="470" t="s">
        <v>867</v>
      </c>
      <c r="F12" s="469">
        <v>63.570004239993501</v>
      </c>
      <c r="G12" s="471">
        <v>7845.8099232999984</v>
      </c>
      <c r="O12" s="186"/>
      <c r="P12" s="186"/>
    </row>
    <row r="13" spans="2:20">
      <c r="B13" s="467">
        <v>7</v>
      </c>
      <c r="C13" s="468" t="s">
        <v>868</v>
      </c>
      <c r="D13" s="472" t="s">
        <v>896</v>
      </c>
      <c r="E13" s="470" t="s">
        <v>867</v>
      </c>
      <c r="F13" s="469">
        <v>173.21001717148329</v>
      </c>
      <c r="G13" s="471">
        <v>21377.580319304467</v>
      </c>
      <c r="O13" s="186"/>
      <c r="P13" s="186"/>
    </row>
    <row r="14" spans="2:20">
      <c r="B14" s="467">
        <v>8</v>
      </c>
      <c r="C14" s="468" t="s">
        <v>869</v>
      </c>
      <c r="D14" s="472" t="s">
        <v>851</v>
      </c>
      <c r="E14" s="470" t="s">
        <v>852</v>
      </c>
      <c r="F14" s="469">
        <v>26.52998919402733</v>
      </c>
      <c r="G14" s="471">
        <v>2860.4634349000266</v>
      </c>
      <c r="O14" s="186"/>
      <c r="P14" s="186"/>
    </row>
    <row r="15" spans="2:20">
      <c r="B15" s="467">
        <v>9</v>
      </c>
      <c r="C15" s="468" t="s">
        <v>870</v>
      </c>
      <c r="D15" s="472" t="s">
        <v>856</v>
      </c>
      <c r="E15" s="470" t="s">
        <v>867</v>
      </c>
      <c r="F15" s="469">
        <v>800.89998632717266</v>
      </c>
      <c r="G15" s="471">
        <v>98847.076312499645</v>
      </c>
      <c r="O15" s="186"/>
      <c r="P15" s="186"/>
      <c r="T15" s="426"/>
    </row>
    <row r="16" spans="2:20" ht="12.75">
      <c r="B16" s="260"/>
      <c r="C16" s="260" t="s">
        <v>590</v>
      </c>
      <c r="D16" s="261"/>
      <c r="E16" s="261"/>
      <c r="F16" s="261">
        <v>1064.2099969326769</v>
      </c>
      <c r="G16" s="261">
        <v>3807404.519989904</v>
      </c>
    </row>
    <row r="17" spans="2:7">
      <c r="B17" s="378"/>
      <c r="C17" s="378"/>
      <c r="D17" s="378"/>
      <c r="E17" s="378"/>
      <c r="F17" s="378"/>
      <c r="G17" s="378"/>
    </row>
    <row r="18" spans="2:7">
      <c r="B18" s="378"/>
      <c r="C18" s="378"/>
      <c r="D18" s="379" t="s">
        <v>816</v>
      </c>
      <c r="E18" s="378"/>
      <c r="F18" s="378"/>
      <c r="G18" s="378"/>
    </row>
    <row r="19" spans="2:7">
      <c r="B19" s="378"/>
      <c r="C19" s="378"/>
      <c r="D19" s="378"/>
      <c r="E19" s="378"/>
      <c r="F19" s="378"/>
      <c r="G19" s="378"/>
    </row>
    <row r="20" spans="2:7">
      <c r="B20" s="378"/>
      <c r="C20" s="378"/>
      <c r="D20" s="378"/>
      <c r="E20" s="378"/>
      <c r="F20" s="378"/>
      <c r="G20" s="378"/>
    </row>
    <row r="21" spans="2:7">
      <c r="B21" s="378"/>
      <c r="C21" s="378"/>
      <c r="D21" s="382" t="s">
        <v>841</v>
      </c>
      <c r="E21" s="380"/>
      <c r="F21" s="380"/>
      <c r="G21" s="381"/>
    </row>
    <row r="22" spans="2:7">
      <c r="B22" s="379"/>
      <c r="C22" s="379"/>
      <c r="D22" s="378"/>
      <c r="E22" s="378"/>
      <c r="F22" s="378"/>
      <c r="G22" s="378"/>
    </row>
    <row r="23" spans="2:7">
      <c r="B23" s="378"/>
      <c r="C23" s="378"/>
      <c r="D23" s="378"/>
      <c r="E23" s="378"/>
      <c r="F23" s="378"/>
      <c r="G23" s="378"/>
    </row>
  </sheetData>
  <pageMargins left="0.7" right="0.7" top="0.75" bottom="0.75" header="0.3" footer="0.3"/>
  <pageSetup paperSize="9" scale="96"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topLeftCell="B1" zoomScaleNormal="100" zoomScaleSheetLayoutView="90" workbookViewId="0">
      <selection activeCell="B1" sqref="A1:XFD1048576"/>
    </sheetView>
  </sheetViews>
  <sheetFormatPr defaultRowHeight="12"/>
  <cols>
    <col min="2" max="2" width="4.42578125" customWidth="1"/>
    <col min="3" max="3" width="28.42578125" bestFit="1" customWidth="1"/>
    <col min="4" max="4" width="12.140625" customWidth="1"/>
    <col min="5" max="5" width="15.140625" customWidth="1"/>
    <col min="6" max="6" width="14" customWidth="1"/>
    <col min="7" max="7" width="2.7109375" customWidth="1"/>
  </cols>
  <sheetData>
    <row r="2" spans="2:7" ht="18">
      <c r="B2" s="265"/>
      <c r="C2" s="256" t="s">
        <v>837</v>
      </c>
      <c r="D2" s="266"/>
      <c r="E2" s="266"/>
      <c r="F2" s="266"/>
      <c r="G2" s="266"/>
    </row>
    <row r="3" spans="2:7" ht="18">
      <c r="B3" s="267"/>
      <c r="C3" s="256" t="s">
        <v>872</v>
      </c>
      <c r="D3" s="266"/>
      <c r="E3" s="266"/>
      <c r="F3" s="266"/>
      <c r="G3" s="266"/>
    </row>
    <row r="4" spans="2:7" ht="14.25">
      <c r="B4" s="267"/>
      <c r="C4" s="271" t="s">
        <v>888</v>
      </c>
      <c r="D4" s="266"/>
      <c r="E4" s="266"/>
      <c r="F4" s="266"/>
      <c r="G4" s="266"/>
    </row>
    <row r="5" spans="2:7" ht="15">
      <c r="B5" s="268"/>
      <c r="C5" s="269"/>
      <c r="D5" s="269"/>
      <c r="E5" s="349"/>
      <c r="F5" s="350" t="s">
        <v>874</v>
      </c>
      <c r="G5" s="269"/>
    </row>
    <row r="6" spans="2:7">
      <c r="B6" s="272" t="s">
        <v>387</v>
      </c>
      <c r="C6" s="272" t="s">
        <v>591</v>
      </c>
      <c r="D6" s="272" t="s">
        <v>592</v>
      </c>
      <c r="E6" s="272" t="s">
        <v>593</v>
      </c>
      <c r="F6" s="272" t="s">
        <v>519</v>
      </c>
      <c r="G6" s="270"/>
    </row>
    <row r="7" spans="2:7">
      <c r="B7" s="275">
        <v>1</v>
      </c>
      <c r="C7" s="276" t="s">
        <v>842</v>
      </c>
      <c r="D7" s="277" t="s">
        <v>843</v>
      </c>
      <c r="E7" s="277" t="s">
        <v>844</v>
      </c>
      <c r="F7" s="384">
        <v>194062</v>
      </c>
      <c r="G7" s="269"/>
    </row>
    <row r="8" spans="2:7">
      <c r="B8" s="278">
        <v>2</v>
      </c>
      <c r="C8" s="279" t="s">
        <v>845</v>
      </c>
      <c r="D8" s="280" t="s">
        <v>846</v>
      </c>
      <c r="E8" s="280" t="s">
        <v>847</v>
      </c>
      <c r="F8" s="385">
        <v>499016</v>
      </c>
      <c r="G8" s="269"/>
    </row>
    <row r="9" spans="2:7">
      <c r="B9" s="278">
        <v>3</v>
      </c>
      <c r="C9" s="279" t="s">
        <v>848</v>
      </c>
      <c r="D9" s="280" t="s">
        <v>849</v>
      </c>
      <c r="E9" s="280" t="s">
        <v>850</v>
      </c>
      <c r="F9" s="385">
        <v>37672</v>
      </c>
      <c r="G9" s="269"/>
    </row>
    <row r="10" spans="2:7">
      <c r="B10" s="273"/>
      <c r="C10" s="273" t="s">
        <v>594</v>
      </c>
      <c r="D10" s="274"/>
      <c r="E10" s="274"/>
      <c r="F10" s="386">
        <v>730750</v>
      </c>
      <c r="G10" s="269"/>
    </row>
    <row r="11" spans="2:7">
      <c r="B11" s="269"/>
      <c r="C11" s="269"/>
      <c r="D11" s="269"/>
      <c r="E11" s="269"/>
      <c r="F11" s="269"/>
      <c r="G11" s="269"/>
    </row>
    <row r="12" spans="2:7">
      <c r="B12" s="266"/>
      <c r="C12" s="266"/>
      <c r="D12" s="266"/>
      <c r="E12" s="266"/>
      <c r="F12" s="266"/>
      <c r="G12" s="266"/>
    </row>
    <row r="13" spans="2:7">
      <c r="B13" s="266"/>
      <c r="C13" s="266"/>
      <c r="D13" s="379" t="s">
        <v>815</v>
      </c>
      <c r="E13" s="281"/>
      <c r="F13" s="281"/>
      <c r="G13" s="281"/>
    </row>
    <row r="14" spans="2:7">
      <c r="B14" s="266"/>
      <c r="C14" s="266"/>
      <c r="D14" s="378"/>
      <c r="E14" s="266"/>
      <c r="F14" s="266"/>
      <c r="G14" s="266"/>
    </row>
    <row r="15" spans="2:7">
      <c r="B15" s="266"/>
      <c r="C15" s="266"/>
      <c r="D15" s="378"/>
      <c r="E15" s="266"/>
      <c r="F15" s="266"/>
      <c r="G15" s="266"/>
    </row>
    <row r="16" spans="2:7">
      <c r="B16" s="266"/>
      <c r="C16" s="266"/>
      <c r="D16" s="382" t="s">
        <v>841</v>
      </c>
      <c r="E16" s="383"/>
      <c r="F16" s="383"/>
      <c r="G16" s="266"/>
    </row>
    <row r="17" spans="2:7">
      <c r="B17" s="266"/>
      <c r="C17" s="266"/>
      <c r="D17" s="281"/>
      <c r="E17" s="281"/>
      <c r="F17" s="281"/>
      <c r="G17" s="28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zoomScaleNormal="100" zoomScaleSheetLayoutView="90" workbookViewId="0">
      <selection activeCell="C24" sqref="C24"/>
    </sheetView>
  </sheetViews>
  <sheetFormatPr defaultRowHeight="12"/>
  <cols>
    <col min="1" max="1" width="7.85546875" style="59" customWidth="1"/>
    <col min="2" max="2" width="43.7109375" customWidth="1"/>
    <col min="3" max="3" width="8.42578125" customWidth="1"/>
    <col min="4" max="4" width="41.28515625" customWidth="1"/>
  </cols>
  <sheetData>
    <row r="2" spans="2:4" ht="18">
      <c r="B2" s="256" t="str">
        <f>+COVER!F4</f>
        <v>TE ELECTRONIKS sh.p.k.</v>
      </c>
    </row>
    <row r="3" spans="2:4" ht="18">
      <c r="B3" s="256" t="str">
        <f>CONCATENATE(COVER!B5,"  ",COVER!F5)</f>
        <v>NIPT  L41307020G</v>
      </c>
    </row>
    <row r="4" spans="2:4" ht="17.25">
      <c r="B4" s="284" t="str">
        <f>CONCATENATE("Deklaratë në datën ",COVER!F39)</f>
        <v>Deklaratë në datën 28.03.2019</v>
      </c>
    </row>
    <row r="5" spans="2:4" ht="16.5">
      <c r="B5" s="282"/>
    </row>
    <row r="6" spans="2:4" ht="41.25" customHeight="1">
      <c r="B6" s="475" t="str">
        <f>CONCATENATE("Deklaroj se Shoqëria ",B2," me numer  ",B3," me administrator ",COVER!F44," dhe me ortak:")</f>
        <v>Deklaroj se Shoqëria TE ELECTRONIKS sh.p.k. me numer  NIPT  L41307020G me administrator Besmir Kellezi dhe me ortak:</v>
      </c>
      <c r="C6" s="475"/>
      <c r="D6" s="475"/>
    </row>
    <row r="7" spans="2:4" ht="15">
      <c r="B7" s="390" t="s">
        <v>859</v>
      </c>
      <c r="C7" s="416">
        <v>1</v>
      </c>
      <c r="D7" s="391"/>
    </row>
    <row r="8" spans="2:4" ht="15">
      <c r="B8" s="392"/>
      <c r="C8" s="393"/>
      <c r="D8" s="391"/>
    </row>
    <row r="9" spans="2:4" ht="15">
      <c r="B9" s="392"/>
      <c r="C9" s="393"/>
      <c r="D9" s="391"/>
    </row>
    <row r="10" spans="2:4" ht="15">
      <c r="B10" s="394"/>
      <c r="C10" s="395"/>
      <c r="D10" s="391"/>
    </row>
    <row r="11" spans="2:4" ht="15">
      <c r="B11" s="396"/>
      <c r="C11" s="397"/>
      <c r="D11" s="398"/>
    </row>
    <row r="12" spans="2:4" ht="15">
      <c r="B12" s="399" t="str">
        <f>CONCATENATE("ka hartuar Pasqyrat Financiare të Vitit ",COVER!J38," në përputhje me SKK.")</f>
        <v>ka hartuar Pasqyrat Financiare të Vitit 2018 në përputhje me SKK.</v>
      </c>
      <c r="C12" s="391"/>
      <c r="D12" s="391"/>
    </row>
    <row r="13" spans="2:4" ht="15">
      <c r="B13" s="400"/>
      <c r="C13" s="391"/>
      <c r="D13" s="391"/>
    </row>
    <row r="14" spans="2:4" ht="15">
      <c r="B14" s="399" t="s">
        <v>595</v>
      </c>
      <c r="C14" s="391"/>
      <c r="D14" s="391"/>
    </row>
    <row r="15" spans="2:4" ht="18" customHeight="1">
      <c r="B15" s="400" t="str">
        <f>IF(COVER!E46&gt;0,CONCATENATE(COVER!F46,COVER!G46,COVER!I46))</f>
        <v>Brikena Xhixha</v>
      </c>
      <c r="C15" s="391"/>
      <c r="D15" s="391"/>
    </row>
    <row r="16" spans="2:4" ht="15">
      <c r="B16" s="400"/>
    </row>
    <row r="17" spans="1:4" s="30" customFormat="1" ht="12.75">
      <c r="A17" s="388"/>
      <c r="B17" s="391"/>
    </row>
    <row r="18" spans="1:4" s="30" customFormat="1" ht="15">
      <c r="A18" s="388"/>
      <c r="B18" s="401"/>
    </row>
    <row r="19" spans="1:4" s="30" customFormat="1" ht="15">
      <c r="A19" s="388"/>
      <c r="B19" s="400" t="s">
        <v>816</v>
      </c>
    </row>
    <row r="20" spans="1:4" s="30" customFormat="1" ht="15">
      <c r="A20" s="388"/>
      <c r="B20" s="400"/>
    </row>
    <row r="21" spans="1:4" s="30" customFormat="1" ht="15">
      <c r="A21" s="388"/>
      <c r="B21" s="400"/>
    </row>
    <row r="22" spans="1:4" s="30" customFormat="1" ht="15">
      <c r="A22" s="388"/>
      <c r="B22" s="402" t="str">
        <f>+COVER!F44</f>
        <v>Besmir Kellezi</v>
      </c>
      <c r="C22" s="333"/>
      <c r="D22" s="31"/>
    </row>
    <row r="23" spans="1:4" s="30" customFormat="1" ht="14.25">
      <c r="A23" s="388"/>
      <c r="B23" s="389"/>
    </row>
    <row r="24" spans="1:4" ht="16.5">
      <c r="B24" s="282"/>
    </row>
    <row r="25" spans="1:4" ht="16.5">
      <c r="B25" s="282"/>
    </row>
    <row r="26" spans="1:4" ht="16.5">
      <c r="B26" s="282"/>
    </row>
    <row r="27" spans="1:4" ht="15">
      <c r="B27" s="283"/>
    </row>
  </sheetData>
  <mergeCells count="1">
    <mergeCell ref="B6:D6"/>
  </mergeCells>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heetPr>
  <dimension ref="A1:M304"/>
  <sheetViews>
    <sheetView view="pageBreakPreview" zoomScale="90" zoomScaleNormal="100" zoomScaleSheetLayoutView="90" workbookViewId="0">
      <pane xSplit="3" ySplit="2" topLeftCell="D157" activePane="bottomRight" state="frozen"/>
      <selection pane="topRight" activeCell="C1" sqref="C1"/>
      <selection pane="bottomLeft" activeCell="A3" sqref="A3"/>
      <selection pane="bottomRight" activeCell="F48" sqref="F48"/>
    </sheetView>
  </sheetViews>
  <sheetFormatPr defaultRowHeight="11.25"/>
  <cols>
    <col min="1" max="1" width="6.85546875" style="17" customWidth="1"/>
    <col min="2" max="2" width="6.85546875" style="20" customWidth="1"/>
    <col min="3" max="3" width="34" style="17" customWidth="1"/>
    <col min="4" max="4" width="15.85546875" style="20" customWidth="1"/>
    <col min="5" max="5" width="12.140625" style="20" customWidth="1"/>
    <col min="6" max="6" width="12" style="20" customWidth="1"/>
    <col min="7" max="7" width="11.42578125" style="20" customWidth="1"/>
    <col min="8" max="8" width="11.28515625" style="20" customWidth="1"/>
    <col min="9" max="9" width="7.28515625" style="27" customWidth="1"/>
    <col min="10" max="10" width="36.42578125" style="20" customWidth="1"/>
    <col min="11" max="11" width="7" style="17" customWidth="1"/>
    <col min="12" max="12" width="6" style="17" customWidth="1"/>
    <col min="13" max="13" width="4" style="17" customWidth="1"/>
    <col min="14" max="16384" width="9.140625" style="17"/>
  </cols>
  <sheetData>
    <row r="1" spans="1:13" ht="23.25" customHeight="1">
      <c r="B1" s="28"/>
      <c r="C1" s="29" t="s">
        <v>478</v>
      </c>
      <c r="D1" s="20">
        <f>SUM(D3:D302)</f>
        <v>1</v>
      </c>
      <c r="E1" s="20">
        <f t="shared" ref="E1:H1" si="0">SUM(E3:E302)</f>
        <v>1390114112</v>
      </c>
      <c r="F1" s="20">
        <f t="shared" si="0"/>
        <v>1390114115</v>
      </c>
      <c r="G1" s="20">
        <f t="shared" si="0"/>
        <v>-3</v>
      </c>
      <c r="H1" s="20">
        <f t="shared" si="0"/>
        <v>-2</v>
      </c>
      <c r="I1" s="24"/>
      <c r="J1" s="63" t="s">
        <v>412</v>
      </c>
      <c r="K1" s="312" t="e">
        <f>SUM(K3:K303)</f>
        <v>#REF!</v>
      </c>
      <c r="M1" s="20"/>
    </row>
    <row r="2" spans="1:13" ht="21" customHeight="1">
      <c r="A2" s="17" t="s">
        <v>411</v>
      </c>
      <c r="B2" s="28" t="s">
        <v>377</v>
      </c>
      <c r="C2" s="29" t="s">
        <v>378</v>
      </c>
      <c r="D2" s="60" t="s">
        <v>379</v>
      </c>
      <c r="E2" s="61" t="s">
        <v>381</v>
      </c>
      <c r="F2" s="61" t="s">
        <v>382</v>
      </c>
      <c r="G2" s="61" t="s">
        <v>383</v>
      </c>
      <c r="H2" s="60" t="s">
        <v>380</v>
      </c>
      <c r="I2" s="25"/>
      <c r="J2" s="20" t="s">
        <v>413</v>
      </c>
      <c r="K2" s="23"/>
      <c r="L2" s="17" t="s">
        <v>376</v>
      </c>
      <c r="M2" s="62"/>
    </row>
    <row r="3" spans="1:13" ht="11.1" customHeight="1">
      <c r="A3" s="17" t="str">
        <f>LEFT(B3,3)</f>
        <v>101</v>
      </c>
      <c r="B3" s="19">
        <v>101</v>
      </c>
      <c r="C3" s="18" t="s">
        <v>13</v>
      </c>
      <c r="D3" s="21">
        <v>-6005000</v>
      </c>
      <c r="E3" s="21">
        <v>0</v>
      </c>
      <c r="F3" s="21">
        <v>0</v>
      </c>
      <c r="G3" s="21">
        <v>0</v>
      </c>
      <c r="H3" s="21">
        <v>-6005000</v>
      </c>
      <c r="I3" s="26">
        <v>101</v>
      </c>
      <c r="J3" s="87" t="s">
        <v>14</v>
      </c>
      <c r="K3" s="88" t="e">
        <f>+A3-#REF!</f>
        <v>#REF!</v>
      </c>
      <c r="L3" s="91">
        <v>410</v>
      </c>
      <c r="M3" s="21"/>
    </row>
    <row r="4" spans="1:13" ht="11.1" customHeight="1">
      <c r="A4" s="17" t="str">
        <f t="shared" ref="A4:A69" si="1">LEFT(B4,3)</f>
        <v>102</v>
      </c>
      <c r="B4" s="19">
        <v>102</v>
      </c>
      <c r="C4" s="18" t="s">
        <v>15</v>
      </c>
      <c r="D4" s="21">
        <v>0</v>
      </c>
      <c r="E4" s="21">
        <v>0</v>
      </c>
      <c r="F4" s="21">
        <v>0</v>
      </c>
      <c r="G4" s="21">
        <v>0</v>
      </c>
      <c r="H4" s="21">
        <v>0</v>
      </c>
      <c r="I4" s="26">
        <v>102</v>
      </c>
      <c r="J4" s="89" t="s">
        <v>16</v>
      </c>
      <c r="K4" s="88" t="e">
        <f>+A4-#REF!</f>
        <v>#REF!</v>
      </c>
      <c r="L4" s="92">
        <v>410</v>
      </c>
      <c r="M4" s="21"/>
    </row>
    <row r="5" spans="1:13" ht="11.1" customHeight="1">
      <c r="A5" s="17" t="str">
        <f t="shared" si="1"/>
        <v>103</v>
      </c>
      <c r="B5" s="19">
        <v>103</v>
      </c>
      <c r="C5" s="18" t="s">
        <v>17</v>
      </c>
      <c r="D5" s="21">
        <v>0</v>
      </c>
      <c r="E5" s="21">
        <v>0</v>
      </c>
      <c r="F5" s="21">
        <v>0</v>
      </c>
      <c r="G5" s="21">
        <v>0</v>
      </c>
      <c r="H5" s="21">
        <v>0</v>
      </c>
      <c r="I5" s="26">
        <v>103</v>
      </c>
      <c r="J5" s="89" t="s">
        <v>18</v>
      </c>
      <c r="K5" s="88" t="e">
        <f>+A5-#REF!</f>
        <v>#REF!</v>
      </c>
      <c r="L5" s="92">
        <v>410</v>
      </c>
      <c r="M5" s="21"/>
    </row>
    <row r="6" spans="1:13" ht="11.1" customHeight="1">
      <c r="A6" s="17" t="str">
        <f t="shared" si="1"/>
        <v>104</v>
      </c>
      <c r="B6" s="19">
        <v>104</v>
      </c>
      <c r="C6" s="18" t="s">
        <v>19</v>
      </c>
      <c r="D6" s="21">
        <v>0</v>
      </c>
      <c r="E6" s="21">
        <v>0</v>
      </c>
      <c r="F6" s="21">
        <v>0</v>
      </c>
      <c r="G6" s="21">
        <v>0</v>
      </c>
      <c r="H6" s="21">
        <v>0</v>
      </c>
      <c r="I6" s="26">
        <v>104</v>
      </c>
      <c r="J6" s="89" t="s">
        <v>20</v>
      </c>
      <c r="K6" s="88" t="e">
        <f>+A6-#REF!</f>
        <v>#REF!</v>
      </c>
      <c r="L6" s="92">
        <v>420</v>
      </c>
      <c r="M6" s="21"/>
    </row>
    <row r="7" spans="1:13" ht="11.1" customHeight="1">
      <c r="A7" s="17" t="str">
        <f t="shared" si="1"/>
        <v>105</v>
      </c>
      <c r="B7" s="19">
        <v>105</v>
      </c>
      <c r="C7" s="18" t="s">
        <v>21</v>
      </c>
      <c r="D7" s="21">
        <v>0</v>
      </c>
      <c r="E7" s="21">
        <v>0</v>
      </c>
      <c r="F7" s="21">
        <v>0</v>
      </c>
      <c r="G7" s="21">
        <v>0</v>
      </c>
      <c r="H7" s="21">
        <v>0</v>
      </c>
      <c r="I7" s="26">
        <v>105</v>
      </c>
      <c r="J7" s="89" t="s">
        <v>22</v>
      </c>
      <c r="K7" s="88" t="e">
        <f>+A7-#REF!</f>
        <v>#REF!</v>
      </c>
      <c r="L7" s="92">
        <v>420</v>
      </c>
      <c r="M7" s="21"/>
    </row>
    <row r="8" spans="1:13" ht="11.1" customHeight="1">
      <c r="A8" s="17" t="str">
        <f t="shared" si="1"/>
        <v>106</v>
      </c>
      <c r="B8" s="19">
        <v>106</v>
      </c>
      <c r="C8" s="18" t="s">
        <v>23</v>
      </c>
      <c r="D8" s="21">
        <v>0</v>
      </c>
      <c r="E8" s="21">
        <v>0</v>
      </c>
      <c r="F8" s="21">
        <v>0</v>
      </c>
      <c r="G8" s="21">
        <v>0</v>
      </c>
      <c r="H8" s="21">
        <v>0</v>
      </c>
      <c r="I8" s="26">
        <v>106</v>
      </c>
      <c r="J8" s="89" t="s">
        <v>24</v>
      </c>
      <c r="K8" s="88" t="e">
        <f>+A8-#REF!</f>
        <v>#REF!</v>
      </c>
      <c r="L8" s="92">
        <v>430</v>
      </c>
      <c r="M8" s="21"/>
    </row>
    <row r="9" spans="1:13" ht="11.1" customHeight="1">
      <c r="A9" s="17" t="str">
        <f t="shared" si="1"/>
        <v>107</v>
      </c>
      <c r="B9" s="19">
        <v>107</v>
      </c>
      <c r="C9" s="18" t="s">
        <v>25</v>
      </c>
      <c r="D9" s="21">
        <v>-369099</v>
      </c>
      <c r="E9" s="21">
        <v>0</v>
      </c>
      <c r="F9" s="21">
        <v>29587257</v>
      </c>
      <c r="G9" s="21">
        <v>-29587257</v>
      </c>
      <c r="H9" s="21">
        <v>-29956356</v>
      </c>
      <c r="I9" s="26">
        <v>107</v>
      </c>
      <c r="J9" s="89" t="s">
        <v>26</v>
      </c>
      <c r="K9" s="88" t="e">
        <f>+A9-#REF!</f>
        <v>#REF!</v>
      </c>
      <c r="L9" s="92">
        <v>443</v>
      </c>
      <c r="M9" s="21"/>
    </row>
    <row r="10" spans="1:13" ht="11.1" customHeight="1">
      <c r="A10" s="17" t="str">
        <f t="shared" si="1"/>
        <v>108</v>
      </c>
      <c r="B10" s="19">
        <v>108</v>
      </c>
      <c r="C10" s="18" t="s">
        <v>27</v>
      </c>
      <c r="D10" s="21">
        <v>0</v>
      </c>
      <c r="E10" s="21">
        <v>0</v>
      </c>
      <c r="F10" s="21">
        <v>0</v>
      </c>
      <c r="G10" s="21">
        <v>0</v>
      </c>
      <c r="H10" s="21">
        <v>0</v>
      </c>
      <c r="I10" s="26">
        <v>108</v>
      </c>
      <c r="J10" s="89" t="s">
        <v>28</v>
      </c>
      <c r="K10" s="88" t="e">
        <f>+A10-#REF!</f>
        <v>#REF!</v>
      </c>
      <c r="L10" s="92">
        <v>450</v>
      </c>
      <c r="M10" s="21"/>
    </row>
    <row r="11" spans="1:13" ht="11.1" customHeight="1">
      <c r="A11" s="17" t="str">
        <f t="shared" si="1"/>
        <v>109</v>
      </c>
      <c r="B11" s="19">
        <v>109</v>
      </c>
      <c r="C11" s="18" t="s">
        <v>29</v>
      </c>
      <c r="D11" s="21">
        <v>-59174514</v>
      </c>
      <c r="E11" s="21">
        <v>59174514</v>
      </c>
      <c r="F11" s="21">
        <v>0</v>
      </c>
      <c r="G11" s="21">
        <v>59174514</v>
      </c>
      <c r="H11" s="21">
        <v>0</v>
      </c>
      <c r="I11" s="26">
        <v>109</v>
      </c>
      <c r="J11" s="89" t="s">
        <v>30</v>
      </c>
      <c r="K11" s="88" t="e">
        <f>+A11-#REF!</f>
        <v>#REF!</v>
      </c>
      <c r="L11" s="92">
        <v>460</v>
      </c>
      <c r="M11" s="21"/>
    </row>
    <row r="12" spans="1:13" ht="11.1" customHeight="1">
      <c r="A12" s="17" t="str">
        <f t="shared" si="1"/>
        <v>201</v>
      </c>
      <c r="B12" s="19">
        <v>201</v>
      </c>
      <c r="C12" s="18" t="s">
        <v>31</v>
      </c>
      <c r="D12" s="21">
        <v>0</v>
      </c>
      <c r="E12" s="21">
        <v>0</v>
      </c>
      <c r="F12" s="21">
        <v>0</v>
      </c>
      <c r="G12" s="21">
        <v>0</v>
      </c>
      <c r="H12" s="21">
        <v>0</v>
      </c>
      <c r="I12" s="26">
        <v>201</v>
      </c>
      <c r="J12" s="89" t="s">
        <v>32</v>
      </c>
      <c r="K12" s="88" t="e">
        <f>+A12-#REF!</f>
        <v>#REF!</v>
      </c>
      <c r="L12" s="92">
        <v>242</v>
      </c>
      <c r="M12" s="21"/>
    </row>
    <row r="13" spans="1:13" ht="11.1" customHeight="1">
      <c r="A13" s="17" t="str">
        <f t="shared" si="1"/>
        <v>203</v>
      </c>
      <c r="B13" s="19">
        <v>203</v>
      </c>
      <c r="C13" s="18" t="s">
        <v>33</v>
      </c>
      <c r="D13" s="21">
        <v>0</v>
      </c>
      <c r="E13" s="21">
        <v>0</v>
      </c>
      <c r="F13" s="21">
        <v>0</v>
      </c>
      <c r="G13" s="21">
        <v>0</v>
      </c>
      <c r="H13" s="21">
        <v>0</v>
      </c>
      <c r="I13" s="26">
        <v>203</v>
      </c>
      <c r="J13" s="89" t="s">
        <v>34</v>
      </c>
      <c r="K13" s="88" t="e">
        <f>+A13-#REF!</f>
        <v>#REF!</v>
      </c>
      <c r="L13" s="92">
        <v>203</v>
      </c>
      <c r="M13" s="21"/>
    </row>
    <row r="14" spans="1:13" ht="11.1" customHeight="1">
      <c r="A14" s="17" t="str">
        <f t="shared" si="1"/>
        <v>205</v>
      </c>
      <c r="B14" s="19">
        <v>205</v>
      </c>
      <c r="C14" s="18" t="s">
        <v>35</v>
      </c>
      <c r="D14" s="21">
        <v>0</v>
      </c>
      <c r="E14" s="21">
        <v>0</v>
      </c>
      <c r="F14" s="21">
        <v>0</v>
      </c>
      <c r="G14" s="21">
        <v>0</v>
      </c>
      <c r="H14" s="21">
        <v>0</v>
      </c>
      <c r="I14" s="26">
        <v>205</v>
      </c>
      <c r="J14" s="89" t="s">
        <v>36</v>
      </c>
      <c r="K14" s="88" t="e">
        <f>+A14-#REF!</f>
        <v>#REF!</v>
      </c>
      <c r="L14" s="92">
        <v>241</v>
      </c>
      <c r="M14" s="21"/>
    </row>
    <row r="15" spans="1:13" ht="11.1" customHeight="1">
      <c r="A15" s="17" t="str">
        <f t="shared" si="1"/>
        <v>208</v>
      </c>
      <c r="B15" s="19">
        <v>208</v>
      </c>
      <c r="C15" s="18" t="s">
        <v>37</v>
      </c>
      <c r="D15" s="21">
        <v>0</v>
      </c>
      <c r="E15" s="21">
        <v>0</v>
      </c>
      <c r="F15" s="21">
        <v>0</v>
      </c>
      <c r="G15" s="21">
        <v>0</v>
      </c>
      <c r="H15" s="21">
        <v>0</v>
      </c>
      <c r="I15" s="26">
        <v>208</v>
      </c>
      <c r="J15" s="89" t="s">
        <v>38</v>
      </c>
      <c r="K15" s="88" t="e">
        <f>+A15-#REF!</f>
        <v>#REF!</v>
      </c>
      <c r="L15" s="92">
        <v>241</v>
      </c>
      <c r="M15" s="21"/>
    </row>
    <row r="16" spans="1:13" ht="11.1" customHeight="1">
      <c r="A16" s="17" t="str">
        <f t="shared" si="1"/>
        <v>211</v>
      </c>
      <c r="B16" s="19">
        <v>211</v>
      </c>
      <c r="C16" s="18" t="s">
        <v>39</v>
      </c>
      <c r="D16" s="21">
        <v>0</v>
      </c>
      <c r="E16" s="21">
        <v>0</v>
      </c>
      <c r="F16" s="21">
        <v>0</v>
      </c>
      <c r="G16" s="21">
        <v>0</v>
      </c>
      <c r="H16" s="21">
        <v>0</v>
      </c>
      <c r="I16" s="26">
        <v>211</v>
      </c>
      <c r="J16" s="89" t="s">
        <v>40</v>
      </c>
      <c r="K16" s="88" t="e">
        <f>+A16-#REF!</f>
        <v>#REF!</v>
      </c>
      <c r="L16" s="92">
        <v>221</v>
      </c>
      <c r="M16" s="21"/>
    </row>
    <row r="17" spans="1:13" ht="11.1" customHeight="1">
      <c r="A17" s="17" t="str">
        <f t="shared" si="1"/>
        <v>212</v>
      </c>
      <c r="B17" s="19">
        <v>212</v>
      </c>
      <c r="C17" s="18" t="s">
        <v>41</v>
      </c>
      <c r="D17" s="21">
        <v>0</v>
      </c>
      <c r="E17" s="21">
        <v>0</v>
      </c>
      <c r="F17" s="21">
        <v>0</v>
      </c>
      <c r="G17" s="21">
        <v>0</v>
      </c>
      <c r="H17" s="21">
        <v>0</v>
      </c>
      <c r="I17" s="26">
        <v>212</v>
      </c>
      <c r="J17" s="89" t="s">
        <v>42</v>
      </c>
      <c r="K17" s="88" t="e">
        <f>+A17-#REF!</f>
        <v>#REF!</v>
      </c>
      <c r="L17" s="92">
        <v>221</v>
      </c>
      <c r="M17" s="21"/>
    </row>
    <row r="18" spans="1:13" ht="11.1" customHeight="1">
      <c r="A18" s="17" t="str">
        <f t="shared" si="1"/>
        <v>213</v>
      </c>
      <c r="B18" s="19">
        <v>213</v>
      </c>
      <c r="C18" s="18" t="s">
        <v>43</v>
      </c>
      <c r="D18" s="21">
        <v>55583973</v>
      </c>
      <c r="E18" s="21">
        <v>45629782</v>
      </c>
      <c r="F18" s="21">
        <v>10664024</v>
      </c>
      <c r="G18" s="21">
        <v>34965758</v>
      </c>
      <c r="H18" s="21">
        <v>90549731</v>
      </c>
      <c r="I18" s="26">
        <v>213</v>
      </c>
      <c r="J18" s="89" t="s">
        <v>44</v>
      </c>
      <c r="K18" s="88" t="e">
        <f>+A18-#REF!</f>
        <v>#REF!</v>
      </c>
      <c r="L18" s="92">
        <v>222</v>
      </c>
      <c r="M18" s="21"/>
    </row>
    <row r="19" spans="1:13" ht="11.1" customHeight="1">
      <c r="A19" s="17" t="str">
        <f t="shared" si="1"/>
        <v>215</v>
      </c>
      <c r="B19" s="19">
        <v>215</v>
      </c>
      <c r="C19" s="18" t="s">
        <v>45</v>
      </c>
      <c r="D19" s="21">
        <v>5464734</v>
      </c>
      <c r="E19" s="21">
        <v>0</v>
      </c>
      <c r="F19" s="21">
        <v>840000</v>
      </c>
      <c r="G19" s="21">
        <v>-840000</v>
      </c>
      <c r="H19" s="21">
        <v>4624734</v>
      </c>
      <c r="I19" s="26">
        <v>215</v>
      </c>
      <c r="J19" s="89" t="s">
        <v>46</v>
      </c>
      <c r="K19" s="88" t="e">
        <f>+A19-#REF!</f>
        <v>#REF!</v>
      </c>
      <c r="L19" s="92">
        <v>222</v>
      </c>
      <c r="M19" s="21"/>
    </row>
    <row r="20" spans="1:13" ht="11.1" customHeight="1">
      <c r="A20" s="17" t="str">
        <f t="shared" si="1"/>
        <v>218</v>
      </c>
      <c r="B20" s="19">
        <v>218</v>
      </c>
      <c r="C20" s="18" t="s">
        <v>47</v>
      </c>
      <c r="D20" s="21">
        <v>2324464</v>
      </c>
      <c r="E20" s="21">
        <v>529583</v>
      </c>
      <c r="F20" s="21">
        <v>0</v>
      </c>
      <c r="G20" s="21">
        <v>529583</v>
      </c>
      <c r="H20" s="21">
        <v>2854048</v>
      </c>
      <c r="I20" s="26">
        <v>218</v>
      </c>
      <c r="J20" s="89" t="s">
        <v>48</v>
      </c>
      <c r="K20" s="88" t="e">
        <f>+A20-#REF!</f>
        <v>#REF!</v>
      </c>
      <c r="L20" s="92">
        <v>223</v>
      </c>
      <c r="M20" s="21"/>
    </row>
    <row r="21" spans="1:13" ht="11.1" customHeight="1">
      <c r="A21" s="17" t="str">
        <f t="shared" si="1"/>
        <v>231</v>
      </c>
      <c r="B21" s="19">
        <v>231</v>
      </c>
      <c r="C21" s="18" t="s">
        <v>49</v>
      </c>
      <c r="D21" s="21">
        <v>0</v>
      </c>
      <c r="E21" s="21">
        <v>0</v>
      </c>
      <c r="F21" s="21">
        <v>0</v>
      </c>
      <c r="G21" s="21">
        <v>0</v>
      </c>
      <c r="H21" s="21">
        <v>0</v>
      </c>
      <c r="I21" s="26">
        <v>231</v>
      </c>
      <c r="J21" s="89" t="s">
        <v>50</v>
      </c>
      <c r="K21" s="88" t="e">
        <f>+A21-#REF!</f>
        <v>#REF!</v>
      </c>
      <c r="L21" s="92">
        <v>224</v>
      </c>
      <c r="M21" s="21"/>
    </row>
    <row r="22" spans="1:13" ht="11.1" customHeight="1">
      <c r="A22" s="17" t="str">
        <f t="shared" si="1"/>
        <v>232</v>
      </c>
      <c r="B22" s="19">
        <v>232</v>
      </c>
      <c r="C22" s="18" t="s">
        <v>51</v>
      </c>
      <c r="D22" s="21">
        <v>0</v>
      </c>
      <c r="E22" s="21">
        <v>0</v>
      </c>
      <c r="F22" s="21">
        <v>0</v>
      </c>
      <c r="G22" s="21">
        <v>0</v>
      </c>
      <c r="H22" s="21">
        <v>0</v>
      </c>
      <c r="I22" s="26">
        <v>232</v>
      </c>
      <c r="J22" s="89" t="s">
        <v>52</v>
      </c>
      <c r="K22" s="88" t="e">
        <f>+A22-#REF!</f>
        <v>#REF!</v>
      </c>
      <c r="L22" s="92">
        <v>243</v>
      </c>
      <c r="M22" s="21"/>
    </row>
    <row r="23" spans="1:13" ht="11.1" customHeight="1">
      <c r="A23" s="17" t="str">
        <f t="shared" si="1"/>
        <v>240</v>
      </c>
      <c r="B23" s="19">
        <v>240</v>
      </c>
      <c r="C23" s="18" t="s">
        <v>526</v>
      </c>
      <c r="D23" s="21">
        <v>0</v>
      </c>
      <c r="E23" s="21">
        <v>0</v>
      </c>
      <c r="F23" s="21">
        <v>0</v>
      </c>
      <c r="G23" s="21">
        <v>0</v>
      </c>
      <c r="H23" s="21">
        <v>0</v>
      </c>
      <c r="I23" s="26">
        <v>240</v>
      </c>
      <c r="J23" s="89" t="s">
        <v>53</v>
      </c>
      <c r="K23" s="88" t="e">
        <f>+A23-#REF!</f>
        <v>#REF!</v>
      </c>
      <c r="L23" s="92">
        <v>230</v>
      </c>
      <c r="M23" s="21"/>
    </row>
    <row r="24" spans="1:13" ht="11.1" customHeight="1">
      <c r="A24" s="17" t="str">
        <f t="shared" si="1"/>
        <v>250</v>
      </c>
      <c r="B24" s="19">
        <v>250</v>
      </c>
      <c r="C24" s="18" t="s">
        <v>54</v>
      </c>
      <c r="D24" s="21">
        <v>0</v>
      </c>
      <c r="E24" s="21">
        <v>0</v>
      </c>
      <c r="F24" s="21">
        <v>0</v>
      </c>
      <c r="G24" s="21">
        <v>0</v>
      </c>
      <c r="H24" s="21">
        <v>0</v>
      </c>
      <c r="I24" s="26">
        <v>250</v>
      </c>
      <c r="J24" s="89" t="s">
        <v>55</v>
      </c>
      <c r="K24" s="88" t="e">
        <f>+A24-#REF!</f>
        <v>#REF!</v>
      </c>
      <c r="L24" s="92">
        <v>146</v>
      </c>
      <c r="M24" s="21"/>
    </row>
    <row r="25" spans="1:13" ht="11.1" customHeight="1">
      <c r="A25" s="17" t="str">
        <f t="shared" si="1"/>
        <v>261</v>
      </c>
      <c r="B25" s="19">
        <v>261</v>
      </c>
      <c r="C25" s="18" t="s">
        <v>56</v>
      </c>
      <c r="D25" s="21">
        <v>0</v>
      </c>
      <c r="E25" s="21">
        <v>0</v>
      </c>
      <c r="F25" s="21">
        <v>0</v>
      </c>
      <c r="G25" s="21">
        <v>0</v>
      </c>
      <c r="H25" s="21">
        <v>0</v>
      </c>
      <c r="I25" s="26">
        <v>261</v>
      </c>
      <c r="J25" s="89" t="s">
        <v>57</v>
      </c>
      <c r="K25" s="88" t="e">
        <f>+A25-#REF!</f>
        <v>#REF!</v>
      </c>
      <c r="L25" s="92">
        <v>201</v>
      </c>
      <c r="M25" s="21"/>
    </row>
    <row r="26" spans="1:13" ht="11.1" customHeight="1">
      <c r="A26" s="17" t="str">
        <f t="shared" si="1"/>
        <v>262</v>
      </c>
      <c r="B26" s="19">
        <v>262</v>
      </c>
      <c r="C26" s="18" t="s">
        <v>58</v>
      </c>
      <c r="D26" s="21">
        <v>0</v>
      </c>
      <c r="E26" s="21">
        <v>0</v>
      </c>
      <c r="F26" s="21">
        <v>0</v>
      </c>
      <c r="G26" s="21">
        <v>0</v>
      </c>
      <c r="H26" s="21">
        <v>0</v>
      </c>
      <c r="I26" s="26">
        <v>262</v>
      </c>
      <c r="J26" s="89" t="s">
        <v>59</v>
      </c>
      <c r="K26" s="88" t="e">
        <f>+A26-#REF!</f>
        <v>#REF!</v>
      </c>
      <c r="L26" s="92">
        <v>201</v>
      </c>
      <c r="M26" s="21"/>
    </row>
    <row r="27" spans="1:13" ht="11.1" customHeight="1">
      <c r="A27" s="17" t="str">
        <f t="shared" si="1"/>
        <v>263</v>
      </c>
      <c r="B27" s="19">
        <v>263</v>
      </c>
      <c r="C27" s="18" t="s">
        <v>60</v>
      </c>
      <c r="D27" s="21">
        <v>0</v>
      </c>
      <c r="E27" s="21">
        <v>0</v>
      </c>
      <c r="F27" s="21">
        <v>0</v>
      </c>
      <c r="G27" s="21">
        <v>0</v>
      </c>
      <c r="H27" s="21">
        <v>0</v>
      </c>
      <c r="I27" s="26">
        <v>263</v>
      </c>
      <c r="J27" s="89" t="s">
        <v>61</v>
      </c>
      <c r="K27" s="88" t="e">
        <f>+A27-#REF!</f>
        <v>#REF!</v>
      </c>
      <c r="L27" s="92">
        <v>203</v>
      </c>
      <c r="M27" s="21"/>
    </row>
    <row r="28" spans="1:13" ht="11.1" customHeight="1">
      <c r="A28" s="17" t="str">
        <f t="shared" si="1"/>
        <v>265</v>
      </c>
      <c r="B28" s="19">
        <v>265</v>
      </c>
      <c r="C28" s="18" t="s">
        <v>62</v>
      </c>
      <c r="D28" s="21">
        <v>0</v>
      </c>
      <c r="E28" s="21">
        <v>0</v>
      </c>
      <c r="F28" s="21">
        <v>0</v>
      </c>
      <c r="G28" s="21">
        <v>0</v>
      </c>
      <c r="H28" s="21">
        <v>0</v>
      </c>
      <c r="I28" s="26">
        <v>265</v>
      </c>
      <c r="J28" s="89" t="s">
        <v>63</v>
      </c>
      <c r="K28" s="88" t="e">
        <f>+A28-#REF!</f>
        <v>#REF!</v>
      </c>
      <c r="L28" s="92">
        <v>206</v>
      </c>
      <c r="M28" s="21"/>
    </row>
    <row r="29" spans="1:13" ht="11.1" customHeight="1">
      <c r="A29" s="17" t="str">
        <f t="shared" si="1"/>
        <v>268</v>
      </c>
      <c r="B29" s="19">
        <v>268</v>
      </c>
      <c r="C29" s="18" t="s">
        <v>64</v>
      </c>
      <c r="D29" s="21">
        <v>0</v>
      </c>
      <c r="E29" s="21">
        <v>0</v>
      </c>
      <c r="F29" s="21">
        <v>0</v>
      </c>
      <c r="G29" s="21">
        <v>0</v>
      </c>
      <c r="H29" s="21">
        <v>0</v>
      </c>
      <c r="I29" s="26">
        <v>268</v>
      </c>
      <c r="J29" s="89" t="s">
        <v>65</v>
      </c>
      <c r="K29" s="88" t="e">
        <f>+A29-#REF!</f>
        <v>#REF!</v>
      </c>
      <c r="L29" s="92">
        <v>206</v>
      </c>
      <c r="M29" s="21"/>
    </row>
    <row r="30" spans="1:13" ht="11.1" customHeight="1">
      <c r="A30" s="17" t="str">
        <f t="shared" si="1"/>
        <v>280</v>
      </c>
      <c r="B30" s="19">
        <v>280</v>
      </c>
      <c r="C30" s="18" t="s">
        <v>66</v>
      </c>
      <c r="D30" s="21">
        <v>0</v>
      </c>
      <c r="E30" s="21">
        <v>0</v>
      </c>
      <c r="F30" s="21">
        <v>0</v>
      </c>
      <c r="G30" s="21">
        <v>0</v>
      </c>
      <c r="H30" s="21">
        <v>0</v>
      </c>
      <c r="I30" s="26">
        <v>280</v>
      </c>
      <c r="J30" s="89" t="s">
        <v>67</v>
      </c>
      <c r="K30" s="88" t="e">
        <f>+A30-#REF!</f>
        <v>#REF!</v>
      </c>
      <c r="L30" s="92">
        <v>241</v>
      </c>
      <c r="M30" s="21"/>
    </row>
    <row r="31" spans="1:13" ht="11.1" customHeight="1">
      <c r="A31" s="17" t="str">
        <f t="shared" si="1"/>
        <v>281</v>
      </c>
      <c r="B31" s="19">
        <v>281</v>
      </c>
      <c r="C31" s="93" t="s">
        <v>527</v>
      </c>
      <c r="D31" s="21">
        <v>0</v>
      </c>
      <c r="E31" s="21">
        <v>0</v>
      </c>
      <c r="F31" s="21">
        <v>0</v>
      </c>
      <c r="G31" s="21">
        <v>0</v>
      </c>
      <c r="H31" s="21">
        <v>0</v>
      </c>
      <c r="I31" s="26">
        <v>281</v>
      </c>
      <c r="J31" s="89" t="s">
        <v>436</v>
      </c>
      <c r="K31" s="88" t="e">
        <f>+A31-#REF!</f>
        <v>#REF!</v>
      </c>
      <c r="L31" s="92">
        <v>222</v>
      </c>
      <c r="M31" s="21"/>
    </row>
    <row r="32" spans="1:13" ht="11.1" customHeight="1">
      <c r="A32" s="17" t="str">
        <f t="shared" si="1"/>
        <v>282</v>
      </c>
      <c r="B32" s="19">
        <v>282</v>
      </c>
      <c r="C32" s="18" t="s">
        <v>521</v>
      </c>
      <c r="D32" s="21">
        <v>-17812755</v>
      </c>
      <c r="E32" s="21">
        <v>4010451</v>
      </c>
      <c r="F32" s="21">
        <v>12309644</v>
      </c>
      <c r="G32" s="21">
        <v>-8299193</v>
      </c>
      <c r="H32" s="21">
        <v>-26111948</v>
      </c>
      <c r="I32" s="26">
        <v>282</v>
      </c>
      <c r="J32" s="89" t="s">
        <v>437</v>
      </c>
      <c r="K32" s="88" t="e">
        <f>+A32-#REF!</f>
        <v>#REF!</v>
      </c>
      <c r="L32" s="92">
        <v>223</v>
      </c>
      <c r="M32" s="21"/>
    </row>
    <row r="33" spans="1:13" ht="11.1" customHeight="1">
      <c r="A33" s="17" t="str">
        <f t="shared" si="1"/>
        <v>283</v>
      </c>
      <c r="B33" s="19">
        <v>283</v>
      </c>
      <c r="C33" s="18" t="s">
        <v>522</v>
      </c>
      <c r="D33" s="21">
        <v>-2224008</v>
      </c>
      <c r="E33" s="21">
        <v>479091</v>
      </c>
      <c r="F33" s="21">
        <v>1169958</v>
      </c>
      <c r="G33" s="21">
        <v>-690867</v>
      </c>
      <c r="H33" s="21">
        <v>-2914875</v>
      </c>
      <c r="I33" s="26">
        <v>283</v>
      </c>
      <c r="J33" s="89" t="s">
        <v>438</v>
      </c>
      <c r="K33" s="88" t="e">
        <f>+A33-#REF!</f>
        <v>#REF!</v>
      </c>
      <c r="L33" s="92">
        <v>224</v>
      </c>
      <c r="M33" s="21"/>
    </row>
    <row r="34" spans="1:13" ht="11.1" customHeight="1">
      <c r="A34" s="17" t="str">
        <f t="shared" si="1"/>
        <v>284</v>
      </c>
      <c r="B34" s="19">
        <v>284</v>
      </c>
      <c r="C34" s="18" t="s">
        <v>68</v>
      </c>
      <c r="D34" s="21">
        <v>0</v>
      </c>
      <c r="E34" s="21">
        <v>0</v>
      </c>
      <c r="F34" s="21">
        <v>0</v>
      </c>
      <c r="G34" s="21">
        <v>0</v>
      </c>
      <c r="H34" s="21">
        <v>0</v>
      </c>
      <c r="I34" s="26">
        <v>284</v>
      </c>
      <c r="J34" s="89" t="s">
        <v>69</v>
      </c>
      <c r="K34" s="88" t="e">
        <f>+A34-#REF!</f>
        <v>#REF!</v>
      </c>
      <c r="L34" s="92">
        <v>230</v>
      </c>
      <c r="M34" s="21"/>
    </row>
    <row r="35" spans="1:13" ht="11.1" customHeight="1">
      <c r="A35" s="17" t="str">
        <f t="shared" si="1"/>
        <v>290</v>
      </c>
      <c r="B35" s="19">
        <v>290</v>
      </c>
      <c r="C35" s="18" t="s">
        <v>70</v>
      </c>
      <c r="D35" s="21">
        <v>0</v>
      </c>
      <c r="E35" s="21">
        <v>0</v>
      </c>
      <c r="F35" s="21">
        <v>0</v>
      </c>
      <c r="G35" s="21">
        <v>0</v>
      </c>
      <c r="H35" s="21">
        <v>0</v>
      </c>
      <c r="I35" s="26">
        <v>290</v>
      </c>
      <c r="J35" s="89" t="s">
        <v>71</v>
      </c>
      <c r="K35" s="88" t="e">
        <f>+A35-#REF!</f>
        <v>#REF!</v>
      </c>
      <c r="L35" s="92">
        <v>241</v>
      </c>
      <c r="M35" s="21"/>
    </row>
    <row r="36" spans="1:13" ht="11.1" customHeight="1">
      <c r="A36" s="17" t="str">
        <f t="shared" si="1"/>
        <v>291</v>
      </c>
      <c r="B36" s="19">
        <v>291</v>
      </c>
      <c r="C36" s="18" t="s">
        <v>72</v>
      </c>
      <c r="D36" s="21">
        <v>0</v>
      </c>
      <c r="E36" s="21">
        <v>0</v>
      </c>
      <c r="F36" s="21">
        <v>0</v>
      </c>
      <c r="G36" s="21">
        <v>0</v>
      </c>
      <c r="H36" s="21">
        <v>0</v>
      </c>
      <c r="I36" s="26">
        <v>291</v>
      </c>
      <c r="J36" s="89" t="s">
        <v>73</v>
      </c>
      <c r="K36" s="88" t="e">
        <f>+A36-#REF!</f>
        <v>#REF!</v>
      </c>
      <c r="L36" s="92">
        <v>222</v>
      </c>
      <c r="M36" s="21"/>
    </row>
    <row r="37" spans="1:13" ht="11.1" customHeight="1">
      <c r="A37" s="17" t="str">
        <f t="shared" si="1"/>
        <v>293</v>
      </c>
      <c r="B37" s="19">
        <v>293</v>
      </c>
      <c r="C37" s="18" t="s">
        <v>74</v>
      </c>
      <c r="D37" s="21">
        <v>0</v>
      </c>
      <c r="E37" s="21">
        <v>0</v>
      </c>
      <c r="F37" s="21">
        <v>0</v>
      </c>
      <c r="G37" s="21">
        <v>0</v>
      </c>
      <c r="H37" s="21">
        <v>0</v>
      </c>
      <c r="I37" s="26">
        <v>293</v>
      </c>
      <c r="J37" s="89" t="s">
        <v>75</v>
      </c>
      <c r="K37" s="88" t="e">
        <f>+A37-#REF!</f>
        <v>#REF!</v>
      </c>
      <c r="L37" s="92">
        <v>223</v>
      </c>
      <c r="M37" s="21"/>
    </row>
    <row r="38" spans="1:13" ht="11.1" customHeight="1">
      <c r="A38" s="17" t="str">
        <f t="shared" si="1"/>
        <v>294</v>
      </c>
      <c r="B38" s="19">
        <v>294</v>
      </c>
      <c r="C38" s="18" t="s">
        <v>76</v>
      </c>
      <c r="D38" s="21">
        <v>0</v>
      </c>
      <c r="E38" s="21">
        <v>0</v>
      </c>
      <c r="F38" s="21">
        <v>0</v>
      </c>
      <c r="G38" s="21">
        <v>0</v>
      </c>
      <c r="H38" s="21">
        <v>0</v>
      </c>
      <c r="I38" s="26">
        <v>294</v>
      </c>
      <c r="J38" s="89" t="s">
        <v>77</v>
      </c>
      <c r="K38" s="88" t="e">
        <f>+A38-#REF!</f>
        <v>#REF!</v>
      </c>
      <c r="L38" s="92">
        <v>230</v>
      </c>
      <c r="M38" s="21"/>
    </row>
    <row r="39" spans="1:13" ht="11.1" customHeight="1">
      <c r="A39" s="17" t="str">
        <f t="shared" si="1"/>
        <v>296</v>
      </c>
      <c r="B39" s="19">
        <v>296</v>
      </c>
      <c r="C39" s="18" t="s">
        <v>78</v>
      </c>
      <c r="D39" s="21">
        <v>0</v>
      </c>
      <c r="E39" s="21">
        <v>0</v>
      </c>
      <c r="F39" s="21">
        <v>0</v>
      </c>
      <c r="G39" s="21">
        <v>0</v>
      </c>
      <c r="H39" s="21">
        <v>0</v>
      </c>
      <c r="I39" s="26">
        <v>296</v>
      </c>
      <c r="J39" s="89" t="s">
        <v>79</v>
      </c>
      <c r="K39" s="88" t="e">
        <f>+A39-#REF!</f>
        <v>#REF!</v>
      </c>
      <c r="L39" s="92">
        <v>201</v>
      </c>
      <c r="M39" s="21"/>
    </row>
    <row r="40" spans="1:13" ht="11.1" customHeight="1">
      <c r="A40" s="17" t="str">
        <f t="shared" si="1"/>
        <v>311</v>
      </c>
      <c r="B40" s="19">
        <v>311</v>
      </c>
      <c r="C40" s="18" t="s">
        <v>80</v>
      </c>
      <c r="D40" s="21">
        <v>0</v>
      </c>
      <c r="E40" s="21">
        <v>3857551</v>
      </c>
      <c r="F40" s="21">
        <v>3857551</v>
      </c>
      <c r="G40" s="21">
        <v>0</v>
      </c>
      <c r="H40" s="21">
        <v>0</v>
      </c>
      <c r="I40" s="26">
        <v>311</v>
      </c>
      <c r="J40" s="89" t="s">
        <v>81</v>
      </c>
      <c r="K40" s="88" t="e">
        <f>+A40-#REF!</f>
        <v>#REF!</v>
      </c>
      <c r="L40" s="92">
        <v>141</v>
      </c>
      <c r="M40" s="21"/>
    </row>
    <row r="41" spans="1:13" ht="11.1" customHeight="1">
      <c r="A41" s="17" t="str">
        <f t="shared" si="1"/>
        <v>312</v>
      </c>
      <c r="B41" s="19">
        <v>312</v>
      </c>
      <c r="C41" s="18" t="s">
        <v>82</v>
      </c>
      <c r="D41" s="21">
        <v>197326</v>
      </c>
      <c r="E41" s="21">
        <v>5161510</v>
      </c>
      <c r="F41" s="21">
        <v>5037066</v>
      </c>
      <c r="G41" s="21">
        <v>124444</v>
      </c>
      <c r="H41" s="21">
        <v>321770</v>
      </c>
      <c r="I41" s="26">
        <v>312</v>
      </c>
      <c r="J41" s="89" t="s">
        <v>83</v>
      </c>
      <c r="K41" s="88" t="e">
        <f>+A41-#REF!</f>
        <v>#REF!</v>
      </c>
      <c r="L41" s="92">
        <v>141</v>
      </c>
      <c r="M41" s="21"/>
    </row>
    <row r="42" spans="1:13" ht="11.1" customHeight="1">
      <c r="A42" s="17" t="str">
        <f t="shared" si="1"/>
        <v>320</v>
      </c>
      <c r="B42" s="19">
        <v>320</v>
      </c>
      <c r="C42" s="18" t="s">
        <v>84</v>
      </c>
      <c r="D42" s="21">
        <v>0</v>
      </c>
      <c r="E42" s="21">
        <v>0</v>
      </c>
      <c r="F42" s="21">
        <v>0</v>
      </c>
      <c r="G42" s="21">
        <v>0</v>
      </c>
      <c r="H42" s="21">
        <v>0</v>
      </c>
      <c r="I42" s="26">
        <v>320</v>
      </c>
      <c r="J42" s="89" t="s">
        <v>85</v>
      </c>
      <c r="K42" s="88" t="e">
        <f>+A42-#REF!</f>
        <v>#REF!</v>
      </c>
      <c r="L42" s="92">
        <v>141</v>
      </c>
      <c r="M42" s="21"/>
    </row>
    <row r="43" spans="1:13" ht="11.1" customHeight="1">
      <c r="A43" s="17" t="str">
        <f t="shared" si="1"/>
        <v>331</v>
      </c>
      <c r="B43" s="19">
        <v>331</v>
      </c>
      <c r="C43" s="18" t="s">
        <v>86</v>
      </c>
      <c r="D43" s="21">
        <v>0</v>
      </c>
      <c r="E43" s="21">
        <v>0</v>
      </c>
      <c r="F43" s="21">
        <v>0</v>
      </c>
      <c r="G43" s="21">
        <v>0</v>
      </c>
      <c r="H43" s="21">
        <v>0</v>
      </c>
      <c r="I43" s="26">
        <v>331</v>
      </c>
      <c r="J43" s="89" t="s">
        <v>87</v>
      </c>
      <c r="K43" s="88" t="e">
        <f>+A43-#REF!</f>
        <v>#REF!</v>
      </c>
      <c r="L43" s="92">
        <v>142</v>
      </c>
      <c r="M43" s="21"/>
    </row>
    <row r="44" spans="1:13" ht="11.1" customHeight="1">
      <c r="A44" s="17" t="str">
        <f t="shared" si="1"/>
        <v>332</v>
      </c>
      <c r="B44" s="19">
        <v>332</v>
      </c>
      <c r="C44" s="18" t="s">
        <v>88</v>
      </c>
      <c r="D44" s="21">
        <v>0</v>
      </c>
      <c r="E44" s="21">
        <v>0</v>
      </c>
      <c r="F44" s="21">
        <v>0</v>
      </c>
      <c r="G44" s="21">
        <v>0</v>
      </c>
      <c r="H44" s="21">
        <v>0</v>
      </c>
      <c r="I44" s="26">
        <v>332</v>
      </c>
      <c r="J44" s="89" t="s">
        <v>89</v>
      </c>
      <c r="K44" s="88" t="e">
        <f>+A44-#REF!</f>
        <v>#REF!</v>
      </c>
      <c r="L44" s="92">
        <v>142</v>
      </c>
      <c r="M44" s="21"/>
    </row>
    <row r="45" spans="1:13" ht="11.1" customHeight="1">
      <c r="A45" s="17" t="str">
        <f t="shared" si="1"/>
        <v>333</v>
      </c>
      <c r="B45" s="19">
        <v>333</v>
      </c>
      <c r="C45" s="18" t="s">
        <v>90</v>
      </c>
      <c r="D45" s="21">
        <v>0</v>
      </c>
      <c r="E45" s="21">
        <v>0</v>
      </c>
      <c r="F45" s="21">
        <v>0</v>
      </c>
      <c r="G45" s="21">
        <v>0</v>
      </c>
      <c r="H45" s="21">
        <v>0</v>
      </c>
      <c r="I45" s="26">
        <v>333</v>
      </c>
      <c r="J45" s="89" t="s">
        <v>91</v>
      </c>
      <c r="K45" s="88" t="e">
        <f>+A45-#REF!</f>
        <v>#REF!</v>
      </c>
      <c r="L45" s="92">
        <v>142</v>
      </c>
      <c r="M45" s="21"/>
    </row>
    <row r="46" spans="1:13" ht="11.1" customHeight="1">
      <c r="A46" s="17" t="str">
        <f t="shared" si="1"/>
        <v>341</v>
      </c>
      <c r="B46" s="19">
        <v>341</v>
      </c>
      <c r="C46" s="18" t="s">
        <v>92</v>
      </c>
      <c r="D46" s="21">
        <v>0</v>
      </c>
      <c r="E46" s="21">
        <v>0</v>
      </c>
      <c r="F46" s="21">
        <v>0</v>
      </c>
      <c r="G46" s="21">
        <v>0</v>
      </c>
      <c r="H46" s="21">
        <v>0</v>
      </c>
      <c r="I46" s="26">
        <v>341</v>
      </c>
      <c r="J46" s="89" t="s">
        <v>93</v>
      </c>
      <c r="K46" s="88" t="e">
        <f>+A46-#REF!</f>
        <v>#REF!</v>
      </c>
      <c r="L46" s="92">
        <v>142</v>
      </c>
      <c r="M46" s="21"/>
    </row>
    <row r="47" spans="1:13" ht="11.1" customHeight="1">
      <c r="A47" s="17" t="str">
        <f t="shared" si="1"/>
        <v>342</v>
      </c>
      <c r="B47" s="19">
        <v>342</v>
      </c>
      <c r="C47" s="18" t="s">
        <v>94</v>
      </c>
      <c r="D47" s="21">
        <v>3946186</v>
      </c>
      <c r="E47" s="21">
        <v>6271951</v>
      </c>
      <c r="F47" s="21">
        <v>6414767</v>
      </c>
      <c r="G47" s="21">
        <v>-142816</v>
      </c>
      <c r="H47" s="21">
        <v>3803370</v>
      </c>
      <c r="I47" s="26">
        <v>342</v>
      </c>
      <c r="J47" s="89" t="s">
        <v>95</v>
      </c>
      <c r="K47" s="88" t="e">
        <f>+A47-#REF!</f>
        <v>#REF!</v>
      </c>
      <c r="L47" s="92">
        <v>143</v>
      </c>
      <c r="M47" s="21"/>
    </row>
    <row r="48" spans="1:13" ht="11.1" customHeight="1">
      <c r="A48" s="17" t="str">
        <f t="shared" si="1"/>
        <v>347</v>
      </c>
      <c r="B48" s="19">
        <v>347</v>
      </c>
      <c r="C48" s="18" t="s">
        <v>96</v>
      </c>
      <c r="D48" s="21">
        <v>0</v>
      </c>
      <c r="E48" s="21">
        <v>0</v>
      </c>
      <c r="F48" s="21">
        <v>0</v>
      </c>
      <c r="G48" s="21">
        <v>0</v>
      </c>
      <c r="H48" s="21">
        <v>0</v>
      </c>
      <c r="I48" s="26">
        <v>347</v>
      </c>
      <c r="J48" s="89" t="s">
        <v>97</v>
      </c>
      <c r="K48" s="88" t="e">
        <f>+A48-#REF!</f>
        <v>#REF!</v>
      </c>
      <c r="L48" s="92">
        <v>142</v>
      </c>
      <c r="M48" s="21"/>
    </row>
    <row r="49" spans="1:13" ht="11.1" customHeight="1">
      <c r="A49" s="17" t="str">
        <f t="shared" si="1"/>
        <v>351</v>
      </c>
      <c r="B49" s="19">
        <v>351</v>
      </c>
      <c r="C49" s="18" t="s">
        <v>98</v>
      </c>
      <c r="D49" s="21">
        <v>2710331</v>
      </c>
      <c r="E49" s="21">
        <v>474570</v>
      </c>
      <c r="F49" s="21">
        <v>673475</v>
      </c>
      <c r="G49" s="21">
        <v>-198905</v>
      </c>
      <c r="H49" s="21">
        <v>2511426</v>
      </c>
      <c r="I49" s="26">
        <v>351</v>
      </c>
      <c r="J49" s="89" t="s">
        <v>99</v>
      </c>
      <c r="K49" s="88" t="e">
        <f>+A49-#REF!</f>
        <v>#REF!</v>
      </c>
      <c r="L49" s="92">
        <v>144</v>
      </c>
      <c r="M49" s="21"/>
    </row>
    <row r="50" spans="1:13" ht="11.1" customHeight="1">
      <c r="A50" s="17" t="str">
        <f t="shared" si="1"/>
        <v>361</v>
      </c>
      <c r="B50" s="19">
        <v>361</v>
      </c>
      <c r="C50" s="18" t="s">
        <v>100</v>
      </c>
      <c r="D50" s="21">
        <v>0</v>
      </c>
      <c r="E50" s="21">
        <v>0</v>
      </c>
      <c r="F50" s="21">
        <v>0</v>
      </c>
      <c r="G50" s="21">
        <v>0</v>
      </c>
      <c r="H50" s="21">
        <v>0</v>
      </c>
      <c r="I50" s="26">
        <v>361</v>
      </c>
      <c r="J50" s="89" t="s">
        <v>101</v>
      </c>
      <c r="K50" s="88" t="e">
        <f>+A50-#REF!</f>
        <v>#REF!</v>
      </c>
      <c r="L50" s="92">
        <v>145</v>
      </c>
      <c r="M50" s="21"/>
    </row>
    <row r="51" spans="1:13" ht="11.1" customHeight="1">
      <c r="A51" s="17" t="str">
        <f t="shared" si="1"/>
        <v>371</v>
      </c>
      <c r="B51" s="19">
        <v>371</v>
      </c>
      <c r="C51" s="18" t="s">
        <v>102</v>
      </c>
      <c r="D51" s="21">
        <v>0</v>
      </c>
      <c r="E51" s="21">
        <v>0</v>
      </c>
      <c r="F51" s="21">
        <v>0</v>
      </c>
      <c r="G51" s="21">
        <v>0</v>
      </c>
      <c r="H51" s="21">
        <v>0</v>
      </c>
      <c r="I51" s="26">
        <v>371</v>
      </c>
      <c r="J51" s="89" t="s">
        <v>103</v>
      </c>
      <c r="K51" s="88" t="e">
        <f>+A51-#REF!</f>
        <v>#REF!</v>
      </c>
      <c r="L51" s="92">
        <v>147</v>
      </c>
      <c r="M51" s="21"/>
    </row>
    <row r="52" spans="1:13" ht="11.1" customHeight="1">
      <c r="A52" s="17" t="str">
        <f t="shared" si="1"/>
        <v>372</v>
      </c>
      <c r="B52" s="19">
        <v>372</v>
      </c>
      <c r="C52" s="18" t="s">
        <v>104</v>
      </c>
      <c r="D52" s="21">
        <v>0</v>
      </c>
      <c r="E52" s="21">
        <v>0</v>
      </c>
      <c r="F52" s="21">
        <v>0</v>
      </c>
      <c r="G52" s="21">
        <v>0</v>
      </c>
      <c r="H52" s="21">
        <v>0</v>
      </c>
      <c r="I52" s="26">
        <v>372</v>
      </c>
      <c r="J52" s="89" t="s">
        <v>105</v>
      </c>
      <c r="K52" s="88" t="e">
        <f>+A52-#REF!</f>
        <v>#REF!</v>
      </c>
      <c r="L52" s="92">
        <v>147</v>
      </c>
      <c r="M52" s="21"/>
    </row>
    <row r="53" spans="1:13" ht="11.1" customHeight="1">
      <c r="A53" s="17" t="str">
        <f t="shared" si="1"/>
        <v>374</v>
      </c>
      <c r="B53" s="19">
        <v>374</v>
      </c>
      <c r="C53" s="18" t="s">
        <v>106</v>
      </c>
      <c r="D53" s="21">
        <v>0</v>
      </c>
      <c r="E53" s="21">
        <v>693791</v>
      </c>
      <c r="F53" s="21">
        <v>693791</v>
      </c>
      <c r="G53" s="21">
        <v>0</v>
      </c>
      <c r="H53" s="21">
        <v>0</v>
      </c>
      <c r="I53" s="26">
        <v>374</v>
      </c>
      <c r="J53" s="89" t="s">
        <v>107</v>
      </c>
      <c r="K53" s="88" t="e">
        <f>+A53-#REF!</f>
        <v>#REF!</v>
      </c>
      <c r="L53" s="92">
        <v>147</v>
      </c>
      <c r="M53" s="21"/>
    </row>
    <row r="54" spans="1:13" ht="11.1" customHeight="1">
      <c r="A54" s="17" t="str">
        <f t="shared" si="1"/>
        <v>375</v>
      </c>
      <c r="B54" s="19">
        <v>375</v>
      </c>
      <c r="C54" s="18" t="s">
        <v>108</v>
      </c>
      <c r="D54" s="21">
        <v>0</v>
      </c>
      <c r="E54" s="21">
        <v>50595149</v>
      </c>
      <c r="F54" s="21">
        <v>50595149</v>
      </c>
      <c r="G54" s="21">
        <v>0</v>
      </c>
      <c r="H54" s="21">
        <v>0</v>
      </c>
      <c r="I54" s="26">
        <v>375</v>
      </c>
      <c r="J54" s="89" t="s">
        <v>109</v>
      </c>
      <c r="K54" s="88" t="e">
        <f>+A54-#REF!</f>
        <v>#REF!</v>
      </c>
      <c r="L54" s="92">
        <v>147</v>
      </c>
      <c r="M54" s="21"/>
    </row>
    <row r="55" spans="1:13" ht="11.1" customHeight="1">
      <c r="A55" s="17" t="str">
        <f t="shared" si="1"/>
        <v>376</v>
      </c>
      <c r="B55" s="19">
        <v>376</v>
      </c>
      <c r="C55" s="18" t="s">
        <v>110</v>
      </c>
      <c r="D55" s="21">
        <v>0</v>
      </c>
      <c r="E55" s="21">
        <v>0</v>
      </c>
      <c r="F55" s="21">
        <v>0</v>
      </c>
      <c r="G55" s="21">
        <v>0</v>
      </c>
      <c r="H55" s="21">
        <v>0</v>
      </c>
      <c r="I55" s="26">
        <v>376</v>
      </c>
      <c r="J55" s="89" t="s">
        <v>111</v>
      </c>
      <c r="K55" s="88" t="e">
        <f>+A55-#REF!</f>
        <v>#REF!</v>
      </c>
      <c r="L55" s="92">
        <v>147</v>
      </c>
      <c r="M55" s="21"/>
    </row>
    <row r="56" spans="1:13" ht="11.1" customHeight="1">
      <c r="A56" s="17" t="str">
        <f t="shared" si="1"/>
        <v>391</v>
      </c>
      <c r="B56" s="19">
        <v>391</v>
      </c>
      <c r="C56" s="18" t="s">
        <v>112</v>
      </c>
      <c r="D56" s="21">
        <v>0</v>
      </c>
      <c r="E56" s="21">
        <v>0</v>
      </c>
      <c r="F56" s="21">
        <v>0</v>
      </c>
      <c r="G56" s="21">
        <v>0</v>
      </c>
      <c r="H56" s="21">
        <v>0</v>
      </c>
      <c r="I56" s="26">
        <v>391</v>
      </c>
      <c r="J56" s="89" t="s">
        <v>113</v>
      </c>
      <c r="K56" s="88" t="e">
        <f>+A56-#REF!</f>
        <v>#REF!</v>
      </c>
      <c r="L56" s="92">
        <v>141</v>
      </c>
      <c r="M56" s="21"/>
    </row>
    <row r="57" spans="1:13" ht="11.1" customHeight="1">
      <c r="A57" s="17" t="str">
        <f t="shared" si="1"/>
        <v>392</v>
      </c>
      <c r="B57" s="19">
        <v>392</v>
      </c>
      <c r="C57" s="18" t="s">
        <v>114</v>
      </c>
      <c r="D57" s="21">
        <v>0</v>
      </c>
      <c r="E57" s="21">
        <v>0</v>
      </c>
      <c r="F57" s="21">
        <v>0</v>
      </c>
      <c r="G57" s="21">
        <v>0</v>
      </c>
      <c r="H57" s="21">
        <v>0</v>
      </c>
      <c r="I57" s="26">
        <v>392</v>
      </c>
      <c r="J57" s="89" t="s">
        <v>115</v>
      </c>
      <c r="K57" s="88" t="e">
        <f>+A57-#REF!</f>
        <v>#REF!</v>
      </c>
      <c r="L57" s="92">
        <v>141</v>
      </c>
      <c r="M57" s="21"/>
    </row>
    <row r="58" spans="1:13" ht="11.1" customHeight="1">
      <c r="A58" s="17" t="str">
        <f t="shared" si="1"/>
        <v>393</v>
      </c>
      <c r="B58" s="19">
        <v>393</v>
      </c>
      <c r="C58" s="18" t="s">
        <v>116</v>
      </c>
      <c r="D58" s="21">
        <v>0</v>
      </c>
      <c r="E58" s="21">
        <v>0</v>
      </c>
      <c r="F58" s="21">
        <v>0</v>
      </c>
      <c r="G58" s="21">
        <v>0</v>
      </c>
      <c r="H58" s="21">
        <v>0</v>
      </c>
      <c r="I58" s="26">
        <v>393</v>
      </c>
      <c r="J58" s="89" t="s">
        <v>117</v>
      </c>
      <c r="K58" s="88" t="e">
        <f>+A58-#REF!</f>
        <v>#REF!</v>
      </c>
      <c r="L58" s="92">
        <v>142</v>
      </c>
      <c r="M58" s="21"/>
    </row>
    <row r="59" spans="1:13" ht="11.1" customHeight="1">
      <c r="A59" s="17" t="str">
        <f t="shared" si="1"/>
        <v>394</v>
      </c>
      <c r="B59" s="19">
        <v>394</v>
      </c>
      <c r="C59" s="18" t="s">
        <v>118</v>
      </c>
      <c r="D59" s="21">
        <v>0</v>
      </c>
      <c r="E59" s="21">
        <v>0</v>
      </c>
      <c r="F59" s="21">
        <v>0</v>
      </c>
      <c r="G59" s="21">
        <v>0</v>
      </c>
      <c r="H59" s="21">
        <v>0</v>
      </c>
      <c r="I59" s="26">
        <v>394</v>
      </c>
      <c r="J59" s="89" t="s">
        <v>119</v>
      </c>
      <c r="K59" s="88" t="e">
        <f>+A59-#REF!</f>
        <v>#REF!</v>
      </c>
      <c r="L59" s="92">
        <v>143</v>
      </c>
      <c r="M59" s="21"/>
    </row>
    <row r="60" spans="1:13" ht="11.1" customHeight="1">
      <c r="A60" s="17" t="str">
        <f t="shared" si="1"/>
        <v>395</v>
      </c>
      <c r="B60" s="19">
        <v>395</v>
      </c>
      <c r="C60" s="18" t="s">
        <v>120</v>
      </c>
      <c r="D60" s="21">
        <v>0</v>
      </c>
      <c r="E60" s="21">
        <v>0</v>
      </c>
      <c r="F60" s="21">
        <v>0</v>
      </c>
      <c r="G60" s="21">
        <v>0</v>
      </c>
      <c r="H60" s="21">
        <v>0</v>
      </c>
      <c r="I60" s="26">
        <v>395</v>
      </c>
      <c r="J60" s="89" t="s">
        <v>121</v>
      </c>
      <c r="K60" s="88" t="e">
        <f>+A60-#REF!</f>
        <v>#REF!</v>
      </c>
      <c r="L60" s="92">
        <v>144</v>
      </c>
      <c r="M60" s="21"/>
    </row>
    <row r="61" spans="1:13" ht="11.1" customHeight="1">
      <c r="A61" s="17" t="str">
        <f t="shared" si="1"/>
        <v>401</v>
      </c>
      <c r="B61" s="19">
        <v>401</v>
      </c>
      <c r="C61" s="18" t="s">
        <v>122</v>
      </c>
      <c r="D61" s="21">
        <v>-50402654</v>
      </c>
      <c r="E61" s="21">
        <v>188641382</v>
      </c>
      <c r="F61" s="21">
        <v>195438318</v>
      </c>
      <c r="G61" s="21">
        <v>-6796936</v>
      </c>
      <c r="H61" s="21">
        <v>-57199590</v>
      </c>
      <c r="I61" s="26">
        <v>401</v>
      </c>
      <c r="J61" s="89" t="s">
        <v>123</v>
      </c>
      <c r="K61" s="88" t="e">
        <f>+A61-#REF!</f>
        <v>#REF!</v>
      </c>
      <c r="L61" s="92">
        <v>304</v>
      </c>
      <c r="M61" s="21"/>
    </row>
    <row r="62" spans="1:13" ht="11.1" customHeight="1">
      <c r="A62" s="17" t="str">
        <f t="shared" si="1"/>
        <v>402</v>
      </c>
      <c r="B62" s="19">
        <v>402</v>
      </c>
      <c r="C62" s="18" t="s">
        <v>124</v>
      </c>
      <c r="D62" s="21">
        <v>0</v>
      </c>
      <c r="E62" s="21">
        <v>0</v>
      </c>
      <c r="F62" s="21">
        <v>0</v>
      </c>
      <c r="G62" s="21">
        <v>0</v>
      </c>
      <c r="H62" s="21">
        <v>0</v>
      </c>
      <c r="I62" s="26">
        <v>402</v>
      </c>
      <c r="J62" s="89" t="s">
        <v>125</v>
      </c>
      <c r="K62" s="88" t="e">
        <f>+A62-#REF!</f>
        <v>#REF!</v>
      </c>
      <c r="L62" s="92">
        <v>304</v>
      </c>
      <c r="M62" s="21"/>
    </row>
    <row r="63" spans="1:13" ht="11.1" customHeight="1">
      <c r="A63" s="17" t="str">
        <f t="shared" si="1"/>
        <v>403</v>
      </c>
      <c r="B63" s="19">
        <v>403</v>
      </c>
      <c r="C63" s="18" t="s">
        <v>126</v>
      </c>
      <c r="D63" s="21">
        <v>0</v>
      </c>
      <c r="E63" s="21">
        <v>0</v>
      </c>
      <c r="F63" s="21">
        <v>0</v>
      </c>
      <c r="G63" s="21">
        <v>0</v>
      </c>
      <c r="H63" s="21">
        <v>0</v>
      </c>
      <c r="I63" s="26">
        <v>403</v>
      </c>
      <c r="J63" s="89" t="s">
        <v>127</v>
      </c>
      <c r="K63" s="88" t="e">
        <f>+A63-#REF!</f>
        <v>#REF!</v>
      </c>
      <c r="L63" s="92">
        <v>305</v>
      </c>
      <c r="M63" s="21"/>
    </row>
    <row r="64" spans="1:13" ht="11.1" customHeight="1">
      <c r="A64" s="17" t="str">
        <f t="shared" si="1"/>
        <v>404</v>
      </c>
      <c r="B64" s="19">
        <v>404</v>
      </c>
      <c r="C64" s="18" t="s">
        <v>128</v>
      </c>
      <c r="D64" s="21">
        <v>0</v>
      </c>
      <c r="E64" s="21">
        <v>0</v>
      </c>
      <c r="F64" s="21">
        <v>0</v>
      </c>
      <c r="G64" s="21">
        <v>0</v>
      </c>
      <c r="H64" s="21">
        <v>0</v>
      </c>
      <c r="I64" s="26">
        <v>404</v>
      </c>
      <c r="J64" s="89" t="s">
        <v>129</v>
      </c>
      <c r="K64" s="88" t="e">
        <f>+A64-#REF!</f>
        <v>#REF!</v>
      </c>
      <c r="L64" s="92">
        <v>304</v>
      </c>
      <c r="M64" s="21"/>
    </row>
    <row r="65" spans="1:13" ht="11.1" customHeight="1">
      <c r="A65" s="17" t="str">
        <f t="shared" si="1"/>
        <v>408</v>
      </c>
      <c r="B65" s="19">
        <v>408</v>
      </c>
      <c r="C65" s="18" t="s">
        <v>130</v>
      </c>
      <c r="D65" s="21">
        <v>0</v>
      </c>
      <c r="E65" s="21">
        <v>0</v>
      </c>
      <c r="F65" s="21">
        <v>0</v>
      </c>
      <c r="G65" s="21">
        <v>0</v>
      </c>
      <c r="H65" s="21">
        <v>0</v>
      </c>
      <c r="I65" s="26">
        <v>408</v>
      </c>
      <c r="J65" s="89" t="s">
        <v>131</v>
      </c>
      <c r="K65" s="88" t="e">
        <f>+A65-#REF!</f>
        <v>#REF!</v>
      </c>
      <c r="L65" s="92">
        <v>340</v>
      </c>
      <c r="M65" s="21"/>
    </row>
    <row r="66" spans="1:13" ht="11.1" customHeight="1">
      <c r="A66" s="17" t="str">
        <f t="shared" si="1"/>
        <v>409</v>
      </c>
      <c r="B66" s="19">
        <v>409</v>
      </c>
      <c r="C66" s="18" t="s">
        <v>132</v>
      </c>
      <c r="D66" s="21">
        <v>0</v>
      </c>
      <c r="E66" s="21">
        <v>1150</v>
      </c>
      <c r="F66" s="21">
        <v>1150</v>
      </c>
      <c r="G66" s="21">
        <v>0</v>
      </c>
      <c r="H66" s="21">
        <v>0</v>
      </c>
      <c r="I66" s="26">
        <v>409</v>
      </c>
      <c r="J66" s="89" t="s">
        <v>133</v>
      </c>
      <c r="K66" s="88" t="e">
        <f>+A66-#REF!</f>
        <v>#REF!</v>
      </c>
      <c r="L66" s="92">
        <v>341</v>
      </c>
      <c r="M66" s="21"/>
    </row>
    <row r="67" spans="1:13" ht="11.1" customHeight="1">
      <c r="A67" s="17" t="str">
        <f t="shared" si="1"/>
        <v>411</v>
      </c>
      <c r="B67" s="19">
        <v>411</v>
      </c>
      <c r="C67" s="18" t="s">
        <v>134</v>
      </c>
      <c r="D67" s="21">
        <v>68292799</v>
      </c>
      <c r="E67" s="21">
        <v>257555203</v>
      </c>
      <c r="F67" s="21">
        <v>256891200</v>
      </c>
      <c r="G67" s="21">
        <v>664003</v>
      </c>
      <c r="H67" s="21">
        <v>68956801</v>
      </c>
      <c r="I67" s="26">
        <v>411</v>
      </c>
      <c r="J67" s="89" t="s">
        <v>135</v>
      </c>
      <c r="K67" s="88" t="e">
        <f>+A67-#REF!</f>
        <v>#REF!</v>
      </c>
      <c r="L67" s="92">
        <v>121</v>
      </c>
      <c r="M67" s="21"/>
    </row>
    <row r="68" spans="1:13" ht="11.1" customHeight="1">
      <c r="A68" s="17" t="str">
        <f t="shared" si="1"/>
        <v>412</v>
      </c>
      <c r="B68" s="19">
        <v>412</v>
      </c>
      <c r="C68" s="18" t="s">
        <v>136</v>
      </c>
      <c r="D68" s="21">
        <v>0</v>
      </c>
      <c r="E68" s="21">
        <v>0</v>
      </c>
      <c r="F68" s="21">
        <v>0</v>
      </c>
      <c r="G68" s="21">
        <v>0</v>
      </c>
      <c r="H68" s="21">
        <v>0</v>
      </c>
      <c r="I68" s="26">
        <v>412</v>
      </c>
      <c r="J68" s="89" t="s">
        <v>137</v>
      </c>
      <c r="K68" s="88" t="e">
        <f>+A68-#REF!</f>
        <v>#REF!</v>
      </c>
      <c r="L68" s="92">
        <v>305</v>
      </c>
      <c r="M68" s="21"/>
    </row>
    <row r="69" spans="1:13" ht="11.1" customHeight="1">
      <c r="A69" s="17" t="str">
        <f t="shared" si="1"/>
        <v>413</v>
      </c>
      <c r="B69" s="19">
        <v>413</v>
      </c>
      <c r="C69" s="18" t="s">
        <v>138</v>
      </c>
      <c r="D69" s="21">
        <v>0</v>
      </c>
      <c r="E69" s="21">
        <v>0</v>
      </c>
      <c r="F69" s="21">
        <v>0</v>
      </c>
      <c r="G69" s="21">
        <v>0</v>
      </c>
      <c r="H69" s="21">
        <v>0</v>
      </c>
      <c r="I69" s="26">
        <v>413</v>
      </c>
      <c r="J69" s="89" t="s">
        <v>139</v>
      </c>
      <c r="K69" s="88" t="e">
        <f>+A69-#REF!</f>
        <v>#REF!</v>
      </c>
      <c r="L69" s="92">
        <v>305</v>
      </c>
      <c r="M69" s="21"/>
    </row>
    <row r="70" spans="1:13" ht="11.1" customHeight="1">
      <c r="A70" s="17" t="str">
        <f t="shared" ref="A70:A133" si="2">LEFT(B70,3)</f>
        <v>414</v>
      </c>
      <c r="B70" s="19">
        <v>414</v>
      </c>
      <c r="C70" s="18" t="s">
        <v>140</v>
      </c>
      <c r="D70" s="21">
        <v>0</v>
      </c>
      <c r="E70" s="21">
        <v>0</v>
      </c>
      <c r="F70" s="21">
        <v>0</v>
      </c>
      <c r="G70" s="21">
        <v>0</v>
      </c>
      <c r="H70" s="21">
        <v>0</v>
      </c>
      <c r="I70" s="26">
        <v>414</v>
      </c>
      <c r="J70" s="89" t="s">
        <v>141</v>
      </c>
      <c r="K70" s="88" t="e">
        <f>+A70-#REF!</f>
        <v>#REF!</v>
      </c>
      <c r="L70" s="92">
        <v>305</v>
      </c>
      <c r="M70" s="21"/>
    </row>
    <row r="71" spans="1:13" ht="11.1" customHeight="1">
      <c r="A71" s="17" t="str">
        <f t="shared" si="2"/>
        <v>416</v>
      </c>
      <c r="B71" s="19">
        <v>416</v>
      </c>
      <c r="C71" s="18" t="s">
        <v>142</v>
      </c>
      <c r="D71" s="21">
        <v>0</v>
      </c>
      <c r="E71" s="21">
        <v>0</v>
      </c>
      <c r="F71" s="21">
        <v>0</v>
      </c>
      <c r="G71" s="21">
        <v>0</v>
      </c>
      <c r="H71" s="21">
        <v>0</v>
      </c>
      <c r="I71" s="26">
        <v>416</v>
      </c>
      <c r="J71" s="89" t="s">
        <v>143</v>
      </c>
      <c r="K71" s="88" t="e">
        <f>+A71-#REF!</f>
        <v>#REF!</v>
      </c>
      <c r="L71" s="92">
        <v>124</v>
      </c>
      <c r="M71" s="21"/>
    </row>
    <row r="72" spans="1:13" ht="11.1" customHeight="1">
      <c r="A72" s="17" t="str">
        <f t="shared" si="2"/>
        <v>418</v>
      </c>
      <c r="B72" s="19">
        <v>418</v>
      </c>
      <c r="C72" s="18" t="s">
        <v>144</v>
      </c>
      <c r="D72" s="21">
        <v>2652808</v>
      </c>
      <c r="E72" s="21">
        <v>1075144</v>
      </c>
      <c r="F72" s="21">
        <v>20948</v>
      </c>
      <c r="G72" s="21">
        <v>1054196</v>
      </c>
      <c r="H72" s="21">
        <v>3707004</v>
      </c>
      <c r="I72" s="26">
        <v>418</v>
      </c>
      <c r="J72" s="89" t="s">
        <v>145</v>
      </c>
      <c r="K72" s="88" t="e">
        <f>+A72-#REF!</f>
        <v>#REF!</v>
      </c>
      <c r="L72" s="92">
        <v>124</v>
      </c>
      <c r="M72" s="21"/>
    </row>
    <row r="73" spans="1:13" ht="11.1" customHeight="1">
      <c r="A73" s="17" t="str">
        <f t="shared" si="2"/>
        <v>421</v>
      </c>
      <c r="B73" s="19">
        <v>421</v>
      </c>
      <c r="C73" s="18" t="s">
        <v>146</v>
      </c>
      <c r="D73" s="21">
        <v>-1684751</v>
      </c>
      <c r="E73" s="21">
        <v>17835430</v>
      </c>
      <c r="F73" s="21">
        <v>18895888</v>
      </c>
      <c r="G73" s="21">
        <v>-1060458</v>
      </c>
      <c r="H73" s="21">
        <v>-2745209</v>
      </c>
      <c r="I73" s="26">
        <v>421</v>
      </c>
      <c r="J73" s="89" t="s">
        <v>147</v>
      </c>
      <c r="K73" s="88" t="e">
        <f>+A73-#REF!</f>
        <v>#REF!</v>
      </c>
      <c r="L73" s="92">
        <v>308</v>
      </c>
      <c r="M73" s="21"/>
    </row>
    <row r="74" spans="1:13" ht="11.1" customHeight="1">
      <c r="A74" s="17" t="str">
        <f t="shared" si="2"/>
        <v>423</v>
      </c>
      <c r="B74" s="19">
        <v>423</v>
      </c>
      <c r="C74" s="18" t="s">
        <v>148</v>
      </c>
      <c r="D74" s="21">
        <v>0</v>
      </c>
      <c r="E74" s="21">
        <v>0</v>
      </c>
      <c r="F74" s="21">
        <v>0</v>
      </c>
      <c r="G74" s="21">
        <v>0</v>
      </c>
      <c r="H74" s="21">
        <v>0</v>
      </c>
      <c r="I74" s="26">
        <v>423</v>
      </c>
      <c r="J74" s="89" t="s">
        <v>149</v>
      </c>
      <c r="K74" s="88" t="e">
        <f>+A74-#REF!</f>
        <v>#REF!</v>
      </c>
      <c r="L74" s="92">
        <v>308</v>
      </c>
      <c r="M74" s="21"/>
    </row>
    <row r="75" spans="1:13" ht="11.1" customHeight="1">
      <c r="A75" s="17" t="str">
        <f t="shared" si="2"/>
        <v>424</v>
      </c>
      <c r="B75" s="19">
        <v>424</v>
      </c>
      <c r="C75" s="18" t="s">
        <v>150</v>
      </c>
      <c r="D75" s="21">
        <v>0</v>
      </c>
      <c r="E75" s="21">
        <v>0</v>
      </c>
      <c r="F75" s="21">
        <v>0</v>
      </c>
      <c r="G75" s="21">
        <v>0</v>
      </c>
      <c r="H75" s="21">
        <v>0</v>
      </c>
      <c r="I75" s="26">
        <v>424</v>
      </c>
      <c r="J75" s="89" t="s">
        <v>151</v>
      </c>
      <c r="K75" s="88" t="e">
        <f>+A75-#REF!</f>
        <v>#REF!</v>
      </c>
      <c r="L75" s="92">
        <v>308</v>
      </c>
      <c r="M75" s="21"/>
    </row>
    <row r="76" spans="1:13" ht="11.1" customHeight="1">
      <c r="A76" s="17" t="str">
        <f t="shared" si="2"/>
        <v>431</v>
      </c>
      <c r="B76" s="19">
        <v>431</v>
      </c>
      <c r="C76" s="18" t="s">
        <v>152</v>
      </c>
      <c r="D76" s="21">
        <v>-415864</v>
      </c>
      <c r="E76" s="21">
        <v>5341624</v>
      </c>
      <c r="F76" s="21">
        <v>5493876</v>
      </c>
      <c r="G76" s="21">
        <v>-152252</v>
      </c>
      <c r="H76" s="21">
        <v>-568116</v>
      </c>
      <c r="I76" s="26">
        <v>431</v>
      </c>
      <c r="J76" s="89" t="s">
        <v>153</v>
      </c>
      <c r="K76" s="88" t="e">
        <f>+A76-#REF!</f>
        <v>#REF!</v>
      </c>
      <c r="L76" s="92">
        <v>308</v>
      </c>
      <c r="M76" s="21"/>
    </row>
    <row r="77" spans="1:13" ht="11.1" customHeight="1">
      <c r="A77" s="17" t="str">
        <f t="shared" si="2"/>
        <v>437</v>
      </c>
      <c r="B77" s="19">
        <v>437</v>
      </c>
      <c r="C77" s="18" t="s">
        <v>154</v>
      </c>
      <c r="D77" s="21">
        <v>0</v>
      </c>
      <c r="E77" s="21">
        <v>0</v>
      </c>
      <c r="F77" s="21">
        <v>0</v>
      </c>
      <c r="G77" s="21">
        <v>0</v>
      </c>
      <c r="H77" s="21">
        <v>0</v>
      </c>
      <c r="I77" s="26">
        <v>437</v>
      </c>
      <c r="J77" s="89" t="s">
        <v>155</v>
      </c>
      <c r="K77" s="88" t="e">
        <f>+A77-#REF!</f>
        <v>#REF!</v>
      </c>
      <c r="L77" s="92">
        <v>305</v>
      </c>
      <c r="M77" s="21"/>
    </row>
    <row r="78" spans="1:13" ht="11.1" customHeight="1">
      <c r="A78" s="17" t="str">
        <f t="shared" si="2"/>
        <v>438</v>
      </c>
      <c r="B78" s="19">
        <v>438</v>
      </c>
      <c r="C78" s="18" t="s">
        <v>156</v>
      </c>
      <c r="D78" s="21">
        <v>0</v>
      </c>
      <c r="E78" s="21">
        <v>0</v>
      </c>
      <c r="F78" s="21">
        <v>0</v>
      </c>
      <c r="G78" s="21">
        <v>0</v>
      </c>
      <c r="H78" s="21">
        <v>0</v>
      </c>
      <c r="I78" s="26">
        <v>438</v>
      </c>
      <c r="J78" s="89" t="s">
        <v>157</v>
      </c>
      <c r="K78" s="88" t="e">
        <f>+A78-#REF!</f>
        <v>#REF!</v>
      </c>
      <c r="L78" s="92">
        <v>308</v>
      </c>
      <c r="M78" s="21"/>
    </row>
    <row r="79" spans="1:13" ht="11.1" customHeight="1">
      <c r="A79" s="17" t="str">
        <f t="shared" si="2"/>
        <v>441</v>
      </c>
      <c r="B79" s="19">
        <v>441</v>
      </c>
      <c r="C79" s="18" t="s">
        <v>158</v>
      </c>
      <c r="D79" s="21">
        <v>111750</v>
      </c>
      <c r="E79" s="21">
        <v>2374347</v>
      </c>
      <c r="F79" s="21">
        <v>1670252</v>
      </c>
      <c r="G79" s="21">
        <v>704095</v>
      </c>
      <c r="H79" s="21">
        <v>815845</v>
      </c>
      <c r="I79" s="26">
        <v>441</v>
      </c>
      <c r="J79" s="89" t="s">
        <v>159</v>
      </c>
      <c r="K79" s="88" t="e">
        <f>+A79-#REF!</f>
        <v>#REF!</v>
      </c>
      <c r="L79" s="92">
        <v>125</v>
      </c>
      <c r="M79" s="21"/>
    </row>
    <row r="80" spans="1:13" ht="11.1" customHeight="1">
      <c r="A80" s="17" t="str">
        <f t="shared" si="2"/>
        <v>442</v>
      </c>
      <c r="B80" s="19">
        <v>442</v>
      </c>
      <c r="C80" s="18" t="s">
        <v>160</v>
      </c>
      <c r="D80" s="21">
        <v>-148465</v>
      </c>
      <c r="E80" s="21">
        <v>1009300</v>
      </c>
      <c r="F80" s="21">
        <v>1025892</v>
      </c>
      <c r="G80" s="21">
        <v>-16592</v>
      </c>
      <c r="H80" s="21">
        <v>-165057</v>
      </c>
      <c r="I80" s="26">
        <v>442</v>
      </c>
      <c r="J80" s="89" t="s">
        <v>161</v>
      </c>
      <c r="K80" s="88" t="e">
        <f>+A80-#REF!</f>
        <v>#REF!</v>
      </c>
      <c r="L80" s="92">
        <v>309</v>
      </c>
      <c r="M80" s="21"/>
    </row>
    <row r="81" spans="1:13" ht="11.1" customHeight="1">
      <c r="A81" s="17" t="str">
        <f t="shared" si="2"/>
        <v>443</v>
      </c>
      <c r="B81" s="19">
        <v>443</v>
      </c>
      <c r="C81" s="18" t="s">
        <v>162</v>
      </c>
      <c r="D81" s="21">
        <v>0</v>
      </c>
      <c r="E81" s="21">
        <v>0</v>
      </c>
      <c r="F81" s="21">
        <v>0</v>
      </c>
      <c r="G81" s="21">
        <v>0</v>
      </c>
      <c r="H81" s="21">
        <v>0</v>
      </c>
      <c r="I81" s="26">
        <v>443</v>
      </c>
      <c r="J81" s="89" t="s">
        <v>163</v>
      </c>
      <c r="K81" s="88" t="e">
        <f>+A81-#REF!</f>
        <v>#REF!</v>
      </c>
      <c r="L81" s="92">
        <v>309</v>
      </c>
      <c r="M81" s="21"/>
    </row>
    <row r="82" spans="1:13" ht="11.1" customHeight="1">
      <c r="A82" s="17" t="str">
        <f t="shared" si="2"/>
        <v>444</v>
      </c>
      <c r="B82" s="19">
        <v>444</v>
      </c>
      <c r="C82" s="18" t="s">
        <v>164</v>
      </c>
      <c r="D82" s="21">
        <v>-7370240</v>
      </c>
      <c r="E82" s="21">
        <v>16762946</v>
      </c>
      <c r="F82" s="21">
        <v>424694</v>
      </c>
      <c r="G82" s="21">
        <v>16338252</v>
      </c>
      <c r="H82" s="21">
        <v>8968012</v>
      </c>
      <c r="I82" s="26">
        <v>444</v>
      </c>
      <c r="J82" s="89" t="s">
        <v>165</v>
      </c>
      <c r="K82" s="88" t="e">
        <f>+A82-#REF!</f>
        <v>#REF!</v>
      </c>
      <c r="L82" s="92">
        <v>125</v>
      </c>
      <c r="M82" s="21"/>
    </row>
    <row r="83" spans="1:13" ht="11.1" customHeight="1">
      <c r="A83" s="17" t="str">
        <f t="shared" si="2"/>
        <v>445</v>
      </c>
      <c r="B83" s="19">
        <v>445</v>
      </c>
      <c r="C83" s="18" t="s">
        <v>166</v>
      </c>
      <c r="D83" s="21">
        <v>8669247</v>
      </c>
      <c r="E83" s="21">
        <v>63895922</v>
      </c>
      <c r="F83" s="21">
        <v>59669116</v>
      </c>
      <c r="G83" s="21">
        <v>4226806</v>
      </c>
      <c r="H83" s="21">
        <v>12896053</v>
      </c>
      <c r="I83" s="26">
        <v>445</v>
      </c>
      <c r="J83" s="89" t="s">
        <v>167</v>
      </c>
      <c r="K83" s="88" t="e">
        <f>+A83-#REF!</f>
        <v>#REF!</v>
      </c>
      <c r="L83" s="92">
        <v>125</v>
      </c>
      <c r="M83" s="21"/>
    </row>
    <row r="84" spans="1:13" ht="11.1" customHeight="1">
      <c r="A84" s="17" t="str">
        <f t="shared" si="2"/>
        <v>447</v>
      </c>
      <c r="B84" s="19">
        <v>447</v>
      </c>
      <c r="C84" s="18" t="s">
        <v>168</v>
      </c>
      <c r="D84" s="21">
        <v>0</v>
      </c>
      <c r="E84" s="21">
        <v>0</v>
      </c>
      <c r="F84" s="21">
        <v>0</v>
      </c>
      <c r="G84" s="21">
        <v>0</v>
      </c>
      <c r="H84" s="21">
        <v>0</v>
      </c>
      <c r="I84" s="26">
        <v>447</v>
      </c>
      <c r="J84" s="89" t="s">
        <v>169</v>
      </c>
      <c r="K84" s="88" t="e">
        <f>+A84-#REF!</f>
        <v>#REF!</v>
      </c>
      <c r="L84" s="92">
        <v>309</v>
      </c>
      <c r="M84" s="21"/>
    </row>
    <row r="85" spans="1:13" ht="11.1" customHeight="1">
      <c r="A85" s="17" t="str">
        <f t="shared" si="2"/>
        <v>448</v>
      </c>
      <c r="B85" s="19">
        <v>448</v>
      </c>
      <c r="C85" s="18" t="s">
        <v>170</v>
      </c>
      <c r="D85" s="21">
        <v>0</v>
      </c>
      <c r="E85" s="21">
        <v>0</v>
      </c>
      <c r="F85" s="21">
        <v>0</v>
      </c>
      <c r="G85" s="21">
        <v>0</v>
      </c>
      <c r="H85" s="21">
        <v>0</v>
      </c>
      <c r="I85" s="26">
        <v>448</v>
      </c>
      <c r="J85" s="89" t="s">
        <v>171</v>
      </c>
      <c r="K85" s="88" t="e">
        <f>+A85-#REF!</f>
        <v>#REF!</v>
      </c>
      <c r="L85" s="92">
        <v>390</v>
      </c>
      <c r="M85" s="21"/>
    </row>
    <row r="86" spans="1:13" ht="11.1" customHeight="1">
      <c r="A86" s="17" t="str">
        <f t="shared" si="2"/>
        <v>449</v>
      </c>
      <c r="B86" s="19">
        <v>449</v>
      </c>
      <c r="C86" s="18" t="s">
        <v>172</v>
      </c>
      <c r="D86" s="21">
        <v>-237947</v>
      </c>
      <c r="E86" s="21">
        <v>1372046</v>
      </c>
      <c r="F86" s="21">
        <v>1265032</v>
      </c>
      <c r="G86" s="21">
        <v>107014</v>
      </c>
      <c r="H86" s="21">
        <v>-130933</v>
      </c>
      <c r="I86" s="26">
        <v>449</v>
      </c>
      <c r="J86" s="89" t="s">
        <v>173</v>
      </c>
      <c r="K86" s="88" t="e">
        <f>+A86-#REF!</f>
        <v>#REF!</v>
      </c>
      <c r="L86" s="92">
        <v>309</v>
      </c>
      <c r="M86" s="21"/>
    </row>
    <row r="87" spans="1:13" ht="11.1" customHeight="1">
      <c r="A87" s="17" t="str">
        <f t="shared" si="2"/>
        <v>451</v>
      </c>
      <c r="B87" s="19">
        <v>451</v>
      </c>
      <c r="C87" s="18" t="s">
        <v>174</v>
      </c>
      <c r="D87" s="21">
        <v>0</v>
      </c>
      <c r="E87" s="21">
        <v>0</v>
      </c>
      <c r="F87" s="21">
        <v>0</v>
      </c>
      <c r="G87" s="21">
        <v>0</v>
      </c>
      <c r="H87" s="21">
        <v>0</v>
      </c>
      <c r="I87" s="26">
        <v>451</v>
      </c>
      <c r="J87" s="89" t="s">
        <v>175</v>
      </c>
      <c r="K87" s="88" t="e">
        <f>+A87-#REF!</f>
        <v>#REF!</v>
      </c>
      <c r="L87" s="92">
        <v>307</v>
      </c>
      <c r="M87" s="21"/>
    </row>
    <row r="88" spans="1:13" ht="11.1" customHeight="1">
      <c r="A88" s="17" t="str">
        <f t="shared" si="2"/>
        <v>455</v>
      </c>
      <c r="B88" s="19">
        <v>455</v>
      </c>
      <c r="C88" s="18" t="s">
        <v>176</v>
      </c>
      <c r="D88" s="21">
        <v>-8772764</v>
      </c>
      <c r="E88" s="21">
        <v>8835364</v>
      </c>
      <c r="F88" s="21">
        <v>62600</v>
      </c>
      <c r="G88" s="21">
        <v>8772764</v>
      </c>
      <c r="H88" s="21">
        <v>0</v>
      </c>
      <c r="I88" s="26">
        <v>455</v>
      </c>
      <c r="J88" s="89" t="s">
        <v>177</v>
      </c>
      <c r="K88" s="88" t="e">
        <f>+A88-#REF!</f>
        <v>#REF!</v>
      </c>
      <c r="L88" s="92">
        <v>305</v>
      </c>
      <c r="M88" s="21"/>
    </row>
    <row r="89" spans="1:13" ht="11.1" customHeight="1">
      <c r="A89" s="17" t="str">
        <f t="shared" si="2"/>
        <v>456</v>
      </c>
      <c r="B89" s="19">
        <v>456</v>
      </c>
      <c r="C89" s="18" t="s">
        <v>178</v>
      </c>
      <c r="D89" s="21">
        <v>0</v>
      </c>
      <c r="E89" s="21">
        <v>0</v>
      </c>
      <c r="F89" s="21">
        <v>0</v>
      </c>
      <c r="G89" s="21">
        <v>0</v>
      </c>
      <c r="H89" s="21">
        <v>0</v>
      </c>
      <c r="I89" s="26">
        <v>456</v>
      </c>
      <c r="J89" s="89" t="s">
        <v>179</v>
      </c>
      <c r="K89" s="88" t="e">
        <f>+A89-#REF!</f>
        <v>#REF!</v>
      </c>
      <c r="L89" s="92">
        <v>305</v>
      </c>
      <c r="M89" s="21"/>
    </row>
    <row r="90" spans="1:13" ht="11.1" customHeight="1">
      <c r="A90" s="17" t="str">
        <f t="shared" si="2"/>
        <v>457</v>
      </c>
      <c r="B90" s="19">
        <v>457</v>
      </c>
      <c r="C90" s="18" t="s">
        <v>180</v>
      </c>
      <c r="D90" s="21">
        <v>0</v>
      </c>
      <c r="E90" s="21">
        <v>29587257</v>
      </c>
      <c r="F90" s="21">
        <v>29587257</v>
      </c>
      <c r="G90" s="21">
        <v>0</v>
      </c>
      <c r="H90" s="21">
        <v>0</v>
      </c>
      <c r="I90" s="26">
        <v>457</v>
      </c>
      <c r="J90" s="89" t="s">
        <v>181</v>
      </c>
      <c r="K90" s="88" t="e">
        <f>+A90-#REF!</f>
        <v>#REF!</v>
      </c>
      <c r="L90" s="92">
        <v>305</v>
      </c>
      <c r="M90" s="21"/>
    </row>
    <row r="91" spans="1:13" ht="11.1" customHeight="1">
      <c r="A91" s="17" t="str">
        <f t="shared" si="2"/>
        <v>460</v>
      </c>
      <c r="B91" s="19">
        <v>460</v>
      </c>
      <c r="C91" s="18" t="s">
        <v>182</v>
      </c>
      <c r="D91" s="21">
        <v>0</v>
      </c>
      <c r="E91" s="21">
        <v>0</v>
      </c>
      <c r="F91" s="21">
        <v>0</v>
      </c>
      <c r="G91" s="21">
        <v>0</v>
      </c>
      <c r="H91" s="21">
        <v>0</v>
      </c>
      <c r="I91" s="26">
        <v>460</v>
      </c>
      <c r="J91" s="89" t="s">
        <v>183</v>
      </c>
      <c r="K91" s="88" t="e">
        <f>+A91-#REF!</f>
        <v>#REF!</v>
      </c>
      <c r="L91" s="92">
        <v>352</v>
      </c>
      <c r="M91" s="21"/>
    </row>
    <row r="92" spans="1:13" ht="11.1" customHeight="1">
      <c r="A92" s="17" t="str">
        <f t="shared" si="2"/>
        <v>461</v>
      </c>
      <c r="B92" s="19">
        <v>461</v>
      </c>
      <c r="C92" s="18" t="s">
        <v>184</v>
      </c>
      <c r="D92" s="21">
        <v>0</v>
      </c>
      <c r="E92" s="21">
        <v>0</v>
      </c>
      <c r="F92" s="21">
        <v>0</v>
      </c>
      <c r="G92" s="21">
        <v>0</v>
      </c>
      <c r="H92" s="21">
        <v>0</v>
      </c>
      <c r="I92" s="26">
        <v>461</v>
      </c>
      <c r="J92" s="89" t="s">
        <v>185</v>
      </c>
      <c r="K92" s="88" t="e">
        <f>+A92-#REF!</f>
        <v>#REF!</v>
      </c>
      <c r="L92" s="92">
        <v>302</v>
      </c>
      <c r="M92" s="21"/>
    </row>
    <row r="93" spans="1:13" ht="11.1" customHeight="1">
      <c r="A93" s="17" t="str">
        <f t="shared" si="2"/>
        <v>463</v>
      </c>
      <c r="B93" s="19">
        <v>463</v>
      </c>
      <c r="C93" s="18" t="s">
        <v>186</v>
      </c>
      <c r="D93" s="21">
        <v>0</v>
      </c>
      <c r="E93" s="21">
        <v>0</v>
      </c>
      <c r="F93" s="21">
        <v>0</v>
      </c>
      <c r="G93" s="21">
        <v>0</v>
      </c>
      <c r="H93" s="21">
        <v>0</v>
      </c>
      <c r="I93" s="26">
        <v>463</v>
      </c>
      <c r="J93" s="89" t="s">
        <v>187</v>
      </c>
      <c r="K93" s="88" t="e">
        <f>+A93-#REF!</f>
        <v>#REF!</v>
      </c>
      <c r="L93" s="92">
        <v>382</v>
      </c>
      <c r="M93" s="21"/>
    </row>
    <row r="94" spans="1:13" ht="11.1" customHeight="1">
      <c r="A94" s="17" t="str">
        <f t="shared" si="2"/>
        <v>464</v>
      </c>
      <c r="B94" s="19">
        <v>464</v>
      </c>
      <c r="C94" s="18" t="s">
        <v>188</v>
      </c>
      <c r="D94" s="21">
        <v>0</v>
      </c>
      <c r="E94" s="21">
        <v>0</v>
      </c>
      <c r="F94" s="21">
        <v>0</v>
      </c>
      <c r="G94" s="21">
        <v>0</v>
      </c>
      <c r="H94" s="21">
        <v>0</v>
      </c>
      <c r="I94" s="26">
        <v>464</v>
      </c>
      <c r="J94" s="89" t="s">
        <v>189</v>
      </c>
      <c r="K94" s="88" t="e">
        <f>+A94-#REF!</f>
        <v>#REF!</v>
      </c>
      <c r="L94" s="92">
        <v>301</v>
      </c>
      <c r="M94" s="21"/>
    </row>
    <row r="95" spans="1:13" ht="11.1" customHeight="1">
      <c r="A95" s="17" t="str">
        <f t="shared" si="2"/>
        <v>465</v>
      </c>
      <c r="B95" s="19">
        <v>465</v>
      </c>
      <c r="C95" s="18" t="s">
        <v>190</v>
      </c>
      <c r="D95" s="21">
        <v>0</v>
      </c>
      <c r="E95" s="21">
        <v>0</v>
      </c>
      <c r="F95" s="21">
        <v>0</v>
      </c>
      <c r="G95" s="21">
        <v>0</v>
      </c>
      <c r="H95" s="21">
        <v>0</v>
      </c>
      <c r="I95" s="26">
        <v>465</v>
      </c>
      <c r="J95" s="89" t="s">
        <v>191</v>
      </c>
      <c r="K95" s="88" t="e">
        <f>+A95-#REF!</f>
        <v>#REF!</v>
      </c>
      <c r="L95" s="92">
        <v>301</v>
      </c>
      <c r="M95" s="21"/>
    </row>
    <row r="96" spans="1:13" ht="11.1" customHeight="1">
      <c r="A96" s="17" t="str">
        <f t="shared" si="2"/>
        <v>466</v>
      </c>
      <c r="B96" s="19">
        <v>466</v>
      </c>
      <c r="C96" s="18" t="s">
        <v>192</v>
      </c>
      <c r="D96" s="21">
        <v>0</v>
      </c>
      <c r="E96" s="21">
        <v>0</v>
      </c>
      <c r="F96" s="21">
        <v>0</v>
      </c>
      <c r="G96" s="21">
        <v>0</v>
      </c>
      <c r="H96" s="21">
        <v>0</v>
      </c>
      <c r="I96" s="26">
        <v>466</v>
      </c>
      <c r="J96" s="89" t="s">
        <v>193</v>
      </c>
      <c r="K96" s="88" t="e">
        <f>+A96-#REF!</f>
        <v>#REF!</v>
      </c>
      <c r="L96" s="92">
        <v>375</v>
      </c>
      <c r="M96" s="21"/>
    </row>
    <row r="97" spans="1:13" ht="11.1" customHeight="1">
      <c r="A97" s="17" t="str">
        <f t="shared" si="2"/>
        <v>467</v>
      </c>
      <c r="B97" s="19">
        <v>467</v>
      </c>
      <c r="C97" s="18" t="s">
        <v>528</v>
      </c>
      <c r="D97" s="21">
        <v>0</v>
      </c>
      <c r="E97" s="21">
        <v>0</v>
      </c>
      <c r="F97" s="21">
        <v>0</v>
      </c>
      <c r="G97" s="21">
        <v>0</v>
      </c>
      <c r="H97" s="21">
        <v>0</v>
      </c>
      <c r="I97" s="26">
        <v>467</v>
      </c>
      <c r="J97" s="89" t="s">
        <v>194</v>
      </c>
      <c r="K97" s="88" t="e">
        <f>+A97-#REF!</f>
        <v>#REF!</v>
      </c>
      <c r="L97" s="92">
        <v>305</v>
      </c>
      <c r="M97" s="21"/>
    </row>
    <row r="98" spans="1:13" ht="11.1" customHeight="1">
      <c r="A98" s="17" t="str">
        <f t="shared" si="2"/>
        <v>468</v>
      </c>
      <c r="B98" s="19">
        <v>468</v>
      </c>
      <c r="C98" s="18" t="s">
        <v>195</v>
      </c>
      <c r="D98" s="21">
        <v>0</v>
      </c>
      <c r="E98" s="21">
        <v>0</v>
      </c>
      <c r="F98" s="21">
        <v>0</v>
      </c>
      <c r="G98" s="21">
        <v>0</v>
      </c>
      <c r="H98" s="21">
        <v>0</v>
      </c>
      <c r="I98" s="26">
        <v>468</v>
      </c>
      <c r="J98" s="89" t="s">
        <v>196</v>
      </c>
      <c r="K98" s="88" t="e">
        <f>+A98-#REF!</f>
        <v>#REF!</v>
      </c>
      <c r="L98" s="92">
        <v>352</v>
      </c>
      <c r="M98" s="21"/>
    </row>
    <row r="99" spans="1:13" ht="11.1" customHeight="1">
      <c r="A99" s="17" t="str">
        <f t="shared" si="2"/>
        <v>469</v>
      </c>
      <c r="B99" s="19">
        <v>469</v>
      </c>
      <c r="C99" s="18" t="s">
        <v>197</v>
      </c>
      <c r="D99" s="21">
        <v>0</v>
      </c>
      <c r="E99" s="21">
        <v>0</v>
      </c>
      <c r="F99" s="21">
        <v>0</v>
      </c>
      <c r="G99" s="21">
        <v>0</v>
      </c>
      <c r="H99" s="21">
        <v>0</v>
      </c>
      <c r="I99" s="26">
        <v>469</v>
      </c>
      <c r="J99" s="89" t="s">
        <v>198</v>
      </c>
      <c r="K99" s="88" t="e">
        <f>+A99-#REF!</f>
        <v>#REF!</v>
      </c>
      <c r="L99" s="92">
        <v>302</v>
      </c>
      <c r="M99" s="21"/>
    </row>
    <row r="100" spans="1:13" ht="11.1" customHeight="1">
      <c r="A100" s="17" t="str">
        <f t="shared" si="2"/>
        <v>481</v>
      </c>
      <c r="B100" s="19">
        <v>481</v>
      </c>
      <c r="C100" s="18" t="s">
        <v>199</v>
      </c>
      <c r="D100" s="21">
        <v>0</v>
      </c>
      <c r="E100" s="21">
        <v>0</v>
      </c>
      <c r="F100" s="21">
        <v>0</v>
      </c>
      <c r="G100" s="21">
        <v>0</v>
      </c>
      <c r="H100" s="21">
        <v>0</v>
      </c>
      <c r="I100" s="26">
        <v>481</v>
      </c>
      <c r="J100" s="89" t="s">
        <v>200</v>
      </c>
      <c r="K100" s="88" t="e">
        <f>+A100-#REF!</f>
        <v>#REF!</v>
      </c>
      <c r="L100" s="92">
        <v>302</v>
      </c>
      <c r="M100" s="21"/>
    </row>
    <row r="101" spans="1:13" ht="11.1" customHeight="1">
      <c r="A101" s="17" t="str">
        <f t="shared" si="2"/>
        <v>483</v>
      </c>
      <c r="B101" s="19">
        <v>483</v>
      </c>
      <c r="C101" s="18" t="s">
        <v>201</v>
      </c>
      <c r="D101" s="21">
        <v>0</v>
      </c>
      <c r="E101" s="21">
        <v>0</v>
      </c>
      <c r="F101" s="21">
        <v>0</v>
      </c>
      <c r="G101" s="21">
        <v>0</v>
      </c>
      <c r="H101" s="21">
        <v>0</v>
      </c>
      <c r="I101" s="26">
        <v>483</v>
      </c>
      <c r="J101" s="89" t="s">
        <v>202</v>
      </c>
      <c r="K101" s="88" t="e">
        <f>+A101-#REF!</f>
        <v>#REF!</v>
      </c>
      <c r="L101" s="92">
        <v>302</v>
      </c>
      <c r="M101" s="21"/>
    </row>
    <row r="102" spans="1:13" ht="11.1" customHeight="1">
      <c r="A102" s="17" t="str">
        <f t="shared" si="2"/>
        <v>484</v>
      </c>
      <c r="B102" s="19">
        <v>484</v>
      </c>
      <c r="C102" s="18" t="s">
        <v>203</v>
      </c>
      <c r="D102" s="21">
        <v>0</v>
      </c>
      <c r="E102" s="21">
        <v>0</v>
      </c>
      <c r="F102" s="21">
        <v>0</v>
      </c>
      <c r="G102" s="21">
        <v>0</v>
      </c>
      <c r="H102" s="21">
        <v>0</v>
      </c>
      <c r="I102" s="26">
        <v>484</v>
      </c>
      <c r="J102" s="89" t="s">
        <v>204</v>
      </c>
      <c r="K102" s="88" t="e">
        <f>+A102-#REF!</f>
        <v>#REF!</v>
      </c>
      <c r="L102" s="92">
        <v>305</v>
      </c>
      <c r="M102" s="21"/>
    </row>
    <row r="103" spans="1:13" ht="11.1" customHeight="1">
      <c r="A103" s="17" t="str">
        <f t="shared" si="2"/>
        <v>486</v>
      </c>
      <c r="B103" s="19">
        <v>486</v>
      </c>
      <c r="C103" s="18" t="s">
        <v>205</v>
      </c>
      <c r="D103" s="21">
        <v>283145</v>
      </c>
      <c r="E103" s="21">
        <v>748163</v>
      </c>
      <c r="F103" s="21">
        <v>593600</v>
      </c>
      <c r="G103" s="21">
        <v>154563</v>
      </c>
      <c r="H103" s="21">
        <v>437708</v>
      </c>
      <c r="I103" s="26">
        <v>486</v>
      </c>
      <c r="J103" s="89" t="s">
        <v>206</v>
      </c>
      <c r="K103" s="88" t="e">
        <f>+A103-#REF!</f>
        <v>#REF!</v>
      </c>
      <c r="L103" s="92">
        <v>150</v>
      </c>
      <c r="M103" s="21"/>
    </row>
    <row r="104" spans="1:13" ht="11.1" customHeight="1">
      <c r="A104" s="17" t="str">
        <f t="shared" si="2"/>
        <v>487</v>
      </c>
      <c r="B104" s="19">
        <v>487</v>
      </c>
      <c r="C104" s="18" t="s">
        <v>207</v>
      </c>
      <c r="D104" s="21">
        <v>3208742</v>
      </c>
      <c r="E104" s="21">
        <v>12689</v>
      </c>
      <c r="F104" s="21">
        <v>77633</v>
      </c>
      <c r="G104" s="21">
        <v>-64944</v>
      </c>
      <c r="H104" s="21">
        <v>3143798</v>
      </c>
      <c r="I104" s="26">
        <v>487</v>
      </c>
      <c r="J104" s="89" t="s">
        <v>208</v>
      </c>
      <c r="K104" s="88" t="e">
        <f>+A104-#REF!</f>
        <v>#REF!</v>
      </c>
      <c r="L104" s="92">
        <v>125</v>
      </c>
      <c r="M104" s="21"/>
    </row>
    <row r="105" spans="1:13" ht="11.1" customHeight="1">
      <c r="A105" s="17" t="str">
        <f t="shared" si="2"/>
        <v>488</v>
      </c>
      <c r="B105" s="19">
        <v>488</v>
      </c>
      <c r="C105" s="18" t="s">
        <v>209</v>
      </c>
      <c r="D105" s="21">
        <v>0</v>
      </c>
      <c r="E105" s="21">
        <v>0</v>
      </c>
      <c r="F105" s="21">
        <v>0</v>
      </c>
      <c r="G105" s="21">
        <v>0</v>
      </c>
      <c r="H105" s="21">
        <v>0</v>
      </c>
      <c r="I105" s="26">
        <v>488</v>
      </c>
      <c r="J105" s="89" t="s">
        <v>210</v>
      </c>
      <c r="K105" s="88" t="e">
        <f>+A105-#REF!</f>
        <v>#REF!</v>
      </c>
      <c r="L105" s="92">
        <v>370</v>
      </c>
      <c r="M105" s="21"/>
    </row>
    <row r="106" spans="1:13" ht="11.1" customHeight="1">
      <c r="A106" s="17" t="str">
        <f t="shared" si="2"/>
        <v>491</v>
      </c>
      <c r="B106" s="19">
        <v>491</v>
      </c>
      <c r="C106" s="18" t="s">
        <v>211</v>
      </c>
      <c r="D106" s="21">
        <v>0</v>
      </c>
      <c r="E106" s="21">
        <v>0</v>
      </c>
      <c r="F106" s="21">
        <v>0</v>
      </c>
      <c r="G106" s="21">
        <v>0</v>
      </c>
      <c r="H106" s="21">
        <v>0</v>
      </c>
      <c r="I106" s="26">
        <v>491</v>
      </c>
      <c r="J106" s="89" t="s">
        <v>212</v>
      </c>
      <c r="K106" s="88" t="e">
        <f>+A106-#REF!</f>
        <v>#REF!</v>
      </c>
      <c r="L106" s="92">
        <v>121</v>
      </c>
      <c r="M106" s="21"/>
    </row>
    <row r="107" spans="1:13" ht="11.1" customHeight="1">
      <c r="A107" s="17" t="str">
        <f t="shared" si="2"/>
        <v>503</v>
      </c>
      <c r="B107" s="19">
        <v>503</v>
      </c>
      <c r="C107" s="18" t="s">
        <v>213</v>
      </c>
      <c r="D107" s="21">
        <v>0</v>
      </c>
      <c r="E107" s="21">
        <v>0</v>
      </c>
      <c r="F107" s="21">
        <v>0</v>
      </c>
      <c r="G107" s="21">
        <v>0</v>
      </c>
      <c r="H107" s="21">
        <v>0</v>
      </c>
      <c r="I107" s="26">
        <v>503</v>
      </c>
      <c r="J107" s="89" t="s">
        <v>214</v>
      </c>
      <c r="K107" s="88" t="e">
        <f>+A107-#REF!</f>
        <v>#REF!</v>
      </c>
      <c r="L107" s="92">
        <v>305</v>
      </c>
      <c r="M107" s="21"/>
    </row>
    <row r="108" spans="1:13" ht="11.1" customHeight="1">
      <c r="A108" s="17" t="str">
        <f t="shared" si="2"/>
        <v>504</v>
      </c>
      <c r="B108" s="19">
        <v>504</v>
      </c>
      <c r="C108" s="18" t="s">
        <v>215</v>
      </c>
      <c r="D108" s="21">
        <v>0</v>
      </c>
      <c r="E108" s="21">
        <v>0</v>
      </c>
      <c r="F108" s="21">
        <v>0</v>
      </c>
      <c r="G108" s="21">
        <v>0</v>
      </c>
      <c r="H108" s="21">
        <v>0</v>
      </c>
      <c r="I108" s="26">
        <v>504</v>
      </c>
      <c r="J108" s="89" t="s">
        <v>216</v>
      </c>
      <c r="K108" s="88" t="e">
        <f>+A108-#REF!</f>
        <v>#REF!</v>
      </c>
      <c r="L108" s="92">
        <v>305</v>
      </c>
      <c r="M108" s="21"/>
    </row>
    <row r="109" spans="1:13" ht="11.1" customHeight="1">
      <c r="A109" s="17" t="str">
        <f t="shared" si="2"/>
        <v>511</v>
      </c>
      <c r="B109" s="19">
        <v>511</v>
      </c>
      <c r="C109" s="18" t="s">
        <v>217</v>
      </c>
      <c r="D109" s="21">
        <v>0</v>
      </c>
      <c r="E109" s="21">
        <v>0</v>
      </c>
      <c r="F109" s="21">
        <v>0</v>
      </c>
      <c r="G109" s="21">
        <v>0</v>
      </c>
      <c r="H109" s="21">
        <v>0</v>
      </c>
      <c r="I109" s="26">
        <v>511</v>
      </c>
      <c r="J109" s="89" t="s">
        <v>218</v>
      </c>
      <c r="K109" s="88" t="e">
        <f>+A109-#REF!</f>
        <v>#REF!</v>
      </c>
      <c r="L109" s="92">
        <v>302</v>
      </c>
      <c r="M109" s="21"/>
    </row>
    <row r="110" spans="1:13" ht="11.1" customHeight="1">
      <c r="A110" s="17" t="str">
        <f t="shared" si="2"/>
        <v>512</v>
      </c>
      <c r="B110" s="19">
        <v>512</v>
      </c>
      <c r="C110" s="18" t="s">
        <v>523</v>
      </c>
      <c r="D110" s="21">
        <v>1034781</v>
      </c>
      <c r="E110" s="21">
        <v>334195561</v>
      </c>
      <c r="F110" s="21">
        <v>332703097</v>
      </c>
      <c r="G110" s="21">
        <v>1492464</v>
      </c>
      <c r="H110" s="21">
        <v>2527245</v>
      </c>
      <c r="I110" s="26">
        <v>512</v>
      </c>
      <c r="J110" s="89" t="s">
        <v>219</v>
      </c>
      <c r="K110" s="88" t="e">
        <f>+A110-#REF!</f>
        <v>#REF!</v>
      </c>
      <c r="L110" s="92">
        <v>101</v>
      </c>
      <c r="M110" s="21"/>
    </row>
    <row r="111" spans="1:13" ht="11.1" customHeight="1">
      <c r="A111" s="17" t="str">
        <f t="shared" si="2"/>
        <v>519</v>
      </c>
      <c r="B111" s="19">
        <v>519</v>
      </c>
      <c r="C111" s="18" t="s">
        <v>220</v>
      </c>
      <c r="D111" s="21">
        <v>0</v>
      </c>
      <c r="E111" s="21">
        <v>0</v>
      </c>
      <c r="F111" s="21">
        <v>0</v>
      </c>
      <c r="G111" s="21">
        <v>0</v>
      </c>
      <c r="H111" s="21">
        <v>0</v>
      </c>
      <c r="I111" s="26">
        <v>519</v>
      </c>
      <c r="J111" s="89" t="s">
        <v>221</v>
      </c>
      <c r="K111" s="88" t="e">
        <f>+A111-#REF!</f>
        <v>#REF!</v>
      </c>
      <c r="L111" s="92">
        <v>302</v>
      </c>
      <c r="M111" s="21"/>
    </row>
    <row r="112" spans="1:13" ht="11.1" customHeight="1">
      <c r="A112" s="17" t="str">
        <f t="shared" si="2"/>
        <v>531</v>
      </c>
      <c r="B112" s="19">
        <v>531</v>
      </c>
      <c r="C112" s="18" t="s">
        <v>222</v>
      </c>
      <c r="D112" s="21">
        <v>137776</v>
      </c>
      <c r="E112" s="21">
        <v>3390730</v>
      </c>
      <c r="F112" s="21">
        <v>2726858</v>
      </c>
      <c r="G112" s="21">
        <v>663872</v>
      </c>
      <c r="H112" s="21">
        <v>801648</v>
      </c>
      <c r="I112" s="26">
        <v>531</v>
      </c>
      <c r="J112" s="89" t="s">
        <v>223</v>
      </c>
      <c r="K112" s="88" t="e">
        <f>+A112-#REF!</f>
        <v>#REF!</v>
      </c>
      <c r="L112" s="92">
        <v>105</v>
      </c>
      <c r="M112" s="21"/>
    </row>
    <row r="113" spans="1:13" ht="11.1" customHeight="1">
      <c r="A113" s="17" t="str">
        <f t="shared" si="2"/>
        <v>532</v>
      </c>
      <c r="B113" s="19">
        <v>532</v>
      </c>
      <c r="C113" s="18" t="s">
        <v>224</v>
      </c>
      <c r="D113" s="21">
        <v>0</v>
      </c>
      <c r="E113" s="21">
        <v>0</v>
      </c>
      <c r="F113" s="21">
        <v>0</v>
      </c>
      <c r="G113" s="21">
        <v>0</v>
      </c>
      <c r="H113" s="21">
        <v>0</v>
      </c>
      <c r="I113" s="26">
        <v>532</v>
      </c>
      <c r="J113" s="89" t="s">
        <v>225</v>
      </c>
      <c r="K113" s="88" t="e">
        <f>+A113-#REF!</f>
        <v>#REF!</v>
      </c>
      <c r="L113" s="92">
        <v>302</v>
      </c>
      <c r="M113" s="21"/>
    </row>
    <row r="114" spans="1:13" ht="11.1" customHeight="1">
      <c r="A114" s="17" t="str">
        <f t="shared" si="2"/>
        <v>541</v>
      </c>
      <c r="B114" s="19">
        <v>541</v>
      </c>
      <c r="C114" s="18" t="s">
        <v>226</v>
      </c>
      <c r="D114" s="21">
        <v>0</v>
      </c>
      <c r="E114" s="21">
        <v>0</v>
      </c>
      <c r="F114" s="21">
        <v>0</v>
      </c>
      <c r="G114" s="21">
        <v>0</v>
      </c>
      <c r="H114" s="21">
        <v>0</v>
      </c>
      <c r="I114" s="26">
        <v>541</v>
      </c>
      <c r="J114" s="89" t="s">
        <v>227</v>
      </c>
      <c r="K114" s="88" t="e">
        <f>+A114-#REF!</f>
        <v>#REF!</v>
      </c>
      <c r="L114" s="92">
        <v>302</v>
      </c>
      <c r="M114" s="21"/>
    </row>
    <row r="115" spans="1:13" ht="11.1" customHeight="1">
      <c r="A115" s="17" t="str">
        <f t="shared" si="2"/>
        <v>542</v>
      </c>
      <c r="B115" s="19">
        <v>542</v>
      </c>
      <c r="C115" s="18" t="s">
        <v>228</v>
      </c>
      <c r="D115" s="21">
        <v>0</v>
      </c>
      <c r="E115" s="21">
        <v>0</v>
      </c>
      <c r="F115" s="21">
        <v>0</v>
      </c>
      <c r="G115" s="21">
        <v>0</v>
      </c>
      <c r="H115" s="21">
        <v>0</v>
      </c>
      <c r="I115" s="26">
        <v>542</v>
      </c>
      <c r="J115" s="89" t="s">
        <v>229</v>
      </c>
      <c r="K115" s="88" t="e">
        <f>+A115-#REF!</f>
        <v>#REF!</v>
      </c>
      <c r="L115" s="92">
        <v>302</v>
      </c>
      <c r="M115" s="21"/>
    </row>
    <row r="116" spans="1:13" ht="11.1" customHeight="1">
      <c r="A116" s="17" t="str">
        <f t="shared" si="2"/>
        <v>543</v>
      </c>
      <c r="B116" s="19">
        <v>543</v>
      </c>
      <c r="C116" s="18" t="s">
        <v>230</v>
      </c>
      <c r="D116" s="21">
        <v>0</v>
      </c>
      <c r="E116" s="21">
        <v>0</v>
      </c>
      <c r="F116" s="21">
        <v>0</v>
      </c>
      <c r="G116" s="21">
        <v>0</v>
      </c>
      <c r="H116" s="21">
        <v>0</v>
      </c>
      <c r="I116" s="26">
        <v>543</v>
      </c>
      <c r="J116" s="89" t="s">
        <v>231</v>
      </c>
      <c r="K116" s="88" t="e">
        <f>+A116-#REF!</f>
        <v>#REF!</v>
      </c>
      <c r="L116" s="92">
        <v>302</v>
      </c>
      <c r="M116" s="21"/>
    </row>
    <row r="117" spans="1:13" ht="11.1" customHeight="1">
      <c r="A117" s="17" t="str">
        <f t="shared" si="2"/>
        <v>544</v>
      </c>
      <c r="B117" s="19">
        <v>544</v>
      </c>
      <c r="C117" s="18" t="s">
        <v>232</v>
      </c>
      <c r="D117" s="21">
        <v>0</v>
      </c>
      <c r="E117" s="21">
        <v>0</v>
      </c>
      <c r="F117" s="21">
        <v>0</v>
      </c>
      <c r="G117" s="21">
        <v>0</v>
      </c>
      <c r="H117" s="21">
        <v>0</v>
      </c>
      <c r="I117" s="26">
        <v>544</v>
      </c>
      <c r="J117" s="89" t="s">
        <v>233</v>
      </c>
      <c r="K117" s="88" t="e">
        <f>+A117-#REF!</f>
        <v>#REF!</v>
      </c>
      <c r="L117" s="92">
        <v>302</v>
      </c>
      <c r="M117" s="21"/>
    </row>
    <row r="118" spans="1:13" ht="11.1" customHeight="1">
      <c r="A118" s="17" t="str">
        <f t="shared" si="2"/>
        <v>551</v>
      </c>
      <c r="B118" s="19">
        <v>551</v>
      </c>
      <c r="C118" s="18" t="s">
        <v>234</v>
      </c>
      <c r="D118" s="21">
        <v>0</v>
      </c>
      <c r="E118" s="21">
        <v>0</v>
      </c>
      <c r="F118" s="21">
        <v>0</v>
      </c>
      <c r="G118" s="21">
        <v>0</v>
      </c>
      <c r="H118" s="21">
        <v>0</v>
      </c>
      <c r="I118" s="26">
        <v>551</v>
      </c>
      <c r="J118" s="89" t="s">
        <v>235</v>
      </c>
      <c r="K118" s="88" t="e">
        <f>+A118-#REF!</f>
        <v>#REF!</v>
      </c>
      <c r="L118" s="92">
        <v>302</v>
      </c>
      <c r="M118" s="21"/>
    </row>
    <row r="119" spans="1:13" ht="11.1" customHeight="1">
      <c r="A119" s="17" t="str">
        <f t="shared" si="2"/>
        <v>552</v>
      </c>
      <c r="B119" s="19">
        <v>552</v>
      </c>
      <c r="C119" s="18" t="s">
        <v>385</v>
      </c>
      <c r="D119" s="21">
        <v>0</v>
      </c>
      <c r="E119" s="21">
        <v>0</v>
      </c>
      <c r="F119" s="21">
        <v>0</v>
      </c>
      <c r="G119" s="21">
        <v>0</v>
      </c>
      <c r="H119" s="21">
        <v>0</v>
      </c>
      <c r="I119" s="26">
        <v>552</v>
      </c>
      <c r="J119" s="89" t="s">
        <v>384</v>
      </c>
      <c r="K119" s="88" t="e">
        <f>+A119-#REF!</f>
        <v>#REF!</v>
      </c>
      <c r="L119" s="92">
        <v>302</v>
      </c>
      <c r="M119" s="21"/>
    </row>
    <row r="120" spans="1:13" ht="11.1" customHeight="1">
      <c r="A120" s="17" t="str">
        <f t="shared" si="2"/>
        <v>559</v>
      </c>
      <c r="B120" s="19">
        <v>559</v>
      </c>
      <c r="C120" s="18" t="s">
        <v>236</v>
      </c>
      <c r="D120" s="21">
        <v>0</v>
      </c>
      <c r="E120" s="21">
        <v>0</v>
      </c>
      <c r="F120" s="21">
        <v>0</v>
      </c>
      <c r="G120" s="21">
        <v>0</v>
      </c>
      <c r="H120" s="21">
        <v>0</v>
      </c>
      <c r="I120" s="26">
        <v>559</v>
      </c>
      <c r="J120" s="89" t="s">
        <v>237</v>
      </c>
      <c r="K120" s="88" t="e">
        <f>+A120-#REF!</f>
        <v>#REF!</v>
      </c>
      <c r="L120" s="92">
        <v>302</v>
      </c>
      <c r="M120" s="21"/>
    </row>
    <row r="121" spans="1:13" ht="11.1" customHeight="1">
      <c r="A121" s="17" t="str">
        <f t="shared" si="2"/>
        <v>581</v>
      </c>
      <c r="B121" s="19">
        <v>581</v>
      </c>
      <c r="C121" s="18" t="s">
        <v>238</v>
      </c>
      <c r="D121" s="21">
        <v>0</v>
      </c>
      <c r="E121" s="21">
        <v>70752225</v>
      </c>
      <c r="F121" s="21">
        <v>70752225</v>
      </c>
      <c r="G121" s="21">
        <v>0</v>
      </c>
      <c r="H121" s="21">
        <v>0</v>
      </c>
      <c r="I121" s="26">
        <v>581</v>
      </c>
      <c r="J121" s="89" t="s">
        <v>239</v>
      </c>
      <c r="K121" s="88" t="e">
        <f>+A121-#REF!</f>
        <v>#REF!</v>
      </c>
      <c r="L121" s="92">
        <v>101</v>
      </c>
      <c r="M121" s="21"/>
    </row>
    <row r="122" spans="1:13" ht="11.1" customHeight="1">
      <c r="A122" s="17" t="str">
        <f t="shared" si="2"/>
        <v>590</v>
      </c>
      <c r="B122" s="19">
        <v>590</v>
      </c>
      <c r="C122" s="18" t="s">
        <v>240</v>
      </c>
      <c r="D122" s="21">
        <v>0</v>
      </c>
      <c r="E122" s="21">
        <v>0</v>
      </c>
      <c r="F122" s="21">
        <v>0</v>
      </c>
      <c r="G122" s="21">
        <v>0</v>
      </c>
      <c r="H122" s="21">
        <v>0</v>
      </c>
      <c r="I122" s="26">
        <v>590</v>
      </c>
      <c r="J122" s="89" t="s">
        <v>241</v>
      </c>
      <c r="K122" s="88" t="e">
        <f>+A122-#REF!</f>
        <v>#REF!</v>
      </c>
      <c r="L122" s="92">
        <v>113</v>
      </c>
      <c r="M122" s="21"/>
    </row>
    <row r="123" spans="1:13" ht="11.1" customHeight="1">
      <c r="A123" s="17" t="str">
        <f t="shared" si="2"/>
        <v>601</v>
      </c>
      <c r="B123" s="19">
        <v>601</v>
      </c>
      <c r="C123" s="18" t="s">
        <v>242</v>
      </c>
      <c r="D123" s="21">
        <v>0</v>
      </c>
      <c r="E123" s="21">
        <v>3857551</v>
      </c>
      <c r="F123" s="21">
        <v>0</v>
      </c>
      <c r="G123" s="21">
        <v>3857551</v>
      </c>
      <c r="H123" s="21">
        <v>3857551</v>
      </c>
      <c r="I123" s="26">
        <v>601</v>
      </c>
      <c r="J123" s="89" t="s">
        <v>243</v>
      </c>
      <c r="K123" s="88" t="e">
        <f>+A123-#REF!</f>
        <v>#REF!</v>
      </c>
      <c r="L123" s="92">
        <v>600</v>
      </c>
      <c r="M123" s="21"/>
    </row>
    <row r="124" spans="1:13" ht="11.1" customHeight="1">
      <c r="A124" s="17" t="str">
        <f t="shared" si="2"/>
        <v>602</v>
      </c>
      <c r="B124" s="19">
        <v>602</v>
      </c>
      <c r="C124" s="18" t="s">
        <v>244</v>
      </c>
      <c r="D124" s="21">
        <v>0</v>
      </c>
      <c r="E124" s="21">
        <v>5037066</v>
      </c>
      <c r="F124" s="21">
        <v>0</v>
      </c>
      <c r="G124" s="21">
        <v>5037066</v>
      </c>
      <c r="H124" s="21">
        <v>5037066</v>
      </c>
      <c r="I124" s="26">
        <v>602</v>
      </c>
      <c r="J124" s="89" t="s">
        <v>245</v>
      </c>
      <c r="K124" s="88" t="e">
        <f>+A124-#REF!</f>
        <v>#REF!</v>
      </c>
      <c r="L124" s="92">
        <v>600</v>
      </c>
      <c r="M124" s="21"/>
    </row>
    <row r="125" spans="1:13" ht="11.1" customHeight="1">
      <c r="A125" s="17" t="str">
        <f t="shared" si="2"/>
        <v>604</v>
      </c>
      <c r="B125" s="19">
        <v>604</v>
      </c>
      <c r="C125" s="18" t="s">
        <v>246</v>
      </c>
      <c r="D125" s="21">
        <v>0</v>
      </c>
      <c r="E125" s="21">
        <v>0</v>
      </c>
      <c r="F125" s="21">
        <v>0</v>
      </c>
      <c r="G125" s="21">
        <v>0</v>
      </c>
      <c r="H125" s="21">
        <v>0</v>
      </c>
      <c r="I125" s="26">
        <v>604</v>
      </c>
      <c r="J125" s="89" t="s">
        <v>247</v>
      </c>
      <c r="K125" s="88" t="e">
        <f>+A125-#REF!</f>
        <v>#REF!</v>
      </c>
      <c r="L125" s="92">
        <v>600</v>
      </c>
      <c r="M125" s="21"/>
    </row>
    <row r="126" spans="1:13" ht="11.1" customHeight="1">
      <c r="A126" s="17" t="str">
        <f t="shared" si="2"/>
        <v>605</v>
      </c>
      <c r="B126" s="19">
        <v>605</v>
      </c>
      <c r="C126" s="18" t="s">
        <v>248</v>
      </c>
      <c r="D126" s="21">
        <v>0</v>
      </c>
      <c r="E126" s="21">
        <v>498591</v>
      </c>
      <c r="F126" s="21">
        <v>0</v>
      </c>
      <c r="G126" s="21">
        <v>498591</v>
      </c>
      <c r="H126" s="21">
        <v>498591</v>
      </c>
      <c r="I126" s="26">
        <v>605</v>
      </c>
      <c r="J126" s="89" t="s">
        <v>249</v>
      </c>
      <c r="K126" s="88" t="e">
        <f>+A126-#REF!</f>
        <v>#REF!</v>
      </c>
      <c r="L126" s="92">
        <v>600</v>
      </c>
      <c r="M126" s="21"/>
    </row>
    <row r="127" spans="1:13" ht="11.1" customHeight="1">
      <c r="A127" s="17" t="str">
        <f t="shared" si="2"/>
        <v>608</v>
      </c>
      <c r="B127" s="19">
        <v>608</v>
      </c>
      <c r="C127" s="18" t="s">
        <v>250</v>
      </c>
      <c r="D127" s="21">
        <v>0</v>
      </c>
      <c r="E127" s="21">
        <v>0</v>
      </c>
      <c r="F127" s="21">
        <v>0</v>
      </c>
      <c r="G127" s="21">
        <v>0</v>
      </c>
      <c r="H127" s="21">
        <v>0</v>
      </c>
      <c r="I127" s="26">
        <v>608</v>
      </c>
      <c r="J127" s="89" t="s">
        <v>251</v>
      </c>
      <c r="K127" s="88" t="e">
        <f>+A127-#REF!</f>
        <v>#REF!</v>
      </c>
      <c r="L127" s="92">
        <v>600</v>
      </c>
      <c r="M127" s="21"/>
    </row>
    <row r="128" spans="1:13" ht="11.1" customHeight="1">
      <c r="A128" s="17" t="str">
        <f t="shared" si="2"/>
        <v>611</v>
      </c>
      <c r="B128" s="19">
        <v>611</v>
      </c>
      <c r="C128" s="18" t="s">
        <v>252</v>
      </c>
      <c r="D128" s="21">
        <v>0</v>
      </c>
      <c r="E128" s="21">
        <v>2708102</v>
      </c>
      <c r="F128" s="21">
        <v>0</v>
      </c>
      <c r="G128" s="21">
        <v>2708102</v>
      </c>
      <c r="H128" s="21">
        <v>2708102</v>
      </c>
      <c r="I128" s="26">
        <v>611</v>
      </c>
      <c r="J128" s="89" t="s">
        <v>253</v>
      </c>
      <c r="K128" s="88" t="e">
        <f>+A128-#REF!</f>
        <v>#REF!</v>
      </c>
      <c r="L128" s="92">
        <v>620</v>
      </c>
      <c r="M128" s="21"/>
    </row>
    <row r="129" spans="1:13" ht="11.1" customHeight="1">
      <c r="A129" s="17" t="str">
        <f t="shared" si="2"/>
        <v>612</v>
      </c>
      <c r="B129" s="19">
        <v>612</v>
      </c>
      <c r="C129" s="18" t="s">
        <v>254</v>
      </c>
      <c r="D129" s="21">
        <v>0</v>
      </c>
      <c r="E129" s="21">
        <v>90381990</v>
      </c>
      <c r="F129" s="21">
        <v>0</v>
      </c>
      <c r="G129" s="21">
        <v>90381990</v>
      </c>
      <c r="H129" s="21">
        <v>90381990</v>
      </c>
      <c r="I129" s="26">
        <v>612</v>
      </c>
      <c r="J129" s="89" t="s">
        <v>255</v>
      </c>
      <c r="K129" s="88" t="e">
        <f>+A129-#REF!</f>
        <v>#REF!</v>
      </c>
      <c r="L129" s="92">
        <v>620</v>
      </c>
      <c r="M129" s="21"/>
    </row>
    <row r="130" spans="1:13" ht="11.1" customHeight="1">
      <c r="A130" s="17" t="str">
        <f t="shared" si="2"/>
        <v>613</v>
      </c>
      <c r="B130" s="19">
        <v>613</v>
      </c>
      <c r="C130" s="18" t="s">
        <v>256</v>
      </c>
      <c r="D130" s="21">
        <v>0</v>
      </c>
      <c r="E130" s="21">
        <v>7316876</v>
      </c>
      <c r="F130" s="21">
        <v>0</v>
      </c>
      <c r="G130" s="21">
        <v>7316876</v>
      </c>
      <c r="H130" s="21">
        <v>7316876</v>
      </c>
      <c r="I130" s="26">
        <v>613</v>
      </c>
      <c r="J130" s="89" t="s">
        <v>257</v>
      </c>
      <c r="K130" s="88" t="e">
        <f>+A130-#REF!</f>
        <v>#REF!</v>
      </c>
      <c r="L130" s="92">
        <v>620</v>
      </c>
      <c r="M130" s="21"/>
    </row>
    <row r="131" spans="1:13" ht="11.1" customHeight="1">
      <c r="A131" s="17" t="str">
        <f t="shared" si="2"/>
        <v>614</v>
      </c>
      <c r="B131" s="19">
        <v>614</v>
      </c>
      <c r="C131" s="18" t="s">
        <v>258</v>
      </c>
      <c r="D131" s="21">
        <v>0</v>
      </c>
      <c r="E131" s="21">
        <v>2986995</v>
      </c>
      <c r="F131" s="21">
        <v>0</v>
      </c>
      <c r="G131" s="21">
        <v>2986995</v>
      </c>
      <c r="H131" s="21">
        <v>2986995</v>
      </c>
      <c r="I131" s="26">
        <v>614</v>
      </c>
      <c r="J131" s="89" t="s">
        <v>259</v>
      </c>
      <c r="K131" s="88" t="e">
        <f>+A131-#REF!</f>
        <v>#REF!</v>
      </c>
      <c r="L131" s="92">
        <v>620</v>
      </c>
      <c r="M131" s="21"/>
    </row>
    <row r="132" spans="1:13" ht="11.1" customHeight="1">
      <c r="A132" s="17" t="str">
        <f t="shared" si="2"/>
        <v>615</v>
      </c>
      <c r="B132" s="19">
        <v>615</v>
      </c>
      <c r="C132" s="18" t="s">
        <v>260</v>
      </c>
      <c r="D132" s="21">
        <v>0</v>
      </c>
      <c r="E132" s="21">
        <v>2000181</v>
      </c>
      <c r="F132" s="21">
        <v>0</v>
      </c>
      <c r="G132" s="21">
        <v>2000181</v>
      </c>
      <c r="H132" s="21">
        <v>2000181</v>
      </c>
      <c r="I132" s="26">
        <v>615</v>
      </c>
      <c r="J132" s="89" t="s">
        <v>261</v>
      </c>
      <c r="K132" s="88" t="e">
        <f>+A132-#REF!</f>
        <v>#REF!</v>
      </c>
      <c r="L132" s="92">
        <v>620</v>
      </c>
      <c r="M132" s="21"/>
    </row>
    <row r="133" spans="1:13" ht="11.1" customHeight="1">
      <c r="A133" s="17" t="str">
        <f t="shared" si="2"/>
        <v>616</v>
      </c>
      <c r="B133" s="19">
        <v>616</v>
      </c>
      <c r="C133" s="18" t="s">
        <v>262</v>
      </c>
      <c r="D133" s="21">
        <v>0</v>
      </c>
      <c r="E133" s="21">
        <v>524725</v>
      </c>
      <c r="F133" s="21">
        <v>0</v>
      </c>
      <c r="G133" s="21">
        <v>524725</v>
      </c>
      <c r="H133" s="21">
        <v>524725</v>
      </c>
      <c r="I133" s="26">
        <v>616</v>
      </c>
      <c r="J133" s="89" t="s">
        <v>263</v>
      </c>
      <c r="K133" s="88" t="e">
        <f>+A133-#REF!</f>
        <v>#REF!</v>
      </c>
      <c r="L133" s="92">
        <v>645</v>
      </c>
      <c r="M133" s="21"/>
    </row>
    <row r="134" spans="1:13" ht="11.1" customHeight="1">
      <c r="A134" s="17" t="str">
        <f t="shared" ref="A134:A197" si="3">LEFT(B134,3)</f>
        <v>617</v>
      </c>
      <c r="B134" s="19">
        <v>617</v>
      </c>
      <c r="C134" s="18" t="s">
        <v>264</v>
      </c>
      <c r="D134" s="21">
        <v>0</v>
      </c>
      <c r="E134" s="21">
        <v>0</v>
      </c>
      <c r="F134" s="21">
        <v>0</v>
      </c>
      <c r="G134" s="21">
        <v>0</v>
      </c>
      <c r="H134" s="21">
        <v>0</v>
      </c>
      <c r="I134" s="26">
        <v>617</v>
      </c>
      <c r="J134" s="89" t="s">
        <v>265</v>
      </c>
      <c r="K134" s="88" t="e">
        <f>+A134-#REF!</f>
        <v>#REF!</v>
      </c>
      <c r="L134" s="92">
        <v>645</v>
      </c>
      <c r="M134" s="21"/>
    </row>
    <row r="135" spans="1:13" ht="11.1" customHeight="1">
      <c r="A135" s="17" t="str">
        <f t="shared" si="3"/>
        <v>618</v>
      </c>
      <c r="B135" s="19">
        <v>618</v>
      </c>
      <c r="C135" s="18" t="s">
        <v>266</v>
      </c>
      <c r="D135" s="21">
        <v>0</v>
      </c>
      <c r="E135" s="21">
        <v>5328997</v>
      </c>
      <c r="F135" s="21">
        <v>0</v>
      </c>
      <c r="G135" s="21">
        <v>5328997</v>
      </c>
      <c r="H135" s="21">
        <v>5328997</v>
      </c>
      <c r="I135" s="26">
        <v>618</v>
      </c>
      <c r="J135" s="89" t="s">
        <v>267</v>
      </c>
      <c r="K135" s="88" t="e">
        <f>+A135-#REF!</f>
        <v>#REF!</v>
      </c>
      <c r="L135" s="92">
        <v>645</v>
      </c>
      <c r="M135" s="21"/>
    </row>
    <row r="136" spans="1:13" ht="11.1" customHeight="1">
      <c r="A136" s="17" t="str">
        <f t="shared" si="3"/>
        <v>619</v>
      </c>
      <c r="B136" s="19">
        <v>619</v>
      </c>
      <c r="C136" s="18" t="s">
        <v>524</v>
      </c>
      <c r="D136" s="21">
        <v>0</v>
      </c>
      <c r="E136" s="21">
        <v>552962</v>
      </c>
      <c r="F136" s="21">
        <v>0</v>
      </c>
      <c r="G136" s="21">
        <v>552962</v>
      </c>
      <c r="H136" s="21">
        <v>552962</v>
      </c>
      <c r="I136" s="26">
        <v>619</v>
      </c>
      <c r="J136" s="89" t="s">
        <v>835</v>
      </c>
      <c r="K136" s="88" t="e">
        <f>+A136-#REF!</f>
        <v>#REF!</v>
      </c>
      <c r="L136" s="92">
        <v>645</v>
      </c>
      <c r="M136" s="21"/>
    </row>
    <row r="137" spans="1:13" ht="11.1" customHeight="1">
      <c r="A137" s="17" t="str">
        <f t="shared" si="3"/>
        <v>621</v>
      </c>
      <c r="B137" s="19">
        <v>621</v>
      </c>
      <c r="C137" s="18" t="s">
        <v>268</v>
      </c>
      <c r="D137" s="21">
        <v>0</v>
      </c>
      <c r="E137" s="21">
        <v>0</v>
      </c>
      <c r="F137" s="21">
        <v>0</v>
      </c>
      <c r="G137" s="21">
        <v>0</v>
      </c>
      <c r="H137" s="21">
        <v>0</v>
      </c>
      <c r="I137" s="26">
        <v>621</v>
      </c>
      <c r="J137" s="89" t="s">
        <v>269</v>
      </c>
      <c r="K137" s="88" t="e">
        <f>+A136-#REF!</f>
        <v>#REF!</v>
      </c>
      <c r="L137" s="92">
        <v>645</v>
      </c>
      <c r="M137" s="21"/>
    </row>
    <row r="138" spans="1:13" ht="11.1" customHeight="1">
      <c r="A138" s="17" t="str">
        <f t="shared" si="3"/>
        <v>623</v>
      </c>
      <c r="B138" s="19">
        <v>623</v>
      </c>
      <c r="C138" s="18" t="s">
        <v>270</v>
      </c>
      <c r="D138" s="21">
        <v>0</v>
      </c>
      <c r="E138" s="21">
        <v>109480</v>
      </c>
      <c r="F138" s="21">
        <v>0</v>
      </c>
      <c r="G138" s="21">
        <v>109480</v>
      </c>
      <c r="H138" s="21">
        <v>109480</v>
      </c>
      <c r="I138" s="26">
        <v>623</v>
      </c>
      <c r="J138" s="89" t="s">
        <v>271</v>
      </c>
      <c r="K138" s="88" t="e">
        <f>+A137-#REF!</f>
        <v>#REF!</v>
      </c>
      <c r="L138" s="92">
        <v>645</v>
      </c>
      <c r="M138" s="21"/>
    </row>
    <row r="139" spans="1:13" ht="11.1" customHeight="1">
      <c r="A139" s="17" t="str">
        <f t="shared" si="3"/>
        <v>624</v>
      </c>
      <c r="B139" s="19">
        <v>624</v>
      </c>
      <c r="C139" s="18" t="s">
        <v>272</v>
      </c>
      <c r="D139" s="21">
        <v>0</v>
      </c>
      <c r="E139" s="21">
        <v>0</v>
      </c>
      <c r="F139" s="21">
        <v>0</v>
      </c>
      <c r="G139" s="21">
        <v>0</v>
      </c>
      <c r="H139" s="21">
        <v>0</v>
      </c>
      <c r="I139" s="26">
        <v>624</v>
      </c>
      <c r="J139" s="89" t="s">
        <v>273</v>
      </c>
      <c r="K139" s="88" t="e">
        <f>+A138-#REF!</f>
        <v>#REF!</v>
      </c>
      <c r="L139" s="92">
        <v>645</v>
      </c>
      <c r="M139" s="21"/>
    </row>
    <row r="140" spans="1:13" ht="11.1" customHeight="1">
      <c r="A140" s="17" t="str">
        <f t="shared" si="3"/>
        <v>625</v>
      </c>
      <c r="B140" s="19">
        <v>625</v>
      </c>
      <c r="C140" s="18" t="s">
        <v>274</v>
      </c>
      <c r="D140" s="21">
        <v>0</v>
      </c>
      <c r="E140" s="21">
        <v>780449</v>
      </c>
      <c r="F140" s="21">
        <v>0</v>
      </c>
      <c r="G140" s="21">
        <v>780449</v>
      </c>
      <c r="H140" s="21">
        <v>780449</v>
      </c>
      <c r="I140" s="26">
        <v>625</v>
      </c>
      <c r="J140" s="89" t="s">
        <v>275</v>
      </c>
      <c r="K140" s="88" t="e">
        <f>+A139-#REF!</f>
        <v>#REF!</v>
      </c>
      <c r="L140" s="92">
        <v>645</v>
      </c>
      <c r="M140" s="21"/>
    </row>
    <row r="141" spans="1:13" ht="11.1" customHeight="1">
      <c r="A141" s="17" t="str">
        <f t="shared" si="3"/>
        <v>626</v>
      </c>
      <c r="B141" s="19">
        <v>626</v>
      </c>
      <c r="C141" s="18" t="s">
        <v>276</v>
      </c>
      <c r="D141" s="21">
        <v>0</v>
      </c>
      <c r="E141" s="21">
        <v>759607</v>
      </c>
      <c r="F141" s="21">
        <v>0</v>
      </c>
      <c r="G141" s="21">
        <v>759607</v>
      </c>
      <c r="H141" s="21">
        <v>759607</v>
      </c>
      <c r="I141" s="26">
        <v>626</v>
      </c>
      <c r="J141" s="89" t="s">
        <v>277</v>
      </c>
      <c r="K141" s="88" t="e">
        <f>+A140-#REF!</f>
        <v>#REF!</v>
      </c>
      <c r="L141" s="92">
        <v>645</v>
      </c>
      <c r="M141" s="21"/>
    </row>
    <row r="142" spans="1:13" ht="11.1" customHeight="1">
      <c r="A142" s="17" t="str">
        <f t="shared" si="3"/>
        <v>627</v>
      </c>
      <c r="B142" s="19">
        <v>627</v>
      </c>
      <c r="C142" s="18" t="s">
        <v>278</v>
      </c>
      <c r="D142" s="21">
        <v>0</v>
      </c>
      <c r="E142" s="21">
        <v>546674</v>
      </c>
      <c r="F142" s="21">
        <v>0</v>
      </c>
      <c r="G142" s="21">
        <v>546674</v>
      </c>
      <c r="H142" s="21">
        <v>546674</v>
      </c>
      <c r="I142" s="26">
        <v>627</v>
      </c>
      <c r="J142" s="89" t="s">
        <v>279</v>
      </c>
      <c r="K142" s="88" t="e">
        <f>+A141-#REF!</f>
        <v>#REF!</v>
      </c>
      <c r="L142" s="92">
        <v>645</v>
      </c>
      <c r="M142" s="21"/>
    </row>
    <row r="143" spans="1:13" ht="11.1" customHeight="1">
      <c r="A143" s="17" t="str">
        <f t="shared" si="3"/>
        <v>628</v>
      </c>
      <c r="B143" s="19">
        <v>628</v>
      </c>
      <c r="C143" s="18" t="s">
        <v>280</v>
      </c>
      <c r="D143" s="21">
        <v>0</v>
      </c>
      <c r="E143" s="21">
        <v>369919</v>
      </c>
      <c r="F143" s="21">
        <v>0</v>
      </c>
      <c r="G143" s="21">
        <v>369919</v>
      </c>
      <c r="H143" s="21">
        <v>369919</v>
      </c>
      <c r="I143" s="26">
        <v>628</v>
      </c>
      <c r="J143" s="89" t="s">
        <v>281</v>
      </c>
      <c r="K143" s="88" t="e">
        <f>+A142-#REF!</f>
        <v>#REF!</v>
      </c>
      <c r="L143" s="92">
        <v>645</v>
      </c>
      <c r="M143" s="21"/>
    </row>
    <row r="144" spans="1:13" ht="11.1" customHeight="1">
      <c r="A144" s="17" t="str">
        <f t="shared" si="3"/>
        <v>632</v>
      </c>
      <c r="B144" s="19">
        <v>632</v>
      </c>
      <c r="C144" s="18" t="s">
        <v>282</v>
      </c>
      <c r="D144" s="21">
        <v>0</v>
      </c>
      <c r="E144" s="21">
        <v>1188900</v>
      </c>
      <c r="F144" s="21">
        <v>0</v>
      </c>
      <c r="G144" s="21">
        <v>1188900</v>
      </c>
      <c r="H144" s="21">
        <v>1188900</v>
      </c>
      <c r="I144" s="26">
        <v>632</v>
      </c>
      <c r="J144" s="89" t="s">
        <v>283</v>
      </c>
      <c r="K144" s="88" t="e">
        <f>+A143-#REF!</f>
        <v>#REF!</v>
      </c>
      <c r="L144" s="92">
        <v>645</v>
      </c>
      <c r="M144" s="21"/>
    </row>
    <row r="145" spans="1:13" ht="11.1" customHeight="1">
      <c r="A145" s="17" t="str">
        <f t="shared" si="3"/>
        <v>633</v>
      </c>
      <c r="B145" s="19">
        <v>633</v>
      </c>
      <c r="C145" s="18" t="s">
        <v>284</v>
      </c>
      <c r="D145" s="21">
        <v>0</v>
      </c>
      <c r="E145" s="21">
        <v>0</v>
      </c>
      <c r="F145" s="21">
        <v>0</v>
      </c>
      <c r="G145" s="21">
        <v>0</v>
      </c>
      <c r="H145" s="21">
        <v>0</v>
      </c>
      <c r="I145" s="26">
        <v>633</v>
      </c>
      <c r="J145" s="89" t="s">
        <v>285</v>
      </c>
      <c r="K145" s="88" t="e">
        <f>+A144-#REF!</f>
        <v>#REF!</v>
      </c>
      <c r="L145" s="92">
        <v>645</v>
      </c>
      <c r="M145" s="21"/>
    </row>
    <row r="146" spans="1:13" ht="11.1" customHeight="1">
      <c r="A146" s="17" t="str">
        <f t="shared" si="3"/>
        <v>634</v>
      </c>
      <c r="B146" s="19">
        <v>634</v>
      </c>
      <c r="C146" s="18" t="s">
        <v>286</v>
      </c>
      <c r="D146" s="21">
        <v>0</v>
      </c>
      <c r="E146" s="21">
        <v>142120</v>
      </c>
      <c r="F146" s="21">
        <v>0</v>
      </c>
      <c r="G146" s="21">
        <v>142120</v>
      </c>
      <c r="H146" s="21">
        <v>142120</v>
      </c>
      <c r="I146" s="26">
        <v>634</v>
      </c>
      <c r="J146" s="89" t="s">
        <v>287</v>
      </c>
      <c r="K146" s="88" t="e">
        <f>+A145-#REF!</f>
        <v>#REF!</v>
      </c>
      <c r="L146" s="92">
        <v>645</v>
      </c>
      <c r="M146" s="21"/>
    </row>
    <row r="147" spans="1:13" ht="11.1" customHeight="1">
      <c r="A147" s="17" t="str">
        <f t="shared" si="3"/>
        <v>638</v>
      </c>
      <c r="B147" s="19">
        <v>638</v>
      </c>
      <c r="C147" s="18" t="s">
        <v>288</v>
      </c>
      <c r="D147" s="21">
        <v>0</v>
      </c>
      <c r="E147" s="21">
        <v>125549</v>
      </c>
      <c r="F147" s="21">
        <v>0</v>
      </c>
      <c r="G147" s="21">
        <v>125549</v>
      </c>
      <c r="H147" s="21">
        <v>125549</v>
      </c>
      <c r="I147" s="26">
        <v>638</v>
      </c>
      <c r="J147" s="89" t="s">
        <v>289</v>
      </c>
      <c r="K147" s="88" t="e">
        <f>+A146-#REF!</f>
        <v>#REF!</v>
      </c>
      <c r="L147" s="92">
        <v>645</v>
      </c>
      <c r="M147" s="21"/>
    </row>
    <row r="148" spans="1:13" ht="11.1" customHeight="1">
      <c r="A148" s="17" t="str">
        <f t="shared" si="3"/>
        <v>641</v>
      </c>
      <c r="B148" s="19">
        <v>641</v>
      </c>
      <c r="C148" s="18" t="s">
        <v>290</v>
      </c>
      <c r="D148" s="21">
        <v>0</v>
      </c>
      <c r="E148" s="21">
        <v>47678145</v>
      </c>
      <c r="F148" s="21">
        <v>22136489</v>
      </c>
      <c r="G148" s="21">
        <v>25541656</v>
      </c>
      <c r="H148" s="21">
        <v>25541656</v>
      </c>
      <c r="I148" s="26">
        <v>641</v>
      </c>
      <c r="J148" s="89" t="s">
        <v>291</v>
      </c>
      <c r="K148" s="88" t="e">
        <f>+A147-#REF!</f>
        <v>#REF!</v>
      </c>
      <c r="L148" s="92">
        <v>631</v>
      </c>
      <c r="M148" s="21"/>
    </row>
    <row r="149" spans="1:13" ht="11.1" customHeight="1">
      <c r="A149" s="17" t="str">
        <f t="shared" si="3"/>
        <v>644</v>
      </c>
      <c r="B149" s="19">
        <v>644</v>
      </c>
      <c r="C149" s="18" t="s">
        <v>292</v>
      </c>
      <c r="D149" s="21">
        <v>0</v>
      </c>
      <c r="E149" s="21">
        <v>3279167</v>
      </c>
      <c r="F149" s="21">
        <v>3279167</v>
      </c>
      <c r="G149" s="21">
        <v>0</v>
      </c>
      <c r="H149" s="21">
        <v>0</v>
      </c>
      <c r="I149" s="26">
        <v>644</v>
      </c>
      <c r="J149" s="89" t="s">
        <v>293</v>
      </c>
      <c r="K149" s="88" t="e">
        <f>+A148-#REF!</f>
        <v>#REF!</v>
      </c>
      <c r="L149" s="92">
        <v>632</v>
      </c>
      <c r="M149" s="21"/>
    </row>
    <row r="150" spans="1:13" ht="11.1" customHeight="1">
      <c r="A150" s="17" t="str">
        <f t="shared" si="3"/>
        <v>645</v>
      </c>
      <c r="B150" s="19">
        <v>645</v>
      </c>
      <c r="C150" s="18" t="s">
        <v>294</v>
      </c>
      <c r="D150" s="21">
        <v>0</v>
      </c>
      <c r="E150" s="21">
        <v>0</v>
      </c>
      <c r="F150" s="21">
        <v>0</v>
      </c>
      <c r="G150" s="21">
        <v>0</v>
      </c>
      <c r="H150" s="21">
        <v>0</v>
      </c>
      <c r="I150" s="26">
        <v>645</v>
      </c>
      <c r="J150" s="89" t="s">
        <v>295</v>
      </c>
      <c r="K150" s="88" t="e">
        <f>+A149-#REF!</f>
        <v>#REF!</v>
      </c>
      <c r="L150" s="92">
        <v>632</v>
      </c>
      <c r="M150" s="21"/>
    </row>
    <row r="151" spans="1:13" ht="11.1" customHeight="1">
      <c r="A151" s="17" t="str">
        <f t="shared" si="3"/>
        <v>648</v>
      </c>
      <c r="B151" s="19">
        <v>648</v>
      </c>
      <c r="C151" s="18" t="s">
        <v>296</v>
      </c>
      <c r="D151" s="21">
        <v>0</v>
      </c>
      <c r="E151" s="21">
        <v>0</v>
      </c>
      <c r="F151" s="21">
        <v>0</v>
      </c>
      <c r="G151" s="21">
        <v>0</v>
      </c>
      <c r="H151" s="21">
        <v>0</v>
      </c>
      <c r="I151" s="26">
        <v>648</v>
      </c>
      <c r="J151" s="89" t="s">
        <v>297</v>
      </c>
      <c r="K151" s="88" t="e">
        <f>+A150-#REF!</f>
        <v>#REF!</v>
      </c>
      <c r="L151" s="92">
        <v>631</v>
      </c>
      <c r="M151" s="21"/>
    </row>
    <row r="152" spans="1:13" ht="11.1" customHeight="1">
      <c r="A152" s="17" t="str">
        <f t="shared" si="3"/>
        <v>652</v>
      </c>
      <c r="B152" s="19">
        <v>652</v>
      </c>
      <c r="C152" s="18" t="s">
        <v>298</v>
      </c>
      <c r="D152" s="21">
        <v>0</v>
      </c>
      <c r="E152" s="21">
        <v>11504024</v>
      </c>
      <c r="F152" s="21">
        <v>4483667</v>
      </c>
      <c r="G152" s="21">
        <v>7020357</v>
      </c>
      <c r="H152" s="21">
        <v>7020357</v>
      </c>
      <c r="I152" s="26">
        <v>652</v>
      </c>
      <c r="J152" s="89" t="s">
        <v>299</v>
      </c>
      <c r="K152" s="88" t="e">
        <f>+A151-#REF!</f>
        <v>#REF!</v>
      </c>
      <c r="L152" s="92">
        <v>645</v>
      </c>
      <c r="M152" s="21"/>
    </row>
    <row r="153" spans="1:13" ht="11.1" customHeight="1">
      <c r="A153" s="17" t="str">
        <f t="shared" si="3"/>
        <v>653</v>
      </c>
      <c r="B153" s="19">
        <v>653</v>
      </c>
      <c r="C153" s="18" t="s">
        <v>300</v>
      </c>
      <c r="D153" s="21">
        <v>0</v>
      </c>
      <c r="E153" s="21">
        <v>0</v>
      </c>
      <c r="F153" s="21">
        <v>0</v>
      </c>
      <c r="G153" s="21">
        <v>0</v>
      </c>
      <c r="H153" s="21">
        <v>0</v>
      </c>
      <c r="I153" s="26">
        <v>653</v>
      </c>
      <c r="J153" s="89" t="s">
        <v>301</v>
      </c>
      <c r="K153" s="88" t="e">
        <f>+A152-#REF!</f>
        <v>#REF!</v>
      </c>
      <c r="L153" s="92">
        <v>645</v>
      </c>
      <c r="M153" s="21"/>
    </row>
    <row r="154" spans="1:13" ht="11.1" customHeight="1">
      <c r="A154" s="17" t="str">
        <f t="shared" si="3"/>
        <v>654</v>
      </c>
      <c r="B154" s="19">
        <v>654</v>
      </c>
      <c r="C154" s="18" t="s">
        <v>302</v>
      </c>
      <c r="D154" s="21">
        <v>0</v>
      </c>
      <c r="E154" s="21">
        <v>0</v>
      </c>
      <c r="F154" s="21">
        <v>0</v>
      </c>
      <c r="G154" s="21">
        <v>0</v>
      </c>
      <c r="H154" s="21">
        <v>0</v>
      </c>
      <c r="I154" s="26">
        <v>654</v>
      </c>
      <c r="J154" s="89" t="s">
        <v>303</v>
      </c>
      <c r="K154" s="88" t="e">
        <f>+A153-#REF!</f>
        <v>#REF!</v>
      </c>
      <c r="L154" s="92">
        <v>645</v>
      </c>
      <c r="M154" s="21"/>
    </row>
    <row r="155" spans="1:13" ht="11.1" customHeight="1">
      <c r="A155" s="17" t="str">
        <f t="shared" si="3"/>
        <v>657</v>
      </c>
      <c r="B155" s="19">
        <v>657</v>
      </c>
      <c r="C155" s="18" t="s">
        <v>304</v>
      </c>
      <c r="D155" s="21">
        <v>0</v>
      </c>
      <c r="E155" s="21">
        <v>515272</v>
      </c>
      <c r="F155" s="21">
        <v>0</v>
      </c>
      <c r="G155" s="21">
        <v>515272</v>
      </c>
      <c r="H155" s="21">
        <v>515272</v>
      </c>
      <c r="I155" s="26">
        <v>657</v>
      </c>
      <c r="J155" s="89" t="s">
        <v>305</v>
      </c>
      <c r="K155" s="88" t="e">
        <f>+A154-#REF!</f>
        <v>#REF!</v>
      </c>
      <c r="L155" s="92">
        <v>662</v>
      </c>
      <c r="M155" s="21"/>
    </row>
    <row r="156" spans="1:13" ht="11.1" customHeight="1">
      <c r="A156" s="17" t="str">
        <f t="shared" si="3"/>
        <v>658</v>
      </c>
      <c r="B156" s="19">
        <v>658</v>
      </c>
      <c r="C156" s="18" t="s">
        <v>529</v>
      </c>
      <c r="D156" s="21">
        <v>0</v>
      </c>
      <c r="E156" s="21">
        <v>0</v>
      </c>
      <c r="F156" s="21">
        <v>0</v>
      </c>
      <c r="G156" s="21">
        <v>0</v>
      </c>
      <c r="H156" s="21">
        <v>0</v>
      </c>
      <c r="I156" s="26">
        <v>658</v>
      </c>
      <c r="J156" s="89" t="s">
        <v>306</v>
      </c>
      <c r="K156" s="88" t="e">
        <f>+A155-#REF!</f>
        <v>#REF!</v>
      </c>
      <c r="L156" s="92">
        <v>645</v>
      </c>
      <c r="M156" s="21"/>
    </row>
    <row r="157" spans="1:13" ht="11.1" customHeight="1">
      <c r="A157" s="17" t="str">
        <f t="shared" si="3"/>
        <v>661</v>
      </c>
      <c r="B157" s="19">
        <v>661</v>
      </c>
      <c r="C157" s="18" t="s">
        <v>307</v>
      </c>
      <c r="D157" s="21">
        <v>0</v>
      </c>
      <c r="E157" s="21">
        <v>0</v>
      </c>
      <c r="F157" s="21">
        <v>0</v>
      </c>
      <c r="G157" s="21">
        <v>0</v>
      </c>
      <c r="H157" s="21">
        <v>0</v>
      </c>
      <c r="I157" s="26">
        <v>661</v>
      </c>
      <c r="J157" s="89" t="s">
        <v>308</v>
      </c>
      <c r="K157" s="88" t="e">
        <f>+A156-#REF!</f>
        <v>#REF!</v>
      </c>
      <c r="L157" s="92">
        <v>661</v>
      </c>
      <c r="M157" s="21"/>
    </row>
    <row r="158" spans="1:13" ht="11.1" customHeight="1">
      <c r="A158" s="17" t="str">
        <f t="shared" si="3"/>
        <v>662</v>
      </c>
      <c r="B158" s="19">
        <v>662</v>
      </c>
      <c r="C158" s="18" t="s">
        <v>309</v>
      </c>
      <c r="D158" s="21">
        <v>0</v>
      </c>
      <c r="E158" s="21">
        <v>0</v>
      </c>
      <c r="F158" s="21">
        <v>0</v>
      </c>
      <c r="G158" s="21">
        <v>0</v>
      </c>
      <c r="H158" s="21">
        <v>0</v>
      </c>
      <c r="I158" s="26">
        <v>662</v>
      </c>
      <c r="J158" s="89" t="s">
        <v>310</v>
      </c>
      <c r="K158" s="88" t="e">
        <f>+A157-#REF!</f>
        <v>#REF!</v>
      </c>
      <c r="L158" s="92">
        <v>661</v>
      </c>
      <c r="M158" s="21"/>
    </row>
    <row r="159" spans="1:13" ht="11.1" customHeight="1">
      <c r="A159" s="17" t="str">
        <f t="shared" si="3"/>
        <v>664</v>
      </c>
      <c r="B159" s="19">
        <v>664</v>
      </c>
      <c r="C159" s="18" t="s">
        <v>311</v>
      </c>
      <c r="D159" s="21">
        <v>0</v>
      </c>
      <c r="E159" s="21">
        <v>0</v>
      </c>
      <c r="F159" s="21">
        <v>0</v>
      </c>
      <c r="G159" s="21">
        <v>0</v>
      </c>
      <c r="H159" s="21">
        <v>0</v>
      </c>
      <c r="I159" s="26">
        <v>664</v>
      </c>
      <c r="J159" s="89" t="s">
        <v>312</v>
      </c>
      <c r="K159" s="88" t="e">
        <f>+A158-#REF!</f>
        <v>#REF!</v>
      </c>
      <c r="L159" s="92">
        <v>662</v>
      </c>
      <c r="M159" s="21"/>
    </row>
    <row r="160" spans="1:13" ht="11.1" customHeight="1">
      <c r="A160" s="17" t="str">
        <f t="shared" si="3"/>
        <v>665</v>
      </c>
      <c r="B160" s="19">
        <v>665</v>
      </c>
      <c r="C160" s="18" t="s">
        <v>313</v>
      </c>
      <c r="D160" s="21">
        <v>0</v>
      </c>
      <c r="E160" s="21">
        <v>0</v>
      </c>
      <c r="F160" s="21">
        <v>0</v>
      </c>
      <c r="G160" s="21">
        <v>0</v>
      </c>
      <c r="H160" s="21">
        <v>0</v>
      </c>
      <c r="I160" s="26">
        <v>665</v>
      </c>
      <c r="J160" s="89" t="s">
        <v>314</v>
      </c>
      <c r="K160" s="88" t="e">
        <f>+A159-#REF!</f>
        <v>#REF!</v>
      </c>
      <c r="L160" s="92">
        <v>662</v>
      </c>
      <c r="M160" s="21"/>
    </row>
    <row r="161" spans="1:13" ht="11.1" customHeight="1">
      <c r="A161" s="17" t="str">
        <f t="shared" si="3"/>
        <v>666</v>
      </c>
      <c r="B161" s="19">
        <v>666</v>
      </c>
      <c r="C161" s="18" t="s">
        <v>315</v>
      </c>
      <c r="D161" s="21">
        <v>0</v>
      </c>
      <c r="E161" s="21">
        <v>0</v>
      </c>
      <c r="F161" s="21">
        <v>0</v>
      </c>
      <c r="G161" s="21">
        <v>0</v>
      </c>
      <c r="H161" s="21">
        <v>0</v>
      </c>
      <c r="I161" s="26">
        <v>666</v>
      </c>
      <c r="J161" s="89" t="s">
        <v>316</v>
      </c>
      <c r="K161" s="88" t="e">
        <f>+A160-#REF!</f>
        <v>#REF!</v>
      </c>
      <c r="L161" s="92">
        <v>645</v>
      </c>
      <c r="M161" s="21"/>
    </row>
    <row r="162" spans="1:13" ht="11.1" customHeight="1">
      <c r="A162" s="17" t="str">
        <f t="shared" si="3"/>
        <v>667</v>
      </c>
      <c r="B162" s="19">
        <v>667</v>
      </c>
      <c r="C162" s="18" t="s">
        <v>317</v>
      </c>
      <c r="D162" s="21">
        <v>0</v>
      </c>
      <c r="E162" s="21">
        <v>86528</v>
      </c>
      <c r="F162" s="21">
        <v>0</v>
      </c>
      <c r="G162" s="21">
        <v>86528</v>
      </c>
      <c r="H162" s="21">
        <v>86528</v>
      </c>
      <c r="I162" s="26">
        <v>667</v>
      </c>
      <c r="J162" s="89" t="s">
        <v>318</v>
      </c>
      <c r="K162" s="88" t="e">
        <f>+A161-#REF!</f>
        <v>#REF!</v>
      </c>
      <c r="L162" s="92">
        <v>661</v>
      </c>
      <c r="M162" s="21"/>
    </row>
    <row r="163" spans="1:13" ht="11.1" customHeight="1">
      <c r="A163" s="17" t="str">
        <f t="shared" si="3"/>
        <v>668</v>
      </c>
      <c r="B163" s="19">
        <v>668</v>
      </c>
      <c r="C163" s="18" t="s">
        <v>319</v>
      </c>
      <c r="D163" s="21">
        <v>0</v>
      </c>
      <c r="E163" s="21">
        <v>0</v>
      </c>
      <c r="F163" s="21">
        <v>0</v>
      </c>
      <c r="G163" s="21">
        <v>0</v>
      </c>
      <c r="H163" s="21">
        <v>0</v>
      </c>
      <c r="I163" s="26">
        <v>668</v>
      </c>
      <c r="J163" s="89" t="s">
        <v>320</v>
      </c>
      <c r="K163" s="88" t="e">
        <f>+A162-#REF!</f>
        <v>#REF!</v>
      </c>
      <c r="L163" s="92">
        <v>662</v>
      </c>
      <c r="M163" s="21"/>
    </row>
    <row r="164" spans="1:13" ht="11.1" customHeight="1">
      <c r="A164" s="17" t="str">
        <f t="shared" si="3"/>
        <v>669</v>
      </c>
      <c r="B164" s="19">
        <v>669</v>
      </c>
      <c r="C164" s="18" t="s">
        <v>321</v>
      </c>
      <c r="D164" s="21">
        <v>0</v>
      </c>
      <c r="E164" s="21">
        <v>2166184</v>
      </c>
      <c r="F164" s="21">
        <v>0</v>
      </c>
      <c r="G164" s="21">
        <v>2166184</v>
      </c>
      <c r="H164" s="21">
        <v>2166184</v>
      </c>
      <c r="I164" s="26">
        <v>669</v>
      </c>
      <c r="J164" s="89" t="s">
        <v>322</v>
      </c>
      <c r="K164" s="88" t="e">
        <f>+A163-#REF!</f>
        <v>#REF!</v>
      </c>
      <c r="L164" s="92">
        <v>662</v>
      </c>
      <c r="M164" s="21"/>
    </row>
    <row r="165" spans="1:13" ht="11.1" customHeight="1">
      <c r="A165" s="17" t="str">
        <f t="shared" si="3"/>
        <v>681</v>
      </c>
      <c r="B165" s="19">
        <v>681</v>
      </c>
      <c r="C165" s="18" t="s">
        <v>323</v>
      </c>
      <c r="D165" s="21">
        <v>0</v>
      </c>
      <c r="E165" s="21">
        <v>13479602</v>
      </c>
      <c r="F165" s="21">
        <v>5875</v>
      </c>
      <c r="G165" s="21">
        <v>13473727</v>
      </c>
      <c r="H165" s="21">
        <v>13473727</v>
      </c>
      <c r="I165" s="26">
        <v>681</v>
      </c>
      <c r="J165" s="89" t="s">
        <v>324</v>
      </c>
      <c r="K165" s="88" t="e">
        <f>+A164-#REF!</f>
        <v>#REF!</v>
      </c>
      <c r="L165" s="92">
        <v>642</v>
      </c>
      <c r="M165" s="21"/>
    </row>
    <row r="166" spans="1:13" ht="11.1" customHeight="1">
      <c r="A166" s="17" t="str">
        <f t="shared" si="3"/>
        <v>686</v>
      </c>
      <c r="B166" s="19">
        <v>686</v>
      </c>
      <c r="C166" s="18" t="s">
        <v>325</v>
      </c>
      <c r="D166" s="21">
        <v>0</v>
      </c>
      <c r="E166" s="21">
        <v>0</v>
      </c>
      <c r="F166" s="21">
        <v>0</v>
      </c>
      <c r="G166" s="21">
        <v>0</v>
      </c>
      <c r="H166" s="21">
        <v>0</v>
      </c>
      <c r="I166" s="26">
        <v>686</v>
      </c>
      <c r="J166" s="89" t="s">
        <v>326</v>
      </c>
      <c r="K166" s="88" t="e">
        <f>+A165-#REF!</f>
        <v>#REF!</v>
      </c>
      <c r="L166" s="92">
        <v>642</v>
      </c>
      <c r="M166" s="21"/>
    </row>
    <row r="167" spans="1:13" ht="11.1" customHeight="1">
      <c r="A167" s="17" t="str">
        <f t="shared" si="3"/>
        <v>687</v>
      </c>
      <c r="B167" s="19">
        <v>687</v>
      </c>
      <c r="C167" s="18" t="s">
        <v>327</v>
      </c>
      <c r="D167" s="21">
        <v>0</v>
      </c>
      <c r="E167" s="21">
        <v>0</v>
      </c>
      <c r="F167" s="21">
        <v>0</v>
      </c>
      <c r="G167" s="21">
        <v>0</v>
      </c>
      <c r="H167" s="21">
        <v>0</v>
      </c>
      <c r="I167" s="26">
        <v>687</v>
      </c>
      <c r="J167" s="89" t="s">
        <v>328</v>
      </c>
      <c r="K167" s="88" t="e">
        <f>+A166-#REF!</f>
        <v>#REF!</v>
      </c>
      <c r="L167" s="92">
        <v>642</v>
      </c>
      <c r="M167" s="21"/>
    </row>
    <row r="168" spans="1:13" ht="11.1" customHeight="1">
      <c r="A168" s="17" t="str">
        <f t="shared" si="3"/>
        <v>694</v>
      </c>
      <c r="B168" s="19">
        <v>694</v>
      </c>
      <c r="C168" s="18" t="s">
        <v>329</v>
      </c>
      <c r="D168" s="21">
        <v>0</v>
      </c>
      <c r="E168" s="21">
        <v>0</v>
      </c>
      <c r="F168" s="21">
        <v>0</v>
      </c>
      <c r="G168" s="21">
        <v>0</v>
      </c>
      <c r="H168" s="21">
        <v>0</v>
      </c>
      <c r="I168" s="26">
        <v>694</v>
      </c>
      <c r="J168" s="89" t="s">
        <v>330</v>
      </c>
      <c r="K168" s="88" t="e">
        <f>+A167-#REF!</f>
        <v>#REF!</v>
      </c>
      <c r="L168" s="92">
        <v>681</v>
      </c>
      <c r="M168" s="21"/>
    </row>
    <row r="169" spans="1:13" ht="11.1" customHeight="1">
      <c r="A169" s="17" t="str">
        <f t="shared" si="3"/>
        <v>701</v>
      </c>
      <c r="B169" s="19">
        <v>701</v>
      </c>
      <c r="C169" s="18" t="s">
        <v>331</v>
      </c>
      <c r="D169" s="21">
        <v>0</v>
      </c>
      <c r="E169" s="21">
        <v>0</v>
      </c>
      <c r="F169" s="21">
        <v>8432020</v>
      </c>
      <c r="G169" s="21">
        <v>-8432020</v>
      </c>
      <c r="H169" s="21">
        <v>-8432020</v>
      </c>
      <c r="I169" s="26">
        <v>701</v>
      </c>
      <c r="J169" s="89" t="s">
        <v>332</v>
      </c>
      <c r="K169" s="88" t="e">
        <f>+A168-#REF!</f>
        <v>#REF!</v>
      </c>
      <c r="L169" s="92">
        <v>501</v>
      </c>
      <c r="M169" s="21"/>
    </row>
    <row r="170" spans="1:13" ht="11.1" customHeight="1">
      <c r="A170" s="17" t="str">
        <f t="shared" si="3"/>
        <v>702</v>
      </c>
      <c r="B170" s="19">
        <v>702</v>
      </c>
      <c r="C170" s="18" t="s">
        <v>333</v>
      </c>
      <c r="D170" s="21">
        <v>0</v>
      </c>
      <c r="E170" s="21">
        <v>0</v>
      </c>
      <c r="F170" s="21">
        <v>0</v>
      </c>
      <c r="G170" s="21">
        <v>0</v>
      </c>
      <c r="H170" s="21">
        <v>0</v>
      </c>
      <c r="I170" s="26">
        <v>702</v>
      </c>
      <c r="J170" s="89" t="s">
        <v>334</v>
      </c>
      <c r="K170" s="88" t="e">
        <f>+A169-#REF!</f>
        <v>#REF!</v>
      </c>
      <c r="L170" s="92">
        <v>501</v>
      </c>
      <c r="M170" s="21"/>
    </row>
    <row r="171" spans="1:13" ht="11.1" customHeight="1">
      <c r="A171" s="17" t="str">
        <f t="shared" si="3"/>
        <v>703</v>
      </c>
      <c r="B171" s="19">
        <v>703</v>
      </c>
      <c r="C171" s="18" t="s">
        <v>335</v>
      </c>
      <c r="D171" s="21">
        <v>0</v>
      </c>
      <c r="E171" s="21">
        <v>0</v>
      </c>
      <c r="F171" s="21">
        <v>0</v>
      </c>
      <c r="G171" s="21">
        <v>0</v>
      </c>
      <c r="H171" s="21">
        <v>0</v>
      </c>
      <c r="I171" s="26">
        <v>703</v>
      </c>
      <c r="J171" s="89" t="s">
        <v>336</v>
      </c>
      <c r="K171" s="88" t="e">
        <f>+A170-#REF!</f>
        <v>#REF!</v>
      </c>
      <c r="L171" s="92">
        <v>501</v>
      </c>
      <c r="M171" s="21"/>
    </row>
    <row r="172" spans="1:13" ht="11.1" customHeight="1">
      <c r="A172" s="17" t="str">
        <f t="shared" si="3"/>
        <v>704</v>
      </c>
      <c r="B172" s="19">
        <v>704</v>
      </c>
      <c r="C172" s="18" t="s">
        <v>337</v>
      </c>
      <c r="D172" s="21">
        <v>0</v>
      </c>
      <c r="E172" s="21">
        <v>0</v>
      </c>
      <c r="F172" s="21">
        <v>241266577</v>
      </c>
      <c r="G172" s="21">
        <v>-241266577</v>
      </c>
      <c r="H172" s="21">
        <v>-241266577</v>
      </c>
      <c r="I172" s="26">
        <v>704</v>
      </c>
      <c r="J172" s="89" t="s">
        <v>338</v>
      </c>
      <c r="K172" s="88" t="e">
        <f>+A171-#REF!</f>
        <v>#REF!</v>
      </c>
      <c r="L172" s="92">
        <v>501</v>
      </c>
      <c r="M172" s="21"/>
    </row>
    <row r="173" spans="1:13" ht="11.1" customHeight="1">
      <c r="A173" s="17" t="str">
        <f t="shared" si="3"/>
        <v>705</v>
      </c>
      <c r="B173" s="19">
        <v>705</v>
      </c>
      <c r="C173" s="18" t="s">
        <v>339</v>
      </c>
      <c r="D173" s="21">
        <v>0</v>
      </c>
      <c r="E173" s="21">
        <v>0</v>
      </c>
      <c r="F173" s="21">
        <v>660766</v>
      </c>
      <c r="G173" s="21">
        <v>-660766</v>
      </c>
      <c r="H173" s="21">
        <v>-660766</v>
      </c>
      <c r="I173" s="26">
        <v>705</v>
      </c>
      <c r="J173" s="89" t="s">
        <v>340</v>
      </c>
      <c r="K173" s="88" t="e">
        <f>+A172-#REF!</f>
        <v>#REF!</v>
      </c>
      <c r="L173" s="92">
        <v>501</v>
      </c>
      <c r="M173" s="21"/>
    </row>
    <row r="174" spans="1:13" ht="11.1" customHeight="1">
      <c r="A174" s="17" t="str">
        <f t="shared" si="3"/>
        <v>707</v>
      </c>
      <c r="B174" s="19">
        <v>707</v>
      </c>
      <c r="C174" s="18" t="s">
        <v>341</v>
      </c>
      <c r="D174" s="21">
        <v>0</v>
      </c>
      <c r="E174" s="21">
        <v>0</v>
      </c>
      <c r="F174" s="21">
        <v>0</v>
      </c>
      <c r="G174" s="21">
        <v>0</v>
      </c>
      <c r="H174" s="21">
        <v>0</v>
      </c>
      <c r="I174" s="26">
        <v>707</v>
      </c>
      <c r="J174" s="89" t="s">
        <v>342</v>
      </c>
      <c r="K174" s="88" t="e">
        <f>+A173-#REF!</f>
        <v>#REF!</v>
      </c>
      <c r="L174" s="92">
        <v>501</v>
      </c>
      <c r="M174" s="21"/>
    </row>
    <row r="175" spans="1:13" ht="11.1" customHeight="1">
      <c r="A175" s="17" t="str">
        <f t="shared" si="3"/>
        <v>708</v>
      </c>
      <c r="B175" s="19">
        <v>708</v>
      </c>
      <c r="C175" s="18" t="s">
        <v>343</v>
      </c>
      <c r="D175" s="21">
        <v>0</v>
      </c>
      <c r="E175" s="21">
        <v>0</v>
      </c>
      <c r="F175" s="21">
        <v>0</v>
      </c>
      <c r="G175" s="21">
        <v>0</v>
      </c>
      <c r="H175" s="21">
        <v>0</v>
      </c>
      <c r="I175" s="26">
        <v>708</v>
      </c>
      <c r="J175" s="89" t="s">
        <v>344</v>
      </c>
      <c r="K175" s="88" t="e">
        <f>+A174-#REF!</f>
        <v>#REF!</v>
      </c>
      <c r="L175" s="92">
        <v>501</v>
      </c>
      <c r="M175" s="21"/>
    </row>
    <row r="176" spans="1:13" ht="11.1" customHeight="1">
      <c r="A176" s="17" t="str">
        <f t="shared" si="3"/>
        <v>711</v>
      </c>
      <c r="B176" s="19">
        <v>711</v>
      </c>
      <c r="C176" s="18" t="s">
        <v>345</v>
      </c>
      <c r="D176" s="21">
        <v>0</v>
      </c>
      <c r="E176" s="21">
        <v>0</v>
      </c>
      <c r="F176" s="21">
        <v>0</v>
      </c>
      <c r="G176" s="21">
        <v>0</v>
      </c>
      <c r="H176" s="21">
        <v>0</v>
      </c>
      <c r="I176" s="26">
        <v>711</v>
      </c>
      <c r="J176" s="89" t="s">
        <v>346</v>
      </c>
      <c r="K176" s="88" t="e">
        <f>+A175-#REF!</f>
        <v>#REF!</v>
      </c>
      <c r="L176" s="92">
        <v>521</v>
      </c>
      <c r="M176" s="21"/>
    </row>
    <row r="177" spans="1:13" ht="11.1" customHeight="1">
      <c r="A177" s="17" t="str">
        <f t="shared" si="3"/>
        <v>712</v>
      </c>
      <c r="B177" s="19">
        <v>712</v>
      </c>
      <c r="C177" s="18" t="s">
        <v>347</v>
      </c>
      <c r="D177" s="21">
        <v>0</v>
      </c>
      <c r="E177" s="21">
        <v>5895860</v>
      </c>
      <c r="F177" s="21">
        <v>5738146</v>
      </c>
      <c r="G177" s="21">
        <v>157714</v>
      </c>
      <c r="H177" s="21">
        <v>157714</v>
      </c>
      <c r="I177" s="26">
        <v>712</v>
      </c>
      <c r="J177" s="89" t="s">
        <v>348</v>
      </c>
      <c r="K177" s="88" t="e">
        <f>+A176-#REF!</f>
        <v>#REF!</v>
      </c>
      <c r="L177" s="92">
        <v>521</v>
      </c>
      <c r="M177" s="21"/>
    </row>
    <row r="178" spans="1:13" ht="11.1" customHeight="1">
      <c r="A178" s="17" t="str">
        <f t="shared" si="3"/>
        <v>721</v>
      </c>
      <c r="B178" s="19">
        <v>721</v>
      </c>
      <c r="C178" s="18" t="s">
        <v>349</v>
      </c>
      <c r="D178" s="21">
        <v>0</v>
      </c>
      <c r="E178" s="21">
        <v>0</v>
      </c>
      <c r="F178" s="21">
        <v>0</v>
      </c>
      <c r="G178" s="21">
        <v>0</v>
      </c>
      <c r="H178" s="21">
        <v>0</v>
      </c>
      <c r="I178" s="26">
        <v>721</v>
      </c>
      <c r="J178" s="89" t="s">
        <v>350</v>
      </c>
      <c r="K178" s="88" t="e">
        <f>+A177-#REF!</f>
        <v>#REF!</v>
      </c>
      <c r="L178" s="92">
        <v>521</v>
      </c>
      <c r="M178" s="21"/>
    </row>
    <row r="179" spans="1:13" ht="11.1" customHeight="1">
      <c r="A179" s="17" t="str">
        <f t="shared" si="3"/>
        <v>722</v>
      </c>
      <c r="B179" s="19">
        <v>722</v>
      </c>
      <c r="C179" s="18" t="s">
        <v>351</v>
      </c>
      <c r="D179" s="21">
        <v>0</v>
      </c>
      <c r="E179" s="21">
        <v>0</v>
      </c>
      <c r="F179" s="21">
        <v>0</v>
      </c>
      <c r="G179" s="21">
        <v>0</v>
      </c>
      <c r="H179" s="21">
        <v>0</v>
      </c>
      <c r="I179" s="26">
        <v>722</v>
      </c>
      <c r="J179" s="89" t="s">
        <v>352</v>
      </c>
      <c r="K179" s="88" t="e">
        <f>+A178-#REF!</f>
        <v>#REF!</v>
      </c>
      <c r="L179" s="92">
        <v>521</v>
      </c>
      <c r="M179" s="21"/>
    </row>
    <row r="180" spans="1:13" ht="11.1" customHeight="1">
      <c r="A180" s="17" t="str">
        <f t="shared" si="3"/>
        <v>730</v>
      </c>
      <c r="B180" s="19">
        <v>730</v>
      </c>
      <c r="C180" s="18" t="s">
        <v>192</v>
      </c>
      <c r="D180" s="21">
        <v>0</v>
      </c>
      <c r="E180" s="21">
        <v>0</v>
      </c>
      <c r="F180" s="21">
        <v>0</v>
      </c>
      <c r="G180" s="21">
        <v>0</v>
      </c>
      <c r="H180" s="21">
        <v>0</v>
      </c>
      <c r="I180" s="26">
        <v>730</v>
      </c>
      <c r="J180" s="89" t="s">
        <v>353</v>
      </c>
      <c r="K180" s="88" t="e">
        <f>+A179-#REF!</f>
        <v>#REF!</v>
      </c>
      <c r="L180" s="92">
        <v>554</v>
      </c>
      <c r="M180" s="21"/>
    </row>
    <row r="181" spans="1:13" ht="11.1" customHeight="1">
      <c r="A181" s="17" t="str">
        <f t="shared" si="3"/>
        <v>750</v>
      </c>
      <c r="B181" s="19">
        <v>750</v>
      </c>
      <c r="C181" s="18" t="s">
        <v>354</v>
      </c>
      <c r="D181" s="21">
        <v>0</v>
      </c>
      <c r="E181" s="21">
        <v>0</v>
      </c>
      <c r="F181" s="21">
        <v>54795</v>
      </c>
      <c r="G181" s="21">
        <v>-54795</v>
      </c>
      <c r="H181" s="21">
        <v>-54795</v>
      </c>
      <c r="I181" s="26">
        <v>750</v>
      </c>
      <c r="J181" s="89" t="s">
        <v>355</v>
      </c>
      <c r="K181" s="88" t="e">
        <f>+A180-#REF!</f>
        <v>#REF!</v>
      </c>
      <c r="L181" s="92">
        <v>511</v>
      </c>
      <c r="M181" s="21"/>
    </row>
    <row r="182" spans="1:13" ht="11.1" customHeight="1">
      <c r="A182" s="17" t="str">
        <f t="shared" si="3"/>
        <v>761</v>
      </c>
      <c r="B182" s="19">
        <v>761</v>
      </c>
      <c r="C182" s="18" t="s">
        <v>356</v>
      </c>
      <c r="D182" s="21">
        <v>0</v>
      </c>
      <c r="E182" s="21">
        <v>0</v>
      </c>
      <c r="F182" s="21">
        <v>0</v>
      </c>
      <c r="G182" s="21">
        <v>0</v>
      </c>
      <c r="H182" s="21">
        <v>0</v>
      </c>
      <c r="I182" s="26">
        <v>761</v>
      </c>
      <c r="J182" s="89" t="s">
        <v>357</v>
      </c>
      <c r="K182" s="88" t="e">
        <f>+A181-#REF!</f>
        <v>#REF!</v>
      </c>
      <c r="L182" s="92">
        <v>551</v>
      </c>
      <c r="M182" s="21"/>
    </row>
    <row r="183" spans="1:13" ht="11.1" customHeight="1">
      <c r="A183" s="17" t="str">
        <f t="shared" si="3"/>
        <v>762</v>
      </c>
      <c r="B183" s="19">
        <v>762</v>
      </c>
      <c r="C183" s="18" t="s">
        <v>358</v>
      </c>
      <c r="D183" s="21">
        <v>0</v>
      </c>
      <c r="E183" s="21">
        <v>0</v>
      </c>
      <c r="F183" s="21">
        <v>0</v>
      </c>
      <c r="G183" s="21">
        <v>0</v>
      </c>
      <c r="H183" s="21">
        <v>0</v>
      </c>
      <c r="I183" s="26">
        <v>762</v>
      </c>
      <c r="J183" s="89" t="s">
        <v>359</v>
      </c>
      <c r="K183" s="88" t="e">
        <f>+A182-#REF!</f>
        <v>#REF!</v>
      </c>
      <c r="L183" s="92">
        <v>551</v>
      </c>
      <c r="M183" s="21"/>
    </row>
    <row r="184" spans="1:13" ht="11.1" customHeight="1">
      <c r="A184" s="17" t="str">
        <f t="shared" si="3"/>
        <v>763</v>
      </c>
      <c r="B184" s="19">
        <v>763</v>
      </c>
      <c r="C184" s="18" t="s">
        <v>360</v>
      </c>
      <c r="D184" s="21">
        <v>0</v>
      </c>
      <c r="E184" s="21">
        <v>0</v>
      </c>
      <c r="F184" s="21">
        <v>0</v>
      </c>
      <c r="G184" s="21">
        <v>0</v>
      </c>
      <c r="H184" s="21">
        <v>0</v>
      </c>
      <c r="I184" s="26">
        <v>763</v>
      </c>
      <c r="J184" s="89" t="s">
        <v>361</v>
      </c>
      <c r="K184" s="88" t="e">
        <f>+A183-#REF!</f>
        <v>#REF!</v>
      </c>
      <c r="L184" s="92">
        <v>551</v>
      </c>
      <c r="M184" s="21"/>
    </row>
    <row r="185" spans="1:13" ht="11.1" customHeight="1">
      <c r="A185" s="17" t="str">
        <f t="shared" si="3"/>
        <v>764</v>
      </c>
      <c r="B185" s="19">
        <v>764</v>
      </c>
      <c r="C185" s="18" t="s">
        <v>362</v>
      </c>
      <c r="D185" s="21">
        <v>0</v>
      </c>
      <c r="E185" s="21">
        <v>0</v>
      </c>
      <c r="F185" s="21">
        <v>0</v>
      </c>
      <c r="G185" s="21">
        <v>0</v>
      </c>
      <c r="H185" s="21">
        <v>0</v>
      </c>
      <c r="I185" s="26">
        <v>764</v>
      </c>
      <c r="J185" s="89" t="s">
        <v>363</v>
      </c>
      <c r="K185" s="88" t="e">
        <f>+A184-#REF!</f>
        <v>#REF!</v>
      </c>
      <c r="L185" s="92">
        <v>553</v>
      </c>
      <c r="M185" s="21"/>
    </row>
    <row r="186" spans="1:13" ht="11.1" customHeight="1">
      <c r="A186" s="17" t="str">
        <f t="shared" si="3"/>
        <v>765</v>
      </c>
      <c r="B186" s="19">
        <v>765</v>
      </c>
      <c r="C186" s="18" t="s">
        <v>364</v>
      </c>
      <c r="D186" s="21">
        <v>0</v>
      </c>
      <c r="E186" s="21">
        <v>0</v>
      </c>
      <c r="F186" s="21">
        <v>0</v>
      </c>
      <c r="G186" s="21">
        <v>0</v>
      </c>
      <c r="H186" s="21">
        <v>0</v>
      </c>
      <c r="I186" s="26">
        <v>765</v>
      </c>
      <c r="J186" s="89" t="s">
        <v>365</v>
      </c>
      <c r="K186" s="88" t="e">
        <f>+A185-#REF!</f>
        <v>#REF!</v>
      </c>
      <c r="L186" s="92">
        <v>553</v>
      </c>
      <c r="M186" s="21"/>
    </row>
    <row r="187" spans="1:13" ht="11.1" customHeight="1">
      <c r="A187" s="17" t="str">
        <f t="shared" si="3"/>
        <v>767</v>
      </c>
      <c r="B187" s="19">
        <v>767</v>
      </c>
      <c r="C187" s="18" t="s">
        <v>366</v>
      </c>
      <c r="D187" s="21">
        <v>0</v>
      </c>
      <c r="E187" s="21">
        <v>0</v>
      </c>
      <c r="F187" s="21">
        <v>190</v>
      </c>
      <c r="G187" s="21">
        <v>-190</v>
      </c>
      <c r="H187" s="21">
        <v>-190</v>
      </c>
      <c r="I187" s="26">
        <v>767</v>
      </c>
      <c r="J187" s="89" t="s">
        <v>367</v>
      </c>
      <c r="K187" s="88" t="e">
        <f>+A186-#REF!</f>
        <v>#REF!</v>
      </c>
      <c r="L187" s="92">
        <v>553</v>
      </c>
      <c r="M187" s="21"/>
    </row>
    <row r="188" spans="1:13" ht="11.1" customHeight="1">
      <c r="A188" s="17" t="str">
        <f t="shared" si="3"/>
        <v>768</v>
      </c>
      <c r="B188" s="19">
        <v>768</v>
      </c>
      <c r="C188" s="18" t="s">
        <v>368</v>
      </c>
      <c r="D188" s="21">
        <v>0</v>
      </c>
      <c r="E188" s="21">
        <v>0</v>
      </c>
      <c r="F188" s="21">
        <v>0</v>
      </c>
      <c r="G188" s="21">
        <v>0</v>
      </c>
      <c r="H188" s="21">
        <v>0</v>
      </c>
      <c r="I188" s="26">
        <v>768</v>
      </c>
      <c r="J188" s="89" t="s">
        <v>369</v>
      </c>
      <c r="K188" s="88" t="e">
        <f>+A187-#REF!</f>
        <v>#REF!</v>
      </c>
      <c r="L188" s="92">
        <v>553</v>
      </c>
      <c r="M188" s="21"/>
    </row>
    <row r="189" spans="1:13" ht="11.1" customHeight="1">
      <c r="A189" s="17" t="str">
        <f t="shared" si="3"/>
        <v>769</v>
      </c>
      <c r="B189" s="19">
        <v>769</v>
      </c>
      <c r="C189" s="18" t="s">
        <v>370</v>
      </c>
      <c r="D189" s="21">
        <v>0</v>
      </c>
      <c r="E189" s="21">
        <v>28170</v>
      </c>
      <c r="F189" s="21">
        <v>1001730</v>
      </c>
      <c r="G189" s="21">
        <v>-973560</v>
      </c>
      <c r="H189" s="21">
        <v>-973560</v>
      </c>
      <c r="I189" s="26">
        <v>769</v>
      </c>
      <c r="J189" s="89" t="s">
        <v>371</v>
      </c>
      <c r="K189" s="88" t="e">
        <f>+A188-#REF!</f>
        <v>#REF!</v>
      </c>
      <c r="L189" s="92">
        <v>553</v>
      </c>
      <c r="M189" s="21"/>
    </row>
    <row r="190" spans="1:13" ht="11.1" customHeight="1">
      <c r="A190" s="17" t="str">
        <f t="shared" si="3"/>
        <v>771</v>
      </c>
      <c r="B190" s="19">
        <v>771</v>
      </c>
      <c r="C190" s="18" t="s">
        <v>372</v>
      </c>
      <c r="D190" s="21">
        <v>0</v>
      </c>
      <c r="E190" s="21">
        <v>0</v>
      </c>
      <c r="F190" s="21">
        <v>3912375</v>
      </c>
      <c r="G190" s="21">
        <v>-3912375</v>
      </c>
      <c r="H190" s="21">
        <v>-3912375</v>
      </c>
      <c r="I190" s="26">
        <v>771</v>
      </c>
      <c r="J190" s="89" t="s">
        <v>373</v>
      </c>
      <c r="K190" s="88" t="e">
        <f>+A189-#REF!</f>
        <v>#REF!</v>
      </c>
      <c r="L190" s="92">
        <v>511</v>
      </c>
      <c r="M190" s="21"/>
    </row>
    <row r="191" spans="1:13">
      <c r="A191" s="17" t="str">
        <f t="shared" si="3"/>
        <v>772</v>
      </c>
      <c r="B191" s="20">
        <v>772</v>
      </c>
      <c r="C191" s="17" t="s">
        <v>374</v>
      </c>
      <c r="D191" s="20">
        <v>0</v>
      </c>
      <c r="E191" s="20">
        <v>0</v>
      </c>
      <c r="F191" s="20">
        <v>0</v>
      </c>
      <c r="G191" s="20">
        <v>0</v>
      </c>
      <c r="H191" s="20">
        <v>0</v>
      </c>
      <c r="I191" s="26">
        <v>772</v>
      </c>
      <c r="J191" s="90" t="s">
        <v>375</v>
      </c>
      <c r="K191" s="88" t="e">
        <f>+A190-#REF!</f>
        <v>#REF!</v>
      </c>
      <c r="L191" s="92">
        <v>553</v>
      </c>
      <c r="M191" s="21"/>
    </row>
    <row r="192" spans="1:13">
      <c r="A192" s="17" t="str">
        <f t="shared" si="3"/>
        <v>801</v>
      </c>
      <c r="B192" s="20">
        <v>801</v>
      </c>
      <c r="C192" s="17" t="s">
        <v>530</v>
      </c>
      <c r="D192" s="20">
        <v>0</v>
      </c>
      <c r="E192" s="20">
        <v>0</v>
      </c>
      <c r="F192" s="20">
        <v>0</v>
      </c>
      <c r="G192" s="20">
        <v>0</v>
      </c>
      <c r="H192" s="20">
        <v>0</v>
      </c>
      <c r="K192" s="310"/>
    </row>
    <row r="193" spans="1:11">
      <c r="A193" s="17" t="str">
        <f t="shared" si="3"/>
        <v>802</v>
      </c>
      <c r="B193" s="20">
        <v>802</v>
      </c>
      <c r="C193" s="17" t="s">
        <v>531</v>
      </c>
      <c r="D193" s="20">
        <v>0</v>
      </c>
      <c r="E193" s="20">
        <v>0</v>
      </c>
      <c r="F193" s="20">
        <v>0</v>
      </c>
      <c r="G193" s="20">
        <v>0</v>
      </c>
      <c r="H193" s="20">
        <v>0</v>
      </c>
      <c r="K193" s="310"/>
    </row>
    <row r="194" spans="1:11">
      <c r="A194" s="17" t="str">
        <f t="shared" si="3"/>
        <v>809</v>
      </c>
      <c r="B194" s="20">
        <v>809</v>
      </c>
      <c r="C194" s="17" t="s">
        <v>532</v>
      </c>
      <c r="D194" s="20">
        <v>0</v>
      </c>
      <c r="E194" s="20">
        <v>0</v>
      </c>
      <c r="F194" s="20">
        <v>0</v>
      </c>
      <c r="G194" s="20">
        <v>0</v>
      </c>
      <c r="H194" s="20">
        <v>0</v>
      </c>
      <c r="K194" s="310"/>
    </row>
    <row r="195" spans="1:11">
      <c r="A195" s="17" t="str">
        <f t="shared" si="3"/>
        <v>810</v>
      </c>
      <c r="B195" s="20">
        <v>810</v>
      </c>
      <c r="C195" s="17" t="s">
        <v>533</v>
      </c>
      <c r="D195" s="20">
        <v>0</v>
      </c>
      <c r="E195" s="20">
        <v>0</v>
      </c>
      <c r="F195" s="20">
        <v>0</v>
      </c>
      <c r="G195" s="20">
        <v>0</v>
      </c>
      <c r="H195" s="20">
        <v>0</v>
      </c>
      <c r="K195" s="310"/>
    </row>
    <row r="196" spans="1:11">
      <c r="A196" s="17" t="str">
        <f t="shared" si="3"/>
        <v>812</v>
      </c>
      <c r="B196" s="20">
        <v>812</v>
      </c>
      <c r="C196" s="17" t="s">
        <v>534</v>
      </c>
      <c r="D196" s="20">
        <v>0</v>
      </c>
      <c r="E196" s="20">
        <v>0</v>
      </c>
      <c r="F196" s="20">
        <v>0</v>
      </c>
      <c r="G196" s="20">
        <v>0</v>
      </c>
      <c r="H196" s="20">
        <v>0</v>
      </c>
      <c r="K196" s="310"/>
    </row>
    <row r="197" spans="1:11">
      <c r="A197" s="17" t="str">
        <f t="shared" si="3"/>
        <v>813</v>
      </c>
      <c r="B197" s="20">
        <v>813</v>
      </c>
      <c r="C197" s="17" t="s">
        <v>535</v>
      </c>
      <c r="D197" s="20">
        <v>0</v>
      </c>
      <c r="E197" s="20">
        <v>0</v>
      </c>
      <c r="F197" s="20">
        <v>0</v>
      </c>
      <c r="G197" s="20">
        <v>0</v>
      </c>
      <c r="H197" s="20">
        <v>0</v>
      </c>
      <c r="K197" s="310"/>
    </row>
    <row r="198" spans="1:11">
      <c r="A198" s="17" t="str">
        <f t="shared" ref="A198:A261" si="4">LEFT(B198,3)</f>
        <v>819</v>
      </c>
      <c r="B198" s="20">
        <v>819</v>
      </c>
      <c r="C198" s="17" t="s">
        <v>536</v>
      </c>
      <c r="D198" s="20">
        <v>0</v>
      </c>
      <c r="E198" s="20">
        <v>0</v>
      </c>
      <c r="F198" s="20">
        <v>0</v>
      </c>
      <c r="G198" s="20">
        <v>0</v>
      </c>
      <c r="H198" s="20">
        <v>0</v>
      </c>
      <c r="K198" s="310"/>
    </row>
    <row r="199" spans="1:11">
      <c r="A199" s="17" t="str">
        <f t="shared" si="4"/>
        <v>820</v>
      </c>
      <c r="B199" s="20">
        <v>820</v>
      </c>
      <c r="C199" s="17" t="s">
        <v>537</v>
      </c>
      <c r="D199" s="20">
        <v>0</v>
      </c>
      <c r="E199" s="20">
        <v>0</v>
      </c>
      <c r="F199" s="20">
        <v>0</v>
      </c>
      <c r="G199" s="20">
        <v>0</v>
      </c>
      <c r="H199" s="20">
        <v>0</v>
      </c>
      <c r="K199" s="310"/>
    </row>
    <row r="200" spans="1:11">
      <c r="A200" s="17" t="str">
        <f t="shared" si="4"/>
        <v>830</v>
      </c>
      <c r="B200" s="20">
        <v>830</v>
      </c>
      <c r="C200" s="17" t="s">
        <v>538</v>
      </c>
      <c r="D200" s="20">
        <v>0</v>
      </c>
      <c r="E200" s="20">
        <v>0</v>
      </c>
      <c r="F200" s="20">
        <v>0</v>
      </c>
      <c r="G200" s="20">
        <v>0</v>
      </c>
      <c r="H200" s="20">
        <v>0</v>
      </c>
      <c r="K200" s="310"/>
    </row>
    <row r="201" spans="1:11">
      <c r="A201" s="17" t="str">
        <f t="shared" si="4"/>
        <v>840</v>
      </c>
      <c r="B201" s="20">
        <v>840</v>
      </c>
      <c r="C201" s="17" t="s">
        <v>539</v>
      </c>
      <c r="D201" s="20">
        <v>0</v>
      </c>
      <c r="E201" s="20">
        <v>0</v>
      </c>
      <c r="F201" s="20">
        <v>0</v>
      </c>
      <c r="G201" s="20">
        <v>0</v>
      </c>
      <c r="H201" s="20">
        <v>0</v>
      </c>
      <c r="K201" s="310"/>
    </row>
    <row r="202" spans="1:11">
      <c r="A202" s="17" t="str">
        <f t="shared" si="4"/>
        <v>850</v>
      </c>
      <c r="B202" s="20">
        <v>850</v>
      </c>
      <c r="C202" s="17" t="s">
        <v>540</v>
      </c>
      <c r="D202" s="20">
        <v>0</v>
      </c>
      <c r="E202" s="20">
        <v>0</v>
      </c>
      <c r="F202" s="20">
        <v>0</v>
      </c>
      <c r="G202" s="20">
        <v>0</v>
      </c>
      <c r="H202" s="20">
        <v>0</v>
      </c>
      <c r="K202" s="310"/>
    </row>
    <row r="203" spans="1:11">
      <c r="A203" s="17" t="str">
        <f t="shared" si="4"/>
        <v>860</v>
      </c>
      <c r="B203" s="20">
        <v>860</v>
      </c>
      <c r="C203" s="17" t="s">
        <v>541</v>
      </c>
      <c r="D203" s="20">
        <v>0</v>
      </c>
      <c r="E203" s="20">
        <v>0</v>
      </c>
      <c r="F203" s="20">
        <v>0</v>
      </c>
      <c r="G203" s="20">
        <v>0</v>
      </c>
      <c r="H203" s="20">
        <v>0</v>
      </c>
      <c r="K203" s="310"/>
    </row>
    <row r="204" spans="1:11">
      <c r="A204" s="17" t="str">
        <f t="shared" si="4"/>
        <v>870</v>
      </c>
      <c r="B204" s="20">
        <v>870</v>
      </c>
      <c r="C204" s="17" t="s">
        <v>542</v>
      </c>
      <c r="D204" s="20">
        <v>0</v>
      </c>
      <c r="E204" s="20">
        <v>0</v>
      </c>
      <c r="F204" s="20">
        <v>0</v>
      </c>
      <c r="G204" s="20">
        <v>0</v>
      </c>
      <c r="H204" s="20">
        <v>0</v>
      </c>
      <c r="K204" s="310"/>
    </row>
    <row r="205" spans="1:11">
      <c r="A205" s="17" t="str">
        <f t="shared" si="4"/>
        <v>880</v>
      </c>
      <c r="B205" s="20">
        <v>880</v>
      </c>
      <c r="C205" s="17" t="s">
        <v>543</v>
      </c>
      <c r="D205" s="20">
        <v>0</v>
      </c>
      <c r="E205" s="20">
        <v>0</v>
      </c>
      <c r="F205" s="20">
        <v>0</v>
      </c>
      <c r="G205" s="20">
        <v>0</v>
      </c>
      <c r="H205" s="20">
        <v>0</v>
      </c>
      <c r="K205" s="310"/>
    </row>
    <row r="206" spans="1:11">
      <c r="A206" s="17" t="str">
        <f t="shared" si="4"/>
        <v>890</v>
      </c>
      <c r="B206" s="20">
        <v>890</v>
      </c>
      <c r="C206" s="17" t="s">
        <v>525</v>
      </c>
      <c r="D206" s="20">
        <v>0</v>
      </c>
      <c r="E206" s="20">
        <v>0</v>
      </c>
      <c r="F206" s="20">
        <v>0</v>
      </c>
      <c r="G206" s="20">
        <v>0</v>
      </c>
      <c r="H206" s="20">
        <v>0</v>
      </c>
      <c r="K206" s="310"/>
    </row>
    <row r="207" spans="1:11">
      <c r="A207" s="17" t="str">
        <f t="shared" si="4"/>
        <v>891</v>
      </c>
      <c r="B207" s="20">
        <v>891</v>
      </c>
      <c r="C207" s="17" t="s">
        <v>544</v>
      </c>
      <c r="D207" s="20">
        <v>0</v>
      </c>
      <c r="E207" s="20">
        <v>0</v>
      </c>
      <c r="F207" s="20">
        <v>0</v>
      </c>
      <c r="G207" s="20">
        <v>0</v>
      </c>
      <c r="H207" s="20">
        <v>0</v>
      </c>
      <c r="K207" s="310"/>
    </row>
    <row r="208" spans="1:11">
      <c r="A208" s="17" t="str">
        <f t="shared" si="4"/>
        <v>0</v>
      </c>
      <c r="B208" s="20">
        <v>0</v>
      </c>
      <c r="K208" s="310"/>
    </row>
    <row r="209" spans="1:11">
      <c r="A209" s="17" t="str">
        <f t="shared" si="4"/>
        <v>0</v>
      </c>
      <c r="B209" s="20">
        <v>0</v>
      </c>
      <c r="K209" s="310"/>
    </row>
    <row r="210" spans="1:11">
      <c r="A210" s="17" t="str">
        <f t="shared" si="4"/>
        <v>0</v>
      </c>
      <c r="B210" s="20">
        <v>0</v>
      </c>
      <c r="K210" s="310"/>
    </row>
    <row r="211" spans="1:11">
      <c r="A211" s="17" t="str">
        <f t="shared" si="4"/>
        <v>0</v>
      </c>
      <c r="B211" s="20">
        <v>0</v>
      </c>
      <c r="K211" s="310"/>
    </row>
    <row r="212" spans="1:11">
      <c r="A212" s="17" t="str">
        <f t="shared" si="4"/>
        <v>0</v>
      </c>
      <c r="B212" s="20">
        <v>0</v>
      </c>
      <c r="K212" s="310"/>
    </row>
    <row r="213" spans="1:11">
      <c r="A213" s="17" t="str">
        <f t="shared" si="4"/>
        <v>0</v>
      </c>
      <c r="B213" s="20">
        <v>0</v>
      </c>
      <c r="K213" s="310"/>
    </row>
    <row r="214" spans="1:11">
      <c r="A214" s="17" t="str">
        <f t="shared" si="4"/>
        <v>0</v>
      </c>
      <c r="B214" s="20">
        <v>0</v>
      </c>
      <c r="K214" s="310"/>
    </row>
    <row r="215" spans="1:11">
      <c r="A215" s="17" t="str">
        <f t="shared" si="4"/>
        <v>0</v>
      </c>
      <c r="B215" s="20">
        <v>0</v>
      </c>
      <c r="K215" s="310"/>
    </row>
    <row r="216" spans="1:11">
      <c r="A216" s="17" t="str">
        <f t="shared" si="4"/>
        <v>0</v>
      </c>
      <c r="B216" s="20">
        <v>0</v>
      </c>
      <c r="K216" s="310"/>
    </row>
    <row r="217" spans="1:11">
      <c r="A217" s="17" t="str">
        <f t="shared" si="4"/>
        <v>0</v>
      </c>
      <c r="B217" s="20">
        <v>0</v>
      </c>
      <c r="K217" s="310"/>
    </row>
    <row r="218" spans="1:11">
      <c r="A218" s="17" t="str">
        <f t="shared" si="4"/>
        <v>0</v>
      </c>
      <c r="B218" s="20">
        <v>0</v>
      </c>
      <c r="K218" s="310"/>
    </row>
    <row r="219" spans="1:11">
      <c r="A219" s="17" t="str">
        <f t="shared" si="4"/>
        <v>0</v>
      </c>
      <c r="B219" s="20">
        <v>0</v>
      </c>
      <c r="K219" s="310"/>
    </row>
    <row r="220" spans="1:11">
      <c r="A220" s="17" t="str">
        <f t="shared" si="4"/>
        <v>0</v>
      </c>
      <c r="B220" s="20">
        <v>0</v>
      </c>
      <c r="K220" s="310"/>
    </row>
    <row r="221" spans="1:11">
      <c r="A221" s="17" t="str">
        <f t="shared" si="4"/>
        <v>0</v>
      </c>
      <c r="B221" s="20">
        <v>0</v>
      </c>
      <c r="K221" s="310"/>
    </row>
    <row r="222" spans="1:11">
      <c r="A222" s="17" t="str">
        <f t="shared" si="4"/>
        <v>0</v>
      </c>
      <c r="B222" s="20">
        <v>0</v>
      </c>
      <c r="K222" s="310"/>
    </row>
    <row r="223" spans="1:11">
      <c r="A223" s="17" t="str">
        <f t="shared" si="4"/>
        <v>0</v>
      </c>
      <c r="B223" s="20">
        <v>0</v>
      </c>
      <c r="K223" s="310"/>
    </row>
    <row r="224" spans="1:11">
      <c r="A224" s="17" t="str">
        <f t="shared" si="4"/>
        <v>0</v>
      </c>
      <c r="B224" s="20">
        <v>0</v>
      </c>
      <c r="K224" s="310"/>
    </row>
    <row r="225" spans="1:11">
      <c r="A225" s="17" t="str">
        <f t="shared" si="4"/>
        <v>0</v>
      </c>
      <c r="B225" s="20">
        <v>0</v>
      </c>
      <c r="K225" s="310"/>
    </row>
    <row r="226" spans="1:11">
      <c r="A226" s="17" t="str">
        <f t="shared" si="4"/>
        <v>0</v>
      </c>
      <c r="B226" s="20">
        <v>0</v>
      </c>
      <c r="K226" s="310"/>
    </row>
    <row r="227" spans="1:11">
      <c r="A227" s="17" t="str">
        <f t="shared" si="4"/>
        <v>0</v>
      </c>
      <c r="B227" s="20">
        <v>0</v>
      </c>
      <c r="K227" s="310"/>
    </row>
    <row r="228" spans="1:11">
      <c r="A228" s="17" t="str">
        <f t="shared" si="4"/>
        <v>0</v>
      </c>
      <c r="B228" s="20">
        <v>0</v>
      </c>
      <c r="K228" s="310"/>
    </row>
    <row r="229" spans="1:11">
      <c r="A229" s="17" t="str">
        <f t="shared" si="4"/>
        <v>0</v>
      </c>
      <c r="B229" s="20">
        <v>0</v>
      </c>
      <c r="K229" s="310"/>
    </row>
    <row r="230" spans="1:11">
      <c r="A230" s="17" t="str">
        <f t="shared" si="4"/>
        <v>0</v>
      </c>
      <c r="B230" s="20">
        <v>0</v>
      </c>
      <c r="K230" s="310"/>
    </row>
    <row r="231" spans="1:11">
      <c r="A231" s="17" t="str">
        <f t="shared" si="4"/>
        <v>0</v>
      </c>
      <c r="B231" s="20">
        <v>0</v>
      </c>
      <c r="K231" s="310"/>
    </row>
    <row r="232" spans="1:11">
      <c r="A232" s="17" t="str">
        <f t="shared" si="4"/>
        <v>0</v>
      </c>
      <c r="B232" s="20">
        <v>0</v>
      </c>
      <c r="K232" s="310"/>
    </row>
    <row r="233" spans="1:11">
      <c r="A233" s="17" t="str">
        <f t="shared" si="4"/>
        <v>0</v>
      </c>
      <c r="B233" s="20">
        <v>0</v>
      </c>
      <c r="K233" s="310"/>
    </row>
    <row r="234" spans="1:11">
      <c r="A234" s="17" t="str">
        <f t="shared" si="4"/>
        <v>0</v>
      </c>
      <c r="B234" s="20">
        <v>0</v>
      </c>
      <c r="K234" s="310"/>
    </row>
    <row r="235" spans="1:11">
      <c r="A235" s="17" t="str">
        <f t="shared" si="4"/>
        <v>0</v>
      </c>
      <c r="B235" s="20">
        <v>0</v>
      </c>
      <c r="K235" s="310"/>
    </row>
    <row r="236" spans="1:11">
      <c r="A236" s="17" t="str">
        <f t="shared" si="4"/>
        <v>0</v>
      </c>
      <c r="B236" s="20">
        <v>0</v>
      </c>
      <c r="K236" s="310"/>
    </row>
    <row r="237" spans="1:11">
      <c r="A237" s="17" t="str">
        <f t="shared" si="4"/>
        <v>0</v>
      </c>
      <c r="B237" s="20">
        <v>0</v>
      </c>
      <c r="K237" s="310"/>
    </row>
    <row r="238" spans="1:11">
      <c r="A238" s="17" t="str">
        <f t="shared" si="4"/>
        <v>0</v>
      </c>
      <c r="B238" s="20">
        <v>0</v>
      </c>
      <c r="K238" s="310"/>
    </row>
    <row r="239" spans="1:11">
      <c r="A239" s="17" t="str">
        <f t="shared" si="4"/>
        <v>0</v>
      </c>
      <c r="B239" s="20">
        <v>0</v>
      </c>
      <c r="K239" s="310"/>
    </row>
    <row r="240" spans="1:11">
      <c r="A240" s="17" t="str">
        <f t="shared" si="4"/>
        <v>0</v>
      </c>
      <c r="B240" s="20">
        <v>0</v>
      </c>
      <c r="K240" s="310"/>
    </row>
    <row r="241" spans="1:11">
      <c r="A241" s="17" t="str">
        <f t="shared" si="4"/>
        <v>0</v>
      </c>
      <c r="B241" s="20">
        <v>0</v>
      </c>
      <c r="K241" s="310"/>
    </row>
    <row r="242" spans="1:11">
      <c r="A242" s="17" t="str">
        <f t="shared" si="4"/>
        <v>0</v>
      </c>
      <c r="B242" s="20">
        <v>0</v>
      </c>
      <c r="K242" s="310"/>
    </row>
    <row r="243" spans="1:11">
      <c r="A243" s="17" t="str">
        <f t="shared" si="4"/>
        <v>0</v>
      </c>
      <c r="B243" s="20">
        <v>0</v>
      </c>
      <c r="K243" s="310"/>
    </row>
    <row r="244" spans="1:11">
      <c r="A244" s="17" t="str">
        <f t="shared" si="4"/>
        <v>0</v>
      </c>
      <c r="B244" s="20">
        <v>0</v>
      </c>
      <c r="K244" s="310"/>
    </row>
    <row r="245" spans="1:11">
      <c r="A245" s="17" t="str">
        <f t="shared" si="4"/>
        <v>0</v>
      </c>
      <c r="B245" s="20">
        <v>0</v>
      </c>
      <c r="K245" s="310"/>
    </row>
    <row r="246" spans="1:11">
      <c r="A246" s="17" t="str">
        <f t="shared" si="4"/>
        <v>0</v>
      </c>
      <c r="B246" s="20">
        <v>0</v>
      </c>
      <c r="K246" s="310"/>
    </row>
    <row r="247" spans="1:11">
      <c r="A247" s="17" t="str">
        <f t="shared" si="4"/>
        <v>0</v>
      </c>
      <c r="B247" s="20">
        <v>0</v>
      </c>
      <c r="K247" s="310"/>
    </row>
    <row r="248" spans="1:11">
      <c r="A248" s="17" t="str">
        <f t="shared" si="4"/>
        <v>0</v>
      </c>
      <c r="B248" s="20">
        <v>0</v>
      </c>
      <c r="K248" s="310"/>
    </row>
    <row r="249" spans="1:11">
      <c r="A249" s="17" t="str">
        <f t="shared" si="4"/>
        <v>0</v>
      </c>
      <c r="B249" s="20">
        <v>0</v>
      </c>
      <c r="K249" s="310"/>
    </row>
    <row r="250" spans="1:11">
      <c r="A250" s="17" t="str">
        <f t="shared" si="4"/>
        <v>0</v>
      </c>
      <c r="B250" s="20">
        <v>0</v>
      </c>
      <c r="K250" s="310"/>
    </row>
    <row r="251" spans="1:11">
      <c r="A251" s="17" t="str">
        <f t="shared" si="4"/>
        <v>0</v>
      </c>
      <c r="B251" s="20">
        <v>0</v>
      </c>
      <c r="K251" s="310"/>
    </row>
    <row r="252" spans="1:11">
      <c r="A252" s="17" t="str">
        <f t="shared" si="4"/>
        <v>0</v>
      </c>
      <c r="B252" s="20">
        <v>0</v>
      </c>
      <c r="K252" s="310"/>
    </row>
    <row r="253" spans="1:11">
      <c r="A253" s="17" t="str">
        <f t="shared" si="4"/>
        <v>0</v>
      </c>
      <c r="B253" s="20">
        <v>0</v>
      </c>
      <c r="K253" s="310"/>
    </row>
    <row r="254" spans="1:11">
      <c r="A254" s="17" t="str">
        <f t="shared" si="4"/>
        <v>0</v>
      </c>
      <c r="B254" s="20">
        <v>0</v>
      </c>
      <c r="K254" s="310"/>
    </row>
    <row r="255" spans="1:11">
      <c r="A255" s="17" t="str">
        <f t="shared" si="4"/>
        <v>0</v>
      </c>
      <c r="B255" s="20">
        <v>0</v>
      </c>
      <c r="K255" s="310"/>
    </row>
    <row r="256" spans="1:11">
      <c r="A256" s="17" t="str">
        <f t="shared" si="4"/>
        <v>0</v>
      </c>
      <c r="B256" s="20">
        <v>0</v>
      </c>
      <c r="K256" s="310"/>
    </row>
    <row r="257" spans="1:11">
      <c r="A257" s="17" t="str">
        <f t="shared" si="4"/>
        <v>0</v>
      </c>
      <c r="B257" s="20">
        <v>0</v>
      </c>
      <c r="K257" s="310"/>
    </row>
    <row r="258" spans="1:11">
      <c r="A258" s="17" t="str">
        <f t="shared" si="4"/>
        <v>0</v>
      </c>
      <c r="B258" s="20">
        <v>0</v>
      </c>
      <c r="K258" s="310"/>
    </row>
    <row r="259" spans="1:11">
      <c r="A259" s="17" t="str">
        <f t="shared" si="4"/>
        <v>0</v>
      </c>
      <c r="B259" s="20">
        <v>0</v>
      </c>
      <c r="K259" s="310"/>
    </row>
    <row r="260" spans="1:11">
      <c r="A260" s="17" t="str">
        <f t="shared" si="4"/>
        <v>0</v>
      </c>
      <c r="B260" s="20">
        <v>0</v>
      </c>
      <c r="K260" s="310"/>
    </row>
    <row r="261" spans="1:11">
      <c r="A261" s="17" t="str">
        <f t="shared" si="4"/>
        <v>0</v>
      </c>
      <c r="B261" s="20">
        <v>0</v>
      </c>
      <c r="K261" s="310"/>
    </row>
    <row r="262" spans="1:11">
      <c r="A262" s="17" t="str">
        <f t="shared" ref="A262:A302" si="5">LEFT(B262,3)</f>
        <v>0</v>
      </c>
      <c r="B262" s="20">
        <v>0</v>
      </c>
      <c r="K262" s="310"/>
    </row>
    <row r="263" spans="1:11">
      <c r="A263" s="17" t="str">
        <f t="shared" si="5"/>
        <v>0</v>
      </c>
      <c r="B263" s="20">
        <v>0</v>
      </c>
      <c r="K263" s="310"/>
    </row>
    <row r="264" spans="1:11">
      <c r="A264" s="17" t="str">
        <f t="shared" si="5"/>
        <v>0</v>
      </c>
      <c r="B264" s="20">
        <v>0</v>
      </c>
      <c r="K264" s="310"/>
    </row>
    <row r="265" spans="1:11">
      <c r="A265" s="17" t="str">
        <f t="shared" si="5"/>
        <v>0</v>
      </c>
      <c r="B265" s="20">
        <v>0</v>
      </c>
      <c r="K265" s="310"/>
    </row>
    <row r="266" spans="1:11">
      <c r="A266" s="17" t="str">
        <f t="shared" si="5"/>
        <v>0</v>
      </c>
      <c r="B266" s="20">
        <v>0</v>
      </c>
      <c r="K266" s="310"/>
    </row>
    <row r="267" spans="1:11">
      <c r="A267" s="17" t="str">
        <f t="shared" si="5"/>
        <v>0</v>
      </c>
      <c r="B267" s="20">
        <v>0</v>
      </c>
      <c r="K267" s="310"/>
    </row>
    <row r="268" spans="1:11">
      <c r="A268" s="17" t="str">
        <f t="shared" si="5"/>
        <v>0</v>
      </c>
      <c r="B268" s="20">
        <v>0</v>
      </c>
      <c r="K268" s="310"/>
    </row>
    <row r="269" spans="1:11">
      <c r="A269" s="17" t="str">
        <f t="shared" si="5"/>
        <v>0</v>
      </c>
      <c r="B269" s="20">
        <v>0</v>
      </c>
      <c r="K269" s="310"/>
    </row>
    <row r="270" spans="1:11">
      <c r="A270" s="17" t="str">
        <f t="shared" si="5"/>
        <v>0</v>
      </c>
      <c r="B270" s="20">
        <v>0</v>
      </c>
      <c r="K270" s="310"/>
    </row>
    <row r="271" spans="1:11">
      <c r="A271" s="17" t="str">
        <f t="shared" si="5"/>
        <v>0</v>
      </c>
      <c r="B271" s="20">
        <v>0</v>
      </c>
      <c r="K271" s="310"/>
    </row>
    <row r="272" spans="1:11">
      <c r="A272" s="17" t="str">
        <f t="shared" si="5"/>
        <v>0</v>
      </c>
      <c r="B272" s="20">
        <v>0</v>
      </c>
      <c r="K272" s="310"/>
    </row>
    <row r="273" spans="1:11">
      <c r="A273" s="17" t="str">
        <f t="shared" si="5"/>
        <v>0</v>
      </c>
      <c r="B273" s="20">
        <v>0</v>
      </c>
      <c r="K273" s="310"/>
    </row>
    <row r="274" spans="1:11">
      <c r="A274" s="17" t="str">
        <f t="shared" si="5"/>
        <v>0</v>
      </c>
      <c r="B274" s="20">
        <v>0</v>
      </c>
      <c r="K274" s="310"/>
    </row>
    <row r="275" spans="1:11">
      <c r="A275" s="17" t="str">
        <f t="shared" si="5"/>
        <v>0</v>
      </c>
      <c r="B275" s="20">
        <v>0</v>
      </c>
      <c r="K275" s="310"/>
    </row>
    <row r="276" spans="1:11">
      <c r="A276" s="17" t="str">
        <f t="shared" si="5"/>
        <v>0</v>
      </c>
      <c r="B276" s="20">
        <v>0</v>
      </c>
      <c r="K276" s="310"/>
    </row>
    <row r="277" spans="1:11">
      <c r="A277" s="17" t="str">
        <f t="shared" si="5"/>
        <v>0</v>
      </c>
      <c r="B277" s="20">
        <v>0</v>
      </c>
      <c r="K277" s="310"/>
    </row>
    <row r="278" spans="1:11">
      <c r="A278" s="17" t="str">
        <f t="shared" si="5"/>
        <v>0</v>
      </c>
      <c r="B278" s="20">
        <v>0</v>
      </c>
      <c r="K278" s="310"/>
    </row>
    <row r="279" spans="1:11">
      <c r="A279" s="17" t="str">
        <f t="shared" si="5"/>
        <v>0</v>
      </c>
      <c r="B279" s="20">
        <v>0</v>
      </c>
      <c r="K279" s="310"/>
    </row>
    <row r="280" spans="1:11">
      <c r="A280" s="17" t="str">
        <f t="shared" si="5"/>
        <v>0</v>
      </c>
      <c r="B280" s="20">
        <v>0</v>
      </c>
      <c r="K280" s="310"/>
    </row>
    <row r="281" spans="1:11">
      <c r="A281" s="17" t="str">
        <f t="shared" si="5"/>
        <v>0</v>
      </c>
      <c r="B281" s="20">
        <v>0</v>
      </c>
      <c r="K281" s="310"/>
    </row>
    <row r="282" spans="1:11">
      <c r="A282" s="17" t="str">
        <f t="shared" si="5"/>
        <v>0</v>
      </c>
      <c r="B282" s="20">
        <v>0</v>
      </c>
      <c r="K282" s="310"/>
    </row>
    <row r="283" spans="1:11">
      <c r="A283" s="17" t="str">
        <f t="shared" si="5"/>
        <v>0</v>
      </c>
      <c r="B283" s="20">
        <v>0</v>
      </c>
      <c r="K283" s="310"/>
    </row>
    <row r="284" spans="1:11">
      <c r="A284" s="17" t="str">
        <f t="shared" si="5"/>
        <v>0</v>
      </c>
      <c r="B284" s="20">
        <v>0</v>
      </c>
      <c r="K284" s="310"/>
    </row>
    <row r="285" spans="1:11">
      <c r="A285" s="17" t="str">
        <f t="shared" si="5"/>
        <v>0</v>
      </c>
      <c r="B285" s="20">
        <v>0</v>
      </c>
      <c r="K285" s="310"/>
    </row>
    <row r="286" spans="1:11">
      <c r="A286" s="17" t="str">
        <f t="shared" si="5"/>
        <v>0</v>
      </c>
      <c r="B286" s="20">
        <v>0</v>
      </c>
      <c r="K286" s="310"/>
    </row>
    <row r="287" spans="1:11">
      <c r="A287" s="17" t="str">
        <f t="shared" si="5"/>
        <v>0</v>
      </c>
      <c r="B287" s="20">
        <v>0</v>
      </c>
      <c r="K287" s="310"/>
    </row>
    <row r="288" spans="1:11">
      <c r="A288" s="17" t="str">
        <f t="shared" si="5"/>
        <v>0</v>
      </c>
      <c r="B288" s="20">
        <v>0</v>
      </c>
      <c r="K288" s="310"/>
    </row>
    <row r="289" spans="1:11">
      <c r="A289" s="17" t="str">
        <f t="shared" si="5"/>
        <v>0</v>
      </c>
      <c r="B289" s="20">
        <v>0</v>
      </c>
      <c r="K289" s="310"/>
    </row>
    <row r="290" spans="1:11">
      <c r="A290" s="17" t="str">
        <f t="shared" si="5"/>
        <v>0</v>
      </c>
      <c r="B290" s="20">
        <v>0</v>
      </c>
      <c r="K290" s="310"/>
    </row>
    <row r="291" spans="1:11">
      <c r="A291" s="17" t="str">
        <f t="shared" si="5"/>
        <v>0</v>
      </c>
      <c r="B291" s="20">
        <v>0</v>
      </c>
      <c r="K291" s="310"/>
    </row>
    <row r="292" spans="1:11">
      <c r="A292" s="17" t="str">
        <f t="shared" si="5"/>
        <v>0</v>
      </c>
      <c r="B292" s="20">
        <v>0</v>
      </c>
      <c r="K292" s="310"/>
    </row>
    <row r="293" spans="1:11">
      <c r="A293" s="17" t="str">
        <f t="shared" si="5"/>
        <v>0</v>
      </c>
      <c r="B293" s="20">
        <v>0</v>
      </c>
      <c r="K293" s="310"/>
    </row>
    <row r="294" spans="1:11">
      <c r="A294" s="17" t="str">
        <f t="shared" si="5"/>
        <v>0</v>
      </c>
      <c r="B294" s="20">
        <v>0</v>
      </c>
      <c r="K294" s="310"/>
    </row>
    <row r="295" spans="1:11">
      <c r="A295" s="17" t="str">
        <f t="shared" si="5"/>
        <v>0</v>
      </c>
      <c r="B295" s="20">
        <v>0</v>
      </c>
      <c r="K295" s="310"/>
    </row>
    <row r="296" spans="1:11">
      <c r="A296" s="17" t="str">
        <f t="shared" si="5"/>
        <v>0</v>
      </c>
      <c r="B296" s="20">
        <v>0</v>
      </c>
      <c r="K296" s="310"/>
    </row>
    <row r="297" spans="1:11">
      <c r="A297" s="17" t="str">
        <f t="shared" si="5"/>
        <v>0</v>
      </c>
      <c r="B297" s="20">
        <v>0</v>
      </c>
      <c r="K297" s="310"/>
    </row>
    <row r="298" spans="1:11">
      <c r="A298" s="17" t="str">
        <f t="shared" si="5"/>
        <v>0</v>
      </c>
      <c r="B298" s="20">
        <v>0</v>
      </c>
      <c r="K298" s="310"/>
    </row>
    <row r="299" spans="1:11">
      <c r="A299" s="17" t="str">
        <f t="shared" si="5"/>
        <v>0</v>
      </c>
      <c r="B299" s="20">
        <v>0</v>
      </c>
      <c r="K299" s="310"/>
    </row>
    <row r="300" spans="1:11">
      <c r="A300" s="17" t="str">
        <f t="shared" si="5"/>
        <v>0</v>
      </c>
      <c r="B300" s="20">
        <v>0</v>
      </c>
      <c r="K300" s="310"/>
    </row>
    <row r="301" spans="1:11">
      <c r="A301" s="17" t="str">
        <f t="shared" si="5"/>
        <v>0</v>
      </c>
      <c r="B301" s="20">
        <v>0</v>
      </c>
      <c r="K301" s="310"/>
    </row>
    <row r="302" spans="1:11">
      <c r="A302" s="17" t="str">
        <f t="shared" si="5"/>
        <v>0</v>
      </c>
      <c r="B302" s="20">
        <v>0</v>
      </c>
      <c r="K302" s="310"/>
    </row>
    <row r="303" spans="1:11">
      <c r="K303" s="310"/>
    </row>
    <row r="304" spans="1:11">
      <c r="K304" s="311"/>
    </row>
  </sheetData>
  <autoFilter ref="B2:J190"/>
  <pageMargins left="0" right="0" top="0" bottom="0" header="0" footer="0"/>
  <pageSetup paperSize="9" scale="94"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2"/>
  <sheetViews>
    <sheetView zoomScaleNormal="100" zoomScaleSheetLayoutView="100" workbookViewId="0">
      <pane xSplit="2" ySplit="7" topLeftCell="C74" activePane="bottomRight" state="frozen"/>
      <selection activeCell="N54" sqref="N54"/>
      <selection pane="topRight" activeCell="N54" sqref="N54"/>
      <selection pane="bottomLeft" activeCell="N54" sqref="N54"/>
      <selection pane="bottomRight" activeCell="A89" sqref="A89:XFD89"/>
    </sheetView>
  </sheetViews>
  <sheetFormatPr defaultRowHeight="12"/>
  <cols>
    <col min="1" max="1" width="7.7109375" style="428" customWidth="1"/>
    <col min="2" max="2" width="52" customWidth="1"/>
    <col min="3" max="3" width="16.140625" customWidth="1"/>
    <col min="4" max="4" width="16.42578125" customWidth="1"/>
  </cols>
  <sheetData>
    <row r="1" spans="1:4">
      <c r="C1" s="113"/>
      <c r="D1" s="113"/>
    </row>
    <row r="2" spans="1:4" ht="18">
      <c r="B2" s="404" t="s">
        <v>837</v>
      </c>
    </row>
    <row r="3" spans="1:4" ht="18">
      <c r="B3" s="404" t="s">
        <v>872</v>
      </c>
    </row>
    <row r="4" spans="1:4" ht="17.25" customHeight="1">
      <c r="B4" s="66" t="s">
        <v>386</v>
      </c>
    </row>
    <row r="5" spans="1:4" ht="15">
      <c r="B5" s="86" t="s">
        <v>873</v>
      </c>
      <c r="C5" s="54" t="s">
        <v>874</v>
      </c>
      <c r="D5" s="35"/>
    </row>
    <row r="6" spans="1:4" ht="8.25" customHeight="1">
      <c r="B6" s="33"/>
      <c r="C6" s="54"/>
      <c r="D6" s="35"/>
    </row>
    <row r="7" spans="1:4" s="65" customFormat="1" ht="14.25" customHeight="1">
      <c r="A7" s="429" t="s">
        <v>387</v>
      </c>
      <c r="B7" s="324" t="s">
        <v>388</v>
      </c>
      <c r="C7" s="325">
        <v>43465</v>
      </c>
      <c r="D7" s="71">
        <v>43100</v>
      </c>
    </row>
    <row r="8" spans="1:4">
      <c r="A8" s="430" t="s">
        <v>389</v>
      </c>
      <c r="B8" s="46" t="s">
        <v>391</v>
      </c>
      <c r="C8" s="48"/>
      <c r="D8" s="49"/>
    </row>
    <row r="9" spans="1:4">
      <c r="A9" s="431">
        <v>1</v>
      </c>
      <c r="B9" s="329" t="s">
        <v>639</v>
      </c>
      <c r="C9" s="40">
        <v>3908493.519989904</v>
      </c>
      <c r="D9" s="41">
        <v>7547000</v>
      </c>
    </row>
    <row r="10" spans="1:4">
      <c r="A10" s="432">
        <v>1.1000000000000001</v>
      </c>
      <c r="B10" s="328" t="s">
        <v>637</v>
      </c>
      <c r="C10" s="38">
        <v>3807404.519989904</v>
      </c>
      <c r="D10" s="39">
        <v>5780559</v>
      </c>
    </row>
    <row r="11" spans="1:4">
      <c r="A11" s="432">
        <v>1.2</v>
      </c>
      <c r="B11" s="328" t="s">
        <v>638</v>
      </c>
      <c r="C11" s="38">
        <v>101089</v>
      </c>
      <c r="D11" s="39">
        <v>1766441</v>
      </c>
    </row>
    <row r="12" spans="1:4">
      <c r="A12" s="431">
        <v>2</v>
      </c>
      <c r="B12" s="330" t="s">
        <v>640</v>
      </c>
      <c r="C12" s="40">
        <v>0</v>
      </c>
      <c r="D12" s="43">
        <v>0</v>
      </c>
    </row>
    <row r="13" spans="1:4">
      <c r="A13" s="432">
        <v>2.1</v>
      </c>
      <c r="B13" s="331" t="s">
        <v>643</v>
      </c>
      <c r="C13" s="38">
        <v>0</v>
      </c>
      <c r="D13" s="39">
        <v>0</v>
      </c>
    </row>
    <row r="14" spans="1:4">
      <c r="A14" s="432">
        <v>2.2000000000000002</v>
      </c>
      <c r="B14" s="331" t="s">
        <v>644</v>
      </c>
      <c r="C14" s="38">
        <v>0</v>
      </c>
      <c r="D14" s="39">
        <v>0</v>
      </c>
    </row>
    <row r="15" spans="1:4">
      <c r="A15" s="432">
        <v>2.2999999999999998</v>
      </c>
      <c r="B15" s="331" t="s">
        <v>645</v>
      </c>
      <c r="C15" s="38">
        <v>0</v>
      </c>
      <c r="D15" s="39">
        <v>0</v>
      </c>
    </row>
    <row r="16" spans="1:4" ht="16.5" customHeight="1">
      <c r="A16" s="431">
        <v>3</v>
      </c>
      <c r="B16" s="330" t="s">
        <v>646</v>
      </c>
      <c r="C16" s="40">
        <v>6016066.6901628012</v>
      </c>
      <c r="D16" s="43">
        <v>9538052</v>
      </c>
    </row>
    <row r="17" spans="1:4">
      <c r="A17" s="432">
        <v>3.1</v>
      </c>
      <c r="B17" s="331" t="s">
        <v>647</v>
      </c>
      <c r="C17" s="38">
        <v>5805800.6901628012</v>
      </c>
      <c r="D17" s="39">
        <v>7759189</v>
      </c>
    </row>
    <row r="18" spans="1:4">
      <c r="A18" s="432">
        <v>3.2</v>
      </c>
      <c r="B18" s="331" t="s">
        <v>648</v>
      </c>
      <c r="C18" s="38">
        <v>0</v>
      </c>
      <c r="D18" s="39">
        <v>0</v>
      </c>
    </row>
    <row r="19" spans="1:4">
      <c r="A19" s="432">
        <v>3.3</v>
      </c>
      <c r="B19" s="331" t="s">
        <v>649</v>
      </c>
      <c r="C19" s="38">
        <v>0</v>
      </c>
      <c r="D19" s="39">
        <v>0</v>
      </c>
    </row>
    <row r="20" spans="1:4">
      <c r="A20" s="432">
        <v>3.4</v>
      </c>
      <c r="B20" s="331" t="s">
        <v>650</v>
      </c>
      <c r="C20" s="38">
        <v>0</v>
      </c>
      <c r="D20" s="39">
        <v>0</v>
      </c>
    </row>
    <row r="21" spans="1:4">
      <c r="A21" s="432">
        <v>3.5</v>
      </c>
      <c r="B21" s="331" t="s">
        <v>651</v>
      </c>
      <c r="C21" s="38">
        <v>210266</v>
      </c>
      <c r="D21" s="39">
        <v>1778863</v>
      </c>
    </row>
    <row r="22" spans="1:4">
      <c r="A22" s="432">
        <v>3.6</v>
      </c>
      <c r="B22" s="331" t="s">
        <v>652</v>
      </c>
      <c r="C22" s="38">
        <v>0</v>
      </c>
      <c r="D22" s="39">
        <v>0</v>
      </c>
    </row>
    <row r="23" spans="1:4" ht="15.75" customHeight="1">
      <c r="A23" s="431">
        <v>4</v>
      </c>
      <c r="B23" s="330" t="s">
        <v>653</v>
      </c>
      <c r="C23" s="40">
        <v>41096024.401189156</v>
      </c>
      <c r="D23" s="40">
        <v>33954049</v>
      </c>
    </row>
    <row r="24" spans="1:4">
      <c r="A24" s="432">
        <v>4.0999999999999996</v>
      </c>
      <c r="B24" s="331" t="s">
        <v>654</v>
      </c>
      <c r="C24" s="38">
        <v>0</v>
      </c>
      <c r="D24" s="39">
        <v>0</v>
      </c>
    </row>
    <row r="25" spans="1:4">
      <c r="A25" s="432">
        <v>4.1999999999999993</v>
      </c>
      <c r="B25" s="331" t="s">
        <v>655</v>
      </c>
      <c r="C25" s="38">
        <v>0</v>
      </c>
      <c r="D25" s="39">
        <v>0</v>
      </c>
    </row>
    <row r="26" spans="1:4">
      <c r="A26" s="432">
        <v>4.2999999999999989</v>
      </c>
      <c r="B26" s="331" t="s">
        <v>656</v>
      </c>
      <c r="C26" s="38">
        <v>0</v>
      </c>
      <c r="D26" s="39">
        <v>0</v>
      </c>
    </row>
    <row r="27" spans="1:4">
      <c r="A27" s="432">
        <v>4.3999999999999986</v>
      </c>
      <c r="B27" s="331" t="s">
        <v>657</v>
      </c>
      <c r="C27" s="38">
        <v>41096024.401189156</v>
      </c>
      <c r="D27" s="39">
        <v>33954049</v>
      </c>
    </row>
    <row r="28" spans="1:4">
      <c r="A28" s="432">
        <v>4.4999999999999982</v>
      </c>
      <c r="B28" s="331" t="s">
        <v>658</v>
      </c>
      <c r="C28" s="38">
        <v>0</v>
      </c>
      <c r="D28" s="39">
        <v>0</v>
      </c>
    </row>
    <row r="29" spans="1:4">
      <c r="A29" s="432">
        <v>4.5999999999999979</v>
      </c>
      <c r="B29" s="331" t="s">
        <v>659</v>
      </c>
      <c r="C29" s="38">
        <v>0</v>
      </c>
      <c r="D29" s="39">
        <v>0</v>
      </c>
    </row>
    <row r="30" spans="1:4">
      <c r="A30" s="432">
        <v>4.6999999999999975</v>
      </c>
      <c r="B30" s="331" t="s">
        <v>660</v>
      </c>
      <c r="C30" s="38">
        <v>0</v>
      </c>
      <c r="D30" s="39">
        <v>0</v>
      </c>
    </row>
    <row r="31" spans="1:4">
      <c r="A31" s="431">
        <v>5</v>
      </c>
      <c r="B31" s="330" t="s">
        <v>661</v>
      </c>
      <c r="C31" s="40">
        <v>167765.83999830004</v>
      </c>
      <c r="D31" s="43">
        <v>206143</v>
      </c>
    </row>
    <row r="32" spans="1:4">
      <c r="A32" s="431">
        <v>6</v>
      </c>
      <c r="B32" s="330" t="s">
        <v>662</v>
      </c>
      <c r="C32" s="40">
        <v>0</v>
      </c>
      <c r="D32" s="43">
        <v>0</v>
      </c>
    </row>
    <row r="33" spans="1:4" s="65" customFormat="1" ht="15" customHeight="1">
      <c r="A33" s="433"/>
      <c r="B33" s="98" t="s">
        <v>663</v>
      </c>
      <c r="C33" s="79">
        <v>51188350.451340161</v>
      </c>
      <c r="D33" s="80">
        <v>51245244</v>
      </c>
    </row>
    <row r="34" spans="1:4" ht="18.75" customHeight="1">
      <c r="A34" s="434" t="s">
        <v>390</v>
      </c>
      <c r="B34" s="37" t="s">
        <v>392</v>
      </c>
      <c r="C34" s="38"/>
      <c r="D34" s="39"/>
    </row>
    <row r="35" spans="1:4">
      <c r="A35" s="431">
        <v>7</v>
      </c>
      <c r="B35" s="330" t="s">
        <v>664</v>
      </c>
      <c r="C35" s="40">
        <v>0</v>
      </c>
      <c r="D35" s="43">
        <v>0</v>
      </c>
    </row>
    <row r="36" spans="1:4">
      <c r="A36" s="435">
        <v>7.1</v>
      </c>
      <c r="B36" s="331" t="s">
        <v>665</v>
      </c>
      <c r="C36" s="38">
        <v>0</v>
      </c>
      <c r="D36" s="39">
        <v>0</v>
      </c>
    </row>
    <row r="37" spans="1:4">
      <c r="A37" s="435">
        <v>7.2</v>
      </c>
      <c r="B37" s="331" t="s">
        <v>666</v>
      </c>
      <c r="C37" s="38">
        <v>0</v>
      </c>
      <c r="D37" s="39">
        <v>0</v>
      </c>
    </row>
    <row r="38" spans="1:4">
      <c r="A38" s="435">
        <v>7.3</v>
      </c>
      <c r="B38" s="331" t="s">
        <v>667</v>
      </c>
      <c r="C38" s="38">
        <v>0</v>
      </c>
      <c r="D38" s="39">
        <v>0</v>
      </c>
    </row>
    <row r="39" spans="1:4">
      <c r="A39" s="435">
        <v>7.4</v>
      </c>
      <c r="B39" s="331" t="s">
        <v>668</v>
      </c>
      <c r="C39" s="38">
        <v>0</v>
      </c>
      <c r="D39" s="39">
        <v>0</v>
      </c>
    </row>
    <row r="40" spans="1:4">
      <c r="A40" s="435">
        <v>7.5</v>
      </c>
      <c r="B40" s="331" t="s">
        <v>669</v>
      </c>
      <c r="C40" s="38">
        <v>0</v>
      </c>
      <c r="D40" s="39">
        <v>0</v>
      </c>
    </row>
    <row r="41" spans="1:4">
      <c r="A41" s="435">
        <v>7.6</v>
      </c>
      <c r="B41" s="331" t="s">
        <v>670</v>
      </c>
      <c r="C41" s="38">
        <v>0</v>
      </c>
      <c r="D41" s="39">
        <v>0</v>
      </c>
    </row>
    <row r="42" spans="1:4">
      <c r="A42" s="431">
        <v>8</v>
      </c>
      <c r="B42" s="330" t="s">
        <v>671</v>
      </c>
      <c r="C42" s="40">
        <v>9431295.9833332989</v>
      </c>
      <c r="D42" s="43">
        <v>10355587</v>
      </c>
    </row>
    <row r="43" spans="1:4">
      <c r="A43" s="435">
        <v>8.1</v>
      </c>
      <c r="B43" s="331" t="s">
        <v>672</v>
      </c>
      <c r="C43" s="38">
        <v>406233</v>
      </c>
      <c r="D43" s="39">
        <v>0</v>
      </c>
    </row>
    <row r="44" spans="1:4">
      <c r="A44" s="435">
        <v>8.1999999999999993</v>
      </c>
      <c r="B44" s="331" t="s">
        <v>673</v>
      </c>
      <c r="C44" s="38">
        <v>0</v>
      </c>
      <c r="D44" s="39"/>
    </row>
    <row r="45" spans="1:4">
      <c r="A45" s="435">
        <v>8.3000000000000007</v>
      </c>
      <c r="B45" s="331" t="s">
        <v>674</v>
      </c>
      <c r="C45" s="38">
        <v>9025062.9833332989</v>
      </c>
      <c r="D45" s="39">
        <v>10355587</v>
      </c>
    </row>
    <row r="46" spans="1:4">
      <c r="A46" s="435">
        <v>8.4</v>
      </c>
      <c r="B46" s="331" t="s">
        <v>675</v>
      </c>
      <c r="C46" s="38">
        <v>0</v>
      </c>
      <c r="D46" s="39">
        <v>0</v>
      </c>
    </row>
    <row r="47" spans="1:4">
      <c r="A47" s="431">
        <v>9</v>
      </c>
      <c r="B47" s="330" t="s">
        <v>676</v>
      </c>
      <c r="C47" s="40">
        <v>0</v>
      </c>
      <c r="D47" s="43">
        <v>0</v>
      </c>
    </row>
    <row r="48" spans="1:4">
      <c r="A48" s="431">
        <v>10</v>
      </c>
      <c r="B48" s="330" t="s">
        <v>677</v>
      </c>
      <c r="C48" s="40">
        <v>0</v>
      </c>
      <c r="D48" s="43">
        <v>0</v>
      </c>
    </row>
    <row r="49" spans="1:4">
      <c r="A49" s="435">
        <v>10.1</v>
      </c>
      <c r="B49" s="331" t="s">
        <v>678</v>
      </c>
      <c r="C49" s="38">
        <v>0</v>
      </c>
      <c r="D49" s="39">
        <v>0</v>
      </c>
    </row>
    <row r="50" spans="1:4">
      <c r="A50" s="435">
        <v>10.199999999999999</v>
      </c>
      <c r="B50" s="331" t="s">
        <v>679</v>
      </c>
      <c r="C50" s="38">
        <v>0</v>
      </c>
      <c r="D50" s="39">
        <v>0</v>
      </c>
    </row>
    <row r="51" spans="1:4">
      <c r="A51" s="435">
        <v>10.3</v>
      </c>
      <c r="B51" s="331" t="s">
        <v>680</v>
      </c>
      <c r="C51" s="38">
        <v>0</v>
      </c>
      <c r="D51" s="39">
        <v>0</v>
      </c>
    </row>
    <row r="52" spans="1:4">
      <c r="A52" s="431">
        <v>11</v>
      </c>
      <c r="B52" s="330" t="s">
        <v>641</v>
      </c>
      <c r="C52" s="40">
        <v>0</v>
      </c>
      <c r="D52" s="43">
        <v>0</v>
      </c>
    </row>
    <row r="53" spans="1:4">
      <c r="A53" s="431">
        <v>12</v>
      </c>
      <c r="B53" s="330" t="s">
        <v>642</v>
      </c>
      <c r="C53" s="40">
        <v>0</v>
      </c>
      <c r="D53" s="43">
        <v>0</v>
      </c>
    </row>
    <row r="54" spans="1:4" ht="15.75" customHeight="1">
      <c r="A54" s="436"/>
      <c r="B54" s="50" t="s">
        <v>393</v>
      </c>
      <c r="C54" s="52">
        <v>9431295.9833332989</v>
      </c>
      <c r="D54" s="55">
        <v>10355587</v>
      </c>
    </row>
    <row r="55" spans="1:4" s="65" customFormat="1" ht="16.5" customHeight="1">
      <c r="A55" s="437"/>
      <c r="B55" s="324" t="s">
        <v>394</v>
      </c>
      <c r="C55" s="326">
        <v>60619646.434673458</v>
      </c>
      <c r="D55" s="326">
        <v>61600831</v>
      </c>
    </row>
    <row r="56" spans="1:4" ht="7.5" customHeight="1"/>
    <row r="57" spans="1:4" ht="7.5" customHeight="1"/>
    <row r="58" spans="1:4" s="65" customFormat="1" ht="15" customHeight="1">
      <c r="A58" s="429"/>
      <c r="B58" s="324" t="s">
        <v>401</v>
      </c>
      <c r="C58" s="325">
        <v>43465</v>
      </c>
      <c r="D58" s="71">
        <v>43100</v>
      </c>
    </row>
    <row r="59" spans="1:4" ht="15.75" customHeight="1">
      <c r="A59" s="438" t="s">
        <v>396</v>
      </c>
      <c r="B59" s="46" t="s">
        <v>403</v>
      </c>
      <c r="C59" s="56">
        <v>53279946.338945404</v>
      </c>
      <c r="D59" s="57">
        <v>56124220</v>
      </c>
    </row>
    <row r="60" spans="1:4">
      <c r="A60" s="435">
        <v>13.1</v>
      </c>
      <c r="B60" s="331" t="s">
        <v>681</v>
      </c>
      <c r="C60" s="38">
        <v>0</v>
      </c>
      <c r="D60" s="39">
        <v>0</v>
      </c>
    </row>
    <row r="61" spans="1:4">
      <c r="A61" s="435">
        <v>13.2</v>
      </c>
      <c r="B61" s="331" t="s">
        <v>682</v>
      </c>
      <c r="C61" s="38">
        <v>0</v>
      </c>
      <c r="D61" s="39">
        <v>0</v>
      </c>
    </row>
    <row r="62" spans="1:4">
      <c r="A62" s="435">
        <v>13.299999999999999</v>
      </c>
      <c r="B62" s="331" t="s">
        <v>683</v>
      </c>
      <c r="C62" s="38">
        <v>0</v>
      </c>
      <c r="D62" s="39">
        <v>0</v>
      </c>
    </row>
    <row r="63" spans="1:4">
      <c r="A63" s="435">
        <v>13.399999999999999</v>
      </c>
      <c r="B63" s="331" t="s">
        <v>684</v>
      </c>
      <c r="C63" s="38">
        <v>8821169.2630323004</v>
      </c>
      <c r="D63" s="39">
        <v>9603853</v>
      </c>
    </row>
    <row r="64" spans="1:4">
      <c r="A64" s="435">
        <v>13.499999999999998</v>
      </c>
      <c r="B64" s="331" t="s">
        <v>685</v>
      </c>
      <c r="C64" s="38">
        <v>44064586</v>
      </c>
      <c r="D64" s="39">
        <v>45880712</v>
      </c>
    </row>
    <row r="65" spans="1:4">
      <c r="A65" s="435">
        <v>13.599999999999998</v>
      </c>
      <c r="B65" s="331" t="s">
        <v>686</v>
      </c>
      <c r="C65" s="38">
        <v>0</v>
      </c>
      <c r="D65" s="39">
        <v>0</v>
      </c>
    </row>
    <row r="66" spans="1:4">
      <c r="A66" s="435">
        <v>13.699999999999998</v>
      </c>
      <c r="B66" s="331" t="s">
        <v>687</v>
      </c>
      <c r="C66" s="38">
        <v>0</v>
      </c>
      <c r="D66" s="39">
        <v>0</v>
      </c>
    </row>
    <row r="67" spans="1:4">
      <c r="A67" s="435">
        <v>13.799999999999997</v>
      </c>
      <c r="B67" s="331" t="s">
        <v>688</v>
      </c>
      <c r="C67" s="38">
        <v>273541</v>
      </c>
      <c r="D67" s="39">
        <v>113166</v>
      </c>
    </row>
    <row r="68" spans="1:4">
      <c r="A68" s="435">
        <v>13.899999999999997</v>
      </c>
      <c r="B68" s="331" t="s">
        <v>689</v>
      </c>
      <c r="C68" s="38">
        <v>120650.07591309979</v>
      </c>
      <c r="D68" s="39">
        <v>526489</v>
      </c>
    </row>
    <row r="69" spans="1:4">
      <c r="A69" s="432">
        <v>14.1</v>
      </c>
      <c r="B69" s="330" t="s">
        <v>698</v>
      </c>
      <c r="C69" s="40">
        <v>0</v>
      </c>
      <c r="D69" s="43">
        <v>84587</v>
      </c>
    </row>
    <row r="70" spans="1:4">
      <c r="A70" s="435">
        <v>14.2</v>
      </c>
      <c r="B70" s="330" t="s">
        <v>699</v>
      </c>
      <c r="C70" s="40">
        <v>0</v>
      </c>
      <c r="D70" s="43">
        <v>0</v>
      </c>
    </row>
    <row r="71" spans="1:4">
      <c r="A71" s="435">
        <v>14.3</v>
      </c>
      <c r="B71" s="330" t="s">
        <v>690</v>
      </c>
      <c r="C71" s="40">
        <v>0</v>
      </c>
      <c r="D71" s="43">
        <v>0</v>
      </c>
    </row>
    <row r="72" spans="1:4" ht="15.75" customHeight="1">
      <c r="A72" s="431"/>
      <c r="B72" s="37" t="s">
        <v>397</v>
      </c>
      <c r="C72" s="44">
        <v>53279946.338945404</v>
      </c>
      <c r="D72" s="41">
        <v>56208807</v>
      </c>
    </row>
    <row r="73" spans="1:4" ht="16.5" customHeight="1">
      <c r="A73" s="439" t="s">
        <v>405</v>
      </c>
      <c r="B73" s="37" t="s">
        <v>404</v>
      </c>
      <c r="C73" s="40">
        <v>2540000</v>
      </c>
      <c r="D73" s="43">
        <v>0</v>
      </c>
    </row>
    <row r="74" spans="1:4" ht="13.5" customHeight="1">
      <c r="A74" s="435">
        <v>15.1</v>
      </c>
      <c r="B74" s="331" t="s">
        <v>681</v>
      </c>
      <c r="C74" s="38">
        <v>0</v>
      </c>
      <c r="D74" s="39">
        <v>0</v>
      </c>
    </row>
    <row r="75" spans="1:4">
      <c r="A75" s="435">
        <v>15.2</v>
      </c>
      <c r="B75" s="331" t="s">
        <v>682</v>
      </c>
      <c r="C75" s="38">
        <v>2540000</v>
      </c>
      <c r="D75" s="39">
        <v>0</v>
      </c>
    </row>
    <row r="76" spans="1:4">
      <c r="A76" s="435">
        <v>15.299999999999999</v>
      </c>
      <c r="B76" s="331" t="s">
        <v>691</v>
      </c>
      <c r="C76" s="38">
        <v>0</v>
      </c>
      <c r="D76" s="39">
        <v>0</v>
      </c>
    </row>
    <row r="77" spans="1:4">
      <c r="A77" s="435">
        <v>15.399999999999999</v>
      </c>
      <c r="B77" s="331" t="s">
        <v>684</v>
      </c>
      <c r="C77" s="38">
        <v>0</v>
      </c>
      <c r="D77" s="39">
        <v>0</v>
      </c>
    </row>
    <row r="78" spans="1:4">
      <c r="A78" s="435">
        <v>15.499999999999998</v>
      </c>
      <c r="B78" s="331" t="s">
        <v>692</v>
      </c>
      <c r="C78" s="38">
        <v>0</v>
      </c>
      <c r="D78" s="39">
        <v>0</v>
      </c>
    </row>
    <row r="79" spans="1:4">
      <c r="A79" s="435">
        <v>15.599999999999998</v>
      </c>
      <c r="B79" s="331" t="s">
        <v>686</v>
      </c>
      <c r="C79" s="38">
        <v>0</v>
      </c>
      <c r="D79" s="39">
        <v>0</v>
      </c>
    </row>
    <row r="80" spans="1:4">
      <c r="A80" s="435">
        <v>15.699999999999998</v>
      </c>
      <c r="B80" s="331" t="s">
        <v>687</v>
      </c>
      <c r="C80" s="38">
        <v>0</v>
      </c>
      <c r="D80" s="39">
        <v>0</v>
      </c>
    </row>
    <row r="81" spans="1:4">
      <c r="A81" s="435">
        <v>15.799999999999997</v>
      </c>
      <c r="B81" s="331" t="s">
        <v>685</v>
      </c>
      <c r="C81" s="38">
        <v>0</v>
      </c>
      <c r="D81" s="39">
        <v>0</v>
      </c>
    </row>
    <row r="82" spans="1:4" ht="14.25" customHeight="1">
      <c r="A82" s="431">
        <v>16</v>
      </c>
      <c r="B82" s="330" t="s">
        <v>700</v>
      </c>
      <c r="C82" s="40">
        <v>0</v>
      </c>
      <c r="D82" s="43">
        <v>0</v>
      </c>
    </row>
    <row r="83" spans="1:4" ht="14.25" customHeight="1">
      <c r="A83" s="431">
        <v>17</v>
      </c>
      <c r="B83" s="330" t="s">
        <v>701</v>
      </c>
      <c r="C83" s="40">
        <v>150000</v>
      </c>
      <c r="D83" s="43">
        <v>150000</v>
      </c>
    </row>
    <row r="84" spans="1:4" ht="14.25" customHeight="1">
      <c r="A84" s="431">
        <v>18</v>
      </c>
      <c r="B84" s="330" t="s">
        <v>703</v>
      </c>
      <c r="C84" s="40">
        <v>922799.45</v>
      </c>
      <c r="D84" s="43">
        <v>1005061</v>
      </c>
    </row>
    <row r="85" spans="1:4" ht="14.25" customHeight="1">
      <c r="A85" s="431">
        <v>19</v>
      </c>
      <c r="B85" s="330" t="s">
        <v>702</v>
      </c>
      <c r="C85" s="40">
        <v>0</v>
      </c>
      <c r="D85" s="43">
        <v>0</v>
      </c>
    </row>
    <row r="86" spans="1:4">
      <c r="A86" s="435">
        <v>19.100000000000001</v>
      </c>
      <c r="B86" s="331" t="s">
        <v>693</v>
      </c>
      <c r="C86" s="38">
        <v>0</v>
      </c>
      <c r="D86" s="39">
        <v>0</v>
      </c>
    </row>
    <row r="87" spans="1:4">
      <c r="A87" s="435">
        <v>19.2</v>
      </c>
      <c r="B87" s="331" t="s">
        <v>694</v>
      </c>
      <c r="C87" s="38">
        <v>0</v>
      </c>
      <c r="D87" s="39">
        <v>0</v>
      </c>
    </row>
    <row r="88" spans="1:4" ht="12.75" customHeight="1">
      <c r="A88" s="431">
        <v>20</v>
      </c>
      <c r="B88" s="330" t="s">
        <v>704</v>
      </c>
      <c r="C88" s="40">
        <v>0</v>
      </c>
      <c r="D88" s="43">
        <v>0</v>
      </c>
    </row>
    <row r="89" spans="1:4" ht="15" customHeight="1">
      <c r="A89" s="434"/>
      <c r="B89" s="37" t="s">
        <v>398</v>
      </c>
      <c r="C89" s="44">
        <v>3612799.45</v>
      </c>
      <c r="D89" s="41">
        <v>1155061</v>
      </c>
    </row>
    <row r="90" spans="1:4" ht="15" customHeight="1">
      <c r="A90" s="434"/>
      <c r="B90" s="37" t="s">
        <v>399</v>
      </c>
      <c r="C90" s="44">
        <v>56892745.788945407</v>
      </c>
      <c r="D90" s="41">
        <v>57363868</v>
      </c>
    </row>
    <row r="91" spans="1:4" ht="15.75" customHeight="1">
      <c r="A91" s="439" t="s">
        <v>406</v>
      </c>
      <c r="B91" s="37" t="s">
        <v>407</v>
      </c>
      <c r="C91" s="44">
        <v>100000</v>
      </c>
      <c r="D91" s="41">
        <v>100000</v>
      </c>
    </row>
    <row r="92" spans="1:4" ht="13.5" customHeight="1">
      <c r="A92" s="431">
        <v>21</v>
      </c>
      <c r="B92" s="330" t="s">
        <v>697</v>
      </c>
      <c r="C92" s="40">
        <v>100000</v>
      </c>
      <c r="D92" s="43">
        <v>100000</v>
      </c>
    </row>
    <row r="93" spans="1:4" ht="13.5" customHeight="1">
      <c r="A93" s="431">
        <v>22</v>
      </c>
      <c r="B93" s="330" t="s">
        <v>705</v>
      </c>
      <c r="C93" s="40">
        <v>0</v>
      </c>
      <c r="D93" s="43">
        <v>0</v>
      </c>
    </row>
    <row r="94" spans="1:4" ht="13.5" customHeight="1">
      <c r="A94" s="431">
        <v>23</v>
      </c>
      <c r="B94" s="330" t="s">
        <v>706</v>
      </c>
      <c r="C94" s="40">
        <v>0</v>
      </c>
      <c r="D94" s="43">
        <v>0</v>
      </c>
    </row>
    <row r="95" spans="1:4" ht="13.5" customHeight="1">
      <c r="A95" s="431">
        <v>24</v>
      </c>
      <c r="B95" s="330" t="s">
        <v>707</v>
      </c>
      <c r="C95" s="40">
        <v>0</v>
      </c>
      <c r="D95" s="43">
        <v>0</v>
      </c>
    </row>
    <row r="96" spans="1:4">
      <c r="A96" s="435">
        <v>24.1</v>
      </c>
      <c r="B96" s="331" t="s">
        <v>695</v>
      </c>
      <c r="C96" s="38">
        <v>0</v>
      </c>
      <c r="D96" s="39">
        <v>0</v>
      </c>
    </row>
    <row r="97" spans="1:4">
      <c r="A97" s="435">
        <v>24.2</v>
      </c>
      <c r="B97" s="331" t="s">
        <v>696</v>
      </c>
      <c r="C97" s="38">
        <v>0</v>
      </c>
      <c r="D97" s="39">
        <v>0</v>
      </c>
    </row>
    <row r="98" spans="1:4">
      <c r="A98" s="435">
        <v>24.3</v>
      </c>
      <c r="B98" s="331" t="s">
        <v>444</v>
      </c>
      <c r="C98" s="38">
        <v>0</v>
      </c>
      <c r="D98" s="39">
        <v>0</v>
      </c>
    </row>
    <row r="99" spans="1:4" ht="13.5" customHeight="1">
      <c r="A99" s="431">
        <v>25</v>
      </c>
      <c r="B99" s="330" t="s">
        <v>708</v>
      </c>
      <c r="C99" s="40">
        <v>4136961.6819646</v>
      </c>
      <c r="D99" s="43">
        <v>2508927</v>
      </c>
    </row>
    <row r="100" spans="1:4" ht="13.5" customHeight="1">
      <c r="A100" s="431">
        <v>26</v>
      </c>
      <c r="B100" s="330" t="s">
        <v>709</v>
      </c>
      <c r="C100" s="40">
        <v>-510061</v>
      </c>
      <c r="D100" s="43">
        <v>1628036</v>
      </c>
    </row>
    <row r="101" spans="1:4" ht="15.75" customHeight="1">
      <c r="A101" s="436"/>
      <c r="B101" s="50" t="s">
        <v>400</v>
      </c>
      <c r="C101" s="52">
        <v>3726900.6819646005</v>
      </c>
      <c r="D101" s="55">
        <v>4236963</v>
      </c>
    </row>
    <row r="102" spans="1:4" s="65" customFormat="1" ht="16.5" customHeight="1">
      <c r="A102" s="437"/>
      <c r="B102" s="324" t="s">
        <v>402</v>
      </c>
      <c r="C102" s="326">
        <v>60619646.470910005</v>
      </c>
      <c r="D102" s="326">
        <v>61600831</v>
      </c>
    </row>
    <row r="103" spans="1:4">
      <c r="C103" s="22"/>
    </row>
    <row r="104" spans="1:4">
      <c r="B104" s="240" t="s">
        <v>551</v>
      </c>
      <c r="C104" s="332" t="s">
        <v>860</v>
      </c>
    </row>
    <row r="105" spans="1:4">
      <c r="B105" s="240"/>
    </row>
    <row r="106" spans="1:4">
      <c r="B106" s="240"/>
    </row>
    <row r="107" spans="1:4">
      <c r="B107" s="238"/>
    </row>
    <row r="108" spans="1:4">
      <c r="B108" s="192" t="s">
        <v>552</v>
      </c>
      <c r="C108" s="376" t="s">
        <v>871</v>
      </c>
      <c r="D108" s="239"/>
    </row>
    <row r="109" spans="1:4">
      <c r="B109" s="238"/>
    </row>
    <row r="110" spans="1:4">
      <c r="B110" s="238"/>
    </row>
    <row r="111" spans="1:4">
      <c r="B111" s="238"/>
    </row>
    <row r="112" spans="1:4">
      <c r="B112" s="192" t="s">
        <v>553</v>
      </c>
      <c r="C112" s="376" t="s">
        <v>841</v>
      </c>
      <c r="D112" s="239"/>
    </row>
  </sheetData>
  <pageMargins left="0.99" right="0.41" top="0.51181102362204722" bottom="0.51181102362204722" header="0.31496062992125984" footer="0.31496062992125984"/>
  <pageSetup paperSize="9" fitToHeight="0" orientation="portrait" r:id="rId1"/>
  <rowBreaks count="1" manualBreakCount="1">
    <brk id="5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9"/>
  <sheetViews>
    <sheetView zoomScaleNormal="100" zoomScaleSheetLayoutView="90" workbookViewId="0">
      <pane xSplit="2" ySplit="7" topLeftCell="C14" activePane="bottomRight" state="frozen"/>
      <selection activeCell="D22" sqref="D22"/>
      <selection pane="topRight" activeCell="D22" sqref="D22"/>
      <selection pane="bottomLeft" activeCell="D22" sqref="D22"/>
      <selection pane="bottomRight" activeCell="C17" sqref="C17"/>
    </sheetView>
  </sheetViews>
  <sheetFormatPr defaultRowHeight="12"/>
  <cols>
    <col min="1" max="1" width="7.5703125" style="444" customWidth="1"/>
    <col min="2" max="2" width="57.7109375" customWidth="1"/>
    <col min="3" max="3" width="16.7109375" customWidth="1"/>
    <col min="4" max="4" width="15.7109375" customWidth="1"/>
  </cols>
  <sheetData>
    <row r="1" spans="1:4" ht="16.5" customHeight="1">
      <c r="C1" s="22"/>
      <c r="D1" s="22"/>
    </row>
    <row r="2" spans="1:4" ht="18">
      <c r="B2" s="404" t="s">
        <v>837</v>
      </c>
    </row>
    <row r="3" spans="1:4" ht="18">
      <c r="B3" s="404" t="s">
        <v>872</v>
      </c>
    </row>
    <row r="4" spans="1:4" ht="17.25" customHeight="1">
      <c r="B4" s="66" t="s">
        <v>420</v>
      </c>
    </row>
    <row r="5" spans="1:4" ht="17.25" customHeight="1">
      <c r="B5" s="15" t="s">
        <v>875</v>
      </c>
      <c r="C5" t="s">
        <v>874</v>
      </c>
    </row>
    <row r="6" spans="1:4">
      <c r="B6" s="33"/>
    </row>
    <row r="7" spans="1:4" s="32" customFormat="1" ht="17.25" customHeight="1">
      <c r="A7" s="445" t="s">
        <v>389</v>
      </c>
      <c r="B7" s="338" t="s">
        <v>414</v>
      </c>
      <c r="C7" s="71">
        <v>43465</v>
      </c>
      <c r="D7" s="71">
        <v>43100</v>
      </c>
    </row>
    <row r="8" spans="1:4" ht="14.25" customHeight="1">
      <c r="A8" s="446">
        <v>30</v>
      </c>
      <c r="B8" s="334" t="s">
        <v>408</v>
      </c>
      <c r="C8" s="74">
        <v>45415808</v>
      </c>
      <c r="D8" s="75">
        <v>47288417</v>
      </c>
    </row>
    <row r="9" spans="1:4" ht="14.25" customHeight="1">
      <c r="A9" s="431">
        <v>31</v>
      </c>
      <c r="B9" s="329" t="s">
        <v>435</v>
      </c>
      <c r="C9" s="44">
        <v>0</v>
      </c>
      <c r="D9" s="41">
        <v>0</v>
      </c>
    </row>
    <row r="10" spans="1:4" ht="14.25" customHeight="1">
      <c r="A10" s="431">
        <v>32</v>
      </c>
      <c r="B10" s="329" t="s">
        <v>409</v>
      </c>
      <c r="C10" s="44">
        <v>0</v>
      </c>
      <c r="D10" s="41">
        <v>0</v>
      </c>
    </row>
    <row r="11" spans="1:4" ht="14.25" customHeight="1">
      <c r="A11" s="431">
        <v>33</v>
      </c>
      <c r="B11" s="329" t="s">
        <v>410</v>
      </c>
      <c r="C11" s="44">
        <v>39998</v>
      </c>
      <c r="D11" s="41">
        <v>0</v>
      </c>
    </row>
    <row r="12" spans="1:4" s="65" customFormat="1">
      <c r="A12" s="447"/>
      <c r="B12" s="335" t="s">
        <v>421</v>
      </c>
      <c r="C12" s="79">
        <v>45455806</v>
      </c>
      <c r="D12" s="80">
        <v>47288417</v>
      </c>
    </row>
    <row r="13" spans="1:4" s="32" customFormat="1" ht="18.75" customHeight="1">
      <c r="A13" s="433" t="s">
        <v>390</v>
      </c>
      <c r="B13" s="341" t="s">
        <v>415</v>
      </c>
      <c r="C13" s="339"/>
      <c r="D13" s="340"/>
    </row>
    <row r="14" spans="1:4" ht="15" customHeight="1">
      <c r="A14" s="431">
        <v>34</v>
      </c>
      <c r="B14" s="329" t="s">
        <v>710</v>
      </c>
      <c r="C14" s="44">
        <v>-30808319</v>
      </c>
      <c r="D14" s="41">
        <v>-30296786</v>
      </c>
    </row>
    <row r="15" spans="1:4">
      <c r="A15" s="432">
        <v>34.1</v>
      </c>
      <c r="B15" s="331" t="s">
        <v>710</v>
      </c>
      <c r="C15" s="38">
        <v>-27304601</v>
      </c>
      <c r="D15" s="39">
        <v>-26476997</v>
      </c>
    </row>
    <row r="16" spans="1:4">
      <c r="A16" s="432">
        <v>34.200000000000003</v>
      </c>
      <c r="B16" s="331" t="s">
        <v>711</v>
      </c>
      <c r="C16" s="38">
        <v>-3503718</v>
      </c>
      <c r="D16" s="39">
        <v>-3819789</v>
      </c>
    </row>
    <row r="17" spans="1:4" ht="17.25" customHeight="1">
      <c r="A17" s="431">
        <v>35</v>
      </c>
      <c r="B17" s="329" t="s">
        <v>712</v>
      </c>
      <c r="C17" s="44">
        <v>-6717625</v>
      </c>
      <c r="D17" s="41">
        <v>-6056059</v>
      </c>
    </row>
    <row r="18" spans="1:4">
      <c r="A18" s="435">
        <v>35.1</v>
      </c>
      <c r="B18" s="331" t="s">
        <v>713</v>
      </c>
      <c r="C18" s="38">
        <v>-5757000</v>
      </c>
      <c r="D18" s="39">
        <v>-5253791</v>
      </c>
    </row>
    <row r="19" spans="1:4">
      <c r="A19" s="435">
        <v>35.200000000000003</v>
      </c>
      <c r="B19" s="331" t="s">
        <v>714</v>
      </c>
      <c r="C19" s="38">
        <v>-960625</v>
      </c>
      <c r="D19" s="39">
        <v>-802268</v>
      </c>
    </row>
    <row r="20" spans="1:4">
      <c r="A20" s="435">
        <v>35.299999999999997</v>
      </c>
      <c r="B20" s="331" t="s">
        <v>715</v>
      </c>
      <c r="C20" s="38">
        <v>0</v>
      </c>
      <c r="D20" s="39">
        <v>0</v>
      </c>
    </row>
    <row r="21" spans="1:4" ht="14.25" customHeight="1">
      <c r="A21" s="431">
        <v>36</v>
      </c>
      <c r="B21" s="329" t="s">
        <v>716</v>
      </c>
      <c r="C21" s="44">
        <v>0</v>
      </c>
      <c r="D21" s="39">
        <v>0</v>
      </c>
    </row>
    <row r="22" spans="1:4" ht="14.25" customHeight="1">
      <c r="A22" s="431">
        <v>37</v>
      </c>
      <c r="B22" s="329" t="s">
        <v>717</v>
      </c>
      <c r="C22" s="44">
        <v>-2410997</v>
      </c>
      <c r="D22" s="41">
        <v>-2809120</v>
      </c>
    </row>
    <row r="23" spans="1:4" ht="14.25" customHeight="1">
      <c r="A23" s="431">
        <v>38</v>
      </c>
      <c r="B23" s="329" t="s">
        <v>718</v>
      </c>
      <c r="C23" s="44">
        <v>-6127904</v>
      </c>
      <c r="D23" s="41">
        <v>-6382943</v>
      </c>
    </row>
    <row r="24" spans="1:4" ht="17.25" customHeight="1">
      <c r="A24" s="448"/>
      <c r="B24" s="73" t="s">
        <v>422</v>
      </c>
      <c r="C24" s="52">
        <v>-46064845</v>
      </c>
      <c r="D24" s="55">
        <v>-45544908</v>
      </c>
    </row>
    <row r="25" spans="1:4" s="65" customFormat="1" ht="16.5" customHeight="1">
      <c r="A25" s="449"/>
      <c r="B25" s="337" t="s">
        <v>417</v>
      </c>
      <c r="C25" s="326">
        <v>-609039</v>
      </c>
      <c r="D25" s="326">
        <v>1743509</v>
      </c>
    </row>
    <row r="26" spans="1:4" ht="15.75" customHeight="1">
      <c r="A26" s="438" t="s">
        <v>396</v>
      </c>
      <c r="B26" s="334" t="s">
        <v>434</v>
      </c>
      <c r="C26" s="74">
        <v>659243</v>
      </c>
      <c r="D26" s="75">
        <v>342852</v>
      </c>
    </row>
    <row r="27" spans="1:4">
      <c r="A27" s="431">
        <v>39</v>
      </c>
      <c r="B27" s="327" t="s">
        <v>727</v>
      </c>
      <c r="C27" s="38">
        <v>0</v>
      </c>
      <c r="D27" s="39">
        <v>0</v>
      </c>
    </row>
    <row r="28" spans="1:4">
      <c r="A28" s="431">
        <v>40</v>
      </c>
      <c r="B28" s="331" t="s">
        <v>728</v>
      </c>
      <c r="C28" s="38">
        <v>0</v>
      </c>
      <c r="D28" s="39">
        <v>0</v>
      </c>
    </row>
    <row r="29" spans="1:4">
      <c r="A29" s="431">
        <v>41</v>
      </c>
      <c r="B29" s="331" t="s">
        <v>729</v>
      </c>
      <c r="C29" s="38">
        <v>0</v>
      </c>
      <c r="D29" s="39">
        <v>20253</v>
      </c>
    </row>
    <row r="30" spans="1:4">
      <c r="A30" s="431">
        <v>42</v>
      </c>
      <c r="B30" s="331" t="s">
        <v>730</v>
      </c>
      <c r="C30" s="38">
        <v>576982</v>
      </c>
      <c r="D30" s="39">
        <v>-10718</v>
      </c>
    </row>
    <row r="31" spans="1:4">
      <c r="A31" s="431">
        <v>43</v>
      </c>
      <c r="B31" s="331" t="s">
        <v>731</v>
      </c>
      <c r="C31" s="38">
        <v>82261</v>
      </c>
      <c r="D31" s="39">
        <v>333317</v>
      </c>
    </row>
    <row r="32" spans="1:4" ht="15" customHeight="1">
      <c r="A32" s="431">
        <v>44</v>
      </c>
      <c r="B32" s="329" t="s">
        <v>719</v>
      </c>
      <c r="C32" s="44">
        <v>0</v>
      </c>
      <c r="D32" s="41">
        <v>0</v>
      </c>
    </row>
    <row r="33" spans="1:4" ht="18" customHeight="1">
      <c r="A33" s="434" t="s">
        <v>405</v>
      </c>
      <c r="B33" s="329" t="s">
        <v>423</v>
      </c>
      <c r="C33" s="44">
        <v>-560265</v>
      </c>
      <c r="D33" s="41">
        <v>-171024</v>
      </c>
    </row>
    <row r="34" spans="1:4" ht="13.5" customHeight="1">
      <c r="A34" s="431">
        <v>45</v>
      </c>
      <c r="B34" s="331" t="s">
        <v>720</v>
      </c>
      <c r="C34" s="38">
        <v>0</v>
      </c>
      <c r="D34" s="39">
        <v>0</v>
      </c>
    </row>
    <row r="35" spans="1:4" ht="13.5" customHeight="1">
      <c r="A35" s="431">
        <v>46</v>
      </c>
      <c r="B35" s="331" t="s">
        <v>721</v>
      </c>
      <c r="C35" s="38">
        <v>-560265</v>
      </c>
      <c r="D35" s="39">
        <v>-171024</v>
      </c>
    </row>
    <row r="36" spans="1:4">
      <c r="A36" s="431">
        <v>47</v>
      </c>
      <c r="B36" s="331" t="s">
        <v>546</v>
      </c>
      <c r="C36" s="38">
        <v>0</v>
      </c>
      <c r="D36" s="39">
        <v>0</v>
      </c>
    </row>
    <row r="37" spans="1:4">
      <c r="A37" s="431">
        <v>48</v>
      </c>
      <c r="B37" s="329" t="s">
        <v>722</v>
      </c>
      <c r="C37" s="44">
        <v>0</v>
      </c>
      <c r="D37" s="41">
        <v>0</v>
      </c>
    </row>
    <row r="38" spans="1:4">
      <c r="A38" s="450">
        <v>49</v>
      </c>
      <c r="B38" s="415" t="s">
        <v>836</v>
      </c>
      <c r="C38" s="52">
        <v>0</v>
      </c>
      <c r="D38" s="55">
        <v>0</v>
      </c>
    </row>
    <row r="39" spans="1:4" ht="17.25" customHeight="1">
      <c r="A39" s="448"/>
      <c r="B39" s="73" t="s">
        <v>433</v>
      </c>
      <c r="C39" s="52">
        <v>98978</v>
      </c>
      <c r="D39" s="55">
        <v>171828</v>
      </c>
    </row>
    <row r="40" spans="1:4" s="65" customFormat="1" ht="17.25" customHeight="1">
      <c r="A40" s="437" t="s">
        <v>406</v>
      </c>
      <c r="B40" s="324" t="s">
        <v>418</v>
      </c>
      <c r="C40" s="326">
        <v>-510061</v>
      </c>
      <c r="D40" s="326">
        <v>1915337</v>
      </c>
    </row>
    <row r="41" spans="1:4" ht="17.25" customHeight="1">
      <c r="A41" s="431">
        <v>50</v>
      </c>
      <c r="B41" s="329" t="s">
        <v>723</v>
      </c>
      <c r="C41" s="44">
        <v>0</v>
      </c>
      <c r="D41" s="41">
        <v>287301</v>
      </c>
    </row>
    <row r="42" spans="1:4" ht="15" customHeight="1">
      <c r="A42" s="435">
        <v>50.1</v>
      </c>
      <c r="B42" s="331" t="s">
        <v>724</v>
      </c>
      <c r="C42" s="38">
        <v>0</v>
      </c>
      <c r="D42" s="39">
        <v>287301</v>
      </c>
    </row>
    <row r="43" spans="1:4">
      <c r="A43" s="435">
        <v>50.2</v>
      </c>
      <c r="B43" s="331" t="s">
        <v>725</v>
      </c>
      <c r="C43" s="38">
        <v>0</v>
      </c>
      <c r="D43" s="39">
        <v>0</v>
      </c>
    </row>
    <row r="44" spans="1:4" ht="17.25" customHeight="1">
      <c r="A44" s="451">
        <v>50.3</v>
      </c>
      <c r="B44" s="336" t="s">
        <v>726</v>
      </c>
      <c r="C44" s="286">
        <v>0</v>
      </c>
      <c r="D44" s="287">
        <v>0</v>
      </c>
    </row>
    <row r="45" spans="1:4" s="65" customFormat="1" ht="15" customHeight="1">
      <c r="A45" s="437" t="s">
        <v>416</v>
      </c>
      <c r="B45" s="324" t="s">
        <v>419</v>
      </c>
      <c r="C45" s="326">
        <v>-510061</v>
      </c>
      <c r="D45" s="326">
        <v>1628036</v>
      </c>
    </row>
    <row r="46" spans="1:4">
      <c r="C46" s="22"/>
      <c r="D46" s="22"/>
    </row>
    <row r="47" spans="1:4">
      <c r="C47" s="22"/>
      <c r="D47" s="22"/>
    </row>
    <row r="48" spans="1:4" s="65" customFormat="1" ht="21" customHeight="1">
      <c r="A48" s="452"/>
      <c r="B48" s="94" t="s">
        <v>426</v>
      </c>
      <c r="C48" s="95">
        <v>43465</v>
      </c>
      <c r="D48" s="95">
        <v>43100</v>
      </c>
    </row>
    <row r="49" spans="1:4" s="68" customFormat="1" ht="18.75" customHeight="1">
      <c r="A49" s="437"/>
      <c r="B49" s="324" t="s">
        <v>419</v>
      </c>
      <c r="C49" s="326">
        <v>-510061</v>
      </c>
      <c r="D49" s="326">
        <v>1628036</v>
      </c>
    </row>
    <row r="50" spans="1:4" ht="16.5" customHeight="1">
      <c r="A50" s="453"/>
      <c r="B50" s="334" t="s">
        <v>428</v>
      </c>
      <c r="C50" s="48"/>
      <c r="D50" s="49"/>
    </row>
    <row r="51" spans="1:4" ht="12.75" customHeight="1">
      <c r="A51" s="431">
        <v>61</v>
      </c>
      <c r="B51" s="331" t="s">
        <v>732</v>
      </c>
      <c r="C51" s="38"/>
      <c r="D51" s="39"/>
    </row>
    <row r="52" spans="1:4" ht="12.75" customHeight="1">
      <c r="A52" s="431">
        <v>62</v>
      </c>
      <c r="B52" s="331" t="s">
        <v>733</v>
      </c>
      <c r="C52" s="38"/>
      <c r="D52" s="39"/>
    </row>
    <row r="53" spans="1:4" ht="12.75" customHeight="1">
      <c r="A53" s="431">
        <v>63</v>
      </c>
      <c r="B53" s="331" t="s">
        <v>734</v>
      </c>
      <c r="C53" s="38"/>
      <c r="D53" s="39"/>
    </row>
    <row r="54" spans="1:4" ht="12.75" customHeight="1">
      <c r="A54" s="431">
        <v>64</v>
      </c>
      <c r="B54" s="331" t="s">
        <v>735</v>
      </c>
      <c r="C54" s="38"/>
      <c r="D54" s="39"/>
    </row>
    <row r="55" spans="1:4" ht="14.25" customHeight="1">
      <c r="A55" s="435"/>
      <c r="B55" s="70" t="s">
        <v>424</v>
      </c>
      <c r="C55" s="44">
        <v>0</v>
      </c>
      <c r="D55" s="41">
        <v>0</v>
      </c>
    </row>
    <row r="56" spans="1:4">
      <c r="A56" s="448"/>
      <c r="B56" s="51"/>
      <c r="C56" s="76"/>
      <c r="D56" s="77"/>
    </row>
    <row r="57" spans="1:4" s="65" customFormat="1" ht="17.25" customHeight="1">
      <c r="A57" s="437" t="s">
        <v>425</v>
      </c>
      <c r="B57" s="324" t="s">
        <v>427</v>
      </c>
      <c r="C57" s="326">
        <v>-510061</v>
      </c>
      <c r="D57" s="326">
        <v>1628036</v>
      </c>
    </row>
    <row r="58" spans="1:4">
      <c r="C58" s="22"/>
      <c r="D58" s="22"/>
    </row>
    <row r="59" spans="1:4">
      <c r="C59" s="22"/>
      <c r="D59" s="22"/>
    </row>
    <row r="60" spans="1:4">
      <c r="C60" s="22"/>
      <c r="D60" s="22"/>
    </row>
    <row r="61" spans="1:4">
      <c r="C61" s="22"/>
      <c r="D61" s="22"/>
    </row>
    <row r="62" spans="1:4">
      <c r="C62" s="22"/>
      <c r="D62" s="22"/>
    </row>
    <row r="63" spans="1:4">
      <c r="C63" s="22"/>
      <c r="D63" s="22"/>
    </row>
    <row r="64" spans="1:4">
      <c r="C64" s="22"/>
      <c r="D64" s="22"/>
    </row>
    <row r="65" spans="3:4">
      <c r="C65" s="22"/>
      <c r="D65" s="22"/>
    </row>
    <row r="66" spans="3:4">
      <c r="C66" s="22"/>
      <c r="D66" s="22"/>
    </row>
    <row r="67" spans="3:4">
      <c r="C67" s="22"/>
      <c r="D67" s="22"/>
    </row>
    <row r="68" spans="3:4">
      <c r="C68" s="22"/>
      <c r="D68" s="22"/>
    </row>
    <row r="69" spans="3:4">
      <c r="C69" s="22"/>
      <c r="D69" s="22"/>
    </row>
    <row r="70" spans="3:4">
      <c r="C70" s="22"/>
      <c r="D70" s="22"/>
    </row>
    <row r="71" spans="3:4">
      <c r="C71" s="22"/>
      <c r="D71" s="22"/>
    </row>
    <row r="72" spans="3:4">
      <c r="C72" s="22"/>
      <c r="D72" s="22"/>
    </row>
    <row r="73" spans="3:4">
      <c r="C73" s="22"/>
      <c r="D73" s="22"/>
    </row>
    <row r="74" spans="3:4">
      <c r="C74" s="22"/>
      <c r="D74" s="22"/>
    </row>
    <row r="75" spans="3:4">
      <c r="C75" s="22"/>
      <c r="D75" s="22"/>
    </row>
    <row r="76" spans="3:4">
      <c r="C76" s="22"/>
      <c r="D76" s="22"/>
    </row>
    <row r="77" spans="3:4">
      <c r="C77" s="22"/>
      <c r="D77" s="22"/>
    </row>
    <row r="78" spans="3:4">
      <c r="C78" s="22"/>
      <c r="D78" s="22"/>
    </row>
    <row r="79" spans="3:4">
      <c r="C79" s="22"/>
      <c r="D79" s="22"/>
    </row>
    <row r="80" spans="3:4">
      <c r="C80" s="22"/>
      <c r="D80" s="22"/>
    </row>
    <row r="81" spans="3:4">
      <c r="C81" s="22"/>
      <c r="D81" s="22"/>
    </row>
    <row r="82" spans="3:4">
      <c r="C82" s="22"/>
      <c r="D82" s="22"/>
    </row>
    <row r="83" spans="3:4">
      <c r="C83" s="22"/>
      <c r="D83" s="22"/>
    </row>
    <row r="84" spans="3:4">
      <c r="C84" s="22"/>
      <c r="D84" s="22"/>
    </row>
    <row r="85" spans="3:4">
      <c r="C85" s="22"/>
      <c r="D85" s="22"/>
    </row>
    <row r="86" spans="3:4">
      <c r="C86" s="22"/>
      <c r="D86" s="22"/>
    </row>
    <row r="87" spans="3:4">
      <c r="C87" s="22"/>
      <c r="D87" s="22"/>
    </row>
    <row r="88" spans="3:4">
      <c r="C88" s="22"/>
      <c r="D88" s="22"/>
    </row>
    <row r="89" spans="3:4">
      <c r="C89" s="22"/>
      <c r="D89" s="22"/>
    </row>
    <row r="90" spans="3:4">
      <c r="C90" s="22"/>
      <c r="D90" s="22"/>
    </row>
    <row r="91" spans="3:4">
      <c r="C91" s="22"/>
      <c r="D91" s="22"/>
    </row>
    <row r="92" spans="3:4">
      <c r="C92" s="22"/>
      <c r="D92" s="22"/>
    </row>
    <row r="93" spans="3:4">
      <c r="C93" s="22"/>
      <c r="D93" s="22"/>
    </row>
    <row r="94" spans="3:4">
      <c r="C94" s="22"/>
      <c r="D94" s="22"/>
    </row>
    <row r="95" spans="3:4">
      <c r="C95" s="22"/>
      <c r="D95" s="22"/>
    </row>
    <row r="96" spans="3:4">
      <c r="C96" s="22"/>
      <c r="D96" s="22"/>
    </row>
    <row r="97" spans="3:4">
      <c r="C97" s="22"/>
      <c r="D97" s="22"/>
    </row>
    <row r="98" spans="3:4">
      <c r="C98" s="22"/>
      <c r="D98" s="22"/>
    </row>
    <row r="99" spans="3:4">
      <c r="C99" s="22"/>
      <c r="D99" s="22"/>
    </row>
    <row r="100" spans="3:4">
      <c r="C100" s="22"/>
      <c r="D100" s="22"/>
    </row>
    <row r="101" spans="3:4">
      <c r="C101" s="22"/>
      <c r="D101" s="22"/>
    </row>
    <row r="102" spans="3:4">
      <c r="C102" s="22"/>
      <c r="D102" s="22"/>
    </row>
    <row r="103" spans="3:4">
      <c r="C103" s="22"/>
      <c r="D103" s="22"/>
    </row>
    <row r="104" spans="3:4">
      <c r="C104" s="22"/>
      <c r="D104" s="22"/>
    </row>
    <row r="105" spans="3:4">
      <c r="C105" s="22"/>
      <c r="D105" s="22"/>
    </row>
    <row r="106" spans="3:4">
      <c r="C106" s="22"/>
      <c r="D106" s="22"/>
    </row>
    <row r="107" spans="3:4">
      <c r="C107" s="22"/>
      <c r="D107" s="22"/>
    </row>
    <row r="108" spans="3:4">
      <c r="C108" s="22"/>
      <c r="D108" s="22"/>
    </row>
    <row r="109" spans="3:4">
      <c r="C109" s="22"/>
      <c r="D109" s="22"/>
    </row>
    <row r="110" spans="3:4">
      <c r="C110" s="22"/>
      <c r="D110" s="22"/>
    </row>
    <row r="111" spans="3:4">
      <c r="C111" s="22"/>
      <c r="D111" s="22"/>
    </row>
    <row r="112" spans="3:4">
      <c r="C112" s="22"/>
      <c r="D112" s="22"/>
    </row>
    <row r="113" spans="3:4">
      <c r="C113" s="22"/>
      <c r="D113" s="22"/>
    </row>
    <row r="114" spans="3:4">
      <c r="C114" s="22"/>
      <c r="D114" s="22"/>
    </row>
    <row r="115" spans="3:4">
      <c r="C115" s="22"/>
      <c r="D115" s="22"/>
    </row>
    <row r="116" spans="3:4">
      <c r="C116" s="22"/>
      <c r="D116" s="22"/>
    </row>
    <row r="117" spans="3:4">
      <c r="C117" s="22"/>
      <c r="D117" s="22"/>
    </row>
    <row r="118" spans="3:4">
      <c r="C118" s="22"/>
      <c r="D118" s="22"/>
    </row>
    <row r="119" spans="3:4">
      <c r="C119" s="22"/>
      <c r="D119" s="22"/>
    </row>
    <row r="120" spans="3:4">
      <c r="C120" s="22"/>
      <c r="D120" s="22"/>
    </row>
    <row r="121" spans="3:4">
      <c r="C121" s="22"/>
      <c r="D121" s="22"/>
    </row>
    <row r="122" spans="3:4">
      <c r="C122" s="22"/>
      <c r="D122" s="22"/>
    </row>
    <row r="123" spans="3:4">
      <c r="C123" s="22"/>
      <c r="D123" s="22"/>
    </row>
    <row r="124" spans="3:4">
      <c r="C124" s="22"/>
      <c r="D124" s="22"/>
    </row>
    <row r="125" spans="3:4">
      <c r="C125" s="22"/>
      <c r="D125" s="22"/>
    </row>
    <row r="126" spans="3:4">
      <c r="C126" s="22"/>
      <c r="D126" s="22"/>
    </row>
    <row r="127" spans="3:4">
      <c r="C127" s="22"/>
      <c r="D127" s="22"/>
    </row>
    <row r="128" spans="3:4">
      <c r="C128" s="22"/>
      <c r="D128" s="22"/>
    </row>
    <row r="129" spans="3:4">
      <c r="C129" s="22"/>
      <c r="D129" s="22"/>
    </row>
    <row r="130" spans="3:4">
      <c r="C130" s="22"/>
      <c r="D130" s="22"/>
    </row>
    <row r="131" spans="3:4">
      <c r="C131" s="22"/>
      <c r="D131" s="22"/>
    </row>
    <row r="132" spans="3:4">
      <c r="C132" s="22"/>
      <c r="D132" s="22"/>
    </row>
    <row r="133" spans="3:4">
      <c r="C133" s="22"/>
      <c r="D133" s="22"/>
    </row>
    <row r="134" spans="3:4">
      <c r="C134" s="22"/>
      <c r="D134" s="22"/>
    </row>
    <row r="135" spans="3:4">
      <c r="C135" s="22"/>
      <c r="D135" s="22"/>
    </row>
    <row r="136" spans="3:4">
      <c r="C136" s="22"/>
      <c r="D136" s="22"/>
    </row>
    <row r="137" spans="3:4">
      <c r="C137" s="22"/>
      <c r="D137" s="22"/>
    </row>
    <row r="138" spans="3:4">
      <c r="C138" s="22"/>
      <c r="D138" s="22"/>
    </row>
    <row r="139" spans="3:4">
      <c r="C139" s="22"/>
      <c r="D139" s="22"/>
    </row>
    <row r="140" spans="3:4">
      <c r="C140" s="22"/>
      <c r="D140" s="22"/>
    </row>
    <row r="141" spans="3:4">
      <c r="C141" s="22"/>
      <c r="D141" s="22"/>
    </row>
    <row r="142" spans="3:4">
      <c r="C142" s="22"/>
      <c r="D142" s="22"/>
    </row>
    <row r="143" spans="3:4">
      <c r="C143" s="22"/>
      <c r="D143" s="22"/>
    </row>
    <row r="144" spans="3:4">
      <c r="C144" s="22"/>
      <c r="D144" s="22"/>
    </row>
    <row r="145" spans="3:4">
      <c r="C145" s="22"/>
      <c r="D145" s="22"/>
    </row>
    <row r="146" spans="3:4">
      <c r="C146" s="22"/>
      <c r="D146" s="22"/>
    </row>
    <row r="147" spans="3:4">
      <c r="C147" s="22"/>
      <c r="D147" s="22"/>
    </row>
    <row r="148" spans="3:4">
      <c r="C148" s="22"/>
      <c r="D148" s="22"/>
    </row>
    <row r="149" spans="3:4">
      <c r="C149" s="22"/>
      <c r="D149" s="22"/>
    </row>
    <row r="150" spans="3:4">
      <c r="C150" s="22"/>
      <c r="D150" s="22"/>
    </row>
    <row r="151" spans="3:4">
      <c r="C151" s="22"/>
      <c r="D151" s="22"/>
    </row>
    <row r="152" spans="3:4">
      <c r="C152" s="22"/>
      <c r="D152" s="22"/>
    </row>
    <row r="153" spans="3:4">
      <c r="C153" s="22"/>
      <c r="D153" s="22"/>
    </row>
    <row r="154" spans="3:4">
      <c r="C154" s="22"/>
      <c r="D154" s="22"/>
    </row>
    <row r="155" spans="3:4">
      <c r="C155" s="22"/>
      <c r="D155" s="22"/>
    </row>
    <row r="156" spans="3:4">
      <c r="C156" s="22"/>
      <c r="D156" s="22"/>
    </row>
    <row r="157" spans="3:4">
      <c r="C157" s="22"/>
      <c r="D157" s="22"/>
    </row>
    <row r="158" spans="3:4">
      <c r="C158" s="22"/>
      <c r="D158" s="22"/>
    </row>
    <row r="159" spans="3:4">
      <c r="C159" s="22"/>
      <c r="D159" s="22"/>
    </row>
    <row r="160" spans="3:4">
      <c r="C160" s="22"/>
      <c r="D160" s="22"/>
    </row>
    <row r="161" spans="3:4">
      <c r="C161" s="22"/>
      <c r="D161" s="22"/>
    </row>
    <row r="162" spans="3:4">
      <c r="C162" s="22"/>
      <c r="D162" s="22"/>
    </row>
    <row r="163" spans="3:4">
      <c r="C163" s="22"/>
      <c r="D163" s="22"/>
    </row>
    <row r="164" spans="3:4">
      <c r="C164" s="22"/>
      <c r="D164" s="22"/>
    </row>
    <row r="165" spans="3:4">
      <c r="C165" s="22"/>
      <c r="D165" s="22"/>
    </row>
    <row r="166" spans="3:4">
      <c r="C166" s="22"/>
      <c r="D166" s="22"/>
    </row>
    <row r="167" spans="3:4">
      <c r="C167" s="22"/>
      <c r="D167" s="22"/>
    </row>
    <row r="168" spans="3:4">
      <c r="C168" s="22"/>
      <c r="D168" s="22"/>
    </row>
    <row r="169" spans="3:4">
      <c r="C169" s="22"/>
      <c r="D169" s="22"/>
    </row>
    <row r="170" spans="3:4">
      <c r="C170" s="22"/>
      <c r="D170" s="22"/>
    </row>
    <row r="171" spans="3:4">
      <c r="C171" s="22"/>
      <c r="D171" s="22"/>
    </row>
    <row r="172" spans="3:4">
      <c r="C172" s="22"/>
      <c r="D172" s="22"/>
    </row>
    <row r="173" spans="3:4">
      <c r="C173" s="22"/>
      <c r="D173" s="22"/>
    </row>
    <row r="174" spans="3:4">
      <c r="C174" s="22"/>
      <c r="D174" s="22"/>
    </row>
    <row r="175" spans="3:4">
      <c r="C175" s="22"/>
      <c r="D175" s="22"/>
    </row>
    <row r="176" spans="3:4">
      <c r="C176" s="22"/>
      <c r="D176" s="22"/>
    </row>
    <row r="177" spans="3:4">
      <c r="C177" s="22"/>
      <c r="D177" s="22"/>
    </row>
    <row r="178" spans="3:4">
      <c r="C178" s="22"/>
      <c r="D178" s="22"/>
    </row>
    <row r="179" spans="3:4">
      <c r="C179" s="22"/>
      <c r="D179" s="22"/>
    </row>
    <row r="180" spans="3:4">
      <c r="C180" s="22"/>
      <c r="D180" s="22"/>
    </row>
    <row r="181" spans="3:4">
      <c r="C181" s="22"/>
      <c r="D181" s="22"/>
    </row>
    <row r="182" spans="3:4">
      <c r="C182" s="22"/>
      <c r="D182" s="22"/>
    </row>
    <row r="183" spans="3:4">
      <c r="C183" s="22"/>
      <c r="D183" s="22"/>
    </row>
    <row r="184" spans="3:4">
      <c r="C184" s="22"/>
      <c r="D184" s="22"/>
    </row>
    <row r="185" spans="3:4">
      <c r="C185" s="22"/>
      <c r="D185" s="22"/>
    </row>
    <row r="186" spans="3:4">
      <c r="C186" s="22"/>
      <c r="D186" s="22"/>
    </row>
    <row r="187" spans="3:4">
      <c r="C187" s="22"/>
      <c r="D187" s="22"/>
    </row>
    <row r="188" spans="3:4">
      <c r="C188" s="22"/>
      <c r="D188" s="22"/>
    </row>
    <row r="189" spans="3:4">
      <c r="C189" s="22"/>
      <c r="D189" s="22"/>
    </row>
    <row r="190" spans="3:4">
      <c r="C190" s="22"/>
      <c r="D190" s="22"/>
    </row>
    <row r="191" spans="3:4">
      <c r="C191" s="22"/>
      <c r="D191" s="22"/>
    </row>
    <row r="192" spans="3:4">
      <c r="C192" s="22"/>
      <c r="D192" s="22"/>
    </row>
    <row r="193" spans="3:4">
      <c r="C193" s="22"/>
      <c r="D193" s="22"/>
    </row>
    <row r="194" spans="3:4">
      <c r="C194" s="22"/>
      <c r="D194" s="22"/>
    </row>
    <row r="195" spans="3:4">
      <c r="C195" s="22"/>
      <c r="D195" s="22"/>
    </row>
    <row r="196" spans="3:4">
      <c r="C196" s="22"/>
      <c r="D196" s="22"/>
    </row>
    <row r="197" spans="3:4">
      <c r="C197" s="22"/>
      <c r="D197" s="22"/>
    </row>
    <row r="198" spans="3:4">
      <c r="C198" s="22"/>
      <c r="D198" s="22"/>
    </row>
    <row r="199" spans="3:4">
      <c r="C199" s="22"/>
      <c r="D199" s="22"/>
    </row>
    <row r="200" spans="3:4">
      <c r="C200" s="22"/>
      <c r="D200" s="22"/>
    </row>
    <row r="201" spans="3:4">
      <c r="C201" s="22"/>
      <c r="D201" s="22"/>
    </row>
    <row r="202" spans="3:4">
      <c r="C202" s="22"/>
      <c r="D202" s="22"/>
    </row>
    <row r="203" spans="3:4">
      <c r="C203" s="22"/>
      <c r="D203" s="22"/>
    </row>
    <row r="204" spans="3:4">
      <c r="C204" s="22"/>
      <c r="D204" s="22"/>
    </row>
    <row r="205" spans="3:4">
      <c r="C205" s="22"/>
      <c r="D205" s="22"/>
    </row>
    <row r="206" spans="3:4">
      <c r="C206" s="22"/>
      <c r="D206" s="22"/>
    </row>
    <row r="207" spans="3:4">
      <c r="C207" s="22"/>
      <c r="D207" s="22"/>
    </row>
    <row r="208" spans="3:4">
      <c r="C208" s="22"/>
      <c r="D208" s="22"/>
    </row>
    <row r="209" spans="3:4">
      <c r="C209" s="22"/>
      <c r="D209" s="22"/>
    </row>
    <row r="210" spans="3:4">
      <c r="C210" s="22"/>
      <c r="D210" s="22"/>
    </row>
    <row r="211" spans="3:4">
      <c r="C211" s="22"/>
      <c r="D211" s="22"/>
    </row>
    <row r="212" spans="3:4">
      <c r="C212" s="22"/>
      <c r="D212" s="22"/>
    </row>
    <row r="213" spans="3:4">
      <c r="C213" s="22"/>
      <c r="D213" s="22"/>
    </row>
    <row r="214" spans="3:4">
      <c r="C214" s="22"/>
      <c r="D214" s="22"/>
    </row>
    <row r="215" spans="3:4">
      <c r="C215" s="22"/>
      <c r="D215" s="22"/>
    </row>
    <row r="216" spans="3:4">
      <c r="C216" s="22"/>
      <c r="D216" s="22"/>
    </row>
    <row r="217" spans="3:4">
      <c r="C217" s="22"/>
      <c r="D217" s="22"/>
    </row>
    <row r="218" spans="3:4">
      <c r="C218" s="22"/>
      <c r="D218" s="22"/>
    </row>
    <row r="219" spans="3:4">
      <c r="C219" s="22"/>
      <c r="D219" s="22"/>
    </row>
    <row r="220" spans="3:4">
      <c r="C220" s="22"/>
      <c r="D220" s="22"/>
    </row>
    <row r="221" spans="3:4">
      <c r="C221" s="22"/>
      <c r="D221" s="22"/>
    </row>
    <row r="222" spans="3:4">
      <c r="C222" s="22"/>
      <c r="D222" s="22"/>
    </row>
    <row r="223" spans="3:4">
      <c r="C223" s="22"/>
      <c r="D223" s="22"/>
    </row>
    <row r="224" spans="3:4">
      <c r="C224" s="22"/>
      <c r="D224" s="22"/>
    </row>
    <row r="225" spans="3:4">
      <c r="C225" s="22"/>
      <c r="D225" s="22"/>
    </row>
    <row r="226" spans="3:4">
      <c r="C226" s="22"/>
      <c r="D226" s="22"/>
    </row>
    <row r="227" spans="3:4">
      <c r="C227" s="22"/>
      <c r="D227" s="22"/>
    </row>
    <row r="228" spans="3:4">
      <c r="C228" s="22"/>
      <c r="D228" s="22"/>
    </row>
    <row r="229" spans="3:4">
      <c r="C229" s="22"/>
      <c r="D229" s="22"/>
    </row>
    <row r="230" spans="3:4">
      <c r="C230" s="22"/>
      <c r="D230" s="22"/>
    </row>
    <row r="231" spans="3:4">
      <c r="C231" s="22"/>
      <c r="D231" s="22"/>
    </row>
    <row r="232" spans="3:4">
      <c r="C232" s="22"/>
      <c r="D232" s="22"/>
    </row>
    <row r="233" spans="3:4">
      <c r="C233" s="22"/>
      <c r="D233" s="22"/>
    </row>
    <row r="234" spans="3:4">
      <c r="C234" s="22"/>
      <c r="D234" s="22"/>
    </row>
    <row r="235" spans="3:4">
      <c r="C235" s="22"/>
      <c r="D235" s="22"/>
    </row>
    <row r="236" spans="3:4">
      <c r="C236" s="22"/>
      <c r="D236" s="22"/>
    </row>
    <row r="237" spans="3:4">
      <c r="C237" s="22"/>
      <c r="D237" s="22"/>
    </row>
    <row r="238" spans="3:4">
      <c r="C238" s="22"/>
      <c r="D238" s="22"/>
    </row>
    <row r="239" spans="3:4">
      <c r="C239" s="22"/>
      <c r="D239" s="22"/>
    </row>
    <row r="240" spans="3:4">
      <c r="C240" s="22"/>
      <c r="D240" s="22"/>
    </row>
    <row r="241" spans="3:4">
      <c r="C241" s="22"/>
      <c r="D241" s="22"/>
    </row>
    <row r="242" spans="3:4">
      <c r="C242" s="22"/>
      <c r="D242" s="22"/>
    </row>
    <row r="243" spans="3:4">
      <c r="C243" s="22"/>
      <c r="D243" s="22"/>
    </row>
    <row r="244" spans="3:4">
      <c r="C244" s="22"/>
      <c r="D244" s="22"/>
    </row>
    <row r="245" spans="3:4">
      <c r="C245" s="22"/>
      <c r="D245" s="22"/>
    </row>
    <row r="246" spans="3:4">
      <c r="C246" s="22"/>
      <c r="D246" s="22"/>
    </row>
    <row r="247" spans="3:4">
      <c r="C247" s="22"/>
      <c r="D247" s="22"/>
    </row>
    <row r="248" spans="3:4">
      <c r="C248" s="22"/>
      <c r="D248" s="22"/>
    </row>
    <row r="249" spans="3:4">
      <c r="C249" s="22"/>
      <c r="D249" s="22"/>
    </row>
    <row r="250" spans="3:4">
      <c r="C250" s="22"/>
      <c r="D250" s="22"/>
    </row>
    <row r="251" spans="3:4">
      <c r="C251" s="22"/>
      <c r="D251" s="22"/>
    </row>
    <row r="252" spans="3:4">
      <c r="C252" s="22"/>
      <c r="D252" s="22"/>
    </row>
    <row r="253" spans="3:4">
      <c r="C253" s="22"/>
      <c r="D253" s="22"/>
    </row>
    <row r="254" spans="3:4">
      <c r="C254" s="22"/>
      <c r="D254" s="22"/>
    </row>
    <row r="255" spans="3:4">
      <c r="C255" s="22"/>
      <c r="D255" s="22"/>
    </row>
    <row r="256" spans="3:4">
      <c r="C256" s="22"/>
      <c r="D256" s="22"/>
    </row>
    <row r="257" spans="3:4">
      <c r="C257" s="22"/>
      <c r="D257" s="22"/>
    </row>
    <row r="258" spans="3:4">
      <c r="C258" s="22"/>
      <c r="D258" s="22"/>
    </row>
    <row r="259" spans="3:4">
      <c r="C259" s="22"/>
      <c r="D259" s="22"/>
    </row>
    <row r="260" spans="3:4">
      <c r="C260" s="22"/>
      <c r="D260" s="22"/>
    </row>
    <row r="261" spans="3:4">
      <c r="C261" s="22"/>
      <c r="D261" s="22"/>
    </row>
    <row r="262" spans="3:4">
      <c r="C262" s="22"/>
      <c r="D262" s="22"/>
    </row>
    <row r="263" spans="3:4">
      <c r="C263" s="22"/>
      <c r="D263" s="22"/>
    </row>
    <row r="264" spans="3:4">
      <c r="C264" s="22"/>
      <c r="D264" s="22"/>
    </row>
    <row r="265" spans="3:4">
      <c r="C265" s="22"/>
      <c r="D265" s="22"/>
    </row>
    <row r="266" spans="3:4">
      <c r="C266" s="22"/>
      <c r="D266" s="22"/>
    </row>
    <row r="267" spans="3:4">
      <c r="C267" s="22"/>
      <c r="D267" s="22"/>
    </row>
    <row r="268" spans="3:4">
      <c r="C268" s="22"/>
      <c r="D268" s="22"/>
    </row>
    <row r="269" spans="3:4">
      <c r="C269" s="22"/>
      <c r="D269" s="22"/>
    </row>
    <row r="270" spans="3:4">
      <c r="C270" s="22"/>
      <c r="D270" s="22"/>
    </row>
    <row r="271" spans="3:4">
      <c r="C271" s="22"/>
      <c r="D271" s="22"/>
    </row>
    <row r="272" spans="3:4">
      <c r="C272" s="22"/>
      <c r="D272" s="22"/>
    </row>
    <row r="273" spans="3:4">
      <c r="C273" s="22"/>
      <c r="D273" s="22"/>
    </row>
    <row r="274" spans="3:4">
      <c r="C274" s="22"/>
      <c r="D274" s="22"/>
    </row>
    <row r="275" spans="3:4">
      <c r="C275" s="22"/>
      <c r="D275" s="22"/>
    </row>
    <row r="276" spans="3:4">
      <c r="C276" s="22"/>
      <c r="D276" s="22"/>
    </row>
    <row r="277" spans="3:4">
      <c r="C277" s="22"/>
      <c r="D277" s="22"/>
    </row>
    <row r="278" spans="3:4">
      <c r="C278" s="22"/>
      <c r="D278" s="22"/>
    </row>
    <row r="279" spans="3:4">
      <c r="C279" s="22"/>
      <c r="D279" s="22"/>
    </row>
    <row r="280" spans="3:4">
      <c r="C280" s="22"/>
      <c r="D280" s="22"/>
    </row>
    <row r="281" spans="3:4">
      <c r="C281" s="22"/>
      <c r="D281" s="22"/>
    </row>
    <row r="282" spans="3:4">
      <c r="C282" s="22"/>
      <c r="D282" s="22"/>
    </row>
    <row r="283" spans="3:4">
      <c r="C283" s="22"/>
      <c r="D283" s="22"/>
    </row>
    <row r="284" spans="3:4">
      <c r="C284" s="22"/>
      <c r="D284" s="22"/>
    </row>
    <row r="285" spans="3:4">
      <c r="C285" s="22"/>
      <c r="D285" s="22"/>
    </row>
    <row r="286" spans="3:4">
      <c r="C286" s="22"/>
      <c r="D286" s="22"/>
    </row>
    <row r="287" spans="3:4">
      <c r="C287" s="22"/>
      <c r="D287" s="22"/>
    </row>
    <row r="288" spans="3:4">
      <c r="C288" s="22"/>
      <c r="D288" s="22"/>
    </row>
    <row r="289" spans="3:4">
      <c r="C289" s="22"/>
      <c r="D289" s="22"/>
    </row>
  </sheetData>
  <pageMargins left="1.04" right="0.36"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9"/>
  <sheetViews>
    <sheetView tabSelected="1" zoomScaleNormal="100" zoomScaleSheetLayoutView="100" workbookViewId="0">
      <pane xSplit="2" ySplit="6" topLeftCell="C25" activePane="bottomRight" state="frozen"/>
      <selection activeCell="D22" sqref="D22"/>
      <selection pane="topRight" activeCell="D22" sqref="D22"/>
      <selection pane="bottomLeft" activeCell="D22" sqref="D22"/>
      <selection pane="bottomRight" activeCell="D30" sqref="D30"/>
    </sheetView>
  </sheetViews>
  <sheetFormatPr defaultRowHeight="12"/>
  <cols>
    <col min="1" max="1" width="5" customWidth="1"/>
    <col min="2" max="2" width="60.85546875" customWidth="1"/>
    <col min="3" max="3" width="14.5703125" customWidth="1"/>
    <col min="4" max="4" width="15.140625" customWidth="1"/>
  </cols>
  <sheetData>
    <row r="1" spans="1:4" ht="13.5" customHeight="1">
      <c r="C1" s="113"/>
      <c r="D1" s="113"/>
    </row>
    <row r="2" spans="1:4" s="65" customFormat="1" ht="18">
      <c r="B2" s="405" t="s">
        <v>837</v>
      </c>
    </row>
    <row r="3" spans="1:4" s="65" customFormat="1" ht="18">
      <c r="B3" s="405" t="s">
        <v>872</v>
      </c>
    </row>
    <row r="4" spans="1:4" s="65" customFormat="1" ht="17.25" customHeight="1">
      <c r="B4" s="83" t="s">
        <v>814</v>
      </c>
    </row>
    <row r="5" spans="1:4" s="65" customFormat="1" ht="17.25" customHeight="1">
      <c r="B5" s="377" t="s">
        <v>875</v>
      </c>
      <c r="C5" s="342" t="s">
        <v>874</v>
      </c>
    </row>
    <row r="6" spans="1:4" ht="12.75">
      <c r="A6" s="53"/>
      <c r="B6" s="288"/>
      <c r="C6" s="71">
        <v>43465</v>
      </c>
      <c r="D6" s="71">
        <v>43100</v>
      </c>
    </row>
    <row r="7" spans="1:4" ht="18" customHeight="1">
      <c r="A7" s="45" t="s">
        <v>389</v>
      </c>
      <c r="B7" s="46" t="s">
        <v>430</v>
      </c>
      <c r="C7" s="48"/>
      <c r="D7" s="49"/>
    </row>
    <row r="8" spans="1:4">
      <c r="A8" s="69"/>
      <c r="B8" s="327" t="s">
        <v>445</v>
      </c>
      <c r="C8" s="44">
        <v>-510061</v>
      </c>
      <c r="D8" s="41">
        <v>1628036</v>
      </c>
    </row>
    <row r="9" spans="1:4">
      <c r="A9" s="69"/>
      <c r="B9" s="42" t="s">
        <v>736</v>
      </c>
      <c r="C9" s="38"/>
      <c r="D9" s="39"/>
    </row>
    <row r="10" spans="1:4">
      <c r="A10" s="69"/>
      <c r="B10" s="327" t="s">
        <v>737</v>
      </c>
      <c r="C10" s="96"/>
      <c r="D10" s="97"/>
    </row>
    <row r="11" spans="1:4">
      <c r="A11" s="69"/>
      <c r="B11" s="327" t="s">
        <v>738</v>
      </c>
      <c r="C11" s="96"/>
      <c r="D11" s="97"/>
    </row>
    <row r="12" spans="1:4">
      <c r="A12" s="69"/>
      <c r="B12" s="327" t="s">
        <v>717</v>
      </c>
      <c r="C12" s="38">
        <v>2410997</v>
      </c>
      <c r="D12" s="39">
        <v>2809120</v>
      </c>
    </row>
    <row r="13" spans="1:4">
      <c r="A13" s="69"/>
      <c r="B13" s="327" t="s">
        <v>716</v>
      </c>
      <c r="C13" s="38"/>
      <c r="D13" s="39"/>
    </row>
    <row r="14" spans="1:4">
      <c r="A14" s="69"/>
      <c r="B14" s="133" t="s">
        <v>739</v>
      </c>
      <c r="C14" s="38"/>
      <c r="D14" s="39"/>
    </row>
    <row r="15" spans="1:4">
      <c r="A15" s="69"/>
      <c r="B15" s="327" t="s">
        <v>740</v>
      </c>
      <c r="C15" s="111"/>
      <c r="D15" s="112"/>
    </row>
    <row r="16" spans="1:4">
      <c r="A16" s="69"/>
      <c r="B16" s="42" t="s">
        <v>741</v>
      </c>
      <c r="C16" s="38"/>
      <c r="D16" s="39"/>
    </row>
    <row r="17" spans="1:4">
      <c r="A17" s="69"/>
      <c r="B17" s="327" t="s">
        <v>742</v>
      </c>
      <c r="C17" s="38">
        <v>3560362.4698388986</v>
      </c>
      <c r="D17" s="39"/>
    </row>
    <row r="18" spans="1:4">
      <c r="A18" s="69"/>
      <c r="B18" s="327" t="s">
        <v>743</v>
      </c>
      <c r="C18" s="38">
        <v>-7141975.4011891559</v>
      </c>
      <c r="D18" s="39"/>
    </row>
    <row r="19" spans="1:4">
      <c r="A19" s="69"/>
      <c r="B19" s="327" t="s">
        <v>744</v>
      </c>
      <c r="C19" s="38">
        <v>-3171497.2110545998</v>
      </c>
      <c r="D19" s="39"/>
    </row>
    <row r="20" spans="1:4">
      <c r="A20" s="72"/>
      <c r="B20" s="343" t="s">
        <v>745</v>
      </c>
      <c r="C20" s="76">
        <v>160375</v>
      </c>
      <c r="D20" s="77"/>
    </row>
    <row r="21" spans="1:4" s="65" customFormat="1" ht="15.75" customHeight="1">
      <c r="A21" s="105"/>
      <c r="B21" s="424" t="s">
        <v>746</v>
      </c>
      <c r="C21" s="107">
        <v>-4691799.1424048571</v>
      </c>
      <c r="D21" s="107">
        <v>4437156</v>
      </c>
    </row>
    <row r="22" spans="1:4" s="65" customFormat="1" ht="16.5" customHeight="1">
      <c r="A22" s="101" t="s">
        <v>390</v>
      </c>
      <c r="B22" s="102" t="s">
        <v>429</v>
      </c>
      <c r="C22" s="103"/>
      <c r="D22" s="104"/>
    </row>
    <row r="23" spans="1:4">
      <c r="A23" s="69"/>
      <c r="B23" s="327" t="s">
        <v>747</v>
      </c>
      <c r="C23" s="96"/>
      <c r="D23" s="97"/>
    </row>
    <row r="24" spans="1:4">
      <c r="A24" s="69"/>
      <c r="B24" s="327" t="s">
        <v>748</v>
      </c>
      <c r="C24" s="96"/>
      <c r="D24" s="97"/>
    </row>
    <row r="25" spans="1:4">
      <c r="A25" s="69"/>
      <c r="B25" s="327" t="s">
        <v>749</v>
      </c>
      <c r="C25" s="38">
        <v>-1486705.2699999996</v>
      </c>
      <c r="D25" s="39">
        <v>-2378691</v>
      </c>
    </row>
    <row r="26" spans="1:4">
      <c r="A26" s="69"/>
      <c r="B26" s="327" t="s">
        <v>750</v>
      </c>
      <c r="C26" s="38"/>
      <c r="D26" s="39"/>
    </row>
    <row r="27" spans="1:4">
      <c r="A27" s="69"/>
      <c r="B27" s="327" t="s">
        <v>751</v>
      </c>
      <c r="C27" s="111"/>
      <c r="D27" s="112"/>
    </row>
    <row r="28" spans="1:4">
      <c r="A28" s="69"/>
      <c r="B28" s="327" t="s">
        <v>752</v>
      </c>
      <c r="C28" s="96"/>
      <c r="D28" s="97"/>
    </row>
    <row r="29" spans="1:4">
      <c r="A29" s="72"/>
      <c r="B29" s="343" t="s">
        <v>753</v>
      </c>
      <c r="C29" s="76"/>
      <c r="D29" s="77"/>
    </row>
    <row r="30" spans="1:4" s="65" customFormat="1" ht="15" customHeight="1">
      <c r="A30" s="105"/>
      <c r="B30" s="110" t="s">
        <v>754</v>
      </c>
      <c r="C30" s="107">
        <v>-1486705.2699999996</v>
      </c>
      <c r="D30" s="107">
        <v>-2378691</v>
      </c>
    </row>
    <row r="31" spans="1:4" s="65" customFormat="1" ht="15" customHeight="1">
      <c r="A31" s="101" t="s">
        <v>396</v>
      </c>
      <c r="B31" s="102" t="s">
        <v>755</v>
      </c>
      <c r="C31" s="108"/>
      <c r="D31" s="109"/>
    </row>
    <row r="32" spans="1:4">
      <c r="A32" s="69"/>
      <c r="B32" s="327" t="s">
        <v>756</v>
      </c>
      <c r="C32" s="38"/>
      <c r="D32" s="39"/>
    </row>
    <row r="33" spans="1:4">
      <c r="A33" s="69"/>
      <c r="B33" s="327" t="s">
        <v>757</v>
      </c>
      <c r="C33" s="111"/>
      <c r="D33" s="112"/>
    </row>
    <row r="34" spans="1:4">
      <c r="A34" s="69"/>
      <c r="B34" s="327" t="s">
        <v>758</v>
      </c>
      <c r="C34" s="111"/>
      <c r="D34" s="112"/>
    </row>
    <row r="35" spans="1:4">
      <c r="A35" s="69"/>
      <c r="B35" s="327" t="s">
        <v>759</v>
      </c>
      <c r="C35" s="96"/>
      <c r="D35" s="97"/>
    </row>
    <row r="36" spans="1:4">
      <c r="A36" s="69"/>
      <c r="B36" s="327" t="s">
        <v>760</v>
      </c>
      <c r="C36" s="96"/>
      <c r="D36" s="97"/>
    </row>
    <row r="37" spans="1:4">
      <c r="A37" s="69"/>
      <c r="B37" s="327" t="s">
        <v>761</v>
      </c>
      <c r="C37" s="96"/>
      <c r="D37" s="97"/>
    </row>
    <row r="38" spans="1:4">
      <c r="A38" s="69"/>
      <c r="B38" s="327" t="s">
        <v>762</v>
      </c>
      <c r="C38" s="38">
        <v>2540000</v>
      </c>
      <c r="D38" s="39"/>
    </row>
    <row r="39" spans="1:4">
      <c r="A39" s="69"/>
      <c r="B39" s="327" t="s">
        <v>763</v>
      </c>
      <c r="C39" s="38"/>
      <c r="D39" s="39"/>
    </row>
    <row r="40" spans="1:4">
      <c r="A40" s="69"/>
      <c r="B40" s="327" t="s">
        <v>764</v>
      </c>
      <c r="C40" s="38"/>
      <c r="D40" s="39"/>
    </row>
    <row r="41" spans="1:4">
      <c r="A41" s="72"/>
      <c r="B41" s="343" t="s">
        <v>454</v>
      </c>
      <c r="C41" s="76"/>
      <c r="D41" s="77"/>
    </row>
    <row r="42" spans="1:4" s="68" customFormat="1" ht="15.75" customHeight="1">
      <c r="A42" s="106"/>
      <c r="B42" s="106" t="s">
        <v>765</v>
      </c>
      <c r="C42" s="107">
        <v>2540000</v>
      </c>
      <c r="D42" s="107">
        <v>0</v>
      </c>
    </row>
    <row r="43" spans="1:4">
      <c r="A43" s="78"/>
      <c r="B43" s="47"/>
      <c r="C43" s="48"/>
      <c r="D43" s="49"/>
    </row>
    <row r="44" spans="1:4" s="65" customFormat="1" ht="18" customHeight="1">
      <c r="A44" s="81"/>
      <c r="B44" s="98" t="s">
        <v>431</v>
      </c>
      <c r="C44" s="79">
        <v>-3638504.4124048566</v>
      </c>
      <c r="D44" s="80"/>
    </row>
    <row r="45" spans="1:4">
      <c r="A45" s="69"/>
      <c r="B45" s="37" t="s">
        <v>766</v>
      </c>
      <c r="C45" s="38">
        <v>7547000</v>
      </c>
      <c r="D45" s="39">
        <v>7547000</v>
      </c>
    </row>
    <row r="46" spans="1:4">
      <c r="A46" s="72"/>
      <c r="B46" s="343" t="s">
        <v>767</v>
      </c>
      <c r="C46" s="99"/>
      <c r="D46" s="100"/>
    </row>
    <row r="47" spans="1:4" s="65" customFormat="1" ht="16.5" customHeight="1">
      <c r="A47" s="105"/>
      <c r="B47" s="106" t="s">
        <v>768</v>
      </c>
      <c r="C47" s="107">
        <v>3908495.5875951434</v>
      </c>
      <c r="D47" s="107">
        <v>7547000</v>
      </c>
    </row>
    <row r="48" spans="1:4">
      <c r="C48" s="22"/>
      <c r="D48" s="22"/>
    </row>
    <row r="49" spans="3:4">
      <c r="C49" s="22"/>
      <c r="D49" s="22"/>
    </row>
    <row r="50" spans="3:4">
      <c r="C50" s="84"/>
      <c r="D50" s="84"/>
    </row>
    <row r="51" spans="3:4">
      <c r="C51" s="22"/>
      <c r="D51" s="22"/>
    </row>
    <row r="52" spans="3:4">
      <c r="C52" s="22"/>
      <c r="D52" s="22"/>
    </row>
    <row r="53" spans="3:4">
      <c r="C53" s="22"/>
      <c r="D53" s="22"/>
    </row>
    <row r="54" spans="3:4">
      <c r="C54" s="22"/>
      <c r="D54" s="22"/>
    </row>
    <row r="55" spans="3:4">
      <c r="C55" s="22"/>
      <c r="D55" s="22"/>
    </row>
    <row r="56" spans="3:4">
      <c r="C56" s="22"/>
      <c r="D56" s="22"/>
    </row>
    <row r="57" spans="3:4">
      <c r="C57" s="22"/>
      <c r="D57" s="22"/>
    </row>
    <row r="58" spans="3:4">
      <c r="C58" s="22"/>
      <c r="D58" s="22"/>
    </row>
    <row r="59" spans="3:4">
      <c r="C59" s="22"/>
      <c r="D59" s="22"/>
    </row>
    <row r="60" spans="3:4">
      <c r="C60" s="22"/>
      <c r="D60" s="22"/>
    </row>
    <row r="61" spans="3:4">
      <c r="C61" s="22"/>
      <c r="D61" s="22"/>
    </row>
    <row r="62" spans="3:4">
      <c r="C62" s="22"/>
      <c r="D62" s="22"/>
    </row>
    <row r="63" spans="3:4">
      <c r="C63" s="22"/>
      <c r="D63" s="22"/>
    </row>
    <row r="64" spans="3:4">
      <c r="C64" s="22"/>
      <c r="D64" s="22"/>
    </row>
    <row r="65" spans="3:4">
      <c r="C65" s="22"/>
      <c r="D65" s="22"/>
    </row>
    <row r="66" spans="3:4">
      <c r="C66" s="22"/>
      <c r="D66" s="22"/>
    </row>
    <row r="67" spans="3:4">
      <c r="C67" s="22"/>
      <c r="D67" s="22"/>
    </row>
    <row r="68" spans="3:4">
      <c r="C68" s="22"/>
      <c r="D68" s="22"/>
    </row>
    <row r="69" spans="3:4">
      <c r="C69" s="22"/>
      <c r="D69" s="22"/>
    </row>
    <row r="70" spans="3:4">
      <c r="C70" s="22"/>
      <c r="D70" s="22"/>
    </row>
    <row r="71" spans="3:4">
      <c r="C71" s="22"/>
      <c r="D71" s="22"/>
    </row>
    <row r="72" spans="3:4">
      <c r="C72" s="22"/>
      <c r="D72" s="22"/>
    </row>
    <row r="73" spans="3:4">
      <c r="C73" s="22"/>
      <c r="D73" s="22"/>
    </row>
    <row r="74" spans="3:4">
      <c r="C74" s="22"/>
      <c r="D74" s="22"/>
    </row>
    <row r="75" spans="3:4">
      <c r="C75" s="22"/>
      <c r="D75" s="22"/>
    </row>
    <row r="76" spans="3:4">
      <c r="C76" s="22"/>
      <c r="D76" s="22"/>
    </row>
    <row r="77" spans="3:4">
      <c r="C77" s="22"/>
      <c r="D77" s="22"/>
    </row>
    <row r="78" spans="3:4">
      <c r="C78" s="22"/>
      <c r="D78" s="22"/>
    </row>
    <row r="79" spans="3:4">
      <c r="C79" s="22"/>
      <c r="D79" s="22"/>
    </row>
    <row r="80" spans="3:4">
      <c r="C80" s="22"/>
      <c r="D80" s="22"/>
    </row>
    <row r="81" spans="3:4">
      <c r="C81" s="22"/>
      <c r="D81" s="22"/>
    </row>
    <row r="82" spans="3:4">
      <c r="C82" s="22"/>
      <c r="D82" s="22"/>
    </row>
    <row r="83" spans="3:4">
      <c r="C83" s="22"/>
      <c r="D83" s="22"/>
    </row>
    <row r="84" spans="3:4">
      <c r="C84" s="22"/>
      <c r="D84" s="22"/>
    </row>
    <row r="85" spans="3:4">
      <c r="C85" s="22"/>
      <c r="D85" s="22"/>
    </row>
    <row r="86" spans="3:4">
      <c r="C86" s="22"/>
      <c r="D86" s="22"/>
    </row>
    <row r="87" spans="3:4">
      <c r="C87" s="22"/>
      <c r="D87" s="22"/>
    </row>
    <row r="88" spans="3:4">
      <c r="C88" s="22"/>
      <c r="D88" s="22"/>
    </row>
    <row r="89" spans="3:4">
      <c r="C89" s="22"/>
      <c r="D89" s="22"/>
    </row>
    <row r="90" spans="3:4">
      <c r="C90" s="22"/>
      <c r="D90" s="22"/>
    </row>
    <row r="91" spans="3:4">
      <c r="C91" s="22"/>
      <c r="D91" s="22"/>
    </row>
    <row r="92" spans="3:4">
      <c r="C92" s="22"/>
      <c r="D92" s="22"/>
    </row>
    <row r="93" spans="3:4">
      <c r="C93" s="22"/>
      <c r="D93" s="22"/>
    </row>
    <row r="94" spans="3:4">
      <c r="C94" s="22"/>
      <c r="D94" s="22"/>
    </row>
    <row r="95" spans="3:4">
      <c r="C95" s="22"/>
      <c r="D95" s="22"/>
    </row>
    <row r="96" spans="3:4">
      <c r="C96" s="22"/>
      <c r="D96" s="22"/>
    </row>
    <row r="97" spans="3:4">
      <c r="C97" s="22"/>
      <c r="D97" s="22"/>
    </row>
    <row r="98" spans="3:4">
      <c r="C98" s="22"/>
      <c r="D98" s="22"/>
    </row>
    <row r="99" spans="3:4">
      <c r="C99" s="22"/>
      <c r="D99" s="22"/>
    </row>
    <row r="100" spans="3:4">
      <c r="C100" s="22"/>
      <c r="D100" s="22"/>
    </row>
    <row r="101" spans="3:4">
      <c r="C101" s="22"/>
      <c r="D101" s="22"/>
    </row>
    <row r="102" spans="3:4">
      <c r="C102" s="22"/>
      <c r="D102" s="22"/>
    </row>
    <row r="103" spans="3:4">
      <c r="C103" s="22"/>
      <c r="D103" s="22"/>
    </row>
    <row r="104" spans="3:4">
      <c r="C104" s="22"/>
      <c r="D104" s="22"/>
    </row>
    <row r="105" spans="3:4">
      <c r="C105" s="22"/>
      <c r="D105" s="22"/>
    </row>
    <row r="106" spans="3:4">
      <c r="C106" s="22"/>
      <c r="D106" s="22"/>
    </row>
    <row r="107" spans="3:4">
      <c r="C107" s="22"/>
      <c r="D107" s="22"/>
    </row>
    <row r="108" spans="3:4">
      <c r="C108" s="22"/>
      <c r="D108" s="22"/>
    </row>
    <row r="109" spans="3:4">
      <c r="C109" s="22"/>
      <c r="D109" s="22"/>
    </row>
    <row r="110" spans="3:4">
      <c r="C110" s="22"/>
      <c r="D110" s="22"/>
    </row>
    <row r="111" spans="3:4">
      <c r="C111" s="22"/>
      <c r="D111" s="22"/>
    </row>
    <row r="112" spans="3:4">
      <c r="C112" s="22"/>
      <c r="D112" s="22"/>
    </row>
    <row r="113" spans="3:4">
      <c r="C113" s="22"/>
      <c r="D113" s="22"/>
    </row>
    <row r="114" spans="3:4">
      <c r="C114" s="22"/>
      <c r="D114" s="22"/>
    </row>
    <row r="115" spans="3:4">
      <c r="C115" s="22"/>
      <c r="D115" s="22"/>
    </row>
    <row r="116" spans="3:4">
      <c r="C116" s="22"/>
      <c r="D116" s="22"/>
    </row>
    <row r="117" spans="3:4">
      <c r="C117" s="22"/>
      <c r="D117" s="22"/>
    </row>
    <row r="118" spans="3:4">
      <c r="C118" s="22"/>
      <c r="D118" s="22"/>
    </row>
    <row r="119" spans="3:4">
      <c r="C119" s="22"/>
      <c r="D119" s="22"/>
    </row>
    <row r="120" spans="3:4">
      <c r="C120" s="22"/>
      <c r="D120" s="22"/>
    </row>
    <row r="121" spans="3:4">
      <c r="C121" s="22"/>
      <c r="D121" s="22"/>
    </row>
    <row r="122" spans="3:4">
      <c r="C122" s="22"/>
      <c r="D122" s="22"/>
    </row>
    <row r="123" spans="3:4">
      <c r="C123" s="22"/>
      <c r="D123" s="22"/>
    </row>
    <row r="124" spans="3:4">
      <c r="C124" s="22"/>
      <c r="D124" s="22"/>
    </row>
    <row r="125" spans="3:4">
      <c r="C125" s="22"/>
      <c r="D125" s="22"/>
    </row>
    <row r="126" spans="3:4">
      <c r="C126" s="22"/>
      <c r="D126" s="22"/>
    </row>
    <row r="127" spans="3:4">
      <c r="C127" s="22"/>
      <c r="D127" s="22"/>
    </row>
    <row r="128" spans="3:4">
      <c r="C128" s="22"/>
      <c r="D128" s="22"/>
    </row>
    <row r="129" spans="3:4">
      <c r="C129" s="22"/>
      <c r="D129" s="22"/>
    </row>
    <row r="130" spans="3:4">
      <c r="C130" s="22"/>
      <c r="D130" s="22"/>
    </row>
    <row r="131" spans="3:4">
      <c r="C131" s="22"/>
      <c r="D131" s="22"/>
    </row>
    <row r="132" spans="3:4">
      <c r="C132" s="22"/>
      <c r="D132" s="22"/>
    </row>
    <row r="133" spans="3:4">
      <c r="C133" s="22"/>
      <c r="D133" s="22"/>
    </row>
    <row r="134" spans="3:4">
      <c r="C134" s="22"/>
      <c r="D134" s="22"/>
    </row>
    <row r="135" spans="3:4">
      <c r="C135" s="22"/>
      <c r="D135" s="22"/>
    </row>
    <row r="136" spans="3:4">
      <c r="C136" s="22"/>
      <c r="D136" s="22"/>
    </row>
    <row r="137" spans="3:4">
      <c r="C137" s="22"/>
      <c r="D137" s="22"/>
    </row>
    <row r="138" spans="3:4">
      <c r="C138" s="22"/>
      <c r="D138" s="22"/>
    </row>
    <row r="139" spans="3:4">
      <c r="C139" s="22"/>
      <c r="D139" s="22"/>
    </row>
    <row r="140" spans="3:4">
      <c r="C140" s="22"/>
      <c r="D140" s="22"/>
    </row>
    <row r="141" spans="3:4">
      <c r="C141" s="22"/>
      <c r="D141" s="22"/>
    </row>
    <row r="142" spans="3:4">
      <c r="C142" s="22"/>
      <c r="D142" s="22"/>
    </row>
    <row r="143" spans="3:4">
      <c r="C143" s="22"/>
      <c r="D143" s="22"/>
    </row>
    <row r="144" spans="3:4">
      <c r="C144" s="22"/>
      <c r="D144" s="22"/>
    </row>
    <row r="145" spans="3:4">
      <c r="C145" s="22"/>
      <c r="D145" s="22"/>
    </row>
    <row r="146" spans="3:4">
      <c r="C146" s="22"/>
      <c r="D146" s="22"/>
    </row>
    <row r="147" spans="3:4">
      <c r="C147" s="22"/>
      <c r="D147" s="22"/>
    </row>
    <row r="148" spans="3:4">
      <c r="C148" s="22"/>
      <c r="D148" s="22"/>
    </row>
    <row r="149" spans="3:4">
      <c r="C149" s="22"/>
      <c r="D149" s="22"/>
    </row>
  </sheetData>
  <pageMargins left="0.9055118110236221" right="0.39370078740157483"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zoomScaleNormal="100" zoomScaleSheetLayoutView="100" workbookViewId="0">
      <pane xSplit="3" ySplit="6" topLeftCell="D7" activePane="bottomRight" state="frozen"/>
      <selection activeCell="D22" sqref="D22"/>
      <selection pane="topRight" activeCell="D22" sqref="D22"/>
      <selection pane="bottomLeft" activeCell="D22" sqref="D22"/>
      <selection pane="bottomRight" sqref="A1:XFD1048576"/>
    </sheetView>
  </sheetViews>
  <sheetFormatPr defaultRowHeight="12"/>
  <cols>
    <col min="1" max="1" width="6" style="59" customWidth="1"/>
    <col min="2" max="2" width="4.7109375" style="454" customWidth="1"/>
    <col min="3" max="3" width="50.7109375" customWidth="1"/>
    <col min="4" max="5" width="13.7109375" bestFit="1" customWidth="1"/>
  </cols>
  <sheetData>
    <row r="2" spans="2:5" ht="18">
      <c r="C2" s="405" t="s">
        <v>837</v>
      </c>
    </row>
    <row r="3" spans="2:5" ht="18">
      <c r="C3" s="405" t="s">
        <v>872</v>
      </c>
    </row>
    <row r="4" spans="2:5" ht="15.75">
      <c r="C4" s="138" t="s">
        <v>474</v>
      </c>
    </row>
    <row r="5" spans="2:5" ht="15">
      <c r="C5" s="126" t="s">
        <v>875</v>
      </c>
      <c r="D5" s="345" t="s">
        <v>874</v>
      </c>
    </row>
    <row r="6" spans="2:5" ht="18" customHeight="1">
      <c r="B6" s="455"/>
      <c r="C6" s="139"/>
      <c r="D6" s="140">
        <v>43465</v>
      </c>
      <c r="E6" s="140">
        <v>43100</v>
      </c>
    </row>
    <row r="7" spans="2:5" ht="18" customHeight="1">
      <c r="B7" s="446">
        <v>1</v>
      </c>
      <c r="C7" s="46" t="s">
        <v>471</v>
      </c>
      <c r="D7" s="74">
        <v>0</v>
      </c>
      <c r="E7" s="75">
        <v>0</v>
      </c>
    </row>
    <row r="8" spans="2:5" ht="14.25" customHeight="1">
      <c r="B8" s="456">
        <v>1.1000000000000001</v>
      </c>
      <c r="C8" s="327" t="s">
        <v>876</v>
      </c>
      <c r="D8" s="38">
        <v>0</v>
      </c>
      <c r="E8" s="39">
        <v>0</v>
      </c>
    </row>
    <row r="9" spans="2:5" ht="14.25" customHeight="1">
      <c r="B9" s="456">
        <v>1.2</v>
      </c>
      <c r="C9" s="327" t="s">
        <v>877</v>
      </c>
      <c r="D9" s="38">
        <v>0</v>
      </c>
      <c r="E9" s="39">
        <v>0</v>
      </c>
    </row>
    <row r="10" spans="2:5" ht="14.25" customHeight="1">
      <c r="B10" s="456">
        <v>1.3</v>
      </c>
      <c r="C10" s="327" t="s">
        <v>878</v>
      </c>
      <c r="D10" s="38">
        <v>0</v>
      </c>
      <c r="E10" s="39">
        <v>0</v>
      </c>
    </row>
    <row r="11" spans="2:5" ht="14.25" customHeight="1">
      <c r="B11" s="431">
        <v>2</v>
      </c>
      <c r="C11" s="37" t="s">
        <v>472</v>
      </c>
      <c r="D11" s="44">
        <v>-510061</v>
      </c>
      <c r="E11" s="41">
        <v>1915337</v>
      </c>
    </row>
    <row r="12" spans="2:5" ht="14.25" customHeight="1">
      <c r="B12" s="431">
        <v>3</v>
      </c>
      <c r="C12" s="37" t="s">
        <v>774</v>
      </c>
      <c r="D12" s="44">
        <v>490716.2</v>
      </c>
      <c r="E12" s="41">
        <v>0</v>
      </c>
    </row>
    <row r="13" spans="2:5" ht="17.25" customHeight="1">
      <c r="B13" s="456">
        <v>3.1</v>
      </c>
      <c r="C13" s="327" t="s">
        <v>772</v>
      </c>
      <c r="D13" s="96">
        <v>0</v>
      </c>
      <c r="E13" s="97">
        <v>0</v>
      </c>
    </row>
    <row r="14" spans="2:5" ht="13.5" customHeight="1">
      <c r="B14" s="456">
        <v>3.2</v>
      </c>
      <c r="C14" s="327" t="s">
        <v>773</v>
      </c>
      <c r="D14" s="96">
        <v>0</v>
      </c>
      <c r="E14" s="97">
        <v>0</v>
      </c>
    </row>
    <row r="15" spans="2:5" ht="14.25" customHeight="1">
      <c r="B15" s="456">
        <v>3.3</v>
      </c>
      <c r="C15" s="327" t="s">
        <v>771</v>
      </c>
      <c r="D15" s="96">
        <v>0</v>
      </c>
      <c r="E15" s="97">
        <v>0</v>
      </c>
    </row>
    <row r="16" spans="2:5" ht="14.25" customHeight="1">
      <c r="B16" s="456">
        <v>3.4</v>
      </c>
      <c r="C16" s="327" t="s">
        <v>304</v>
      </c>
      <c r="D16" s="38">
        <v>0</v>
      </c>
      <c r="E16" s="39">
        <v>0</v>
      </c>
    </row>
    <row r="17" spans="1:5" ht="14.25" customHeight="1">
      <c r="B17" s="456">
        <v>3.5</v>
      </c>
      <c r="C17" s="327" t="s">
        <v>186</v>
      </c>
      <c r="D17" s="38">
        <v>0</v>
      </c>
      <c r="E17" s="39">
        <v>0</v>
      </c>
    </row>
    <row r="18" spans="1:5" ht="14.25" customHeight="1">
      <c r="B18" s="456">
        <v>3.6</v>
      </c>
      <c r="C18" s="327" t="s">
        <v>770</v>
      </c>
      <c r="D18" s="96">
        <v>490716.2</v>
      </c>
      <c r="E18" s="97">
        <v>0</v>
      </c>
    </row>
    <row r="19" spans="1:5" ht="14.25" customHeight="1">
      <c r="B19" s="456">
        <v>3.7</v>
      </c>
      <c r="C19" s="327" t="s">
        <v>769</v>
      </c>
      <c r="D19" s="96">
        <v>0</v>
      </c>
      <c r="E19" s="97">
        <v>0</v>
      </c>
    </row>
    <row r="20" spans="1:5" ht="14.25" customHeight="1">
      <c r="B20" s="431">
        <v>4</v>
      </c>
      <c r="C20" s="37" t="s">
        <v>475</v>
      </c>
      <c r="D20" s="44">
        <v>-19344.799999999988</v>
      </c>
      <c r="E20" s="41">
        <v>1915337</v>
      </c>
    </row>
    <row r="21" spans="1:5" ht="14.25" customHeight="1">
      <c r="B21" s="450">
        <v>5</v>
      </c>
      <c r="C21" s="50" t="s">
        <v>473</v>
      </c>
      <c r="D21" s="52">
        <v>0</v>
      </c>
      <c r="E21" s="55">
        <v>0</v>
      </c>
    </row>
    <row r="22" spans="1:5" s="65" customFormat="1" ht="16.5" customHeight="1">
      <c r="A22" s="64"/>
      <c r="B22" s="457">
        <v>6</v>
      </c>
      <c r="C22" s="141" t="s">
        <v>550</v>
      </c>
      <c r="D22" s="142">
        <v>-19344.799999999988</v>
      </c>
      <c r="E22" s="142">
        <v>1915337</v>
      </c>
    </row>
    <row r="23" spans="1:5" ht="14.25" customHeight="1">
      <c r="B23" s="458"/>
      <c r="C23" s="143"/>
      <c r="D23" s="144"/>
      <c r="E23" s="145"/>
    </row>
    <row r="24" spans="1:5" s="65" customFormat="1" ht="16.5" customHeight="1">
      <c r="A24" s="64"/>
      <c r="B24" s="457"/>
      <c r="C24" s="141" t="s">
        <v>476</v>
      </c>
      <c r="D24" s="142">
        <v>0</v>
      </c>
      <c r="E24" s="142">
        <v>287301</v>
      </c>
    </row>
    <row r="25" spans="1:5" ht="19.5" customHeight="1">
      <c r="B25" s="458"/>
      <c r="C25" s="344" t="s">
        <v>775</v>
      </c>
      <c r="D25" s="144">
        <v>210266</v>
      </c>
      <c r="E25" s="146">
        <v>252999</v>
      </c>
    </row>
    <row r="26" spans="1:5" s="65" customFormat="1" ht="18.75" customHeight="1">
      <c r="A26" s="64"/>
      <c r="B26" s="459"/>
      <c r="C26" s="106" t="s">
        <v>776</v>
      </c>
      <c r="D26" s="107">
        <v>-210266</v>
      </c>
      <c r="E26" s="107">
        <v>34302</v>
      </c>
    </row>
  </sheetData>
  <pageMargins left="1.04"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1"/>
  <sheetViews>
    <sheetView zoomScaleNormal="100" zoomScaleSheetLayoutView="90" workbookViewId="0">
      <pane xSplit="2" ySplit="7" topLeftCell="C14" activePane="bottomRight" state="frozen"/>
      <selection activeCell="D22" sqref="D22"/>
      <selection pane="topRight" activeCell="D22" sqref="D22"/>
      <selection pane="bottomLeft" activeCell="D22" sqref="D22"/>
      <selection pane="bottomRight" sqref="A1:XFD1048576"/>
    </sheetView>
  </sheetViews>
  <sheetFormatPr defaultRowHeight="12"/>
  <cols>
    <col min="1" max="1" width="5.7109375" customWidth="1"/>
    <col min="2" max="2" width="50.7109375" customWidth="1"/>
    <col min="3" max="13" width="10.140625" customWidth="1"/>
    <col min="14" max="14" width="11.42578125" bestFit="1" customWidth="1"/>
    <col min="15" max="15" width="10" bestFit="1" customWidth="1"/>
  </cols>
  <sheetData>
    <row r="2" spans="2:13" ht="18">
      <c r="B2" s="404" t="s">
        <v>837</v>
      </c>
    </row>
    <row r="3" spans="2:13" ht="18">
      <c r="B3" s="404" t="s">
        <v>872</v>
      </c>
    </row>
    <row r="4" spans="2:13" ht="15">
      <c r="B4" s="15" t="s">
        <v>778</v>
      </c>
      <c r="K4" s="365" t="s">
        <v>874</v>
      </c>
    </row>
    <row r="5" spans="2:13">
      <c r="B5" s="33"/>
    </row>
    <row r="6" spans="2:13" s="65" customFormat="1" ht="51">
      <c r="B6" s="121"/>
      <c r="C6" s="122" t="s">
        <v>439</v>
      </c>
      <c r="D6" s="122" t="s">
        <v>440</v>
      </c>
      <c r="E6" s="122" t="s">
        <v>441</v>
      </c>
      <c r="F6" s="122" t="s">
        <v>442</v>
      </c>
      <c r="G6" s="122" t="s">
        <v>443</v>
      </c>
      <c r="H6" s="122" t="s">
        <v>444</v>
      </c>
      <c r="I6" s="122" t="s">
        <v>470</v>
      </c>
      <c r="J6" s="122" t="s">
        <v>445</v>
      </c>
      <c r="K6" s="122" t="s">
        <v>446</v>
      </c>
      <c r="L6" s="122" t="s">
        <v>447</v>
      </c>
      <c r="M6" s="122" t="s">
        <v>446</v>
      </c>
    </row>
    <row r="7" spans="2:13" s="68" customFormat="1" ht="18.75" customHeight="1">
      <c r="B7" s="118" t="s">
        <v>879</v>
      </c>
      <c r="C7" s="123">
        <v>100000</v>
      </c>
      <c r="D7" s="123">
        <v>0</v>
      </c>
      <c r="E7" s="123">
        <v>0</v>
      </c>
      <c r="F7" s="123">
        <v>0</v>
      </c>
      <c r="G7" s="123">
        <v>0</v>
      </c>
      <c r="H7" s="123">
        <v>0</v>
      </c>
      <c r="I7" s="123">
        <v>0</v>
      </c>
      <c r="J7" s="123">
        <v>2508925</v>
      </c>
      <c r="K7" s="123">
        <v>2608925</v>
      </c>
      <c r="L7" s="123"/>
      <c r="M7" s="123">
        <v>2608925</v>
      </c>
    </row>
    <row r="8" spans="2:13">
      <c r="B8" s="117" t="s">
        <v>448</v>
      </c>
      <c r="C8" s="48"/>
      <c r="D8" s="48"/>
      <c r="E8" s="48"/>
      <c r="F8" s="48"/>
      <c r="G8" s="48"/>
      <c r="H8" s="48"/>
      <c r="I8" s="48"/>
      <c r="J8" s="48"/>
      <c r="K8" s="48"/>
      <c r="L8" s="48"/>
      <c r="M8" s="49"/>
    </row>
    <row r="9" spans="2:13">
      <c r="B9" s="116" t="s">
        <v>449</v>
      </c>
      <c r="C9" s="38"/>
      <c r="D9" s="38"/>
      <c r="E9" s="38"/>
      <c r="F9" s="38"/>
      <c r="G9" s="38"/>
      <c r="H9" s="38"/>
      <c r="I9" s="38"/>
      <c r="J9" s="38">
        <v>1628036</v>
      </c>
      <c r="K9" s="38">
        <v>1628036</v>
      </c>
      <c r="L9" s="38"/>
      <c r="M9" s="39">
        <v>1628036</v>
      </c>
    </row>
    <row r="10" spans="2:13">
      <c r="B10" s="116" t="s">
        <v>460</v>
      </c>
      <c r="C10" s="38"/>
      <c r="D10" s="38"/>
      <c r="E10" s="38"/>
      <c r="F10" s="38"/>
      <c r="G10" s="38"/>
      <c r="H10" s="38"/>
      <c r="I10" s="38"/>
      <c r="J10" s="38"/>
      <c r="K10" s="38">
        <v>0</v>
      </c>
      <c r="L10" s="38"/>
      <c r="M10" s="39">
        <v>0</v>
      </c>
    </row>
    <row r="11" spans="2:13">
      <c r="B11" s="116" t="s">
        <v>450</v>
      </c>
      <c r="C11" s="38"/>
      <c r="D11" s="38"/>
      <c r="E11" s="38"/>
      <c r="F11" s="38"/>
      <c r="G11" s="38"/>
      <c r="H11" s="38"/>
      <c r="I11" s="38"/>
      <c r="J11" s="38"/>
      <c r="K11" s="38">
        <v>0</v>
      </c>
      <c r="L11" s="38"/>
      <c r="M11" s="39">
        <v>0</v>
      </c>
    </row>
    <row r="12" spans="2:13">
      <c r="B12" s="116" t="s">
        <v>451</v>
      </c>
      <c r="C12" s="38"/>
      <c r="D12" s="38"/>
      <c r="E12" s="38"/>
      <c r="F12" s="38"/>
      <c r="G12" s="38"/>
      <c r="H12" s="38"/>
      <c r="I12" s="38"/>
      <c r="J12" s="38"/>
      <c r="K12" s="38">
        <v>0</v>
      </c>
      <c r="L12" s="38"/>
      <c r="M12" s="39">
        <v>0</v>
      </c>
    </row>
    <row r="13" spans="2:13" ht="24">
      <c r="B13" s="116" t="s">
        <v>452</v>
      </c>
      <c r="C13" s="38"/>
      <c r="D13" s="38"/>
      <c r="E13" s="38"/>
      <c r="F13" s="38"/>
      <c r="G13" s="38"/>
      <c r="H13" s="38"/>
      <c r="I13" s="38"/>
      <c r="J13" s="38"/>
      <c r="K13" s="38">
        <v>0</v>
      </c>
      <c r="L13" s="38"/>
      <c r="M13" s="39">
        <v>0</v>
      </c>
    </row>
    <row r="14" spans="2:13">
      <c r="B14" s="116" t="s">
        <v>453</v>
      </c>
      <c r="C14" s="38"/>
      <c r="D14" s="38"/>
      <c r="E14" s="38"/>
      <c r="F14" s="38"/>
      <c r="G14" s="38"/>
      <c r="H14" s="38"/>
      <c r="I14" s="38"/>
      <c r="J14" s="38"/>
      <c r="K14" s="38">
        <v>0</v>
      </c>
      <c r="L14" s="38"/>
      <c r="M14" s="39">
        <v>0</v>
      </c>
    </row>
    <row r="15" spans="2:13">
      <c r="B15" s="116" t="s">
        <v>454</v>
      </c>
      <c r="C15" s="38"/>
      <c r="D15" s="38"/>
      <c r="E15" s="38"/>
      <c r="F15" s="38"/>
      <c r="G15" s="38"/>
      <c r="H15" s="38"/>
      <c r="I15" s="38"/>
      <c r="J15" s="38"/>
      <c r="K15" s="38">
        <v>0</v>
      </c>
      <c r="L15" s="38"/>
      <c r="M15" s="39">
        <v>0</v>
      </c>
    </row>
    <row r="16" spans="2:13">
      <c r="B16" s="120" t="s">
        <v>455</v>
      </c>
      <c r="C16" s="76"/>
      <c r="D16" s="76"/>
      <c r="E16" s="76"/>
      <c r="F16" s="76"/>
      <c r="G16" s="76"/>
      <c r="H16" s="76"/>
      <c r="I16" s="76"/>
      <c r="J16" s="76"/>
      <c r="K16" s="38">
        <v>0</v>
      </c>
      <c r="L16" s="76"/>
      <c r="M16" s="39">
        <v>0</v>
      </c>
    </row>
    <row r="17" spans="2:16" s="68" customFormat="1" ht="16.5" customHeight="1">
      <c r="B17" s="118" t="s">
        <v>880</v>
      </c>
      <c r="C17" s="123">
        <v>100000</v>
      </c>
      <c r="D17" s="123">
        <v>0</v>
      </c>
      <c r="E17" s="123">
        <v>0</v>
      </c>
      <c r="F17" s="123">
        <v>0</v>
      </c>
      <c r="G17" s="123">
        <v>0</v>
      </c>
      <c r="H17" s="123">
        <v>0</v>
      </c>
      <c r="I17" s="123">
        <v>0</v>
      </c>
      <c r="J17" s="123">
        <v>4136961</v>
      </c>
      <c r="K17" s="123">
        <v>4236961</v>
      </c>
      <c r="L17" s="123">
        <v>0</v>
      </c>
      <c r="M17" s="123">
        <v>4236961</v>
      </c>
      <c r="N17" s="124"/>
      <c r="O17" s="124"/>
      <c r="P17" s="125"/>
    </row>
    <row r="18" spans="2:16" ht="18.75" customHeight="1">
      <c r="B18" s="117" t="s">
        <v>451</v>
      </c>
      <c r="C18" s="48"/>
      <c r="D18" s="48"/>
      <c r="E18" s="48"/>
      <c r="F18" s="48"/>
      <c r="G18" s="48"/>
      <c r="H18" s="48"/>
      <c r="I18" s="48"/>
      <c r="J18" s="48"/>
      <c r="K18" s="48"/>
      <c r="L18" s="48"/>
      <c r="M18" s="49"/>
    </row>
    <row r="19" spans="2:16">
      <c r="B19" s="116" t="s">
        <v>449</v>
      </c>
      <c r="C19" s="38"/>
      <c r="D19" s="38"/>
      <c r="E19" s="38"/>
      <c r="F19" s="38"/>
      <c r="G19" s="38"/>
      <c r="H19" s="38"/>
      <c r="I19" s="38"/>
      <c r="J19" s="38"/>
      <c r="K19" s="38">
        <v>0</v>
      </c>
      <c r="L19" s="38"/>
      <c r="M19" s="39">
        <v>0</v>
      </c>
    </row>
    <row r="20" spans="2:16">
      <c r="B20" s="116" t="s">
        <v>460</v>
      </c>
      <c r="C20" s="38"/>
      <c r="D20" s="38"/>
      <c r="E20" s="38"/>
      <c r="F20" s="38"/>
      <c r="G20" s="38"/>
      <c r="H20" s="38"/>
      <c r="I20" s="38"/>
      <c r="J20" s="38"/>
      <c r="K20" s="38"/>
      <c r="L20" s="38"/>
      <c r="M20" s="39">
        <v>0</v>
      </c>
    </row>
    <row r="21" spans="2:16">
      <c r="B21" s="116" t="s">
        <v>450</v>
      </c>
      <c r="C21" s="38"/>
      <c r="D21" s="38"/>
      <c r="E21" s="38"/>
      <c r="F21" s="38"/>
      <c r="G21" s="38"/>
      <c r="H21" s="38"/>
      <c r="I21" s="38"/>
      <c r="J21" s="38"/>
      <c r="K21" s="38">
        <v>0</v>
      </c>
      <c r="L21" s="38"/>
      <c r="M21" s="39">
        <v>0</v>
      </c>
    </row>
    <row r="22" spans="2:16">
      <c r="B22" s="116" t="s">
        <v>448</v>
      </c>
      <c r="C22" s="38"/>
      <c r="D22" s="38"/>
      <c r="E22" s="38"/>
      <c r="F22" s="38"/>
      <c r="G22" s="38"/>
      <c r="H22" s="38"/>
      <c r="I22" s="38"/>
      <c r="J22" s="38"/>
      <c r="K22" s="38">
        <v>0</v>
      </c>
      <c r="L22" s="38"/>
      <c r="M22" s="39">
        <v>0</v>
      </c>
    </row>
    <row r="23" spans="2:16" ht="24">
      <c r="B23" s="116" t="s">
        <v>452</v>
      </c>
      <c r="C23" s="38"/>
      <c r="D23" s="38"/>
      <c r="E23" s="38"/>
      <c r="F23" s="38"/>
      <c r="G23" s="38"/>
      <c r="H23" s="38"/>
      <c r="I23" s="38"/>
      <c r="J23" s="38"/>
      <c r="K23" s="38">
        <v>0</v>
      </c>
      <c r="L23" s="38"/>
      <c r="M23" s="39">
        <v>0</v>
      </c>
    </row>
    <row r="24" spans="2:16">
      <c r="B24" s="116" t="s">
        <v>453</v>
      </c>
      <c r="C24" s="38"/>
      <c r="D24" s="38"/>
      <c r="E24" s="38"/>
      <c r="F24" s="38"/>
      <c r="G24" s="38"/>
      <c r="H24" s="38"/>
      <c r="I24" s="38"/>
      <c r="J24" s="38"/>
      <c r="K24" s="38">
        <v>0</v>
      </c>
      <c r="L24" s="38"/>
      <c r="M24" s="39">
        <v>0</v>
      </c>
    </row>
    <row r="25" spans="2:16">
      <c r="B25" s="116" t="s">
        <v>454</v>
      </c>
      <c r="C25" s="38"/>
      <c r="D25" s="38"/>
      <c r="E25" s="38"/>
      <c r="F25" s="38"/>
      <c r="G25" s="38"/>
      <c r="H25" s="38"/>
      <c r="I25" s="38"/>
      <c r="J25" s="38">
        <v>0</v>
      </c>
      <c r="K25" s="38">
        <v>0</v>
      </c>
      <c r="L25" s="38"/>
      <c r="M25" s="39">
        <v>0</v>
      </c>
    </row>
    <row r="26" spans="2:16">
      <c r="B26" s="120" t="s">
        <v>455</v>
      </c>
      <c r="C26" s="76"/>
      <c r="D26" s="76"/>
      <c r="E26" s="76"/>
      <c r="F26" s="76"/>
      <c r="G26" s="76"/>
      <c r="H26" s="76"/>
      <c r="I26" s="76"/>
      <c r="J26" s="76"/>
      <c r="K26" s="38">
        <v>0</v>
      </c>
      <c r="L26" s="76"/>
      <c r="M26" s="39">
        <v>0</v>
      </c>
    </row>
    <row r="27" spans="2:16" s="65" customFormat="1" ht="17.25" customHeight="1">
      <c r="B27" s="118" t="s">
        <v>881</v>
      </c>
      <c r="C27" s="123">
        <v>100000</v>
      </c>
      <c r="D27" s="123">
        <v>0</v>
      </c>
      <c r="E27" s="123">
        <v>0</v>
      </c>
      <c r="F27" s="123">
        <v>0</v>
      </c>
      <c r="G27" s="123">
        <v>0</v>
      </c>
      <c r="H27" s="123">
        <v>0</v>
      </c>
      <c r="I27" s="123">
        <v>0</v>
      </c>
      <c r="J27" s="123">
        <v>4136961</v>
      </c>
      <c r="K27" s="123">
        <v>4236961</v>
      </c>
      <c r="L27" s="123">
        <v>0</v>
      </c>
      <c r="M27" s="123">
        <v>4236961</v>
      </c>
      <c r="N27" s="85"/>
      <c r="O27" s="124"/>
    </row>
    <row r="31" spans="2:16">
      <c r="C31" s="22"/>
      <c r="H31" s="22"/>
      <c r="I31" s="22"/>
      <c r="J31" s="22"/>
    </row>
  </sheetData>
  <pageMargins left="0.55118110236220474" right="0.59055118110236227" top="0.74803149606299213" bottom="0.74803149606299213" header="0.31496062992125984" footer="0.31496062992125984"/>
  <pageSetup paperSize="9" scale="9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K20"/>
  <sheetViews>
    <sheetView zoomScaleNormal="100" zoomScaleSheetLayoutView="90" workbookViewId="0">
      <pane xSplit="3" ySplit="6" topLeftCell="D7" activePane="bottomRight" state="frozen"/>
      <selection activeCell="D22" sqref="D22"/>
      <selection pane="topRight" activeCell="D22" sqref="D22"/>
      <selection pane="bottomLeft" activeCell="D22" sqref="D22"/>
      <selection pane="bottomRight" sqref="A1:XFD1048576"/>
    </sheetView>
  </sheetViews>
  <sheetFormatPr defaultRowHeight="12"/>
  <cols>
    <col min="1" max="1" width="4.42578125" customWidth="1"/>
    <col min="2" max="2" width="3.28515625" customWidth="1"/>
    <col min="3" max="3" width="28.7109375" customWidth="1"/>
    <col min="4" max="11" width="12" customWidth="1"/>
    <col min="12" max="12" width="2.85546875" customWidth="1"/>
  </cols>
  <sheetData>
    <row r="2" spans="3:11" ht="18">
      <c r="C2" s="404" t="s">
        <v>837</v>
      </c>
    </row>
    <row r="3" spans="3:11" ht="18">
      <c r="C3" s="404" t="s">
        <v>872</v>
      </c>
    </row>
    <row r="4" spans="3:11" ht="15">
      <c r="C4" s="126" t="s">
        <v>456</v>
      </c>
      <c r="K4" s="365" t="s">
        <v>874</v>
      </c>
    </row>
    <row r="6" spans="3:11" ht="25.5">
      <c r="C6" s="134" t="s">
        <v>467</v>
      </c>
      <c r="D6" s="135" t="s">
        <v>457</v>
      </c>
      <c r="E6" s="135" t="s">
        <v>777</v>
      </c>
      <c r="F6" s="135" t="s">
        <v>463</v>
      </c>
      <c r="G6" s="135" t="s">
        <v>464</v>
      </c>
      <c r="H6" s="135" t="s">
        <v>465</v>
      </c>
      <c r="I6" s="135" t="s">
        <v>466</v>
      </c>
      <c r="J6" s="135" t="s">
        <v>840</v>
      </c>
      <c r="K6" s="136" t="s">
        <v>458</v>
      </c>
    </row>
    <row r="7" spans="3:11" ht="17.25" customHeight="1">
      <c r="C7" s="45" t="s">
        <v>882</v>
      </c>
      <c r="D7" s="74">
        <v>0</v>
      </c>
      <c r="E7" s="74">
        <v>0</v>
      </c>
      <c r="F7" s="74">
        <v>0</v>
      </c>
      <c r="G7" s="74">
        <v>1340000</v>
      </c>
      <c r="H7" s="74">
        <v>1170874</v>
      </c>
      <c r="I7" s="74">
        <v>14149524</v>
      </c>
      <c r="J7" s="74">
        <v>1203150</v>
      </c>
      <c r="K7" s="75">
        <v>17863548</v>
      </c>
    </row>
    <row r="8" spans="3:11" ht="16.5" customHeight="1">
      <c r="C8" s="346" t="s">
        <v>459</v>
      </c>
      <c r="D8" s="38"/>
      <c r="E8" s="38">
        <v>406233</v>
      </c>
      <c r="F8" s="38"/>
      <c r="G8" s="38">
        <v>0</v>
      </c>
      <c r="H8" s="38">
        <v>1018139.3399999999</v>
      </c>
      <c r="I8" s="38">
        <v>62332.929999999702</v>
      </c>
      <c r="J8" s="38">
        <v>0</v>
      </c>
      <c r="K8" s="41">
        <v>1486705.2699999996</v>
      </c>
    </row>
    <row r="9" spans="3:11" ht="16.5" customHeight="1">
      <c r="C9" s="346" t="s">
        <v>460</v>
      </c>
      <c r="D9" s="38"/>
      <c r="E9" s="38"/>
      <c r="F9" s="38"/>
      <c r="G9" s="38"/>
      <c r="H9" s="38"/>
      <c r="I9" s="38"/>
      <c r="J9" s="38"/>
      <c r="K9" s="41">
        <v>0</v>
      </c>
    </row>
    <row r="10" spans="3:11" ht="16.5" customHeight="1">
      <c r="C10" s="347" t="s">
        <v>461</v>
      </c>
      <c r="D10" s="76"/>
      <c r="E10" s="76"/>
      <c r="F10" s="76"/>
      <c r="G10" s="76"/>
      <c r="H10" s="76"/>
      <c r="I10" s="76">
        <v>0</v>
      </c>
      <c r="J10" s="76"/>
      <c r="K10" s="55">
        <v>0</v>
      </c>
    </row>
    <row r="11" spans="3:11" ht="17.25" customHeight="1">
      <c r="C11" s="106" t="s">
        <v>881</v>
      </c>
      <c r="D11" s="107">
        <v>0</v>
      </c>
      <c r="E11" s="107">
        <v>406233</v>
      </c>
      <c r="F11" s="107">
        <v>0</v>
      </c>
      <c r="G11" s="107">
        <v>1340000</v>
      </c>
      <c r="H11" s="107">
        <v>2189013.34</v>
      </c>
      <c r="I11" s="107">
        <v>14211856.93</v>
      </c>
      <c r="J11" s="107">
        <v>1203150</v>
      </c>
      <c r="K11" s="107">
        <v>19350253.27</v>
      </c>
    </row>
    <row r="12" spans="3:11" ht="25.5" customHeight="1">
      <c r="C12" s="127" t="s">
        <v>469</v>
      </c>
      <c r="D12" s="128"/>
      <c r="E12" s="128"/>
      <c r="F12" s="128"/>
      <c r="G12" s="128"/>
      <c r="H12" s="128"/>
      <c r="I12" s="128"/>
      <c r="J12" s="128"/>
      <c r="K12" s="129"/>
    </row>
    <row r="13" spans="3:11" ht="18.75" customHeight="1">
      <c r="C13" s="36" t="s">
        <v>882</v>
      </c>
      <c r="D13" s="44">
        <v>0</v>
      </c>
      <c r="E13" s="44">
        <v>0</v>
      </c>
      <c r="F13" s="44">
        <v>0</v>
      </c>
      <c r="G13" s="44">
        <v>609250</v>
      </c>
      <c r="H13" s="44">
        <v>593970</v>
      </c>
      <c r="I13" s="44">
        <v>5892825</v>
      </c>
      <c r="J13" s="44">
        <v>411916</v>
      </c>
      <c r="K13" s="41">
        <v>7507961</v>
      </c>
    </row>
    <row r="14" spans="3:11" ht="18" customHeight="1">
      <c r="C14" s="346" t="s">
        <v>462</v>
      </c>
      <c r="D14" s="38"/>
      <c r="E14" s="38"/>
      <c r="F14" s="38"/>
      <c r="G14" s="38">
        <v>146150</v>
      </c>
      <c r="H14" s="38">
        <v>155490</v>
      </c>
      <c r="I14" s="38">
        <v>1991434</v>
      </c>
      <c r="J14" s="38">
        <v>117923</v>
      </c>
      <c r="K14" s="41">
        <v>2410997</v>
      </c>
    </row>
    <row r="15" spans="3:11" ht="18" customHeight="1">
      <c r="C15" s="346" t="s">
        <v>460</v>
      </c>
      <c r="D15" s="38"/>
      <c r="E15" s="38"/>
      <c r="F15" s="38"/>
      <c r="G15" s="38"/>
      <c r="H15" s="38"/>
      <c r="I15" s="38"/>
      <c r="J15" s="38"/>
      <c r="K15" s="41">
        <v>0</v>
      </c>
    </row>
    <row r="16" spans="3:11" ht="18" customHeight="1">
      <c r="C16" s="347" t="s">
        <v>461</v>
      </c>
      <c r="D16" s="76"/>
      <c r="E16" s="76"/>
      <c r="F16" s="76"/>
      <c r="G16" s="76"/>
      <c r="H16" s="76"/>
      <c r="I16" s="76">
        <v>0</v>
      </c>
      <c r="J16" s="76"/>
      <c r="K16" s="55">
        <v>0</v>
      </c>
    </row>
    <row r="17" spans="3:11" ht="21.75" customHeight="1">
      <c r="C17" s="106" t="s">
        <v>881</v>
      </c>
      <c r="D17" s="107">
        <v>0</v>
      </c>
      <c r="E17" s="107">
        <v>0</v>
      </c>
      <c r="F17" s="107">
        <v>0</v>
      </c>
      <c r="G17" s="107">
        <v>755400</v>
      </c>
      <c r="H17" s="107">
        <v>749460</v>
      </c>
      <c r="I17" s="107">
        <v>7884259</v>
      </c>
      <c r="J17" s="107">
        <v>529839</v>
      </c>
      <c r="K17" s="107">
        <v>9918958</v>
      </c>
    </row>
    <row r="18" spans="3:11" ht="24.75" customHeight="1">
      <c r="C18" s="130" t="s">
        <v>468</v>
      </c>
      <c r="D18" s="131"/>
      <c r="E18" s="131"/>
      <c r="F18" s="131"/>
      <c r="G18" s="131"/>
      <c r="H18" s="131"/>
      <c r="I18" s="131"/>
      <c r="J18" s="131"/>
      <c r="K18" s="132"/>
    </row>
    <row r="19" spans="3:11" ht="20.25" customHeight="1">
      <c r="C19" s="119" t="s">
        <v>882</v>
      </c>
      <c r="D19" s="123">
        <v>0</v>
      </c>
      <c r="E19" s="123">
        <v>0</v>
      </c>
      <c r="F19" s="123">
        <v>0</v>
      </c>
      <c r="G19" s="123">
        <v>730750</v>
      </c>
      <c r="H19" s="123">
        <v>576904</v>
      </c>
      <c r="I19" s="123">
        <v>8256699</v>
      </c>
      <c r="J19" s="123">
        <v>791234</v>
      </c>
      <c r="K19" s="123">
        <v>10355587</v>
      </c>
    </row>
    <row r="20" spans="3:11" ht="22.5" customHeight="1">
      <c r="C20" s="119" t="s">
        <v>881</v>
      </c>
      <c r="D20" s="123">
        <v>0</v>
      </c>
      <c r="E20" s="123">
        <v>406233</v>
      </c>
      <c r="F20" s="123">
        <v>0</v>
      </c>
      <c r="G20" s="123">
        <v>584600</v>
      </c>
      <c r="H20" s="123">
        <v>1439553.3399999999</v>
      </c>
      <c r="I20" s="123">
        <v>6327597.9299999997</v>
      </c>
      <c r="J20" s="123">
        <v>673311</v>
      </c>
      <c r="K20" s="123">
        <v>9431295.2699999996</v>
      </c>
    </row>
  </sheetData>
  <pageMargins left="0.70866141732283472" right="0.70866141732283472" top="0.74803149606299213" bottom="0.74803149606299213" header="0.31496062992125984" footer="0.31496062992125984"/>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2:H49"/>
  <sheetViews>
    <sheetView zoomScaleNormal="100" zoomScaleSheetLayoutView="90" workbookViewId="0">
      <selection activeCell="C19" sqref="C19"/>
    </sheetView>
  </sheetViews>
  <sheetFormatPr defaultRowHeight="12.75"/>
  <cols>
    <col min="1" max="1" width="6.42578125" style="153" customWidth="1"/>
    <col min="2" max="2" width="3.85546875" style="151" customWidth="1"/>
    <col min="3" max="3" width="58" style="153" customWidth="1"/>
    <col min="4" max="4" width="2.140625" style="153" customWidth="1"/>
    <col min="5" max="5" width="18.5703125" style="153" customWidth="1"/>
    <col min="6" max="6" width="2.5703125" style="153" customWidth="1"/>
    <col min="7" max="7" width="18.5703125" style="153" customWidth="1"/>
    <col min="8" max="8" width="2.7109375" style="153" customWidth="1"/>
    <col min="9" max="16384" width="9.140625" style="153"/>
  </cols>
  <sheetData>
    <row r="2" spans="2:8" s="150" customFormat="1" ht="17.25" customHeight="1">
      <c r="B2" s="151"/>
      <c r="C2" s="403" t="s">
        <v>837</v>
      </c>
    </row>
    <row r="3" spans="2:8" s="150" customFormat="1" ht="17.25" customHeight="1">
      <c r="B3" s="151"/>
      <c r="C3" s="403" t="s">
        <v>872</v>
      </c>
    </row>
    <row r="4" spans="2:8" s="150" customFormat="1" ht="18" customHeight="1">
      <c r="B4" s="151"/>
      <c r="C4" s="290" t="s">
        <v>883</v>
      </c>
    </row>
    <row r="5" spans="2:8" s="150" customFormat="1" ht="18" customHeight="1">
      <c r="B5" s="151"/>
      <c r="C5" s="170"/>
      <c r="G5" s="366" t="s">
        <v>874</v>
      </c>
    </row>
    <row r="6" spans="2:8" s="176" customFormat="1" ht="18" customHeight="1" thickBot="1">
      <c r="B6" s="147" t="s">
        <v>389</v>
      </c>
      <c r="C6" s="295" t="s">
        <v>599</v>
      </c>
      <c r="D6" s="184"/>
      <c r="E6" s="375">
        <v>43465</v>
      </c>
      <c r="F6" s="185"/>
      <c r="G6" s="375">
        <v>43100</v>
      </c>
    </row>
    <row r="7" spans="2:8" s="150" customFormat="1" ht="13.5" thickTop="1">
      <c r="B7" s="151"/>
      <c r="C7" s="177" t="s">
        <v>408</v>
      </c>
      <c r="D7" s="172"/>
      <c r="E7" s="178">
        <v>45415808</v>
      </c>
      <c r="F7" s="171"/>
      <c r="G7" s="178">
        <v>47288417</v>
      </c>
      <c r="H7" s="152"/>
    </row>
    <row r="8" spans="2:8" s="150" customFormat="1">
      <c r="B8" s="151"/>
      <c r="C8" s="177" t="s">
        <v>493</v>
      </c>
      <c r="D8" s="172"/>
      <c r="E8" s="178">
        <v>0</v>
      </c>
      <c r="F8" s="171"/>
      <c r="G8" s="178">
        <v>0</v>
      </c>
      <c r="H8" s="152"/>
    </row>
    <row r="9" spans="2:8" s="150" customFormat="1">
      <c r="B9" s="151"/>
      <c r="C9" s="177" t="s">
        <v>409</v>
      </c>
      <c r="D9" s="172"/>
      <c r="E9" s="178">
        <v>0</v>
      </c>
      <c r="F9" s="171"/>
      <c r="G9" s="178">
        <v>0</v>
      </c>
      <c r="H9" s="152"/>
    </row>
    <row r="10" spans="2:8" s="150" customFormat="1">
      <c r="B10" s="151"/>
      <c r="C10" s="177" t="s">
        <v>410</v>
      </c>
      <c r="D10" s="172"/>
      <c r="E10" s="178">
        <v>39998</v>
      </c>
      <c r="F10" s="171"/>
      <c r="G10" s="178">
        <v>0</v>
      </c>
      <c r="H10" s="152"/>
    </row>
    <row r="11" spans="2:8" s="150" customFormat="1" ht="16.5" customHeight="1" thickBot="1">
      <c r="B11" s="151">
        <v>1</v>
      </c>
      <c r="C11" s="291" t="s">
        <v>600</v>
      </c>
      <c r="D11" s="172"/>
      <c r="E11" s="173">
        <v>45455806</v>
      </c>
      <c r="F11" s="171"/>
      <c r="G11" s="173">
        <v>47288417</v>
      </c>
      <c r="H11" s="152"/>
    </row>
    <row r="12" spans="2:8" ht="13.5" thickTop="1">
      <c r="E12" s="152"/>
      <c r="F12" s="152"/>
      <c r="G12" s="152"/>
      <c r="H12" s="152"/>
    </row>
    <row r="13" spans="2:8">
      <c r="C13" s="292" t="s">
        <v>597</v>
      </c>
      <c r="E13" s="152"/>
      <c r="F13" s="152"/>
      <c r="G13" s="152"/>
      <c r="H13" s="152"/>
    </row>
    <row r="14" spans="2:8">
      <c r="C14" s="294" t="s">
        <v>806</v>
      </c>
      <c r="E14" s="178">
        <v>0</v>
      </c>
      <c r="F14" s="171"/>
      <c r="G14" s="178">
        <v>20253</v>
      </c>
      <c r="H14" s="152"/>
    </row>
    <row r="15" spans="2:8">
      <c r="C15" s="294" t="s">
        <v>807</v>
      </c>
      <c r="E15" s="178">
        <v>576982</v>
      </c>
      <c r="F15" s="171"/>
      <c r="G15" s="178">
        <v>-10718</v>
      </c>
      <c r="H15" s="152"/>
    </row>
    <row r="16" spans="2:8">
      <c r="C16" s="294" t="s">
        <v>598</v>
      </c>
      <c r="E16" s="178">
        <v>82261</v>
      </c>
      <c r="F16" s="171"/>
      <c r="G16" s="178">
        <v>333317</v>
      </c>
      <c r="H16" s="152"/>
    </row>
    <row r="17" spans="2:8" ht="16.5" customHeight="1" thickBot="1">
      <c r="E17" s="173">
        <v>659243</v>
      </c>
      <c r="F17" s="171"/>
      <c r="G17" s="173">
        <v>342852</v>
      </c>
      <c r="H17" s="152"/>
    </row>
    <row r="18" spans="2:8" ht="22.5" customHeight="1" thickTop="1" thickBot="1">
      <c r="B18" s="151">
        <v>2</v>
      </c>
      <c r="C18" s="155" t="s">
        <v>601</v>
      </c>
      <c r="E18" s="173">
        <v>46115049</v>
      </c>
      <c r="F18" s="171"/>
      <c r="G18" s="173">
        <v>47631269</v>
      </c>
      <c r="H18" s="152"/>
    </row>
    <row r="19" spans="2:8" ht="13.5" thickTop="1">
      <c r="E19" s="152"/>
      <c r="F19" s="152"/>
      <c r="G19" s="152"/>
      <c r="H19" s="152"/>
    </row>
    <row r="20" spans="2:8" ht="18" customHeight="1">
      <c r="B20" s="306" t="s">
        <v>390</v>
      </c>
      <c r="C20" s="295" t="s">
        <v>804</v>
      </c>
      <c r="D20" s="296"/>
      <c r="E20" s="296"/>
      <c r="F20" s="296"/>
      <c r="G20" s="296"/>
      <c r="H20" s="174"/>
    </row>
    <row r="21" spans="2:8">
      <c r="B21" s="174"/>
      <c r="C21" s="179"/>
      <c r="D21" s="180"/>
      <c r="E21" s="180"/>
      <c r="F21" s="180"/>
      <c r="G21" s="180"/>
      <c r="H21" s="174"/>
    </row>
    <row r="22" spans="2:8" ht="15" customHeight="1" thickBot="1">
      <c r="B22" s="306">
        <v>3</v>
      </c>
      <c r="C22" s="307" t="s">
        <v>602</v>
      </c>
      <c r="D22" s="229"/>
      <c r="E22" s="173">
        <v>45455806</v>
      </c>
      <c r="F22" s="171"/>
      <c r="G22" s="173">
        <v>47288417</v>
      </c>
      <c r="H22" s="174"/>
    </row>
    <row r="23" spans="2:8" ht="18" customHeight="1" thickTop="1">
      <c r="B23" s="174"/>
      <c r="C23" s="309" t="s">
        <v>604</v>
      </c>
      <c r="D23" s="229"/>
      <c r="E23" s="291"/>
      <c r="F23" s="171"/>
      <c r="G23" s="291"/>
      <c r="H23" s="174"/>
    </row>
    <row r="24" spans="2:8">
      <c r="B24" s="305">
        <v>9</v>
      </c>
      <c r="C24" s="297" t="s">
        <v>603</v>
      </c>
      <c r="D24" s="298"/>
      <c r="E24" s="299">
        <v>0</v>
      </c>
      <c r="F24" s="300"/>
      <c r="G24" s="299">
        <v>0</v>
      </c>
      <c r="H24" s="174"/>
    </row>
    <row r="25" spans="2:8">
      <c r="B25" s="305">
        <v>10</v>
      </c>
      <c r="C25" s="297" t="s">
        <v>494</v>
      </c>
      <c r="D25" s="298"/>
      <c r="E25" s="299">
        <v>0</v>
      </c>
      <c r="F25" s="300"/>
      <c r="G25" s="299">
        <v>0</v>
      </c>
      <c r="H25" s="174"/>
    </row>
    <row r="26" spans="2:8">
      <c r="B26" s="305">
        <v>11</v>
      </c>
      <c r="C26" s="297" t="s">
        <v>495</v>
      </c>
      <c r="D26" s="298"/>
      <c r="E26" s="299"/>
      <c r="F26" s="300"/>
      <c r="G26" s="299">
        <v>0</v>
      </c>
      <c r="H26" s="174"/>
    </row>
    <row r="27" spans="2:8">
      <c r="B27" s="305">
        <v>12</v>
      </c>
      <c r="C27" s="297" t="s">
        <v>605</v>
      </c>
      <c r="D27" s="298"/>
      <c r="E27" s="299">
        <v>0</v>
      </c>
      <c r="F27" s="300"/>
      <c r="G27" s="299">
        <v>0</v>
      </c>
      <c r="H27" s="174"/>
    </row>
    <row r="28" spans="2:8">
      <c r="B28" s="305">
        <v>13</v>
      </c>
      <c r="C28" s="297" t="s">
        <v>606</v>
      </c>
      <c r="D28" s="298"/>
      <c r="E28" s="299"/>
      <c r="F28" s="300"/>
      <c r="G28" s="299">
        <v>0</v>
      </c>
      <c r="H28" s="174"/>
    </row>
    <row r="29" spans="2:8">
      <c r="B29" s="305">
        <v>15</v>
      </c>
      <c r="C29" s="297" t="s">
        <v>805</v>
      </c>
      <c r="D29" s="298"/>
      <c r="E29" s="301">
        <v>0</v>
      </c>
      <c r="F29" s="300"/>
      <c r="G29" s="301">
        <v>0</v>
      </c>
      <c r="H29" s="174"/>
    </row>
    <row r="30" spans="2:8">
      <c r="B30" s="304"/>
      <c r="C30" s="189" t="s">
        <v>610</v>
      </c>
      <c r="D30" s="180"/>
      <c r="E30" s="302">
        <v>0</v>
      </c>
      <c r="F30" s="303"/>
      <c r="G30" s="302">
        <v>0</v>
      </c>
      <c r="H30" s="174"/>
    </row>
    <row r="31" spans="2:8" ht="15" customHeight="1">
      <c r="B31" s="304"/>
      <c r="C31" s="293" t="s">
        <v>615</v>
      </c>
      <c r="D31" s="180"/>
      <c r="E31" s="180"/>
      <c r="F31" s="180"/>
      <c r="G31" s="180"/>
      <c r="H31" s="174"/>
    </row>
    <row r="32" spans="2:8">
      <c r="B32" s="304"/>
      <c r="C32" s="179" t="s">
        <v>493</v>
      </c>
      <c r="D32" s="180"/>
      <c r="E32" s="178">
        <v>0</v>
      </c>
      <c r="F32" s="171"/>
      <c r="G32" s="178">
        <v>0</v>
      </c>
      <c r="H32" s="174"/>
    </row>
    <row r="33" spans="2:8">
      <c r="B33" s="304"/>
      <c r="C33" s="179" t="s">
        <v>496</v>
      </c>
      <c r="D33" s="180"/>
      <c r="E33" s="178">
        <v>0</v>
      </c>
      <c r="F33" s="171"/>
      <c r="G33" s="178">
        <v>0</v>
      </c>
      <c r="H33" s="174"/>
    </row>
    <row r="34" spans="2:8">
      <c r="B34" s="304"/>
      <c r="C34" s="179"/>
      <c r="D34" s="370"/>
      <c r="E34" s="178"/>
      <c r="F34" s="171"/>
      <c r="G34" s="178"/>
      <c r="H34" s="174"/>
    </row>
    <row r="35" spans="2:8">
      <c r="B35" s="304"/>
      <c r="C35" s="179" t="s">
        <v>884</v>
      </c>
      <c r="D35" s="369"/>
      <c r="E35" s="299">
        <v>0</v>
      </c>
      <c r="F35" s="300"/>
      <c r="G35" s="299">
        <v>0</v>
      </c>
      <c r="H35" s="174"/>
    </row>
    <row r="36" spans="2:8">
      <c r="B36" s="304"/>
      <c r="C36" s="179" t="s">
        <v>885</v>
      </c>
      <c r="D36" s="369"/>
      <c r="E36" s="299">
        <v>0</v>
      </c>
      <c r="F36" s="300"/>
      <c r="G36" s="299">
        <v>0</v>
      </c>
      <c r="H36" s="174"/>
    </row>
    <row r="37" spans="2:8">
      <c r="B37" s="304"/>
      <c r="C37" s="179" t="s">
        <v>803</v>
      </c>
      <c r="D37" s="370"/>
      <c r="E37" s="299"/>
      <c r="F37" s="300"/>
      <c r="G37" s="299"/>
      <c r="H37" s="174"/>
    </row>
    <row r="38" spans="2:8">
      <c r="B38" s="304"/>
      <c r="C38" s="179" t="s">
        <v>607</v>
      </c>
      <c r="D38" s="180"/>
      <c r="E38" s="188">
        <v>0</v>
      </c>
      <c r="F38" s="171"/>
      <c r="G38" s="188">
        <v>0</v>
      </c>
      <c r="H38" s="174"/>
    </row>
    <row r="39" spans="2:8" ht="17.25" customHeight="1">
      <c r="B39" s="304"/>
      <c r="C39" s="189" t="s">
        <v>611</v>
      </c>
      <c r="D39" s="229"/>
      <c r="E39" s="302">
        <v>0</v>
      </c>
      <c r="F39" s="303"/>
      <c r="G39" s="302">
        <v>0</v>
      </c>
      <c r="H39" s="174"/>
    </row>
    <row r="40" spans="2:8" ht="19.5" customHeight="1" thickBot="1">
      <c r="B40" s="304"/>
      <c r="C40" s="308" t="s">
        <v>612</v>
      </c>
      <c r="D40" s="182"/>
      <c r="E40" s="173">
        <v>0</v>
      </c>
      <c r="F40" s="171"/>
      <c r="G40" s="173">
        <v>0</v>
      </c>
      <c r="H40" s="174"/>
    </row>
    <row r="41" spans="2:8" ht="23.25" customHeight="1" thickTop="1">
      <c r="B41" s="304"/>
      <c r="C41" s="293" t="s">
        <v>609</v>
      </c>
      <c r="D41" s="180"/>
      <c r="E41" s="178"/>
      <c r="F41" s="171"/>
      <c r="G41" s="178"/>
      <c r="H41" s="174"/>
    </row>
    <row r="42" spans="2:8">
      <c r="B42" s="305">
        <v>17</v>
      </c>
      <c r="C42" s="179" t="s">
        <v>608</v>
      </c>
      <c r="D42" s="180"/>
      <c r="E42" s="187">
        <v>0</v>
      </c>
      <c r="F42" s="171"/>
      <c r="G42" s="187">
        <v>0</v>
      </c>
      <c r="H42" s="174"/>
    </row>
    <row r="43" spans="2:8">
      <c r="B43" s="305">
        <v>19</v>
      </c>
      <c r="C43" s="179" t="s">
        <v>497</v>
      </c>
      <c r="D43" s="180"/>
      <c r="E43" s="187">
        <v>0</v>
      </c>
      <c r="F43" s="171"/>
      <c r="G43" s="187">
        <v>0</v>
      </c>
      <c r="H43" s="174"/>
    </row>
    <row r="44" spans="2:8">
      <c r="B44" s="304"/>
      <c r="C44" s="179" t="s">
        <v>607</v>
      </c>
      <c r="D44" s="180"/>
      <c r="E44" s="187">
        <v>0</v>
      </c>
      <c r="F44" s="171"/>
      <c r="G44" s="187">
        <v>0</v>
      </c>
      <c r="H44" s="174"/>
    </row>
    <row r="45" spans="2:8" ht="14.25" customHeight="1">
      <c r="B45" s="304"/>
      <c r="C45" s="189" t="s">
        <v>613</v>
      </c>
      <c r="D45" s="180"/>
      <c r="E45" s="181">
        <v>0</v>
      </c>
      <c r="F45" s="171"/>
      <c r="G45" s="181">
        <v>0</v>
      </c>
      <c r="H45" s="174"/>
    </row>
    <row r="46" spans="2:8" ht="23.25" customHeight="1" thickBot="1">
      <c r="B46" s="304"/>
      <c r="C46" s="190" t="s">
        <v>614</v>
      </c>
      <c r="D46" s="182"/>
      <c r="E46" s="183">
        <v>0</v>
      </c>
      <c r="F46" s="171"/>
      <c r="G46" s="183">
        <v>0</v>
      </c>
      <c r="H46" s="174"/>
    </row>
    <row r="47" spans="2:8" ht="9" customHeight="1">
      <c r="E47" s="152"/>
      <c r="F47" s="152"/>
      <c r="G47" s="152"/>
      <c r="H47" s="152"/>
    </row>
    <row r="48" spans="2:8">
      <c r="E48" s="152"/>
      <c r="F48" s="152"/>
      <c r="G48" s="152"/>
      <c r="H48" s="152"/>
    </row>
    <row r="49" spans="3:8">
      <c r="C49" s="473"/>
      <c r="D49" s="473"/>
      <c r="E49" s="473"/>
      <c r="F49" s="473"/>
      <c r="G49" s="473"/>
      <c r="H49" s="152"/>
    </row>
  </sheetData>
  <mergeCells count="1">
    <mergeCell ref="C49:G49"/>
  </mergeCells>
  <pageMargins left="0.68" right="0.51181102362204722" top="0.62992125984251968" bottom="0.6692913385826772" header="0.31496062992125984" footer="0.31496062992125984"/>
  <pageSetup paperSize="9" scale="95" fitToHeight="0" orientation="portrait" r:id="rId1"/>
  <headerFooter>
    <oddFooter>&amp;C&amp;10Keto shenime shpjeguese jane pjese integrale e Pasqyrave Financiare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33"/>
  <sheetViews>
    <sheetView zoomScaleNormal="100" zoomScaleSheetLayoutView="100" workbookViewId="0">
      <selection activeCell="B12" sqref="B12"/>
    </sheetView>
  </sheetViews>
  <sheetFormatPr defaultRowHeight="12"/>
  <cols>
    <col min="1" max="1" width="6.5703125" customWidth="1"/>
    <col min="2" max="2" width="42.42578125" customWidth="1"/>
    <col min="3" max="3" width="3.42578125" style="460" customWidth="1"/>
    <col min="4" max="4" width="13.7109375" customWidth="1"/>
    <col min="5" max="5" width="2.140625" customWidth="1"/>
    <col min="6" max="6" width="3.42578125" style="454" customWidth="1"/>
    <col min="7" max="7" width="13.42578125" customWidth="1"/>
    <col min="8" max="8" width="1.5703125" customWidth="1"/>
    <col min="10" max="10" width="10.42578125" bestFit="1" customWidth="1"/>
  </cols>
  <sheetData>
    <row r="2" spans="2:7" ht="18">
      <c r="B2" s="405" t="s">
        <v>837</v>
      </c>
    </row>
    <row r="3" spans="2:7" ht="18">
      <c r="B3" s="405" t="s">
        <v>872</v>
      </c>
    </row>
    <row r="4" spans="2:7">
      <c r="G4" s="365" t="s">
        <v>874</v>
      </c>
    </row>
    <row r="5" spans="2:7" s="65" customFormat="1" ht="17.25" customHeight="1">
      <c r="B5" s="68" t="s">
        <v>503</v>
      </c>
      <c r="C5" s="461"/>
      <c r="F5" s="464"/>
    </row>
    <row r="6" spans="2:7">
      <c r="B6" t="s">
        <v>499</v>
      </c>
    </row>
    <row r="7" spans="2:7">
      <c r="B7" t="s">
        <v>498</v>
      </c>
    </row>
    <row r="8" spans="2:7">
      <c r="B8" t="s">
        <v>886</v>
      </c>
    </row>
    <row r="10" spans="2:7">
      <c r="B10" s="68" t="s">
        <v>783</v>
      </c>
      <c r="D10" s="192" t="s">
        <v>501</v>
      </c>
      <c r="E10" s="14"/>
      <c r="F10" s="465"/>
      <c r="G10" s="192" t="s">
        <v>502</v>
      </c>
    </row>
    <row r="11" spans="2:7">
      <c r="B11" t="s">
        <v>784</v>
      </c>
      <c r="C11" s="462">
        <v>8</v>
      </c>
      <c r="D11" s="191">
        <v>46115049.131701522</v>
      </c>
      <c r="F11" s="463">
        <v>9</v>
      </c>
      <c r="G11" s="191">
        <v>46115049.131701522</v>
      </c>
    </row>
    <row r="12" spans="2:7">
      <c r="B12" t="s">
        <v>785</v>
      </c>
      <c r="C12" s="463">
        <v>10</v>
      </c>
      <c r="D12" s="191">
        <v>46625109.64048586</v>
      </c>
      <c r="F12" s="463">
        <v>11</v>
      </c>
      <c r="G12" s="191">
        <v>46625109.64048586</v>
      </c>
    </row>
    <row r="13" spans="2:7">
      <c r="B13" t="s">
        <v>786</v>
      </c>
      <c r="C13" s="454"/>
      <c r="D13" s="22"/>
      <c r="F13" s="463">
        <v>12</v>
      </c>
      <c r="G13" s="191">
        <v>490716.2</v>
      </c>
    </row>
    <row r="14" spans="2:7">
      <c r="C14" s="454"/>
      <c r="D14" s="22"/>
      <c r="G14" s="22"/>
    </row>
    <row r="15" spans="2:7">
      <c r="B15" s="14" t="s">
        <v>500</v>
      </c>
      <c r="C15" s="454"/>
      <c r="D15" s="22"/>
      <c r="G15" s="22"/>
    </row>
    <row r="16" spans="2:7">
      <c r="B16" t="s">
        <v>787</v>
      </c>
      <c r="C16" s="463">
        <v>13</v>
      </c>
      <c r="D16" s="191">
        <v>510060.50878433883</v>
      </c>
      <c r="F16" s="463">
        <v>14</v>
      </c>
      <c r="G16" s="191">
        <v>19344.30878433882</v>
      </c>
    </row>
    <row r="17" spans="2:11">
      <c r="B17" t="s">
        <v>788</v>
      </c>
      <c r="C17" s="463">
        <v>15</v>
      </c>
      <c r="D17" s="191">
        <v>0</v>
      </c>
      <c r="F17" s="463">
        <v>16</v>
      </c>
      <c r="G17" s="191">
        <v>0</v>
      </c>
      <c r="J17" s="22"/>
      <c r="K17" s="22"/>
    </row>
    <row r="18" spans="2:11">
      <c r="B18" t="s">
        <v>789</v>
      </c>
      <c r="C18" s="454"/>
      <c r="D18" s="22"/>
      <c r="F18" s="463">
        <v>17</v>
      </c>
      <c r="G18" s="191">
        <v>0</v>
      </c>
    </row>
    <row r="19" spans="2:11">
      <c r="B19" t="s">
        <v>790</v>
      </c>
      <c r="C19" s="454"/>
      <c r="D19" s="22"/>
      <c r="F19" s="463">
        <v>18</v>
      </c>
      <c r="G19" s="191">
        <v>0</v>
      </c>
    </row>
    <row r="20" spans="2:11">
      <c r="C20" s="454"/>
      <c r="D20" s="22"/>
      <c r="G20" s="22"/>
    </row>
    <row r="21" spans="2:11">
      <c r="B21" s="371" t="s">
        <v>802</v>
      </c>
      <c r="C21" s="454"/>
      <c r="D21" s="22"/>
      <c r="G21" s="22"/>
    </row>
    <row r="22" spans="2:11">
      <c r="B22" t="s">
        <v>791</v>
      </c>
      <c r="C22" s="454"/>
      <c r="D22" s="22"/>
      <c r="F22" s="463">
        <v>19</v>
      </c>
      <c r="G22" s="191">
        <v>0</v>
      </c>
    </row>
    <row r="23" spans="2:11">
      <c r="B23" t="s">
        <v>792</v>
      </c>
      <c r="C23" s="454"/>
      <c r="D23" s="22"/>
      <c r="F23" s="463">
        <v>20</v>
      </c>
      <c r="G23" s="191">
        <v>0</v>
      </c>
    </row>
    <row r="24" spans="2:11">
      <c r="B24" t="s">
        <v>793</v>
      </c>
      <c r="C24" s="454"/>
      <c r="D24" s="22"/>
      <c r="F24" s="463">
        <v>21</v>
      </c>
      <c r="G24" s="191">
        <v>0</v>
      </c>
    </row>
    <row r="25" spans="2:11">
      <c r="B25" t="s">
        <v>797</v>
      </c>
      <c r="C25" s="463">
        <v>22</v>
      </c>
      <c r="D25" s="191"/>
      <c r="G25" s="22"/>
    </row>
    <row r="26" spans="2:11">
      <c r="B26" t="s">
        <v>794</v>
      </c>
      <c r="C26" s="463">
        <v>23</v>
      </c>
      <c r="D26" s="191">
        <v>210266</v>
      </c>
      <c r="G26" s="22"/>
    </row>
    <row r="27" spans="2:11">
      <c r="B27" t="s">
        <v>798</v>
      </c>
      <c r="C27" s="463">
        <v>24</v>
      </c>
      <c r="D27" s="191">
        <v>0</v>
      </c>
      <c r="G27" s="22"/>
    </row>
    <row r="28" spans="2:11">
      <c r="B28" t="s">
        <v>799</v>
      </c>
      <c r="C28" s="463">
        <v>25</v>
      </c>
      <c r="D28" s="191">
        <v>0</v>
      </c>
      <c r="G28" s="22"/>
    </row>
    <row r="29" spans="2:11">
      <c r="B29" t="s">
        <v>795</v>
      </c>
      <c r="C29" s="463">
        <v>26</v>
      </c>
      <c r="D29" s="191">
        <v>0</v>
      </c>
      <c r="G29" s="22"/>
    </row>
    <row r="30" spans="2:11">
      <c r="B30" t="s">
        <v>800</v>
      </c>
      <c r="C30" s="454"/>
      <c r="D30" s="22"/>
      <c r="F30" s="463">
        <v>27</v>
      </c>
      <c r="G30" s="191"/>
    </row>
    <row r="31" spans="2:11">
      <c r="B31" t="s">
        <v>801</v>
      </c>
      <c r="C31" s="454"/>
      <c r="D31" s="22"/>
      <c r="F31" s="463">
        <v>28</v>
      </c>
      <c r="G31" s="372"/>
    </row>
    <row r="32" spans="2:11" s="64" customFormat="1" ht="15" customHeight="1">
      <c r="B32" s="67" t="s">
        <v>796</v>
      </c>
      <c r="C32" s="464"/>
      <c r="D32" s="373"/>
      <c r="F32" s="466">
        <v>29</v>
      </c>
      <c r="G32" s="374">
        <v>0</v>
      </c>
    </row>
    <row r="33" spans="3:4">
      <c r="C33" s="454"/>
      <c r="D33" s="22"/>
    </row>
  </sheetData>
  <pageMargins left="0.98425196850393704"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COVER</vt:lpstr>
      <vt:lpstr>BS</vt:lpstr>
      <vt:lpstr>IS</vt:lpstr>
      <vt:lpstr>CFS</vt:lpstr>
      <vt:lpstr>TAX</vt:lpstr>
      <vt:lpstr>KAP</vt:lpstr>
      <vt:lpstr>AAM</vt:lpstr>
      <vt:lpstr>SHAF</vt:lpstr>
      <vt:lpstr>FDP</vt:lpstr>
      <vt:lpstr>Shenime1</vt:lpstr>
      <vt:lpstr>Shenime1-2</vt:lpstr>
      <vt:lpstr>Shenime3</vt:lpstr>
      <vt:lpstr>SHPAZ</vt:lpstr>
      <vt:lpstr>Bank</vt:lpstr>
      <vt:lpstr>Auto</vt:lpstr>
      <vt:lpstr>Dekl</vt:lpstr>
      <vt:lpstr>BV Copy</vt:lpstr>
      <vt:lpstr>Sheet2</vt:lpstr>
      <vt:lpstr>AAM!Print_Area</vt:lpstr>
      <vt:lpstr>Auto!Print_Area</vt:lpstr>
      <vt:lpstr>Bank!Print_Area</vt:lpstr>
      <vt:lpstr>BS!Print_Area</vt:lpstr>
      <vt:lpstr>'BV Copy'!Print_Area</vt:lpstr>
      <vt:lpstr>CFS!Print_Area</vt:lpstr>
      <vt:lpstr>COVER!Print_Area</vt:lpstr>
      <vt:lpstr>Dekl!Print_Area</vt:lpstr>
      <vt:lpstr>FDP!Print_Area</vt:lpstr>
      <vt:lpstr>IS!Print_Area</vt:lpstr>
      <vt:lpstr>KAP!Print_Area</vt:lpstr>
      <vt:lpstr>SHAF!Print_Area</vt:lpstr>
      <vt:lpstr>Shenime1!Print_Area</vt:lpstr>
      <vt:lpstr>'Shenime1-2'!Print_Area</vt:lpstr>
      <vt:lpstr>Shenime3!Print_Area</vt:lpstr>
      <vt:lpstr>SHPAZ!Print_Area</vt:lpstr>
      <vt:lpstr>TAX!Print_Area</vt:lpstr>
      <vt:lpstr>BS!Print_Titles</vt:lpstr>
      <vt:lpstr>SHAF!Print_Titles</vt:lpstr>
      <vt:lpstr>Shenime1!Print_Titles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Xhiani</dc:creator>
  <cp:lastModifiedBy>toshiba</cp:lastModifiedBy>
  <cp:lastPrinted>2019-03-29T09:53:50Z</cp:lastPrinted>
  <dcterms:created xsi:type="dcterms:W3CDTF">2016-01-16T12:53:27Z</dcterms:created>
  <dcterms:modified xsi:type="dcterms:W3CDTF">2019-07-30T06:26:11Z</dcterms:modified>
</cp:coreProperties>
</file>