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330" tabRatio="823" activeTab="1"/>
  </bookViews>
  <sheets>
    <sheet name="Kopert" sheetId="28" r:id="rId1"/>
    <sheet name="Aktivet" sheetId="4" r:id="rId2"/>
    <sheet name="Detryimet dhe Kapitali" sheetId="14" r:id="rId3"/>
    <sheet name="Pasq Performances" sheetId="15" r:id="rId4"/>
    <sheet name="Fluksi p" sheetId="17" r:id="rId5"/>
    <sheet name="Kapitali " sheetId="25" r:id="rId6"/>
    <sheet name="Shenimet" sheetId="29" r:id="rId7"/>
    <sheet name="AAM" sheetId="32" r:id="rId8"/>
    <sheet name="Mjete transp" sheetId="30" r:id="rId9"/>
    <sheet name="INVENTARI" sheetId="36" r:id="rId10"/>
    <sheet name="Certifikata" sheetId="35" r:id="rId11"/>
    <sheet name="Sheet2" sheetId="37" r:id="rId12"/>
  </sheets>
  <calcPr calcId="162913"/>
  <fileRecoveryPr repairLoad="1"/>
</workbook>
</file>

<file path=xl/calcChain.xml><?xml version="1.0" encoding="utf-8"?>
<calcChain xmlns="http://schemas.openxmlformats.org/spreadsheetml/2006/main">
  <c r="F42" i="36"/>
  <c r="F39"/>
  <c r="F38"/>
  <c r="F37"/>
  <c r="F36"/>
  <c r="F35"/>
  <c r="F34"/>
  <c r="F33"/>
  <c r="F32"/>
  <c r="F31"/>
  <c r="F30"/>
  <c r="F29"/>
  <c r="F28"/>
  <c r="F27"/>
  <c r="F26"/>
  <c r="F25"/>
  <c r="F24"/>
  <c r="F40" s="1"/>
  <c r="F23"/>
  <c r="F22"/>
  <c r="F17"/>
  <c r="F16"/>
  <c r="F15"/>
  <c r="F14"/>
  <c r="F13"/>
  <c r="F12"/>
  <c r="F11"/>
  <c r="F10"/>
  <c r="F9"/>
  <c r="F8"/>
  <c r="F7"/>
  <c r="F18" l="1"/>
  <c r="D10" i="32" l="1"/>
  <c r="G10" s="1"/>
  <c r="C7" i="17"/>
  <c r="C21"/>
  <c r="C33"/>
  <c r="C9"/>
  <c r="C5"/>
  <c r="C12" s="1"/>
  <c r="C18" i="14"/>
  <c r="C33" s="1"/>
  <c r="C45"/>
  <c r="C39"/>
  <c r="C4"/>
  <c r="C17" s="1"/>
  <c r="C36" i="4"/>
  <c r="C46" s="1"/>
  <c r="C17"/>
  <c r="C11"/>
  <c r="C5"/>
  <c r="C27" s="1"/>
  <c r="C31" i="15"/>
  <c r="C17"/>
  <c r="C23"/>
  <c r="C12"/>
  <c r="C9"/>
  <c r="D33" i="17"/>
  <c r="D21"/>
  <c r="D9"/>
  <c r="D5"/>
  <c r="D18" i="14"/>
  <c r="D33" s="1"/>
  <c r="D45"/>
  <c r="D39"/>
  <c r="D4"/>
  <c r="D17" s="1"/>
  <c r="D6" i="4"/>
  <c r="D5" s="1"/>
  <c r="D36"/>
  <c r="D46" s="1"/>
  <c r="D17"/>
  <c r="D11"/>
  <c r="D31" i="15"/>
  <c r="D24"/>
  <c r="D16"/>
  <c r="D5"/>
  <c r="D17"/>
  <c r="D23"/>
  <c r="D12"/>
  <c r="D9"/>
  <c r="C17" i="25"/>
  <c r="F6"/>
  <c r="F17" s="1"/>
  <c r="D45" i="32"/>
  <c r="E44"/>
  <c r="D44"/>
  <c r="E43"/>
  <c r="D43"/>
  <c r="E42"/>
  <c r="E41"/>
  <c r="D41"/>
  <c r="G40"/>
  <c r="F33"/>
  <c r="E33"/>
  <c r="D33"/>
  <c r="G32"/>
  <c r="G31"/>
  <c r="G30"/>
  <c r="G29"/>
  <c r="G28"/>
  <c r="G27"/>
  <c r="G26"/>
  <c r="G25"/>
  <c r="G24"/>
  <c r="G15"/>
  <c r="G14"/>
  <c r="G13"/>
  <c r="G12"/>
  <c r="G11"/>
  <c r="G9"/>
  <c r="G8"/>
  <c r="D17" l="1"/>
  <c r="D42"/>
  <c r="C28" i="15"/>
  <c r="C30" s="1"/>
  <c r="E47" i="32"/>
  <c r="D34" i="14"/>
  <c r="D47" i="32"/>
  <c r="C47" i="4"/>
  <c r="D46" i="14"/>
  <c r="C35" i="17"/>
  <c r="C38" s="1"/>
  <c r="C34" i="14"/>
  <c r="C46" s="1"/>
  <c r="D12" i="17"/>
  <c r="D27" i="4"/>
  <c r="D47" s="1"/>
  <c r="D35" i="17"/>
  <c r="D38" s="1"/>
  <c r="D28" i="15"/>
  <c r="D30" s="1"/>
  <c r="G43" i="32"/>
  <c r="G44"/>
  <c r="G42"/>
  <c r="G33"/>
  <c r="G17"/>
  <c r="G41"/>
  <c r="G47" l="1"/>
  <c r="D16" i="29"/>
  <c r="C19" i="25" l="1"/>
  <c r="C28" s="1"/>
  <c r="F19"/>
  <c r="F28" s="1"/>
  <c r="I17"/>
  <c r="I28" s="1"/>
  <c r="K15"/>
  <c r="K21"/>
  <c r="M21" s="1"/>
  <c r="K18"/>
  <c r="K20"/>
  <c r="K22"/>
  <c r="M22" s="1"/>
  <c r="K23"/>
  <c r="K24"/>
  <c r="K25"/>
  <c r="M25" s="1"/>
  <c r="K26"/>
  <c r="M26" s="1"/>
  <c r="K27"/>
  <c r="M15"/>
  <c r="M18"/>
  <c r="M20"/>
  <c r="M23"/>
  <c r="M24"/>
  <c r="M27"/>
  <c r="K14"/>
  <c r="M14" s="1"/>
  <c r="K16"/>
  <c r="M16" s="1"/>
  <c r="K4"/>
  <c r="M4" s="1"/>
  <c r="K5"/>
  <c r="M5" s="1"/>
  <c r="K7"/>
  <c r="M7" s="1"/>
  <c r="K9"/>
  <c r="M9" s="1"/>
  <c r="K11"/>
  <c r="M11" s="1"/>
  <c r="K12"/>
  <c r="M12" s="1"/>
  <c r="K13"/>
  <c r="M13" s="1"/>
  <c r="J17"/>
  <c r="K6"/>
  <c r="M6" s="1"/>
  <c r="D31" i="29"/>
  <c r="D23"/>
  <c r="K17" i="25" l="1"/>
  <c r="M17" s="1"/>
  <c r="K8"/>
  <c r="M8" s="1"/>
  <c r="J28" l="1"/>
  <c r="K28" s="1"/>
  <c r="M28" s="1"/>
  <c r="K19"/>
  <c r="M19" s="1"/>
</calcChain>
</file>

<file path=xl/sharedStrings.xml><?xml version="1.0" encoding="utf-8"?>
<sst xmlns="http://schemas.openxmlformats.org/spreadsheetml/2006/main" count="461" uniqueCount="346">
  <si>
    <t>Data e krijimit</t>
  </si>
  <si>
    <t>Nr</t>
  </si>
  <si>
    <t>I</t>
  </si>
  <si>
    <t>II</t>
  </si>
  <si>
    <t>A   K   T   I   V   E   T</t>
  </si>
  <si>
    <t>Pershkrimi  i  Elementeve</t>
  </si>
  <si>
    <t>Totali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</si>
  <si>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</si>
  <si>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</si>
  <si>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</si>
  <si>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</si>
  <si>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</si>
  <si>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A K T I V E    T O T A L E</t>
  </si>
  <si>
    <t>D E T Y R I M E T     T O T A L E</t>
  </si>
  <si>
    <t>Detyrime tatimore të shtyra</t>
  </si>
  <si>
    <t>Totali  i  Detyrimeve    afatshkurtera</t>
  </si>
  <si>
    <t>Totali  i  Detyrimeve    afatgjata</t>
  </si>
  <si>
    <t>Primi i lidhur me kapitalin</t>
  </si>
  <si>
    <t>Rezerva të tjera</t>
  </si>
  <si>
    <t>Totali  i  Kapitalit</t>
  </si>
  <si>
    <t>TOTALI   I   DETYRIMEVE   DHE   KAPITALIT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</si>
  <si>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</si>
  <si>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</si>
  <si>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</si>
  <si>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</si>
  <si>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</si>
  <si>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</si>
  <si>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</si>
  <si>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</si>
  <si>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</si>
  <si>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</si>
  <si>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</si>
  <si>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Shpenzime financiare</t>
  </si>
  <si>
    <t xml:space="preserve">Pjesa e fitimit/humbjes nga pjesëmarrjet </t>
  </si>
  <si>
    <t>Fitimi/Humbja para tatimit</t>
  </si>
  <si>
    <t>Shpenzimi i tatimit mbi fitimin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</si>
  <si>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</si>
  <si>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</si>
  <si>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</si>
  <si>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</si>
  <si>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</si>
  <si>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</si>
  <si>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</si>
  <si>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</si>
  <si>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</si>
  <si>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</si>
  <si>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</si>
  <si>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</si>
  <si>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</si>
  <si>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(metoda direkte)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</si>
  <si>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</si>
  <si>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</si>
  <si>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</si>
  <si>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</si>
  <si>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</si>
  <si>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</si>
  <si>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</si>
  <si>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</si>
  <si>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</si>
  <si>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</si>
  <si>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</si>
  <si>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</si>
  <si>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</si>
  <si>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</si>
  <si>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</si>
  <si>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</si>
  <si>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</si>
  <si>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</si>
  <si>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</si>
  <si>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</si>
  <si>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</si>
  <si>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</si>
  <si>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</si>
  <si>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</si>
  <si>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</si>
  <si>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</si>
  <si>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</si>
  <si>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</si>
  <si>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</si>
  <si>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</si>
  <si>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</si>
  <si>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</si>
  <si>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</si>
  <si>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</si>
  <si>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</si>
  <si>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</si>
  <si>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</si>
  <si>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</si>
  <si>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</si>
  <si>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</si>
  <si>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</si>
  <si>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</si>
  <si>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</si>
  <si>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</si>
  <si>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1-Të ardhura nga njësitë ekonomike ku ka interesa pjesëmarrëse (paraqitur veçmas të ardhurat   nga njësitë ekonomike brenda grupit)</t>
  </si>
  <si>
    <t>2-Të ardhura nga investimet dhe huatë e tjera pjesë e aktiveve afatgjata, veçmas të ardhurat   nga njësitë ekonomike brenda grupit)</t>
  </si>
  <si>
    <t>1-Paga dhe shpërblime</t>
  </si>
  <si>
    <t xml:space="preserve"> </t>
  </si>
  <si>
    <t>2-Shpenzime të sigurimeve shoqërore/shëndetsore (paraqitur veçmas nga shpenzimet për pensionet)</t>
  </si>
  <si>
    <t xml:space="preserve">1-Lënda e parë dhe materiale të konsumueshme </t>
  </si>
  <si>
    <t xml:space="preserve">2-Të tjera shpenzime </t>
  </si>
  <si>
    <t>3-Interesa të arkëtueshëm dhe të ardhura të tjera të ngjashme (paraqitur veçmas të ardhurat nga njësitë ekonomike brenda grupit)</t>
  </si>
  <si>
    <t>1- Shpenzime interesi dhe shpenzime  të ngjashme (paraqitur veçmasshpenzimet për t'u paguar tek njësitë ekonomike brenda grupit)</t>
  </si>
  <si>
    <t>2- Shpenzime të tjera financiare</t>
  </si>
  <si>
    <t>1- Shpenzimi aktual i tatimit mbi fitimin</t>
  </si>
  <si>
    <t>2- Shpenzimi i tatim fitimit të shtyrë</t>
  </si>
  <si>
    <t>Zhvlerësimi i aktiveve  financiare dhe investimeve financiare të mbajtura si  aktive afatshkurtra</t>
  </si>
  <si>
    <t>3- Pjesa e tatim fitimit të  pjesëmarrjeve</t>
  </si>
  <si>
    <t>1- Në tituj pronësie të njësive ekonomike brenda grupit</t>
  </si>
  <si>
    <t>2- Aksionet e veta</t>
  </si>
  <si>
    <t>3- Te tjera Financiare</t>
  </si>
  <si>
    <t>5- Kapital i nënshkruar i papaguar</t>
  </si>
  <si>
    <t>1- Nga aktiviteti i shfrytëzimit</t>
  </si>
  <si>
    <t>2- Nga njësitë ekonomike brenda grupit</t>
  </si>
  <si>
    <t>3- Nga  njësitë ekonomike ku ka interesa pjesëmarrëse</t>
  </si>
  <si>
    <t xml:space="preserve">4- Të tjera </t>
  </si>
  <si>
    <t>1- Lëndë e parë dhe materiale të konsumueshme</t>
  </si>
  <si>
    <t>2- Prodhime në proces dhe gjysëmprodukte</t>
  </si>
  <si>
    <t xml:space="preserve">3- Produkte të gatshme </t>
  </si>
  <si>
    <t xml:space="preserve">4- Mallra   </t>
  </si>
  <si>
    <t>5- Aktive Biologjike (Gjë e gjallë në rritje e majmëri)</t>
  </si>
  <si>
    <t>6- AAGJM të mbajtura për shitje</t>
  </si>
  <si>
    <t>7- Parapagime për inventar</t>
  </si>
  <si>
    <t>1- Tituj pronësie në njësitë ekonomike brenda grupit</t>
  </si>
  <si>
    <t xml:space="preserve">2- Tituj të huadhënies në njësitë ekonomike brenda grupit </t>
  </si>
  <si>
    <t xml:space="preserve">3- Tituj pronësie  në njësitë ekonomike ku ka interesa pjesëmarrëse </t>
  </si>
  <si>
    <t>4-Tituj të huadhënies  në njësitë ekonomike ku ka interesa pjesëmarrëse</t>
  </si>
  <si>
    <t xml:space="preserve">5- Tituj të tjerë të mbajtur si aktive afatgjata </t>
  </si>
  <si>
    <t>6- Tituj të tjerë të huadhënies</t>
  </si>
  <si>
    <t>1- Toka dhe ndërtesa</t>
  </si>
  <si>
    <t>2- Impiante dhe makineri</t>
  </si>
  <si>
    <t xml:space="preserve">3- Të tjera Instalime dhe pajisje </t>
  </si>
  <si>
    <t xml:space="preserve">4- Parapagime për aktive materiale dhe në proces </t>
  </si>
  <si>
    <t>1- Koncesione,patenta,liçenca,marka tregtare,të drejta dhe aktive të ngjashme</t>
  </si>
  <si>
    <t>2- Emri i Mirë</t>
  </si>
  <si>
    <t xml:space="preserve">3- Parapagime për AAJM                                                                 </t>
  </si>
  <si>
    <t>1- Titujt e huamarrjes</t>
  </si>
  <si>
    <t>2- Detyrime ndaj institucioneve të kredisë</t>
  </si>
  <si>
    <t xml:space="preserve">3- Arkëtime në avancë për porosi </t>
  </si>
  <si>
    <t>4- Të pagueshme për aktivitetin e shfrytëzimit</t>
  </si>
  <si>
    <t>5- Dëftesa të pagueshme</t>
  </si>
  <si>
    <t>6- Të pagueshme ndaj njësive ekonomike brenda grupit</t>
  </si>
  <si>
    <t>7 -Të pagueshme ndaj  njësive ekonomike ku ka interesa pjesëmarrëse</t>
  </si>
  <si>
    <t>9- Të pagueshme për detyrimet tatimore</t>
  </si>
  <si>
    <t xml:space="preserve">3- Arkëtimet në avancë për porosi </t>
  </si>
  <si>
    <t>7- Të pagueshme ndaj  njësive ekonomike ku ka interesa pjesëmarrëse</t>
  </si>
  <si>
    <t>8- Të tjera të pagueshme</t>
  </si>
  <si>
    <t xml:space="preserve">1- Provizione  për pensionet </t>
  </si>
  <si>
    <t>2- Provizione të tjera</t>
  </si>
  <si>
    <t xml:space="preserve">1- Rezerva ligjore </t>
  </si>
  <si>
    <t>2- Rezerva statutore</t>
  </si>
  <si>
    <t>3- Rezerva të tjera</t>
  </si>
  <si>
    <t>Emri dhe adresa e plotë</t>
  </si>
  <si>
    <t xml:space="preserve">Elbasan,  </t>
  </si>
  <si>
    <t>Nr. I Regjistrit tregtar</t>
  </si>
  <si>
    <t>NIPTI</t>
  </si>
  <si>
    <t>STATUSI JURIDIK</t>
  </si>
  <si>
    <t>Sh.p.k.</t>
  </si>
  <si>
    <t xml:space="preserve">            ( Shoqëri Përgjegjësi të Kufizuar )</t>
  </si>
  <si>
    <t>VEPRIMTARIA KRYESORE</t>
  </si>
  <si>
    <t>PASQYRAT   FINANCIARE</t>
  </si>
  <si>
    <t>Periudha nga</t>
  </si>
  <si>
    <t>deri më</t>
  </si>
  <si>
    <t xml:space="preserve">Monedha </t>
  </si>
  <si>
    <t>leke</t>
  </si>
  <si>
    <t>Paraqitja e shumave</t>
  </si>
  <si>
    <t>te rrumbullakosura</t>
  </si>
  <si>
    <t>Numri I njesive raportuese</t>
  </si>
  <si>
    <t>nje</t>
  </si>
  <si>
    <t>SHENIME SHPJEGUESE</t>
  </si>
  <si>
    <t>pasqyrave financiare,te cilat japin pamje te vertete dhe te drejte te pozicionit financiar,performances</t>
  </si>
  <si>
    <t>financiare dhe fluksit te parase te kesaj periudhe.</t>
  </si>
  <si>
    <t>Pergatitja dhe paraqitja e tyre , eshte realizuar mbeshtetur ne ligjin nr.9228 date 29/04/2004</t>
  </si>
  <si>
    <t>Per Kontabilitetin dhe Pasqyrat Financiare</t>
  </si>
  <si>
    <t xml:space="preserve">Monedha e perdorur eshte monedha lek .Ngjarjet dhe transaksionet jane evidentuar gjate gjithe </t>
  </si>
  <si>
    <t>periudhes ushtrimore ne perputhje me SSK nr.1 dhe SSK nr.2</t>
  </si>
  <si>
    <t>Inventaret jane vleresuar me metoden FIFO.</t>
  </si>
  <si>
    <t xml:space="preserve">Te ardhurat perbehen nga </t>
  </si>
  <si>
    <t>lek</t>
  </si>
  <si>
    <t>Ne postin e aktiveve monetare jepet gjendje e arkes dhe e bankes si me poshte :</t>
  </si>
  <si>
    <t xml:space="preserve">Banka </t>
  </si>
  <si>
    <t xml:space="preserve">Arka  </t>
  </si>
  <si>
    <t>D1-</t>
  </si>
  <si>
    <t>Sig. Shoq.</t>
  </si>
  <si>
    <t xml:space="preserve">Drejtimi I shoqerise eshte I vetedijshem se pergatitja e Paqyrave Financiare eshte pergjegjsi </t>
  </si>
  <si>
    <t>e drjetimitdhe eshte perpjekur qe ato nuk permbajne gabime materiale</t>
  </si>
  <si>
    <t xml:space="preserve">Drejtimi i shoqerise ka ndjekur  ngjarjet pas hartimit te Pasqyrave Financiare dhe deri tani  </t>
  </si>
  <si>
    <t>HARTUESI</t>
  </si>
  <si>
    <t>DREJTUESI</t>
  </si>
  <si>
    <t>Emertimi</t>
  </si>
  <si>
    <t>Sasia</t>
  </si>
  <si>
    <t>Gjendje</t>
  </si>
  <si>
    <t>Shtesa</t>
  </si>
  <si>
    <t>Pakesime</t>
  </si>
  <si>
    <t>Toka</t>
  </si>
  <si>
    <t>Mjete transporti</t>
  </si>
  <si>
    <t>Zyre</t>
  </si>
  <si>
    <t xml:space="preserve">             TOTALI</t>
  </si>
  <si>
    <t>Ndertime</t>
  </si>
  <si>
    <t>Makineri,paisje,vegla</t>
  </si>
  <si>
    <t>kompjuterike</t>
  </si>
  <si>
    <t>Administratori</t>
  </si>
  <si>
    <t>Subjekti :</t>
  </si>
  <si>
    <t>Nipt</t>
  </si>
  <si>
    <t>NR.</t>
  </si>
  <si>
    <t>Lloji automjetit</t>
  </si>
  <si>
    <t>Kapaciteti</t>
  </si>
  <si>
    <t>Targa</t>
  </si>
  <si>
    <t>Vlera</t>
  </si>
  <si>
    <t>SHUMA</t>
  </si>
  <si>
    <t xml:space="preserve">1- Pasqyra e Pozicionit Financiar </t>
  </si>
  <si>
    <t xml:space="preserve">1-Pasqyra e Pozicionit Financiar </t>
  </si>
  <si>
    <t>2-Pasqyra e Performancës</t>
  </si>
  <si>
    <t>3 - Pasqyra   e   Fluksit   te Mjeteve   Monetare</t>
  </si>
  <si>
    <t>4 - Pasqyra e Ndryshimeve në Kapitalin Neto</t>
  </si>
  <si>
    <t>Inventaret</t>
  </si>
  <si>
    <t>Shpenzime të shtyra</t>
  </si>
  <si>
    <t>Investime</t>
  </si>
  <si>
    <t>Mjetet  monetare</t>
  </si>
  <si>
    <t>Të drejta të arkëtueshme</t>
  </si>
  <si>
    <t>Të arkëtueshme nga të ardhurat e konstatuara</t>
  </si>
  <si>
    <t>Aktive financiare</t>
  </si>
  <si>
    <t>I.1</t>
  </si>
  <si>
    <t>I.2</t>
  </si>
  <si>
    <t>I.3</t>
  </si>
  <si>
    <t>I.4</t>
  </si>
  <si>
    <t>I.5</t>
  </si>
  <si>
    <t>II.1</t>
  </si>
  <si>
    <t>II.2</t>
  </si>
  <si>
    <t>Aktivet materiale</t>
  </si>
  <si>
    <t>II.3</t>
  </si>
  <si>
    <t>II.4</t>
  </si>
  <si>
    <t>Ativet biologjike</t>
  </si>
  <si>
    <t>Aktive jo materiale:</t>
  </si>
  <si>
    <t>Detyrime afatshkurtra:</t>
  </si>
  <si>
    <t>III</t>
  </si>
  <si>
    <t>Detyrime afatgjata:</t>
  </si>
  <si>
    <t>Të pagueshme për shpenzime të konstatuara</t>
  </si>
  <si>
    <t xml:space="preserve">Të ardhura të shtyra </t>
  </si>
  <si>
    <t>Provizione</t>
  </si>
  <si>
    <t xml:space="preserve">Të pagueshme për shpenzime të konstatuara </t>
  </si>
  <si>
    <t xml:space="preserve"> Të ardhura të shtyra</t>
  </si>
  <si>
    <t>Provizione:</t>
  </si>
  <si>
    <t>Kapitali dhe Rezervat</t>
  </si>
  <si>
    <t>Kapitali i Nënshkruar</t>
  </si>
  <si>
    <t>Rezerva rivlerësimi</t>
  </si>
  <si>
    <t>I.6</t>
  </si>
  <si>
    <t xml:space="preserve">Fitimi i pashpërndarë </t>
  </si>
  <si>
    <t>Fitim / Humbja e  Vitit</t>
  </si>
  <si>
    <t>IV</t>
  </si>
  <si>
    <t xml:space="preserve">    Fluksi i Mjeteve Monetare nga/(përdorur në) aktivitetin e shfrytëzimit</t>
  </si>
  <si>
    <t>Fluksi i Mjeteve Monetare nga/(përdorur në) aktivitetin e investimit</t>
  </si>
  <si>
    <t xml:space="preserve">   Fluksi i Mjeteve Monetare nga/(përdorur në) aktivitetin e  financimit</t>
  </si>
  <si>
    <t xml:space="preserve">Shpenzime te pazbritshme </t>
  </si>
  <si>
    <t>1- Banka,arka</t>
  </si>
  <si>
    <t>Rezultati kontabel</t>
  </si>
  <si>
    <t>Fitimi tatimor</t>
  </si>
  <si>
    <t>Tatim fitimi</t>
  </si>
  <si>
    <t>Interes i arketuar</t>
  </si>
  <si>
    <t>3-Interesa te paguara</t>
  </si>
  <si>
    <t xml:space="preserve">                  Shoqëria "RAMAGRAF"   sh.p.k</t>
  </si>
  <si>
    <t>Shtypshkrime</t>
  </si>
  <si>
    <t>Lagja : 5 MAJI</t>
  </si>
  <si>
    <t>K42701205E</t>
  </si>
  <si>
    <t>NIPTI K42701205E</t>
  </si>
  <si>
    <t>RAMAGRAF</t>
  </si>
  <si>
    <t>Rritja e kapitalit dhe rezervave</t>
  </si>
  <si>
    <t>Shoqeria_RAMA GRAF</t>
  </si>
  <si>
    <t>kompjuterike,zyre</t>
  </si>
  <si>
    <t xml:space="preserve">8- Të pagueshme ndaj punonjësve </t>
  </si>
  <si>
    <t>Shitje shtypshkrime</t>
  </si>
  <si>
    <t>Gjendja e  T/fitimit  per tu rimbursuar eshte paraqitur ne aktivin e bilancit dhe eshte:</t>
  </si>
  <si>
    <t>T/FITIMI</t>
  </si>
  <si>
    <t>TVSH</t>
  </si>
  <si>
    <t>Data e mbylljes              11/03/ 2017</t>
  </si>
  <si>
    <t>Viti Ushtrimor 2016</t>
  </si>
  <si>
    <t>►Pozicioni financiar i rideklaruar më 1 janar 2016</t>
  </si>
  <si>
    <t>LORETA JOLLDASHI</t>
  </si>
  <si>
    <t>Benc</t>
  </si>
  <si>
    <t>AA076AG</t>
  </si>
  <si>
    <t>1.203.209</t>
  </si>
  <si>
    <t>01.01.2017</t>
  </si>
  <si>
    <t>31.12.2017</t>
  </si>
  <si>
    <t>Viti Ushtrimor 2017</t>
  </si>
  <si>
    <t>Viti parardhes 2016</t>
  </si>
  <si>
    <t>►Pozicioni financiar më 31 dhjetor 2017</t>
  </si>
  <si>
    <t>►Pozicioni financiar  më 31 dhjetor 2017</t>
  </si>
  <si>
    <t>►Pozicioni financiar i rideklaruar më 1 janar 2017</t>
  </si>
  <si>
    <t>►Pozicioni financiar më 31 dhjetor 2015</t>
  </si>
  <si>
    <t>nuk ka asnje te tille qe te ndikoje ne rezultatin e ushtrimit te vitit 2017</t>
  </si>
  <si>
    <t xml:space="preserve">Per periudhen 1 Janar  deri me 31 Dhjetor 2017 jane pergatitur dhe paraqitur paketa e plote e </t>
  </si>
  <si>
    <t>Aktivet Afatgjata Materiale  me vlere fillestare   2017</t>
  </si>
  <si>
    <t>Amortizimi A.A.Materiale   2017</t>
  </si>
  <si>
    <t>Vlera Kontabel Neto e A.A.Materiale  2017</t>
  </si>
  <si>
    <t>Inventari mjeteve te transportit ne pronesi me 31/12/2017</t>
  </si>
  <si>
    <r>
      <t>Vlera e inventareve te njohur si shpenzim 12,623,653</t>
    </r>
    <r>
      <rPr>
        <sz val="9"/>
        <rFont val="Calibri"/>
        <family val="2"/>
      </rPr>
      <t>lek</t>
    </r>
  </si>
  <si>
    <t>Shpenz panjohura(gjoba)</t>
  </si>
  <si>
    <t>Ndersa detyrimet per sig shoqerore ,t/fitimi,t/qera  per tu paguar me 31/12/2017  jane si me poshte</t>
  </si>
  <si>
    <r>
      <rPr>
        <b/>
        <sz val="12"/>
        <color indexed="8"/>
        <rFont val="Arial"/>
        <family val="2"/>
      </rPr>
      <t>IVENTARI I FIRMES "RAMA GRAF</t>
    </r>
    <r>
      <rPr>
        <sz val="12"/>
        <color indexed="8"/>
        <rFont val="Arial"/>
        <family val="2"/>
      </rPr>
      <t xml:space="preserve"> " deri më datë 31.12.2017</t>
    </r>
  </si>
  <si>
    <t xml:space="preserve">Produkte te gatshme </t>
  </si>
  <si>
    <t>Kontabël / Fizik</t>
  </si>
  <si>
    <t xml:space="preserve">Emertimi </t>
  </si>
  <si>
    <t xml:space="preserve">Njesia </t>
  </si>
  <si>
    <t xml:space="preserve">Çmimi </t>
  </si>
  <si>
    <t>Vlefta</t>
  </si>
  <si>
    <t>Flete Hyrje + Dalje me karbon etj</t>
  </si>
  <si>
    <t>cope</t>
  </si>
  <si>
    <t>Liber magazine</t>
  </si>
  <si>
    <t>Liber Arke me karbon</t>
  </si>
  <si>
    <t>Regjistra te ndryshem</t>
  </si>
  <si>
    <t>Mandat Arketimi + pagese me karbon</t>
  </si>
  <si>
    <t>Kartela te ndryshme</t>
  </si>
  <si>
    <t>Flete Analize te ndryshme</t>
  </si>
  <si>
    <t>Shtypshkrime te ndryshme</t>
  </si>
  <si>
    <t>Dosje te ndryshme</t>
  </si>
  <si>
    <t>Leter A4 risma</t>
  </si>
  <si>
    <t>Prespekte reviste</t>
  </si>
  <si>
    <t>TOTALI  1</t>
  </si>
  <si>
    <t>Materiale te para ndihmese</t>
  </si>
  <si>
    <t>Lastra</t>
  </si>
  <si>
    <t>Zhvillues te ndryshem</t>
  </si>
  <si>
    <t>lit</t>
  </si>
  <si>
    <t>Karton</t>
  </si>
  <si>
    <t xml:space="preserve">fije </t>
  </si>
  <si>
    <t>Ofseit 61 x 86 60 gr</t>
  </si>
  <si>
    <t>Ofseit 61 x 86 70 gr</t>
  </si>
  <si>
    <t>Ofseit 61 x 86 80 gr</t>
  </si>
  <si>
    <t>Ofseit 61 x 86 90 gr</t>
  </si>
  <si>
    <t>Ofseit 70 x 100  60 gr</t>
  </si>
  <si>
    <t>Ofseit 68 x 98 70 gr</t>
  </si>
  <si>
    <t>Leter me lluster 115 gr</t>
  </si>
  <si>
    <t>Leter kimike (1, 2, 3)</t>
  </si>
  <si>
    <t>Voluminoze 61 x 80       80gr</t>
  </si>
  <si>
    <t>Kartona me ngjyra</t>
  </si>
  <si>
    <t>Bojra makinerie te ndryshme</t>
  </si>
  <si>
    <t>kg</t>
  </si>
  <si>
    <t>Leter Velvet  70 x 100    200gr</t>
  </si>
  <si>
    <t>Leter me lluster  formati  61 x 86  250gr</t>
  </si>
  <si>
    <t xml:space="preserve">TOTALI 2 </t>
  </si>
  <si>
    <t>TOTALI   1  +  2</t>
  </si>
  <si>
    <t>ADMINISTRATOR</t>
  </si>
  <si>
    <t>Loreta Jolldashi</t>
  </si>
  <si>
    <t>Paperkotti</t>
  </si>
  <si>
    <t>Rulon plasmasi</t>
  </si>
  <si>
    <r>
      <t>MATERIALE TE PARA    </t>
    </r>
    <r>
      <rPr>
        <u/>
        <sz val="10"/>
        <color indexed="8"/>
        <rFont val="Times New Roman"/>
        <family val="1"/>
      </rPr>
      <t>1,172,800 LEKE</t>
    </r>
  </si>
  <si>
    <r>
      <t>PRODUKTE TE GATESHME  2,057,212</t>
    </r>
    <r>
      <rPr>
        <u/>
        <sz val="10"/>
        <color indexed="8"/>
        <rFont val="Times New Roman"/>
        <family val="1"/>
      </rPr>
      <t xml:space="preserve"> LEKE</t>
    </r>
  </si>
</sst>
</file>

<file path=xl/styles.xml><?xml version="1.0" encoding="utf-8"?>
<styleSheet xmlns="http://schemas.openxmlformats.org/spreadsheetml/2006/main">
  <numFmts count="3">
    <numFmt numFmtId="164" formatCode="#,##0\ &quot;€&quot;;\-#,##0\ &quot;€&quot;"/>
    <numFmt numFmtId="165" formatCode="dd/mm/yyyy;@"/>
    <numFmt numFmtId="166" formatCode="#,##0\ [$€-1];[Red]\-#,##0\ [$€-1]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u/>
      <sz val="8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</font>
    <font>
      <sz val="9"/>
      <name val="ScriptC"/>
      <charset val="238"/>
    </font>
    <font>
      <sz val="9"/>
      <name val="Arial"/>
      <family val="2"/>
      <charset val="238"/>
    </font>
    <font>
      <sz val="9"/>
      <name val="ScriptC"/>
    </font>
    <font>
      <u/>
      <sz val="9"/>
      <name val="Arial Narrow"/>
      <family val="2"/>
    </font>
    <font>
      <u/>
      <sz val="9"/>
      <name val="Arial"/>
      <family val="2"/>
      <charset val="238"/>
    </font>
    <font>
      <u/>
      <sz val="9"/>
      <name val="ScriptC"/>
    </font>
    <font>
      <u/>
      <sz val="9"/>
      <name val="Arial Tur"/>
      <family val="2"/>
      <charset val="162"/>
    </font>
    <font>
      <b/>
      <u/>
      <sz val="9"/>
      <name val="Arial Tur"/>
      <family val="2"/>
      <charset val="162"/>
    </font>
    <font>
      <sz val="9"/>
      <name val="Arial Tur"/>
      <family val="2"/>
      <charset val="162"/>
    </font>
    <font>
      <u/>
      <sz val="9"/>
      <name val="Librarian"/>
    </font>
    <font>
      <b/>
      <u/>
      <sz val="9"/>
      <name val="Arial"/>
      <family val="2"/>
    </font>
    <font>
      <u/>
      <sz val="9"/>
      <name val="Lucida Handwriting"/>
      <family val="4"/>
    </font>
    <font>
      <u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mbria"/>
      <family val="1"/>
      <scheme val="maj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u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6" fillId="0" borderId="0"/>
  </cellStyleXfs>
  <cellXfs count="197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27" fillId="0" borderId="2" xfId="0" applyFont="1" applyBorder="1"/>
    <xf numFmtId="0" fontId="27" fillId="0" borderId="0" xfId="0" applyFont="1"/>
    <xf numFmtId="0" fontId="2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3" fontId="27" fillId="0" borderId="0" xfId="0" applyNumberFormat="1" applyFont="1"/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3" fontId="27" fillId="0" borderId="4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7" fillId="0" borderId="5" xfId="0" applyFont="1" applyBorder="1" applyAlignment="1">
      <alignment horizontal="left"/>
    </xf>
    <xf numFmtId="3" fontId="27" fillId="0" borderId="4" xfId="0" applyNumberFormat="1" applyFont="1" applyBorder="1"/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3" fontId="27" fillId="0" borderId="4" xfId="0" applyNumberFormat="1" applyFont="1" applyBorder="1" applyAlignment="1">
      <alignment horizontal="right" vertical="center"/>
    </xf>
    <xf numFmtId="0" fontId="28" fillId="0" borderId="0" xfId="0" applyFont="1"/>
    <xf numFmtId="0" fontId="27" fillId="0" borderId="4" xfId="0" applyFont="1" applyBorder="1" applyAlignment="1">
      <alignment vertical="center"/>
    </xf>
    <xf numFmtId="0" fontId="31" fillId="0" borderId="0" xfId="0" applyFont="1" applyAlignment="1">
      <alignment horizontal="left"/>
    </xf>
    <xf numFmtId="1" fontId="30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0" fontId="27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27" fillId="0" borderId="4" xfId="0" applyFont="1" applyBorder="1"/>
    <xf numFmtId="0" fontId="30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3" fontId="28" fillId="0" borderId="4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0" fillId="0" borderId="0" xfId="2" applyFont="1"/>
    <xf numFmtId="0" fontId="30" fillId="0" borderId="4" xfId="2" applyFont="1" applyBorder="1" applyAlignment="1">
      <alignment horizontal="center" vertical="center" wrapText="1"/>
    </xf>
    <xf numFmtId="0" fontId="28" fillId="0" borderId="0" xfId="2" applyFont="1" applyAlignment="1">
      <alignment horizontal="left"/>
    </xf>
    <xf numFmtId="0" fontId="27" fillId="0" borderId="0" xfId="2" applyFont="1"/>
    <xf numFmtId="0" fontId="27" fillId="0" borderId="0" xfId="2" applyFont="1" applyAlignment="1">
      <alignment vertical="center"/>
    </xf>
    <xf numFmtId="0" fontId="27" fillId="0" borderId="4" xfId="2" applyFont="1" applyBorder="1" applyAlignment="1">
      <alignment vertical="center" wrapText="1"/>
    </xf>
    <xf numFmtId="0" fontId="30" fillId="0" borderId="4" xfId="2" applyFont="1" applyBorder="1" applyAlignment="1">
      <alignment horizontal="center" vertical="center"/>
    </xf>
    <xf numFmtId="0" fontId="8" fillId="0" borderId="0" xfId="0" applyFont="1" applyBorder="1"/>
    <xf numFmtId="14" fontId="7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8" fillId="0" borderId="0" xfId="0" applyFont="1" applyFill="1" applyBorder="1"/>
    <xf numFmtId="0" fontId="10" fillId="0" borderId="0" xfId="0" applyFont="1" applyBorder="1"/>
    <xf numFmtId="0" fontId="11" fillId="0" borderId="0" xfId="0" applyFont="1" applyBorder="1" applyAlignment="1">
      <alignment horizontal="centerContinuous"/>
    </xf>
    <xf numFmtId="14" fontId="12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14" fontId="14" fillId="0" borderId="0" xfId="0" applyNumberFormat="1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14" fontId="17" fillId="0" borderId="0" xfId="0" applyNumberFormat="1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13" fillId="0" borderId="0" xfId="0" applyFont="1" applyBorder="1"/>
    <xf numFmtId="14" fontId="18" fillId="0" borderId="0" xfId="0" applyNumberFormat="1" applyFont="1" applyBorder="1" applyAlignment="1"/>
    <xf numFmtId="0" fontId="19" fillId="0" borderId="0" xfId="0" applyFont="1" applyBorder="1" applyAlignment="1"/>
    <xf numFmtId="14" fontId="20" fillId="0" borderId="0" xfId="0" applyNumberFormat="1" applyFont="1" applyBorder="1" applyAlignment="1"/>
    <xf numFmtId="0" fontId="20" fillId="0" borderId="0" xfId="0" applyFont="1" applyBorder="1" applyAlignment="1"/>
    <xf numFmtId="0" fontId="18" fillId="0" borderId="0" xfId="0" applyFont="1" applyBorder="1" applyAlignment="1"/>
    <xf numFmtId="0" fontId="21" fillId="0" borderId="0" xfId="0" applyFont="1" applyBorder="1" applyAlignment="1"/>
    <xf numFmtId="0" fontId="15" fillId="0" borderId="8" xfId="0" applyFont="1" applyBorder="1"/>
    <xf numFmtId="0" fontId="15" fillId="0" borderId="3" xfId="0" applyFont="1" applyBorder="1"/>
    <xf numFmtId="0" fontId="15" fillId="0" borderId="9" xfId="0" applyFont="1" applyBorder="1"/>
    <xf numFmtId="0" fontId="15" fillId="0" borderId="10" xfId="0" applyFont="1" applyBorder="1"/>
    <xf numFmtId="0" fontId="22" fillId="0" borderId="1" xfId="0" applyFont="1" applyBorder="1" applyAlignment="1">
      <alignment horizontal="centerContinuous"/>
    </xf>
    <xf numFmtId="49" fontId="2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4" fillId="0" borderId="1" xfId="0" applyFont="1" applyBorder="1" applyAlignment="1">
      <alignment horizontal="centerContinuous"/>
    </xf>
    <xf numFmtId="0" fontId="2" fillId="0" borderId="8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6" xfId="0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3" fontId="2" fillId="0" borderId="4" xfId="1" applyNumberFormat="1" applyFont="1" applyBorder="1"/>
    <xf numFmtId="0" fontId="2" fillId="0" borderId="4" xfId="0" applyFont="1" applyBorder="1"/>
    <xf numFmtId="3" fontId="2" fillId="0" borderId="0" xfId="0" applyNumberFormat="1" applyFont="1" applyBorder="1"/>
    <xf numFmtId="0" fontId="2" fillId="0" borderId="6" xfId="0" applyFont="1" applyBorder="1"/>
    <xf numFmtId="3" fontId="2" fillId="0" borderId="6" xfId="1" applyNumberFormat="1" applyFont="1" applyBorder="1"/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/>
    <xf numFmtId="1" fontId="2" fillId="0" borderId="0" xfId="0" applyNumberFormat="1" applyFont="1" applyBorder="1"/>
    <xf numFmtId="3" fontId="2" fillId="0" borderId="0" xfId="1" applyNumberFormat="1" applyFont="1" applyFill="1" applyBorder="1"/>
    <xf numFmtId="3" fontId="27" fillId="0" borderId="4" xfId="2" applyNumberFormat="1" applyFont="1" applyBorder="1" applyAlignment="1">
      <alignment horizontal="center" vertical="center" wrapText="1"/>
    </xf>
    <xf numFmtId="9" fontId="27" fillId="0" borderId="0" xfId="0" applyNumberFormat="1" applyFont="1"/>
    <xf numFmtId="0" fontId="34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3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32" fillId="0" borderId="0" xfId="2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/>
    <xf numFmtId="1" fontId="30" fillId="0" borderId="4" xfId="0" applyNumberFormat="1" applyFont="1" applyBorder="1" applyAlignment="1">
      <alignment horizontal="right" vertical="center" wrapText="1"/>
    </xf>
    <xf numFmtId="3" fontId="28" fillId="0" borderId="4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3" fontId="28" fillId="0" borderId="4" xfId="0" applyNumberFormat="1" applyFont="1" applyBorder="1" applyAlignment="1">
      <alignment horizontal="left" vertical="center"/>
    </xf>
    <xf numFmtId="3" fontId="31" fillId="0" borderId="4" xfId="0" applyNumberFormat="1" applyFont="1" applyBorder="1" applyAlignment="1">
      <alignment vertical="center"/>
    </xf>
    <xf numFmtId="3" fontId="31" fillId="0" borderId="4" xfId="0" applyNumberFormat="1" applyFont="1" applyBorder="1" applyAlignment="1">
      <alignment horizontal="right" vertical="center"/>
    </xf>
    <xf numFmtId="3" fontId="31" fillId="0" borderId="4" xfId="0" applyNumberFormat="1" applyFont="1" applyBorder="1" applyAlignment="1"/>
    <xf numFmtId="3" fontId="27" fillId="0" borderId="4" xfId="0" applyNumberFormat="1" applyFont="1" applyBorder="1" applyAlignment="1"/>
    <xf numFmtId="3" fontId="28" fillId="0" borderId="4" xfId="0" applyNumberFormat="1" applyFont="1" applyBorder="1" applyAlignment="1"/>
    <xf numFmtId="3" fontId="27" fillId="0" borderId="0" xfId="0" applyNumberFormat="1" applyFont="1" applyAlignment="1">
      <alignment horizontal="center"/>
    </xf>
    <xf numFmtId="3" fontId="39" fillId="0" borderId="4" xfId="0" applyNumberFormat="1" applyFont="1" applyBorder="1"/>
    <xf numFmtId="0" fontId="31" fillId="0" borderId="7" xfId="0" applyFont="1" applyBorder="1" applyAlignment="1">
      <alignment vertical="center"/>
    </xf>
    <xf numFmtId="0" fontId="31" fillId="0" borderId="4" xfId="0" applyFont="1" applyBorder="1" applyAlignment="1">
      <alignment horizontal="left" vertical="center"/>
    </xf>
    <xf numFmtId="3" fontId="27" fillId="0" borderId="4" xfId="0" applyNumberFormat="1" applyFont="1" applyBorder="1" applyAlignment="1">
      <alignment horizontal="right" vertical="center" wrapText="1"/>
    </xf>
    <xf numFmtId="3" fontId="31" fillId="0" borderId="4" xfId="0" applyNumberFormat="1" applyFont="1" applyBorder="1" applyAlignment="1">
      <alignment horizontal="right" vertical="center" wrapText="1"/>
    </xf>
    <xf numFmtId="3" fontId="28" fillId="0" borderId="4" xfId="0" applyNumberFormat="1" applyFont="1" applyBorder="1" applyAlignment="1">
      <alignment horizontal="right"/>
    </xf>
    <xf numFmtId="3" fontId="31" fillId="0" borderId="4" xfId="0" applyNumberFormat="1" applyFont="1" applyBorder="1" applyAlignment="1">
      <alignment horizontal="right"/>
    </xf>
    <xf numFmtId="0" fontId="30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" fontId="2" fillId="0" borderId="4" xfId="1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Border="1"/>
    <xf numFmtId="3" fontId="27" fillId="0" borderId="0" xfId="0" applyNumberFormat="1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13" xfId="0" applyFont="1" applyBorder="1"/>
    <xf numFmtId="3" fontId="27" fillId="0" borderId="13" xfId="0" applyNumberFormat="1" applyFont="1" applyBorder="1"/>
    <xf numFmtId="0" fontId="38" fillId="0" borderId="4" xfId="0" applyFont="1" applyBorder="1" applyAlignment="1">
      <alignment horizontal="justify" vertical="top" wrapText="1"/>
    </xf>
    <xf numFmtId="166" fontId="38" fillId="0" borderId="4" xfId="0" applyNumberFormat="1" applyFont="1" applyBorder="1" applyAlignment="1">
      <alignment horizontal="justify" vertical="top" wrapText="1"/>
    </xf>
    <xf numFmtId="0" fontId="41" fillId="0" borderId="0" xfId="0" applyFont="1" applyAlignment="1">
      <alignment horizontal="left"/>
    </xf>
    <xf numFmtId="0" fontId="0" fillId="0" borderId="0" xfId="0" applyAlignment="1">
      <alignment horizontal="left"/>
    </xf>
    <xf numFmtId="0" fontId="43" fillId="0" borderId="0" xfId="0" applyFont="1"/>
    <xf numFmtId="0" fontId="40" fillId="0" borderId="0" xfId="0" applyFont="1"/>
    <xf numFmtId="0" fontId="44" fillId="0" borderId="4" xfId="0" applyFont="1" applyBorder="1"/>
    <xf numFmtId="0" fontId="45" fillId="0" borderId="4" xfId="0" applyFont="1" applyBorder="1"/>
    <xf numFmtId="0" fontId="0" fillId="0" borderId="4" xfId="0" applyBorder="1"/>
    <xf numFmtId="0" fontId="45" fillId="0" borderId="0" xfId="0" applyFont="1"/>
    <xf numFmtId="0" fontId="46" fillId="0" borderId="0" xfId="0" applyFont="1"/>
    <xf numFmtId="0" fontId="44" fillId="0" borderId="0" xfId="0" applyFont="1"/>
    <xf numFmtId="0" fontId="45" fillId="0" borderId="4" xfId="0" applyFont="1" applyBorder="1" applyAlignment="1">
      <alignment wrapText="1"/>
    </xf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9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0" fillId="0" borderId="0" xfId="0" applyFont="1" applyAlignment="1">
      <alignment wrapText="1"/>
    </xf>
    <xf numFmtId="3" fontId="0" fillId="0" borderId="0" xfId="0" applyNumberFormat="1"/>
    <xf numFmtId="3" fontId="44" fillId="0" borderId="4" xfId="0" applyNumberFormat="1" applyFont="1" applyBorder="1"/>
    <xf numFmtId="3" fontId="45" fillId="0" borderId="4" xfId="0" applyNumberFormat="1" applyFont="1" applyBorder="1"/>
    <xf numFmtId="3" fontId="0" fillId="0" borderId="4" xfId="0" applyNumberFormat="1" applyBorder="1"/>
    <xf numFmtId="3" fontId="45" fillId="0" borderId="0" xfId="0" applyNumberFormat="1" applyFont="1"/>
    <xf numFmtId="3" fontId="44" fillId="0" borderId="0" xfId="0" applyNumberFormat="1" applyFont="1"/>
    <xf numFmtId="3" fontId="49" fillId="0" borderId="0" xfId="0" applyNumberFormat="1" applyFont="1"/>
  </cellXfs>
  <cellStyles count="3">
    <cellStyle name="Comma_21.Aktivet Afatgjata Materiale  09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42</xdr:row>
      <xdr:rowOff>0</xdr:rowOff>
    </xdr:from>
    <xdr:to>
      <xdr:col>4</xdr:col>
      <xdr:colOff>666750</xdr:colOff>
      <xdr:row>48</xdr:row>
      <xdr:rowOff>53092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8F5CDEF-84BF-42BA-91CD-F84B4D162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7191375"/>
          <a:ext cx="1323975" cy="10246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47</xdr:row>
      <xdr:rowOff>171450</xdr:rowOff>
    </xdr:from>
    <xdr:to>
      <xdr:col>5</xdr:col>
      <xdr:colOff>628650</xdr:colOff>
      <xdr:row>52</xdr:row>
      <xdr:rowOff>76200</xdr:rowOff>
    </xdr:to>
    <xdr:pic>
      <xdr:nvPicPr>
        <xdr:cNvPr id="4" name="Picture 1" descr="firma e edit">
          <a:extLst>
            <a:ext uri="{FF2B5EF4-FFF2-40B4-BE49-F238E27FC236}">
              <a16:creationId xmlns:a16="http://schemas.microsoft.com/office/drawing/2014/main" xmlns="" id="{B641DC87-5D9A-4153-84DC-60554FE5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8858250"/>
          <a:ext cx="1304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342900</xdr:colOff>
      <xdr:row>49</xdr:row>
      <xdr:rowOff>152400</xdr:rowOff>
    </xdr:to>
    <xdr:pic>
      <xdr:nvPicPr>
        <xdr:cNvPr id="2" name="Picture 1" descr="IMG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19700" cy="808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47</xdr:row>
      <xdr:rowOff>85725</xdr:rowOff>
    </xdr:from>
    <xdr:to>
      <xdr:col>2</xdr:col>
      <xdr:colOff>742950</xdr:colOff>
      <xdr:row>52</xdr:row>
      <xdr:rowOff>7041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532AE02-606A-4C80-A59B-815CCF7C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9096375"/>
          <a:ext cx="1190625" cy="9214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3057525</xdr:colOff>
      <xdr:row>46</xdr:row>
      <xdr:rowOff>38100</xdr:rowOff>
    </xdr:from>
    <xdr:to>
      <xdr:col>2</xdr:col>
      <xdr:colOff>485775</xdr:colOff>
      <xdr:row>50</xdr:row>
      <xdr:rowOff>159441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FF665B6-CA2E-4880-AD80-F5F408D9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8886825"/>
          <a:ext cx="1190625" cy="9214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3514725</xdr:colOff>
      <xdr:row>53</xdr:row>
      <xdr:rowOff>85725</xdr:rowOff>
    </xdr:from>
    <xdr:to>
      <xdr:col>2</xdr:col>
      <xdr:colOff>342900</xdr:colOff>
      <xdr:row>59</xdr:row>
      <xdr:rowOff>92766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ECFB99E-9245-4C97-B38F-F63678ED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10620375"/>
          <a:ext cx="1190625" cy="921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3</xdr:col>
      <xdr:colOff>142875</xdr:colOff>
      <xdr:row>45</xdr:row>
      <xdr:rowOff>7041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4E2024F-D8A0-4913-AB3D-CEACDE03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7543800"/>
          <a:ext cx="1190625" cy="9214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29</xdr:row>
      <xdr:rowOff>0</xdr:rowOff>
    </xdr:from>
    <xdr:to>
      <xdr:col>9</xdr:col>
      <xdr:colOff>133350</xdr:colOff>
      <xdr:row>35</xdr:row>
      <xdr:rowOff>7041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BAA5067-E43A-4A4E-B74F-BF38FCCF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10906125"/>
          <a:ext cx="1190625" cy="9214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38</xdr:row>
      <xdr:rowOff>57150</xdr:rowOff>
    </xdr:from>
    <xdr:to>
      <xdr:col>3</xdr:col>
      <xdr:colOff>47625</xdr:colOff>
      <xdr:row>43</xdr:row>
      <xdr:rowOff>121341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C736838-249F-4A7C-BC12-35B11E18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7305675"/>
          <a:ext cx="1190625" cy="921441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38</xdr:row>
      <xdr:rowOff>66675</xdr:rowOff>
    </xdr:from>
    <xdr:to>
      <xdr:col>6</xdr:col>
      <xdr:colOff>466725</xdr:colOff>
      <xdr:row>43</xdr:row>
      <xdr:rowOff>130866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FF8362C-3EDF-4270-8797-8312370C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7315200"/>
          <a:ext cx="1190625" cy="9214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52</xdr:row>
      <xdr:rowOff>133350</xdr:rowOff>
    </xdr:from>
    <xdr:to>
      <xdr:col>6</xdr:col>
      <xdr:colOff>161925</xdr:colOff>
      <xdr:row>59</xdr:row>
      <xdr:rowOff>54666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3070AEB-40F7-45B5-AA2E-B5DE4132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7115175"/>
          <a:ext cx="1190625" cy="9214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20</xdr:row>
      <xdr:rowOff>9525</xdr:rowOff>
    </xdr:from>
    <xdr:to>
      <xdr:col>3</xdr:col>
      <xdr:colOff>9525</xdr:colOff>
      <xdr:row>26</xdr:row>
      <xdr:rowOff>16566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46CBE8D-D1A3-4F52-B26A-172A90701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3286125"/>
          <a:ext cx="1190625" cy="921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opLeftCell="A10" workbookViewId="0">
      <selection activeCell="D43" sqref="D43"/>
    </sheetView>
  </sheetViews>
  <sheetFormatPr defaultRowHeight="12.75"/>
  <cols>
    <col min="1" max="1" width="4.28515625" customWidth="1"/>
    <col min="2" max="2" width="14.85546875" customWidth="1"/>
    <col min="3" max="3" width="16" customWidth="1"/>
    <col min="4" max="4" width="9.85546875" bestFit="1" customWidth="1"/>
    <col min="5" max="5" width="15.5703125" customWidth="1"/>
  </cols>
  <sheetData>
    <row r="1" spans="1:7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2"/>
      <c r="F2" s="2"/>
      <c r="G2" s="2"/>
    </row>
    <row r="3" spans="1:7" ht="13.5">
      <c r="A3" s="5"/>
      <c r="B3" s="2" t="s">
        <v>152</v>
      </c>
      <c r="C3" s="69"/>
      <c r="D3" s="70" t="s">
        <v>260</v>
      </c>
      <c r="E3" s="5"/>
      <c r="F3" s="71"/>
      <c r="G3" s="72"/>
    </row>
    <row r="4" spans="1:7" ht="13.5">
      <c r="A4" s="5"/>
      <c r="B4" s="73"/>
      <c r="C4" s="73"/>
      <c r="D4" s="5" t="s">
        <v>262</v>
      </c>
      <c r="E4" s="5"/>
      <c r="F4" s="74"/>
      <c r="G4" s="73"/>
    </row>
    <row r="5" spans="1:7" ht="13.5">
      <c r="A5" s="5"/>
      <c r="B5" s="73"/>
      <c r="C5" s="73"/>
      <c r="D5" s="75" t="s">
        <v>153</v>
      </c>
      <c r="E5" s="76"/>
      <c r="F5" s="77"/>
      <c r="G5" s="73"/>
    </row>
    <row r="6" spans="1:7" ht="13.5">
      <c r="A6" s="5"/>
      <c r="B6" s="78"/>
      <c r="C6" s="78"/>
      <c r="D6" s="78"/>
      <c r="E6" s="78"/>
      <c r="F6" s="78"/>
      <c r="G6" s="78"/>
    </row>
    <row r="7" spans="1:7" ht="13.5">
      <c r="A7" s="5"/>
      <c r="B7" s="78"/>
      <c r="C7" s="78"/>
      <c r="D7" s="78"/>
      <c r="E7" s="78"/>
      <c r="F7" s="78"/>
      <c r="G7" s="78"/>
    </row>
    <row r="8" spans="1:7" ht="13.5">
      <c r="A8" s="5"/>
      <c r="B8" s="78"/>
      <c r="C8" s="78"/>
      <c r="D8" s="78"/>
      <c r="E8" s="78"/>
      <c r="F8" s="78"/>
      <c r="G8" s="78"/>
    </row>
    <row r="9" spans="1:7" ht="13.5">
      <c r="A9" s="5"/>
      <c r="B9" s="78"/>
      <c r="C9" s="78"/>
      <c r="D9" s="78"/>
      <c r="E9" s="78"/>
      <c r="F9" s="78"/>
      <c r="G9" s="78"/>
    </row>
    <row r="10" spans="1:7" ht="13.5">
      <c r="A10" s="5"/>
      <c r="B10" s="78"/>
      <c r="C10" s="78"/>
      <c r="D10" s="78"/>
      <c r="E10" s="78"/>
      <c r="F10" s="78"/>
      <c r="G10" s="78"/>
    </row>
    <row r="11" spans="1:7" ht="13.5">
      <c r="A11" s="5"/>
      <c r="B11" s="79" t="s">
        <v>0</v>
      </c>
      <c r="C11" s="78"/>
      <c r="D11" s="139">
        <v>35192</v>
      </c>
      <c r="E11" s="80"/>
      <c r="F11" s="78"/>
      <c r="G11" s="78"/>
    </row>
    <row r="12" spans="1:7" ht="13.5">
      <c r="A12" s="5"/>
      <c r="B12" s="79" t="s">
        <v>154</v>
      </c>
      <c r="C12" s="78"/>
      <c r="D12" s="4">
        <v>14740</v>
      </c>
      <c r="E12" s="80"/>
      <c r="F12" s="78"/>
      <c r="G12" s="78"/>
    </row>
    <row r="13" spans="1:7" ht="13.5">
      <c r="A13" s="5"/>
      <c r="B13" s="78" t="s">
        <v>155</v>
      </c>
      <c r="C13" s="78"/>
      <c r="D13" s="78" t="s">
        <v>263</v>
      </c>
      <c r="E13" s="78"/>
      <c r="F13" s="78"/>
      <c r="G13" s="78"/>
    </row>
    <row r="14" spans="1:7" ht="13.5">
      <c r="A14" s="5"/>
      <c r="B14" s="78"/>
      <c r="C14" s="78"/>
      <c r="D14" s="78"/>
      <c r="E14" s="78"/>
      <c r="F14" s="78"/>
      <c r="G14" s="78"/>
    </row>
    <row r="15" spans="1:7" ht="13.5">
      <c r="A15" s="5"/>
      <c r="B15" s="78"/>
      <c r="C15" s="78"/>
      <c r="D15" s="78"/>
      <c r="E15" s="78"/>
      <c r="F15" s="78"/>
      <c r="G15" s="78"/>
    </row>
    <row r="16" spans="1:7" ht="13.5">
      <c r="A16" s="5"/>
      <c r="B16" s="2" t="s">
        <v>156</v>
      </c>
      <c r="C16" s="81"/>
      <c r="D16" s="82" t="s">
        <v>157</v>
      </c>
      <c r="E16" s="83"/>
      <c r="F16" s="83"/>
      <c r="G16" s="83"/>
    </row>
    <row r="17" spans="1:7" ht="13.5">
      <c r="A17" s="5"/>
      <c r="B17" s="78"/>
      <c r="C17" s="84" t="s">
        <v>158</v>
      </c>
      <c r="D17" s="85"/>
      <c r="E17" s="85"/>
      <c r="F17" s="85"/>
      <c r="G17" s="85"/>
    </row>
    <row r="18" spans="1:7" ht="13.5">
      <c r="A18" s="5"/>
      <c r="B18" s="78"/>
      <c r="C18" s="78"/>
      <c r="D18" s="78"/>
      <c r="E18" s="78"/>
      <c r="F18" s="78"/>
      <c r="G18" s="78"/>
    </row>
    <row r="19" spans="1:7" ht="13.5">
      <c r="A19" s="5"/>
      <c r="B19" s="78"/>
      <c r="C19" s="78"/>
      <c r="D19" s="78"/>
      <c r="E19" s="78"/>
      <c r="F19" s="78"/>
      <c r="G19" s="78"/>
    </row>
    <row r="20" spans="1:7" ht="13.5">
      <c r="A20" s="5"/>
      <c r="B20" s="78"/>
      <c r="C20" s="78"/>
      <c r="D20" s="86"/>
      <c r="E20" s="86"/>
      <c r="F20" s="86"/>
      <c r="G20" s="86"/>
    </row>
    <row r="21" spans="1:7" ht="13.5">
      <c r="A21" s="5"/>
      <c r="B21" s="87" t="s">
        <v>159</v>
      </c>
      <c r="C21" s="81"/>
      <c r="D21" s="88" t="s">
        <v>261</v>
      </c>
      <c r="E21" s="5"/>
      <c r="F21" s="89"/>
      <c r="G21" s="89"/>
    </row>
    <row r="22" spans="1:7" ht="13.5">
      <c r="A22" s="78"/>
      <c r="B22" s="78"/>
      <c r="C22" s="90"/>
      <c r="D22" s="92"/>
      <c r="E22" s="92"/>
      <c r="F22" s="91"/>
      <c r="G22" s="91"/>
    </row>
    <row r="23" spans="1:7" ht="13.5">
      <c r="A23" s="78"/>
      <c r="B23" s="78"/>
      <c r="C23" s="90"/>
      <c r="D23" s="92"/>
      <c r="E23" s="91"/>
      <c r="F23" s="91"/>
      <c r="G23" s="91"/>
    </row>
    <row r="24" spans="1:7" ht="13.5">
      <c r="A24" s="78"/>
      <c r="B24" s="78"/>
      <c r="C24" s="90"/>
      <c r="D24" s="91"/>
      <c r="E24" s="91"/>
      <c r="F24" s="91"/>
      <c r="G24" s="91"/>
    </row>
    <row r="25" spans="1:7" ht="13.5">
      <c r="A25" s="78"/>
      <c r="B25" s="78"/>
      <c r="C25" s="93"/>
      <c r="D25" s="93"/>
      <c r="E25" s="93"/>
      <c r="F25" s="93"/>
      <c r="G25" s="93"/>
    </row>
    <row r="26" spans="1:7" ht="13.5">
      <c r="A26" s="78"/>
      <c r="B26" s="78"/>
      <c r="C26" s="78"/>
      <c r="D26" s="78"/>
      <c r="E26" s="78"/>
      <c r="F26" s="78"/>
      <c r="G26" s="78"/>
    </row>
    <row r="27" spans="1:7" ht="13.5">
      <c r="A27" s="78"/>
      <c r="B27" s="78"/>
      <c r="C27" s="78"/>
      <c r="D27" s="78"/>
      <c r="E27" s="78"/>
      <c r="F27" s="78"/>
      <c r="G27" s="78"/>
    </row>
    <row r="28" spans="1:7" ht="13.5">
      <c r="A28" s="78"/>
      <c r="B28" s="5"/>
      <c r="C28" s="5"/>
      <c r="D28" s="5"/>
      <c r="E28" s="5"/>
      <c r="F28" s="5"/>
      <c r="G28" s="5"/>
    </row>
    <row r="29" spans="1:7" ht="13.5">
      <c r="A29" s="78"/>
      <c r="B29" s="5"/>
      <c r="C29" s="5"/>
      <c r="D29" s="5"/>
      <c r="E29" s="5"/>
      <c r="F29" s="5"/>
      <c r="G29" s="5"/>
    </row>
    <row r="30" spans="1:7" ht="13.5">
      <c r="A30" s="78"/>
      <c r="B30" s="5"/>
      <c r="C30" s="5"/>
      <c r="D30" s="5"/>
      <c r="E30" s="5"/>
      <c r="F30" s="5"/>
      <c r="G30" s="5"/>
    </row>
    <row r="31" spans="1:7" ht="13.5">
      <c r="A31" s="78"/>
      <c r="B31" s="5"/>
      <c r="C31" s="5"/>
      <c r="D31" s="5"/>
      <c r="E31" s="5"/>
      <c r="F31" s="5"/>
      <c r="G31" s="5"/>
    </row>
    <row r="32" spans="1:7" ht="13.5">
      <c r="A32" s="78"/>
      <c r="B32" s="5"/>
      <c r="C32" s="5"/>
      <c r="D32" s="5"/>
      <c r="E32" s="5"/>
      <c r="F32" s="5"/>
      <c r="G32" s="5"/>
    </row>
    <row r="33" spans="1:7" ht="13.5">
      <c r="A33" s="78"/>
      <c r="B33" s="94"/>
      <c r="C33" s="95"/>
      <c r="D33" s="95"/>
      <c r="E33" s="95"/>
      <c r="F33" s="95"/>
      <c r="G33" s="96"/>
    </row>
    <row r="34" spans="1:7" ht="15">
      <c r="A34" s="78"/>
      <c r="B34" s="104" t="s">
        <v>160</v>
      </c>
      <c r="C34" s="84"/>
      <c r="D34" s="84"/>
      <c r="E34" s="83"/>
      <c r="F34" s="78"/>
      <c r="G34" s="97"/>
    </row>
    <row r="35" spans="1:7" ht="13.5">
      <c r="A35" s="2"/>
      <c r="B35" s="98"/>
      <c r="C35" s="84"/>
      <c r="D35" s="84"/>
      <c r="E35" s="76"/>
      <c r="F35" s="78"/>
      <c r="G35" s="97"/>
    </row>
    <row r="36" spans="1:7" ht="13.5">
      <c r="A36" s="2"/>
      <c r="B36" s="1" t="s">
        <v>161</v>
      </c>
      <c r="C36" s="99" t="s">
        <v>281</v>
      </c>
      <c r="D36" s="87" t="s">
        <v>162</v>
      </c>
      <c r="E36" s="99" t="s">
        <v>282</v>
      </c>
      <c r="F36" s="78"/>
      <c r="G36" s="97"/>
    </row>
    <row r="37" spans="1:7" ht="13.5">
      <c r="A37" s="2"/>
      <c r="B37" s="1" t="s">
        <v>163</v>
      </c>
      <c r="C37" s="99"/>
      <c r="D37" s="87" t="s">
        <v>164</v>
      </c>
      <c r="E37" s="99"/>
      <c r="F37" s="78"/>
      <c r="G37" s="97"/>
    </row>
    <row r="38" spans="1:7" ht="13.5">
      <c r="A38" s="2"/>
      <c r="B38" s="1" t="s">
        <v>165</v>
      </c>
      <c r="C38" s="99"/>
      <c r="D38" s="87" t="s">
        <v>166</v>
      </c>
      <c r="E38" s="99"/>
      <c r="F38" s="78"/>
      <c r="G38" s="97"/>
    </row>
    <row r="39" spans="1:7" ht="13.5">
      <c r="A39" s="2"/>
      <c r="B39" s="1" t="s">
        <v>167</v>
      </c>
      <c r="C39" s="99"/>
      <c r="D39" s="87" t="s">
        <v>168</v>
      </c>
      <c r="E39" s="99"/>
      <c r="F39" s="78"/>
      <c r="G39" s="97"/>
    </row>
    <row r="40" spans="1:7" ht="13.5">
      <c r="A40" s="2"/>
      <c r="B40" s="182" t="s">
        <v>274</v>
      </c>
      <c r="C40" s="183"/>
      <c r="D40" s="183"/>
      <c r="E40" s="79"/>
      <c r="F40" s="78"/>
      <c r="G40" s="97"/>
    </row>
    <row r="41" spans="1:7" ht="13.5">
      <c r="A41" s="2"/>
      <c r="B41" s="100"/>
      <c r="C41" s="184"/>
      <c r="D41" s="183"/>
      <c r="E41" s="183"/>
      <c r="F41" s="81"/>
      <c r="G41" s="101"/>
    </row>
    <row r="42" spans="1:7">
      <c r="A42" s="2"/>
      <c r="B42" s="102"/>
      <c r="C42" s="3"/>
      <c r="D42" s="3"/>
      <c r="E42" s="3"/>
      <c r="F42" s="3"/>
      <c r="G42" s="103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</sheetData>
  <mergeCells count="2">
    <mergeCell ref="B40:D40"/>
    <mergeCell ref="C41:E4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49"/>
  <sheetViews>
    <sheetView topLeftCell="A25" workbookViewId="0">
      <selection activeCell="J22" sqref="J22"/>
    </sheetView>
  </sheetViews>
  <sheetFormatPr defaultRowHeight="12.75"/>
  <cols>
    <col min="1" max="1" width="3.5703125" customWidth="1"/>
    <col min="2" max="2" width="41.5703125" customWidth="1"/>
    <col min="3" max="3" width="9.28515625" customWidth="1"/>
    <col min="6" max="6" width="11.28515625" style="190" customWidth="1"/>
  </cols>
  <sheetData>
    <row r="2" spans="1:6" ht="15.75">
      <c r="A2" s="168" t="s">
        <v>298</v>
      </c>
      <c r="B2" s="169"/>
    </row>
    <row r="4" spans="1:6" ht="17.25">
      <c r="B4" s="170" t="s">
        <v>299</v>
      </c>
    </row>
    <row r="5" spans="1:6" ht="15">
      <c r="B5" s="171" t="s">
        <v>300</v>
      </c>
    </row>
    <row r="6" spans="1:6" ht="15">
      <c r="A6" s="172" t="s">
        <v>1</v>
      </c>
      <c r="B6" s="172" t="s">
        <v>301</v>
      </c>
      <c r="C6" s="172" t="s">
        <v>302</v>
      </c>
      <c r="D6" s="172" t="s">
        <v>190</v>
      </c>
      <c r="E6" s="172" t="s">
        <v>303</v>
      </c>
      <c r="F6" s="191" t="s">
        <v>304</v>
      </c>
    </row>
    <row r="7" spans="1:6" ht="14.25">
      <c r="A7" s="173">
        <v>1</v>
      </c>
      <c r="B7" s="173" t="s">
        <v>305</v>
      </c>
      <c r="C7" s="173" t="s">
        <v>306</v>
      </c>
      <c r="D7" s="173">
        <v>300</v>
      </c>
      <c r="E7" s="173">
        <v>100</v>
      </c>
      <c r="F7" s="192">
        <f>D7*E7</f>
        <v>30000</v>
      </c>
    </row>
    <row r="8" spans="1:6" ht="14.25">
      <c r="A8" s="173">
        <v>2</v>
      </c>
      <c r="B8" s="173" t="s">
        <v>307</v>
      </c>
      <c r="C8" s="173" t="s">
        <v>306</v>
      </c>
      <c r="D8" s="173">
        <v>90</v>
      </c>
      <c r="E8" s="173">
        <v>400</v>
      </c>
      <c r="F8" s="192">
        <f t="shared" ref="F8:F13" si="0">D8*E8</f>
        <v>36000</v>
      </c>
    </row>
    <row r="9" spans="1:6" ht="14.25">
      <c r="A9" s="173">
        <v>3</v>
      </c>
      <c r="B9" s="173" t="s">
        <v>308</v>
      </c>
      <c r="C9" s="173" t="s">
        <v>306</v>
      </c>
      <c r="D9" s="173">
        <v>80</v>
      </c>
      <c r="E9" s="173">
        <v>300</v>
      </c>
      <c r="F9" s="192">
        <f t="shared" si="0"/>
        <v>24000</v>
      </c>
    </row>
    <row r="10" spans="1:6" ht="14.25">
      <c r="A10" s="173">
        <v>4</v>
      </c>
      <c r="B10" s="173" t="s">
        <v>309</v>
      </c>
      <c r="C10" s="173" t="s">
        <v>306</v>
      </c>
      <c r="D10" s="173">
        <v>420</v>
      </c>
      <c r="E10" s="173">
        <v>500</v>
      </c>
      <c r="F10" s="192">
        <f t="shared" si="0"/>
        <v>210000</v>
      </c>
    </row>
    <row r="11" spans="1:6" ht="14.25">
      <c r="A11" s="173">
        <v>5</v>
      </c>
      <c r="B11" s="173" t="s">
        <v>310</v>
      </c>
      <c r="C11" s="173" t="s">
        <v>306</v>
      </c>
      <c r="D11" s="173">
        <v>2000</v>
      </c>
      <c r="E11" s="173">
        <v>48</v>
      </c>
      <c r="F11" s="192">
        <f t="shared" si="0"/>
        <v>96000</v>
      </c>
    </row>
    <row r="12" spans="1:6" ht="14.25">
      <c r="A12" s="173">
        <v>6</v>
      </c>
      <c r="B12" s="173" t="s">
        <v>311</v>
      </c>
      <c r="C12" s="173" t="s">
        <v>306</v>
      </c>
      <c r="D12" s="173">
        <v>12000</v>
      </c>
      <c r="E12" s="173">
        <v>19</v>
      </c>
      <c r="F12" s="192">
        <f t="shared" si="0"/>
        <v>228000</v>
      </c>
    </row>
    <row r="13" spans="1:6" ht="14.25">
      <c r="A13" s="173">
        <v>7</v>
      </c>
      <c r="B13" s="173" t="s">
        <v>312</v>
      </c>
      <c r="C13" s="173" t="s">
        <v>306</v>
      </c>
      <c r="D13" s="173">
        <v>29003</v>
      </c>
      <c r="E13" s="173">
        <v>4</v>
      </c>
      <c r="F13" s="192">
        <f t="shared" si="0"/>
        <v>116012</v>
      </c>
    </row>
    <row r="14" spans="1:6" ht="14.25">
      <c r="A14" s="173">
        <v>8</v>
      </c>
      <c r="B14" s="173" t="s">
        <v>313</v>
      </c>
      <c r="C14" s="173" t="s">
        <v>306</v>
      </c>
      <c r="D14" s="173">
        <v>2400</v>
      </c>
      <c r="E14" s="173">
        <v>300</v>
      </c>
      <c r="F14" s="192">
        <f>D14*E14</f>
        <v>720000</v>
      </c>
    </row>
    <row r="15" spans="1:6" ht="14.25">
      <c r="A15" s="173">
        <v>9</v>
      </c>
      <c r="B15" s="173" t="s">
        <v>314</v>
      </c>
      <c r="C15" s="173" t="s">
        <v>306</v>
      </c>
      <c r="D15" s="173">
        <v>1500</v>
      </c>
      <c r="E15" s="173">
        <v>38</v>
      </c>
      <c r="F15" s="192">
        <f>D15*E15</f>
        <v>57000</v>
      </c>
    </row>
    <row r="16" spans="1:6" ht="14.25">
      <c r="A16" s="173">
        <v>10</v>
      </c>
      <c r="B16" s="173" t="s">
        <v>315</v>
      </c>
      <c r="C16" s="173"/>
      <c r="D16" s="173">
        <v>70</v>
      </c>
      <c r="E16" s="173">
        <v>560</v>
      </c>
      <c r="F16" s="192">
        <f>D16*E16</f>
        <v>39200</v>
      </c>
    </row>
    <row r="17" spans="1:6">
      <c r="A17" s="174">
        <v>11</v>
      </c>
      <c r="B17" s="174" t="s">
        <v>316</v>
      </c>
      <c r="C17" s="174" t="s">
        <v>306</v>
      </c>
      <c r="D17" s="174">
        <v>1000</v>
      </c>
      <c r="E17" s="174">
        <v>501</v>
      </c>
      <c r="F17" s="193">
        <f>D17*E17</f>
        <v>501000</v>
      </c>
    </row>
    <row r="18" spans="1:6" ht="15">
      <c r="A18" s="173"/>
      <c r="B18" s="172" t="s">
        <v>317</v>
      </c>
      <c r="C18" s="172"/>
      <c r="D18" s="172"/>
      <c r="E18" s="172"/>
      <c r="F18" s="191">
        <f>SUM(F7:F17)</f>
        <v>2057212</v>
      </c>
    </row>
    <row r="19" spans="1:6" ht="14.25">
      <c r="A19" s="175"/>
      <c r="B19" s="175"/>
      <c r="C19" s="175"/>
      <c r="D19" s="175"/>
      <c r="E19" s="175"/>
      <c r="F19" s="194"/>
    </row>
    <row r="20" spans="1:6" ht="15">
      <c r="A20" s="175"/>
      <c r="B20" s="176" t="s">
        <v>318</v>
      </c>
      <c r="C20" s="175"/>
      <c r="D20" s="175"/>
      <c r="E20" s="175"/>
      <c r="F20" s="194"/>
    </row>
    <row r="21" spans="1:6" ht="15">
      <c r="A21" s="175"/>
      <c r="B21" s="177" t="s">
        <v>300</v>
      </c>
      <c r="C21" s="175"/>
      <c r="D21" s="175"/>
      <c r="E21" s="175"/>
      <c r="F21" s="194"/>
    </row>
    <row r="22" spans="1:6" ht="14.25">
      <c r="A22" s="173">
        <v>1</v>
      </c>
      <c r="B22" s="173" t="s">
        <v>319</v>
      </c>
      <c r="C22" s="173" t="s">
        <v>306</v>
      </c>
      <c r="D22" s="173">
        <v>350</v>
      </c>
      <c r="E22" s="173">
        <v>300</v>
      </c>
      <c r="F22" s="192">
        <f t="shared" ref="F22:F39" si="1">D22*E22</f>
        <v>105000</v>
      </c>
    </row>
    <row r="23" spans="1:6" ht="14.25">
      <c r="A23" s="173">
        <v>2</v>
      </c>
      <c r="B23" s="173" t="s">
        <v>320</v>
      </c>
      <c r="C23" s="173" t="s">
        <v>321</v>
      </c>
      <c r="D23" s="173">
        <v>75</v>
      </c>
      <c r="E23" s="173">
        <v>300</v>
      </c>
      <c r="F23" s="192">
        <f t="shared" si="1"/>
        <v>22500</v>
      </c>
    </row>
    <row r="24" spans="1:6" ht="14.25">
      <c r="A24" s="173">
        <v>3</v>
      </c>
      <c r="B24" s="173" t="s">
        <v>322</v>
      </c>
      <c r="C24" s="173" t="s">
        <v>323</v>
      </c>
      <c r="D24" s="173">
        <v>5500</v>
      </c>
      <c r="E24" s="173">
        <v>40</v>
      </c>
      <c r="F24" s="192">
        <f t="shared" si="1"/>
        <v>220000</v>
      </c>
    </row>
    <row r="25" spans="1:6" ht="14.25">
      <c r="A25" s="173">
        <v>4</v>
      </c>
      <c r="B25" s="173" t="s">
        <v>324</v>
      </c>
      <c r="C25" s="173" t="s">
        <v>323</v>
      </c>
      <c r="D25" s="173">
        <v>22000</v>
      </c>
      <c r="E25" s="173">
        <v>5</v>
      </c>
      <c r="F25" s="192">
        <f t="shared" si="1"/>
        <v>110000</v>
      </c>
    </row>
    <row r="26" spans="1:6" ht="14.25">
      <c r="A26" s="173">
        <v>5</v>
      </c>
      <c r="B26" s="173" t="s">
        <v>325</v>
      </c>
      <c r="C26" s="173" t="s">
        <v>323</v>
      </c>
      <c r="D26" s="173">
        <v>2500</v>
      </c>
      <c r="E26" s="173">
        <v>6</v>
      </c>
      <c r="F26" s="192">
        <f t="shared" si="1"/>
        <v>15000</v>
      </c>
    </row>
    <row r="27" spans="1:6" ht="14.25">
      <c r="A27" s="173">
        <v>6</v>
      </c>
      <c r="B27" s="173" t="s">
        <v>326</v>
      </c>
      <c r="C27" s="173" t="s">
        <v>323</v>
      </c>
      <c r="D27" s="173">
        <v>5000</v>
      </c>
      <c r="E27" s="173">
        <v>7</v>
      </c>
      <c r="F27" s="192">
        <f t="shared" si="1"/>
        <v>35000</v>
      </c>
    </row>
    <row r="28" spans="1:6" ht="14.25">
      <c r="A28" s="173">
        <v>7</v>
      </c>
      <c r="B28" s="173" t="s">
        <v>327</v>
      </c>
      <c r="C28" s="173" t="s">
        <v>323</v>
      </c>
      <c r="D28" s="173">
        <v>6000</v>
      </c>
      <c r="E28" s="173">
        <v>9</v>
      </c>
      <c r="F28" s="192">
        <f t="shared" si="1"/>
        <v>54000</v>
      </c>
    </row>
    <row r="29" spans="1:6" ht="14.25">
      <c r="A29" s="173">
        <v>8</v>
      </c>
      <c r="B29" s="173" t="s">
        <v>328</v>
      </c>
      <c r="C29" s="173" t="s">
        <v>323</v>
      </c>
      <c r="D29" s="173">
        <v>6000</v>
      </c>
      <c r="E29" s="173">
        <v>7</v>
      </c>
      <c r="F29" s="192">
        <f t="shared" si="1"/>
        <v>42000</v>
      </c>
    </row>
    <row r="30" spans="1:6" ht="14.25">
      <c r="A30" s="173">
        <v>9</v>
      </c>
      <c r="B30" s="173" t="s">
        <v>329</v>
      </c>
      <c r="C30" s="173" t="s">
        <v>323</v>
      </c>
      <c r="D30" s="173">
        <v>5000</v>
      </c>
      <c r="E30" s="173">
        <v>8</v>
      </c>
      <c r="F30" s="192">
        <f t="shared" si="1"/>
        <v>40000</v>
      </c>
    </row>
    <row r="31" spans="1:6" ht="14.25">
      <c r="A31" s="173">
        <v>10</v>
      </c>
      <c r="B31" s="173" t="s">
        <v>330</v>
      </c>
      <c r="C31" s="173" t="s">
        <v>323</v>
      </c>
      <c r="D31" s="173">
        <v>10000</v>
      </c>
      <c r="E31" s="173">
        <v>12</v>
      </c>
      <c r="F31" s="192">
        <f t="shared" si="1"/>
        <v>120000</v>
      </c>
    </row>
    <row r="32" spans="1:6" ht="14.25">
      <c r="A32" s="173">
        <v>11</v>
      </c>
      <c r="B32" s="173" t="s">
        <v>331</v>
      </c>
      <c r="C32" s="173" t="s">
        <v>323</v>
      </c>
      <c r="D32" s="173">
        <v>11000</v>
      </c>
      <c r="E32" s="173">
        <v>7</v>
      </c>
      <c r="F32" s="192">
        <f t="shared" si="1"/>
        <v>77000</v>
      </c>
    </row>
    <row r="33" spans="1:6" ht="14.25">
      <c r="A33" s="173">
        <v>12</v>
      </c>
      <c r="B33" s="173" t="s">
        <v>332</v>
      </c>
      <c r="C33" s="173" t="s">
        <v>323</v>
      </c>
      <c r="D33" s="173">
        <v>7700</v>
      </c>
      <c r="E33" s="173">
        <v>10</v>
      </c>
      <c r="F33" s="192">
        <f t="shared" si="1"/>
        <v>77000</v>
      </c>
    </row>
    <row r="34" spans="1:6" ht="14.25">
      <c r="A34" s="173">
        <v>13</v>
      </c>
      <c r="B34" s="173" t="s">
        <v>333</v>
      </c>
      <c r="C34" s="173" t="s">
        <v>323</v>
      </c>
      <c r="D34" s="173">
        <v>500</v>
      </c>
      <c r="E34" s="173">
        <v>20.6</v>
      </c>
      <c r="F34" s="192">
        <f t="shared" si="1"/>
        <v>10300</v>
      </c>
    </row>
    <row r="35" spans="1:6" ht="14.25">
      <c r="A35" s="173">
        <v>14</v>
      </c>
      <c r="B35" s="173" t="s">
        <v>334</v>
      </c>
      <c r="C35" s="173" t="s">
        <v>335</v>
      </c>
      <c r="D35" s="173">
        <v>20</v>
      </c>
      <c r="E35" s="173">
        <v>1100</v>
      </c>
      <c r="F35" s="192">
        <f t="shared" si="1"/>
        <v>22000</v>
      </c>
    </row>
    <row r="36" spans="1:6" ht="14.25">
      <c r="A36" s="173">
        <v>15</v>
      </c>
      <c r="B36" s="173" t="s">
        <v>336</v>
      </c>
      <c r="C36" s="173" t="s">
        <v>323</v>
      </c>
      <c r="D36" s="173">
        <v>2500</v>
      </c>
      <c r="E36" s="173">
        <v>18</v>
      </c>
      <c r="F36" s="192">
        <f t="shared" si="1"/>
        <v>45000</v>
      </c>
    </row>
    <row r="37" spans="1:6" ht="14.25">
      <c r="A37" s="173">
        <v>16</v>
      </c>
      <c r="B37" s="173" t="s">
        <v>342</v>
      </c>
      <c r="C37" s="173" t="s">
        <v>306</v>
      </c>
      <c r="D37" s="173">
        <v>4</v>
      </c>
      <c r="E37" s="173">
        <v>17000</v>
      </c>
      <c r="F37" s="192">
        <f t="shared" si="1"/>
        <v>68000</v>
      </c>
    </row>
    <row r="38" spans="1:6" ht="14.25">
      <c r="A38" s="173">
        <v>17</v>
      </c>
      <c r="B38" s="173" t="s">
        <v>343</v>
      </c>
      <c r="C38" s="173" t="s">
        <v>306</v>
      </c>
      <c r="D38" s="173">
        <v>2</v>
      </c>
      <c r="E38" s="173">
        <v>25000</v>
      </c>
      <c r="F38" s="192">
        <f t="shared" si="1"/>
        <v>50000</v>
      </c>
    </row>
    <row r="39" spans="1:6" ht="14.25">
      <c r="A39" s="173">
        <v>18</v>
      </c>
      <c r="B39" s="178" t="s">
        <v>337</v>
      </c>
      <c r="C39" s="173" t="s">
        <v>323</v>
      </c>
      <c r="D39" s="173">
        <v>3000</v>
      </c>
      <c r="E39" s="173">
        <v>20</v>
      </c>
      <c r="F39" s="192">
        <f t="shared" si="1"/>
        <v>60000</v>
      </c>
    </row>
    <row r="40" spans="1:6" ht="15">
      <c r="A40" s="172"/>
      <c r="B40" s="172" t="s">
        <v>338</v>
      </c>
      <c r="C40" s="172"/>
      <c r="D40" s="172"/>
      <c r="E40" s="172"/>
      <c r="F40" s="191">
        <f>SUM(F22:F39)</f>
        <v>1172800</v>
      </c>
    </row>
    <row r="41" spans="1:6" ht="15">
      <c r="A41" s="172"/>
      <c r="B41" s="172"/>
      <c r="C41" s="172"/>
      <c r="D41" s="172"/>
      <c r="E41" s="172"/>
      <c r="F41" s="191"/>
    </row>
    <row r="42" spans="1:6" ht="15">
      <c r="A42" s="172"/>
      <c r="B42" s="172" t="s">
        <v>339</v>
      </c>
      <c r="C42" s="172"/>
      <c r="D42" s="172"/>
      <c r="E42" s="172"/>
      <c r="F42" s="191">
        <f>F18+F40</f>
        <v>3230012</v>
      </c>
    </row>
    <row r="43" spans="1:6" ht="14.25">
      <c r="A43" s="175"/>
      <c r="C43" s="175"/>
      <c r="D43" s="175"/>
      <c r="E43" s="175"/>
      <c r="F43" s="194"/>
    </row>
    <row r="44" spans="1:6" ht="14.25">
      <c r="A44" s="175"/>
      <c r="B44" s="189" t="s">
        <v>344</v>
      </c>
      <c r="C44" s="175"/>
      <c r="D44" s="175"/>
      <c r="E44" s="175"/>
      <c r="F44" s="194"/>
    </row>
    <row r="45" spans="1:6" ht="14.25">
      <c r="A45" s="175"/>
      <c r="B45" s="189" t="s">
        <v>345</v>
      </c>
      <c r="C45" s="175"/>
      <c r="D45" s="175"/>
      <c r="E45" s="175"/>
      <c r="F45" s="194"/>
    </row>
    <row r="46" spans="1:6" ht="15.75">
      <c r="A46" s="175"/>
      <c r="B46" s="179"/>
      <c r="C46" s="175"/>
      <c r="D46" s="175"/>
      <c r="E46" s="177" t="s">
        <v>340</v>
      </c>
      <c r="F46" s="195"/>
    </row>
    <row r="47" spans="1:6" ht="15.75">
      <c r="A47" s="175"/>
      <c r="B47" s="180"/>
      <c r="C47" s="175"/>
      <c r="D47" s="175"/>
      <c r="E47" s="181" t="s">
        <v>341</v>
      </c>
      <c r="F47" s="196"/>
    </row>
    <row r="48" spans="1:6" ht="14.25">
      <c r="A48" s="175"/>
      <c r="B48" s="175"/>
      <c r="C48" s="175"/>
      <c r="D48" s="175"/>
      <c r="E48" s="175"/>
      <c r="F48" s="194"/>
    </row>
    <row r="49" spans="1:6" ht="14.25">
      <c r="A49" s="175"/>
      <c r="B49" s="175"/>
      <c r="C49" s="175"/>
      <c r="D49" s="175"/>
      <c r="E49" s="175"/>
      <c r="F49" s="19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0" sqref="Q50"/>
    </sheetView>
  </sheetViews>
  <sheetFormatPr defaultRowHeight="12.75"/>
  <sheetData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tabSelected="1" workbookViewId="0">
      <selection activeCell="B49" sqref="B49"/>
    </sheetView>
  </sheetViews>
  <sheetFormatPr defaultRowHeight="12"/>
  <cols>
    <col min="1" max="1" width="4.140625" style="15" customWidth="1"/>
    <col min="2" max="2" width="52.85546875" style="15" customWidth="1"/>
    <col min="3" max="3" width="18.140625" style="15" customWidth="1"/>
    <col min="4" max="4" width="13.7109375" style="15" customWidth="1"/>
    <col min="5" max="16384" width="9.140625" style="8"/>
  </cols>
  <sheetData>
    <row r="1" spans="1:4" s="12" customFormat="1" ht="15.95" customHeight="1">
      <c r="A1" s="46"/>
      <c r="B1" s="54" t="s">
        <v>211</v>
      </c>
      <c r="C1" s="54"/>
      <c r="D1" s="54"/>
    </row>
    <row r="2" spans="1:4" s="12" customFormat="1" ht="9.75" customHeight="1">
      <c r="B2" s="52"/>
      <c r="C2" s="52"/>
      <c r="D2" s="52"/>
    </row>
    <row r="3" spans="1:4" s="31" customFormat="1" ht="24" customHeight="1">
      <c r="A3" s="29" t="s">
        <v>1</v>
      </c>
      <c r="B3" s="27" t="s">
        <v>4</v>
      </c>
      <c r="C3" s="34" t="s">
        <v>283</v>
      </c>
      <c r="D3" s="34" t="s">
        <v>284</v>
      </c>
    </row>
    <row r="4" spans="1:4" s="12" customFormat="1" ht="15" customHeight="1">
      <c r="A4" s="19" t="s">
        <v>2</v>
      </c>
      <c r="B4" s="18" t="s">
        <v>8</v>
      </c>
      <c r="C4" s="18"/>
      <c r="D4" s="18"/>
    </row>
    <row r="5" spans="1:4" s="12" customFormat="1" ht="15" customHeight="1">
      <c r="A5" s="19"/>
      <c r="B5" s="18" t="s">
        <v>218</v>
      </c>
      <c r="C5" s="30">
        <f>C6</f>
        <v>4267024</v>
      </c>
      <c r="D5" s="20">
        <f>D6</f>
        <v>7144787</v>
      </c>
    </row>
    <row r="6" spans="1:4" s="12" customFormat="1" ht="15" customHeight="1">
      <c r="A6" s="19"/>
      <c r="B6" s="53" t="s">
        <v>254</v>
      </c>
      <c r="C6" s="143">
        <v>4267024</v>
      </c>
      <c r="D6" s="142">
        <f>7091937+52850</f>
        <v>7144787</v>
      </c>
    </row>
    <row r="7" spans="1:4" s="12" customFormat="1" ht="15" customHeight="1">
      <c r="A7" s="17" t="s">
        <v>222</v>
      </c>
      <c r="B7" s="18" t="s">
        <v>217</v>
      </c>
      <c r="C7" s="137"/>
      <c r="D7" s="141"/>
    </row>
    <row r="8" spans="1:4" s="12" customFormat="1" ht="15" customHeight="1">
      <c r="A8" s="19"/>
      <c r="B8" s="53" t="s">
        <v>108</v>
      </c>
      <c r="C8" s="143"/>
      <c r="D8" s="142"/>
    </row>
    <row r="9" spans="1:4" s="12" customFormat="1" ht="15" customHeight="1">
      <c r="A9" s="19"/>
      <c r="B9" s="53" t="s">
        <v>109</v>
      </c>
      <c r="C9" s="143"/>
      <c r="D9" s="142"/>
    </row>
    <row r="10" spans="1:4" s="12" customFormat="1" ht="15" customHeight="1">
      <c r="A10" s="19"/>
      <c r="B10" s="53" t="s">
        <v>110</v>
      </c>
      <c r="C10" s="143"/>
      <c r="D10" s="142"/>
    </row>
    <row r="11" spans="1:4" s="12" customFormat="1" ht="15" customHeight="1">
      <c r="A11" s="17" t="s">
        <v>223</v>
      </c>
      <c r="B11" s="18" t="s">
        <v>219</v>
      </c>
      <c r="C11" s="30">
        <f>C15+C12</f>
        <v>12003714</v>
      </c>
      <c r="D11" s="30">
        <f>D15+D12</f>
        <v>7967485</v>
      </c>
    </row>
    <row r="12" spans="1:4" s="12" customFormat="1" ht="15" customHeight="1">
      <c r="A12" s="19"/>
      <c r="B12" s="21" t="s">
        <v>112</v>
      </c>
      <c r="C12" s="30">
        <v>11973243</v>
      </c>
      <c r="D12" s="30">
        <v>7892060</v>
      </c>
    </row>
    <row r="13" spans="1:4" s="12" customFormat="1" ht="15" customHeight="1">
      <c r="A13" s="19"/>
      <c r="B13" s="21" t="s">
        <v>113</v>
      </c>
      <c r="C13" s="30"/>
      <c r="D13" s="30"/>
    </row>
    <row r="14" spans="1:4" s="12" customFormat="1" ht="15" customHeight="1">
      <c r="A14" s="19"/>
      <c r="B14" s="21" t="s">
        <v>114</v>
      </c>
      <c r="C14" s="30"/>
      <c r="D14" s="30"/>
    </row>
    <row r="15" spans="1:4" s="12" customFormat="1" ht="15" customHeight="1">
      <c r="A15" s="19"/>
      <c r="B15" s="21" t="s">
        <v>115</v>
      </c>
      <c r="C15" s="30">
        <v>30471</v>
      </c>
      <c r="D15" s="30">
        <v>75425</v>
      </c>
    </row>
    <row r="16" spans="1:4" s="12" customFormat="1" ht="15" customHeight="1">
      <c r="A16" s="19"/>
      <c r="B16" s="21" t="s">
        <v>111</v>
      </c>
      <c r="C16" s="30"/>
      <c r="D16" s="30"/>
    </row>
    <row r="17" spans="1:4" s="12" customFormat="1" ht="15" customHeight="1">
      <c r="A17" s="17" t="s">
        <v>224</v>
      </c>
      <c r="B17" s="18" t="s">
        <v>215</v>
      </c>
      <c r="C17" s="20">
        <f>C21+C18</f>
        <v>3230012</v>
      </c>
      <c r="D17" s="20">
        <f>D21+D18</f>
        <v>3756500</v>
      </c>
    </row>
    <row r="18" spans="1:4" s="12" customFormat="1" ht="15" customHeight="1">
      <c r="A18" s="19"/>
      <c r="B18" s="21" t="s">
        <v>116</v>
      </c>
      <c r="C18" s="30">
        <v>2057212</v>
      </c>
      <c r="D18" s="30">
        <v>2258500</v>
      </c>
    </row>
    <row r="19" spans="1:4" s="12" customFormat="1" ht="15" customHeight="1">
      <c r="A19" s="19"/>
      <c r="B19" s="21" t="s">
        <v>117</v>
      </c>
      <c r="C19" s="30"/>
      <c r="D19" s="30"/>
    </row>
    <row r="20" spans="1:4" s="12" customFormat="1" ht="15" customHeight="1">
      <c r="A20" s="19"/>
      <c r="B20" s="21" t="s">
        <v>118</v>
      </c>
      <c r="C20" s="30"/>
      <c r="D20" s="30"/>
    </row>
    <row r="21" spans="1:4" s="12" customFormat="1" ht="15" customHeight="1">
      <c r="A21" s="19"/>
      <c r="B21" s="21" t="s">
        <v>119</v>
      </c>
      <c r="C21" s="30">
        <v>1172800</v>
      </c>
      <c r="D21" s="30">
        <v>1498000</v>
      </c>
    </row>
    <row r="22" spans="1:4" s="12" customFormat="1" ht="15" customHeight="1">
      <c r="A22" s="19"/>
      <c r="B22" s="21" t="s">
        <v>120</v>
      </c>
      <c r="C22" s="30"/>
      <c r="D22" s="30"/>
    </row>
    <row r="23" spans="1:4" s="12" customFormat="1" ht="15" customHeight="1">
      <c r="A23" s="19"/>
      <c r="B23" s="21" t="s">
        <v>121</v>
      </c>
      <c r="C23" s="30"/>
      <c r="D23" s="30"/>
    </row>
    <row r="24" spans="1:4" s="12" customFormat="1" ht="15" customHeight="1">
      <c r="A24" s="19"/>
      <c r="B24" s="21" t="s">
        <v>122</v>
      </c>
      <c r="C24" s="30"/>
      <c r="D24" s="30"/>
    </row>
    <row r="25" spans="1:4" s="12" customFormat="1" ht="15" customHeight="1">
      <c r="A25" s="17" t="s">
        <v>225</v>
      </c>
      <c r="B25" s="18" t="s">
        <v>216</v>
      </c>
      <c r="C25" s="137"/>
      <c r="D25" s="137"/>
    </row>
    <row r="26" spans="1:4" s="12" customFormat="1" ht="15" customHeight="1">
      <c r="A26" s="17" t="s">
        <v>226</v>
      </c>
      <c r="B26" s="18" t="s">
        <v>220</v>
      </c>
      <c r="C26" s="137"/>
      <c r="D26" s="137"/>
    </row>
    <row r="27" spans="1:4" s="12" customFormat="1" ht="15" customHeight="1">
      <c r="A27" s="17"/>
      <c r="B27" s="23" t="s">
        <v>7</v>
      </c>
      <c r="C27" s="20">
        <f>C5+C7+C11+C17+C25+C26</f>
        <v>19500750</v>
      </c>
      <c r="D27" s="20">
        <f>D5+D7+D11+D17+D25+D26</f>
        <v>18868772</v>
      </c>
    </row>
    <row r="28" spans="1:4" s="12" customFormat="1" ht="15" customHeight="1">
      <c r="A28" s="17" t="s">
        <v>3</v>
      </c>
      <c r="B28" s="18" t="s">
        <v>10</v>
      </c>
      <c r="C28" s="137"/>
      <c r="D28" s="137"/>
    </row>
    <row r="29" spans="1:4" s="12" customFormat="1" ht="15" customHeight="1">
      <c r="A29" s="17" t="s">
        <v>227</v>
      </c>
      <c r="B29" s="18" t="s">
        <v>221</v>
      </c>
      <c r="C29" s="137"/>
      <c r="D29" s="137"/>
    </row>
    <row r="30" spans="1:4" s="12" customFormat="1" ht="15" customHeight="1">
      <c r="A30" s="19"/>
      <c r="B30" s="21" t="s">
        <v>123</v>
      </c>
      <c r="C30" s="30"/>
      <c r="D30" s="30"/>
    </row>
    <row r="31" spans="1:4" s="12" customFormat="1" ht="15" customHeight="1">
      <c r="A31" s="19"/>
      <c r="B31" s="21" t="s">
        <v>124</v>
      </c>
      <c r="C31" s="30"/>
      <c r="D31" s="30"/>
    </row>
    <row r="32" spans="1:4" s="12" customFormat="1" ht="15" customHeight="1">
      <c r="A32" s="19"/>
      <c r="B32" s="21" t="s">
        <v>125</v>
      </c>
      <c r="C32" s="30"/>
      <c r="D32" s="30"/>
    </row>
    <row r="33" spans="1:4" s="12" customFormat="1" ht="15" customHeight="1">
      <c r="A33" s="19"/>
      <c r="B33" s="21" t="s">
        <v>126</v>
      </c>
      <c r="C33" s="30"/>
      <c r="D33" s="30"/>
    </row>
    <row r="34" spans="1:4" s="12" customFormat="1" ht="15" customHeight="1">
      <c r="A34" s="19"/>
      <c r="B34" s="21" t="s">
        <v>127</v>
      </c>
      <c r="C34" s="30"/>
      <c r="D34" s="30"/>
    </row>
    <row r="35" spans="1:4" s="12" customFormat="1" ht="15" customHeight="1">
      <c r="A35" s="19"/>
      <c r="B35" s="21" t="s">
        <v>128</v>
      </c>
      <c r="C35" s="30"/>
      <c r="D35" s="30"/>
    </row>
    <row r="36" spans="1:4" s="12" customFormat="1" ht="15" customHeight="1">
      <c r="A36" s="17" t="s">
        <v>228</v>
      </c>
      <c r="B36" s="18" t="s">
        <v>229</v>
      </c>
      <c r="C36" s="20">
        <f>C37+C38+C39</f>
        <v>17192482</v>
      </c>
      <c r="D36" s="20">
        <f>D37+D38+D39</f>
        <v>17267862</v>
      </c>
    </row>
    <row r="37" spans="1:4" s="12" customFormat="1" ht="15" customHeight="1">
      <c r="A37" s="19"/>
      <c r="B37" s="21" t="s">
        <v>129</v>
      </c>
      <c r="C37" s="30">
        <v>15445408</v>
      </c>
      <c r="D37" s="30">
        <v>15445408</v>
      </c>
    </row>
    <row r="38" spans="1:4" s="12" customFormat="1" ht="15" customHeight="1">
      <c r="A38" s="19"/>
      <c r="B38" s="21" t="s">
        <v>130</v>
      </c>
      <c r="C38" s="30">
        <v>1729753</v>
      </c>
      <c r="D38" s="30">
        <v>1805133</v>
      </c>
    </row>
    <row r="39" spans="1:4" s="12" customFormat="1" ht="15" customHeight="1">
      <c r="A39" s="19"/>
      <c r="B39" s="21" t="s">
        <v>131</v>
      </c>
      <c r="C39" s="30">
        <v>17321</v>
      </c>
      <c r="D39" s="30">
        <v>17321</v>
      </c>
    </row>
    <row r="40" spans="1:4" s="12" customFormat="1" ht="15" customHeight="1">
      <c r="A40" s="19"/>
      <c r="B40" s="21" t="s">
        <v>132</v>
      </c>
      <c r="C40" s="30"/>
      <c r="D40" s="30"/>
    </row>
    <row r="41" spans="1:4" s="12" customFormat="1" ht="15" customHeight="1">
      <c r="A41" s="17" t="s">
        <v>230</v>
      </c>
      <c r="B41" s="18" t="s">
        <v>232</v>
      </c>
      <c r="C41" s="137"/>
      <c r="D41" s="137"/>
    </row>
    <row r="42" spans="1:4" s="12" customFormat="1" ht="15" customHeight="1">
      <c r="A42" s="17" t="s">
        <v>231</v>
      </c>
      <c r="B42" s="18" t="s">
        <v>233</v>
      </c>
      <c r="C42" s="137"/>
      <c r="D42" s="137"/>
    </row>
    <row r="43" spans="1:4" s="12" customFormat="1" ht="15" customHeight="1">
      <c r="A43" s="19"/>
      <c r="B43" s="32" t="s">
        <v>133</v>
      </c>
      <c r="C43" s="30"/>
      <c r="D43" s="30"/>
    </row>
    <row r="44" spans="1:4" s="12" customFormat="1" ht="15" customHeight="1">
      <c r="A44" s="19"/>
      <c r="B44" s="53" t="s">
        <v>134</v>
      </c>
      <c r="C44" s="143"/>
      <c r="D44" s="143"/>
    </row>
    <row r="45" spans="1:4" s="12" customFormat="1" ht="15" customHeight="1">
      <c r="A45" s="19"/>
      <c r="B45" s="53" t="s">
        <v>135</v>
      </c>
      <c r="C45" s="143"/>
      <c r="D45" s="143"/>
    </row>
    <row r="46" spans="1:4" s="12" customFormat="1" ht="15" customHeight="1">
      <c r="A46" s="17"/>
      <c r="B46" s="23" t="s">
        <v>9</v>
      </c>
      <c r="C46" s="20">
        <f>C36</f>
        <v>17192482</v>
      </c>
      <c r="D46" s="20">
        <f>D36</f>
        <v>17267862</v>
      </c>
    </row>
    <row r="47" spans="1:4" s="12" customFormat="1" ht="15" customHeight="1">
      <c r="A47" s="32"/>
      <c r="B47" s="18" t="s">
        <v>12</v>
      </c>
      <c r="C47" s="58">
        <f>C27+C46</f>
        <v>36693232</v>
      </c>
      <c r="D47" s="58">
        <f>D27+D46</f>
        <v>36136634</v>
      </c>
    </row>
    <row r="48" spans="1:4" s="12" customFormat="1" ht="15.95" customHeight="1">
      <c r="A48" s="50"/>
      <c r="B48" s="50"/>
      <c r="C48" s="50"/>
      <c r="D48" s="50"/>
    </row>
    <row r="49" spans="1:4" s="12" customFormat="1" ht="15.95" customHeight="1">
      <c r="A49" s="50"/>
      <c r="B49" s="50"/>
      <c r="C49" s="50"/>
      <c r="D49" s="50"/>
    </row>
    <row r="50" spans="1:4" ht="15.95" customHeight="1"/>
    <row r="51" spans="1:4" ht="15.95" customHeight="1"/>
    <row r="52" spans="1:4" ht="15.95" customHeight="1"/>
  </sheetData>
  <phoneticPr fontId="0" type="noConversion"/>
  <printOptions horizontalCentered="1" verticalCentered="1"/>
  <pageMargins left="0.69" right="0.48" top="0" bottom="0" header="0.511811023622047" footer="0.51181102362204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7"/>
  <sheetViews>
    <sheetView workbookViewId="0">
      <selection activeCell="B52" sqref="B52"/>
    </sheetView>
  </sheetViews>
  <sheetFormatPr defaultRowHeight="12"/>
  <cols>
    <col min="1" max="1" width="5.5703125" style="15" customWidth="1"/>
    <col min="2" max="2" width="56.42578125" style="55" customWidth="1"/>
    <col min="3" max="3" width="16.140625" style="55" customWidth="1"/>
    <col min="4" max="4" width="10.5703125" style="55" customWidth="1"/>
    <col min="5" max="16384" width="9.140625" style="8"/>
  </cols>
  <sheetData>
    <row r="1" spans="1:4" s="12" customFormat="1" ht="18" customHeight="1">
      <c r="B1" s="44" t="s">
        <v>210</v>
      </c>
      <c r="C1" s="44"/>
      <c r="D1" s="44"/>
    </row>
    <row r="2" spans="1:4" s="12" customFormat="1" ht="9" customHeight="1">
      <c r="B2" s="44"/>
      <c r="C2" s="44"/>
      <c r="D2" s="44"/>
    </row>
    <row r="3" spans="1:4" s="13" customFormat="1" ht="24.75" customHeight="1">
      <c r="A3" s="35" t="s">
        <v>1</v>
      </c>
      <c r="B3" s="49" t="s">
        <v>11</v>
      </c>
      <c r="C3" s="34" t="s">
        <v>283</v>
      </c>
      <c r="D3" s="34" t="s">
        <v>284</v>
      </c>
    </row>
    <row r="4" spans="1:4" s="12" customFormat="1" ht="15" customHeight="1">
      <c r="A4" s="17" t="s">
        <v>2</v>
      </c>
      <c r="B4" s="48" t="s">
        <v>234</v>
      </c>
      <c r="C4" s="58">
        <f>C5+C6+C7+C8+C9+C10+C13+C11+C12</f>
        <v>3735203</v>
      </c>
      <c r="D4" s="58">
        <f>D5+D6+D7+D8+D9+D10+D13+D11+D12</f>
        <v>4206286</v>
      </c>
    </row>
    <row r="5" spans="1:4" s="12" customFormat="1" ht="15" customHeight="1">
      <c r="A5" s="19"/>
      <c r="B5" s="149" t="s">
        <v>136</v>
      </c>
      <c r="C5" s="142"/>
      <c r="D5" s="143"/>
    </row>
    <row r="6" spans="1:4" s="12" customFormat="1" ht="15" customHeight="1">
      <c r="A6" s="19"/>
      <c r="B6" s="149" t="s">
        <v>137</v>
      </c>
      <c r="C6" s="142"/>
      <c r="D6" s="143"/>
    </row>
    <row r="7" spans="1:4" s="12" customFormat="1" ht="15" customHeight="1">
      <c r="A7" s="19"/>
      <c r="B7" s="149" t="s">
        <v>138</v>
      </c>
      <c r="C7" s="142"/>
      <c r="D7" s="143"/>
    </row>
    <row r="8" spans="1:4" s="12" customFormat="1" ht="15" customHeight="1">
      <c r="A8" s="19"/>
      <c r="B8" s="149" t="s">
        <v>139</v>
      </c>
      <c r="C8" s="142">
        <v>3111672</v>
      </c>
      <c r="D8" s="143">
        <v>3928832</v>
      </c>
    </row>
    <row r="9" spans="1:4" s="12" customFormat="1" ht="15" customHeight="1">
      <c r="A9" s="19"/>
      <c r="B9" s="149" t="s">
        <v>140</v>
      </c>
      <c r="C9" s="142"/>
      <c r="D9" s="143"/>
    </row>
    <row r="10" spans="1:4" s="12" customFormat="1" ht="15" customHeight="1">
      <c r="A10" s="19"/>
      <c r="B10" s="149" t="s">
        <v>141</v>
      </c>
      <c r="C10" s="142"/>
      <c r="D10" s="143"/>
    </row>
    <row r="11" spans="1:4" s="12" customFormat="1" ht="15" customHeight="1">
      <c r="A11" s="19"/>
      <c r="B11" s="149" t="s">
        <v>142</v>
      </c>
      <c r="C11" s="142"/>
      <c r="D11" s="143"/>
    </row>
    <row r="12" spans="1:4" s="12" customFormat="1" ht="15" customHeight="1">
      <c r="A12" s="19"/>
      <c r="B12" s="149" t="s">
        <v>269</v>
      </c>
      <c r="C12" s="142">
        <v>204814</v>
      </c>
      <c r="D12" s="143">
        <v>119664</v>
      </c>
    </row>
    <row r="13" spans="1:4" s="12" customFormat="1" ht="15" customHeight="1">
      <c r="A13" s="19"/>
      <c r="B13" s="149" t="s">
        <v>143</v>
      </c>
      <c r="C13" s="142">
        <v>418717</v>
      </c>
      <c r="D13" s="143">
        <v>157790</v>
      </c>
    </row>
    <row r="14" spans="1:4" s="12" customFormat="1" ht="15" customHeight="1">
      <c r="A14" s="17" t="s">
        <v>223</v>
      </c>
      <c r="B14" s="48" t="s">
        <v>237</v>
      </c>
      <c r="C14" s="141"/>
      <c r="D14" s="137"/>
    </row>
    <row r="15" spans="1:4" s="12" customFormat="1" ht="15" customHeight="1">
      <c r="A15" s="17" t="s">
        <v>224</v>
      </c>
      <c r="B15" s="48" t="s">
        <v>238</v>
      </c>
      <c r="C15" s="141"/>
      <c r="D15" s="137"/>
    </row>
    <row r="16" spans="1:4" s="12" customFormat="1" ht="15" customHeight="1">
      <c r="A16" s="17" t="s">
        <v>225</v>
      </c>
      <c r="B16" s="48" t="s">
        <v>239</v>
      </c>
      <c r="C16" s="141"/>
      <c r="D16" s="137"/>
    </row>
    <row r="17" spans="1:4" s="12" customFormat="1" ht="15" customHeight="1">
      <c r="A17" s="19"/>
      <c r="B17" s="51" t="s">
        <v>15</v>
      </c>
      <c r="C17" s="58">
        <f>C4+C14+C15+C16</f>
        <v>3735203</v>
      </c>
      <c r="D17" s="58">
        <f>D4+D14+D15+D16</f>
        <v>4206286</v>
      </c>
    </row>
    <row r="18" spans="1:4" s="12" customFormat="1" ht="15" customHeight="1">
      <c r="A18" s="17" t="s">
        <v>3</v>
      </c>
      <c r="B18" s="48" t="s">
        <v>236</v>
      </c>
      <c r="C18" s="20">
        <f>C19+C20+C21+C22+C23+C24+C25+C26</f>
        <v>2518747</v>
      </c>
      <c r="D18" s="20">
        <f>D19+D20+D21+D22+D23+D24+D25+D26</f>
        <v>2234779</v>
      </c>
    </row>
    <row r="19" spans="1:4" s="12" customFormat="1" ht="15" customHeight="1">
      <c r="A19" s="19"/>
      <c r="B19" s="149" t="s">
        <v>136</v>
      </c>
      <c r="C19" s="142"/>
      <c r="D19" s="143"/>
    </row>
    <row r="20" spans="1:4" s="12" customFormat="1" ht="15" customHeight="1">
      <c r="A20" s="19"/>
      <c r="B20" s="149" t="s">
        <v>137</v>
      </c>
      <c r="C20" s="142"/>
      <c r="D20" s="143"/>
    </row>
    <row r="21" spans="1:4" s="12" customFormat="1" ht="15" customHeight="1">
      <c r="A21" s="19"/>
      <c r="B21" s="149" t="s">
        <v>144</v>
      </c>
      <c r="C21" s="142"/>
      <c r="D21" s="143"/>
    </row>
    <row r="22" spans="1:4" s="12" customFormat="1" ht="15" customHeight="1">
      <c r="A22" s="19"/>
      <c r="B22" s="149" t="s">
        <v>139</v>
      </c>
      <c r="C22" s="142"/>
      <c r="D22" s="143"/>
    </row>
    <row r="23" spans="1:4" s="12" customFormat="1" ht="15" customHeight="1">
      <c r="A23" s="19"/>
      <c r="B23" s="149" t="s">
        <v>140</v>
      </c>
      <c r="C23" s="142"/>
      <c r="D23" s="143"/>
    </row>
    <row r="24" spans="1:4" s="12" customFormat="1" ht="15" customHeight="1">
      <c r="A24" s="19"/>
      <c r="B24" s="149" t="s">
        <v>141</v>
      </c>
      <c r="C24" s="142"/>
      <c r="D24" s="143"/>
    </row>
    <row r="25" spans="1:4" s="12" customFormat="1" ht="15" customHeight="1">
      <c r="A25" s="19"/>
      <c r="B25" s="149" t="s">
        <v>145</v>
      </c>
      <c r="C25" s="142"/>
      <c r="D25" s="143"/>
    </row>
    <row r="26" spans="1:4" s="12" customFormat="1" ht="15" customHeight="1">
      <c r="A26" s="19"/>
      <c r="B26" s="149" t="s">
        <v>146</v>
      </c>
      <c r="C26" s="142">
        <v>2518747</v>
      </c>
      <c r="D26" s="143">
        <v>2234779</v>
      </c>
    </row>
    <row r="27" spans="1:4" s="12" customFormat="1" ht="15" customHeight="1">
      <c r="A27" s="17" t="s">
        <v>227</v>
      </c>
      <c r="B27" s="48" t="s">
        <v>240</v>
      </c>
      <c r="C27" s="141"/>
      <c r="D27" s="137"/>
    </row>
    <row r="28" spans="1:4" s="12" customFormat="1" ht="15" customHeight="1">
      <c r="A28" s="17" t="s">
        <v>228</v>
      </c>
      <c r="B28" s="48" t="s">
        <v>241</v>
      </c>
      <c r="C28" s="141"/>
      <c r="D28" s="137"/>
    </row>
    <row r="29" spans="1:4" s="12" customFormat="1" ht="15" customHeight="1">
      <c r="A29" s="17" t="s">
        <v>230</v>
      </c>
      <c r="B29" s="48" t="s">
        <v>242</v>
      </c>
      <c r="C29" s="141"/>
      <c r="D29" s="137"/>
    </row>
    <row r="30" spans="1:4" s="12" customFormat="1" ht="15" customHeight="1">
      <c r="B30" s="149" t="s">
        <v>147</v>
      </c>
      <c r="C30" s="142"/>
      <c r="D30" s="143"/>
    </row>
    <row r="31" spans="1:4" s="12" customFormat="1" ht="15" customHeight="1">
      <c r="A31" s="19"/>
      <c r="B31" s="149" t="s">
        <v>148</v>
      </c>
      <c r="C31" s="142"/>
      <c r="D31" s="143"/>
    </row>
    <row r="32" spans="1:4" s="12" customFormat="1" ht="15" customHeight="1">
      <c r="A32" s="17" t="s">
        <v>231</v>
      </c>
      <c r="B32" s="48" t="s">
        <v>14</v>
      </c>
      <c r="C32" s="141"/>
      <c r="D32" s="137"/>
    </row>
    <row r="33" spans="1:9" s="12" customFormat="1" ht="15" customHeight="1">
      <c r="A33" s="19"/>
      <c r="B33" s="51" t="s">
        <v>16</v>
      </c>
      <c r="C33" s="58">
        <f>C18+C27+C28+C29+C32</f>
        <v>2518747</v>
      </c>
      <c r="D33" s="58">
        <f>D18+D27+D28+D29+D32</f>
        <v>2234779</v>
      </c>
    </row>
    <row r="34" spans="1:9" s="12" customFormat="1" ht="15" customHeight="1">
      <c r="A34" s="19"/>
      <c r="B34" s="24" t="s">
        <v>13</v>
      </c>
      <c r="C34" s="20">
        <f>C33+C17</f>
        <v>6253950</v>
      </c>
      <c r="D34" s="20">
        <f>D33+D17</f>
        <v>6441065</v>
      </c>
    </row>
    <row r="35" spans="1:9" s="12" customFormat="1" ht="15" customHeight="1">
      <c r="A35" s="17" t="s">
        <v>2</v>
      </c>
      <c r="B35" s="48" t="s">
        <v>243</v>
      </c>
      <c r="C35" s="137"/>
      <c r="D35" s="137"/>
    </row>
    <row r="36" spans="1:9" s="12" customFormat="1" ht="15" customHeight="1">
      <c r="A36" s="17" t="s">
        <v>222</v>
      </c>
      <c r="B36" s="48" t="s">
        <v>244</v>
      </c>
      <c r="C36" s="137">
        <v>20600000</v>
      </c>
      <c r="D36" s="30">
        <v>20600000</v>
      </c>
    </row>
    <row r="37" spans="1:9" s="12" customFormat="1" ht="15" customHeight="1">
      <c r="A37" s="17" t="s">
        <v>223</v>
      </c>
      <c r="B37" s="48" t="s">
        <v>17</v>
      </c>
      <c r="C37" s="137"/>
      <c r="D37" s="137"/>
    </row>
    <row r="38" spans="1:9" s="12" customFormat="1" ht="15" customHeight="1">
      <c r="A38" s="17" t="s">
        <v>224</v>
      </c>
      <c r="B38" s="48" t="s">
        <v>245</v>
      </c>
      <c r="C38" s="137"/>
      <c r="D38" s="137"/>
    </row>
    <row r="39" spans="1:9" s="12" customFormat="1" ht="15" customHeight="1">
      <c r="A39" s="17" t="s">
        <v>225</v>
      </c>
      <c r="B39" s="48" t="s">
        <v>18</v>
      </c>
      <c r="C39" s="20">
        <f>C40</f>
        <v>132760</v>
      </c>
      <c r="D39" s="20">
        <f>D40</f>
        <v>132760</v>
      </c>
    </row>
    <row r="40" spans="1:9" s="12" customFormat="1" ht="15" customHeight="1">
      <c r="B40" s="149" t="s">
        <v>149</v>
      </c>
      <c r="C40" s="143">
        <v>132760</v>
      </c>
      <c r="D40" s="143">
        <v>132760</v>
      </c>
    </row>
    <row r="41" spans="1:9" s="12" customFormat="1" ht="15" customHeight="1">
      <c r="B41" s="149" t="s">
        <v>150</v>
      </c>
      <c r="C41" s="143"/>
      <c r="D41" s="143"/>
    </row>
    <row r="42" spans="1:9" s="12" customFormat="1" ht="15" customHeight="1">
      <c r="A42" s="19"/>
      <c r="B42" s="149" t="s">
        <v>151</v>
      </c>
      <c r="C42" s="143"/>
      <c r="D42" s="143"/>
    </row>
    <row r="43" spans="1:9" s="12" customFormat="1" ht="15" customHeight="1">
      <c r="A43" s="17" t="s">
        <v>226</v>
      </c>
      <c r="B43" s="48" t="s">
        <v>247</v>
      </c>
      <c r="C43" s="137">
        <v>8962809</v>
      </c>
      <c r="D43" s="137">
        <v>8202715</v>
      </c>
    </row>
    <row r="44" spans="1:9" s="12" customFormat="1" ht="15" customHeight="1">
      <c r="A44" s="17" t="s">
        <v>246</v>
      </c>
      <c r="B44" s="48" t="s">
        <v>248</v>
      </c>
      <c r="C44" s="137">
        <v>743713</v>
      </c>
      <c r="D44" s="137">
        <v>760094</v>
      </c>
    </row>
    <row r="45" spans="1:9" s="12" customFormat="1" ht="15" customHeight="1">
      <c r="A45" s="19"/>
      <c r="B45" s="51" t="s">
        <v>19</v>
      </c>
      <c r="C45" s="58">
        <f>C37+C40+C43+C44+C36</f>
        <v>30439282</v>
      </c>
      <c r="D45" s="58">
        <f>D37+D40+D43+D44+D36</f>
        <v>29695569</v>
      </c>
    </row>
    <row r="46" spans="1:9" s="12" customFormat="1" ht="15" customHeight="1">
      <c r="A46" s="19"/>
      <c r="B46" s="51" t="s">
        <v>20</v>
      </c>
      <c r="C46" s="58">
        <f>C34+C45</f>
        <v>36693232</v>
      </c>
      <c r="D46" s="58">
        <f>D34+D45</f>
        <v>36136634</v>
      </c>
    </row>
    <row r="47" spans="1:9" s="12" customFormat="1" ht="15.95" customHeight="1">
      <c r="A47" s="50"/>
      <c r="B47" s="43"/>
      <c r="C47" s="43"/>
      <c r="D47" s="43"/>
    </row>
    <row r="48" spans="1:9" s="12" customFormat="1" ht="15.95" customHeight="1">
      <c r="A48" s="50"/>
      <c r="B48" s="43"/>
      <c r="C48" s="43"/>
      <c r="D48" s="43"/>
      <c r="I48" s="159"/>
    </row>
    <row r="49" spans="1:4" s="12" customFormat="1" ht="15.95" customHeight="1">
      <c r="A49" s="50"/>
      <c r="B49" s="43"/>
      <c r="C49" s="43"/>
      <c r="D49" s="43"/>
    </row>
    <row r="50" spans="1:4" s="12" customFormat="1" ht="15.95" customHeight="1">
      <c r="A50" s="50"/>
      <c r="B50" s="43"/>
      <c r="C50" s="43"/>
      <c r="D50" s="43"/>
    </row>
    <row r="51" spans="1:4" s="12" customFormat="1" ht="15.95" customHeight="1">
      <c r="A51" s="13"/>
      <c r="B51" s="22"/>
      <c r="C51" s="22"/>
      <c r="D51" s="22"/>
    </row>
    <row r="52" spans="1:4" s="12" customFormat="1" ht="15.95" customHeight="1">
      <c r="A52" s="50"/>
      <c r="B52" s="43"/>
      <c r="C52" s="43"/>
      <c r="D52" s="43"/>
    </row>
    <row r="53" spans="1:4" s="12" customFormat="1" ht="15.95" customHeight="1">
      <c r="A53" s="50"/>
      <c r="B53" s="43"/>
      <c r="C53" s="43"/>
      <c r="D53" s="43"/>
    </row>
    <row r="54" spans="1:4" s="12" customFormat="1" ht="15.95" customHeight="1">
      <c r="A54" s="50"/>
      <c r="B54" s="43"/>
      <c r="C54" s="43"/>
      <c r="D54" s="43"/>
    </row>
    <row r="55" spans="1:4" s="12" customFormat="1" ht="15.95" customHeight="1">
      <c r="A55" s="50"/>
      <c r="B55" s="43"/>
      <c r="C55" s="43"/>
      <c r="D55" s="43"/>
    </row>
    <row r="56" spans="1:4" s="12" customFormat="1" ht="15.95" customHeight="1">
      <c r="A56" s="50"/>
      <c r="B56" s="43"/>
      <c r="C56" s="43"/>
      <c r="D56" s="43"/>
    </row>
    <row r="57" spans="1:4">
      <c r="A57" s="9"/>
      <c r="B57" s="56"/>
      <c r="C57" s="56"/>
      <c r="D57" s="56"/>
    </row>
  </sheetData>
  <phoneticPr fontId="0" type="noConversion"/>
  <printOptions horizontalCentered="1" verticalCentered="1"/>
  <pageMargins left="0.59" right="0.54" top="0" bottom="0" header="0.511811023622047" footer="0.511811023622047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B55" sqref="B55"/>
    </sheetView>
  </sheetViews>
  <sheetFormatPr defaultRowHeight="12"/>
  <cols>
    <col min="1" max="1" width="4.85546875" style="132" customWidth="1"/>
    <col min="2" max="2" width="65.42578125" style="11" customWidth="1"/>
    <col min="3" max="3" width="18.140625" style="11" customWidth="1"/>
    <col min="4" max="4" width="15.7109375" style="11" customWidth="1"/>
    <col min="5" max="5" width="9.140625" style="5"/>
    <col min="6" max="6" width="18" style="11" customWidth="1"/>
    <col min="7" max="16384" width="9.140625" style="5"/>
  </cols>
  <sheetData>
    <row r="1" spans="1:6" s="12" customFormat="1" ht="15.95" customHeight="1">
      <c r="A1" s="128"/>
      <c r="B1" s="44" t="s">
        <v>212</v>
      </c>
      <c r="C1" s="44"/>
      <c r="D1" s="44"/>
      <c r="F1" s="14"/>
    </row>
    <row r="2" spans="1:6" s="12" customFormat="1" ht="15.95" customHeight="1">
      <c r="A2" s="128"/>
      <c r="B2" s="45" t="s">
        <v>21</v>
      </c>
      <c r="C2" s="45"/>
      <c r="D2" s="45"/>
      <c r="F2" s="14"/>
    </row>
    <row r="3" spans="1:6" s="12" customFormat="1" ht="4.5" customHeight="1">
      <c r="A3" s="133"/>
      <c r="B3" s="33"/>
      <c r="C3" s="33"/>
      <c r="D3" s="33"/>
      <c r="F3" s="14"/>
    </row>
    <row r="4" spans="1:6" s="12" customFormat="1" ht="22.5" customHeight="1">
      <c r="A4" s="27" t="s">
        <v>1</v>
      </c>
      <c r="B4" s="28" t="s">
        <v>5</v>
      </c>
      <c r="C4" s="34" t="s">
        <v>283</v>
      </c>
      <c r="D4" s="34" t="s">
        <v>284</v>
      </c>
      <c r="F4" s="14"/>
    </row>
    <row r="5" spans="1:6" s="12" customFormat="1" ht="15.95" customHeight="1">
      <c r="A5" s="17">
        <v>1</v>
      </c>
      <c r="B5" s="36" t="s">
        <v>22</v>
      </c>
      <c r="C5" s="30">
        <v>17102625</v>
      </c>
      <c r="D5" s="30">
        <f>14517177+52850</f>
        <v>14570027</v>
      </c>
      <c r="F5" s="14"/>
    </row>
    <row r="6" spans="1:6" s="12" customFormat="1" ht="15.95" customHeight="1">
      <c r="A6" s="17">
        <v>2</v>
      </c>
      <c r="B6" s="36" t="s">
        <v>23</v>
      </c>
      <c r="C6" s="30">
        <v>-325200</v>
      </c>
      <c r="D6" s="30">
        <v>193380</v>
      </c>
      <c r="F6" s="14"/>
    </row>
    <row r="7" spans="1:6" s="12" customFormat="1" ht="15.95" customHeight="1">
      <c r="A7" s="17">
        <v>3</v>
      </c>
      <c r="B7" s="36" t="s">
        <v>24</v>
      </c>
      <c r="C7" s="30"/>
      <c r="D7" s="30"/>
      <c r="F7" s="14"/>
    </row>
    <row r="8" spans="1:6" s="12" customFormat="1" ht="15.95" customHeight="1">
      <c r="A8" s="17">
        <v>4</v>
      </c>
      <c r="B8" s="36" t="s">
        <v>25</v>
      </c>
      <c r="C8" s="30"/>
      <c r="D8" s="30"/>
      <c r="F8" s="14"/>
    </row>
    <row r="9" spans="1:6" s="12" customFormat="1" ht="15.95" customHeight="1">
      <c r="A9" s="17">
        <v>5</v>
      </c>
      <c r="B9" s="36" t="s">
        <v>26</v>
      </c>
      <c r="C9" s="30">
        <f>C10</f>
        <v>12623653</v>
      </c>
      <c r="D9" s="30">
        <f>D10</f>
        <v>10694969</v>
      </c>
      <c r="F9" s="14"/>
    </row>
    <row r="10" spans="1:6" s="12" customFormat="1" ht="15.95" customHeight="1">
      <c r="A10" s="17"/>
      <c r="B10" s="37" t="s">
        <v>99</v>
      </c>
      <c r="C10" s="143">
        <v>12623653</v>
      </c>
      <c r="D10" s="143">
        <v>10694969</v>
      </c>
      <c r="F10" s="14"/>
    </row>
    <row r="11" spans="1:6" s="12" customFormat="1" ht="15.95" customHeight="1">
      <c r="A11" s="17"/>
      <c r="B11" s="37" t="s">
        <v>100</v>
      </c>
      <c r="C11" s="143"/>
      <c r="D11" s="143"/>
      <c r="F11" s="14"/>
    </row>
    <row r="12" spans="1:6" s="12" customFormat="1" ht="15.95" customHeight="1">
      <c r="A12" s="17">
        <v>6</v>
      </c>
      <c r="B12" s="36" t="s">
        <v>27</v>
      </c>
      <c r="C12" s="30">
        <f>C13+C14</f>
        <v>2604744</v>
      </c>
      <c r="D12" s="30">
        <f>D13+D14</f>
        <v>2407521</v>
      </c>
      <c r="F12" s="14"/>
    </row>
    <row r="13" spans="1:6" s="12" customFormat="1" ht="15.95" customHeight="1">
      <c r="A13" s="17"/>
      <c r="B13" s="36" t="s">
        <v>96</v>
      </c>
      <c r="C13" s="30">
        <v>2232000</v>
      </c>
      <c r="D13" s="30">
        <v>2063000</v>
      </c>
      <c r="F13" s="14"/>
    </row>
    <row r="14" spans="1:6" s="12" customFormat="1" ht="20.25" customHeight="1">
      <c r="A14" s="17"/>
      <c r="B14" s="38" t="s">
        <v>98</v>
      </c>
      <c r="C14" s="151">
        <v>372744</v>
      </c>
      <c r="D14" s="151">
        <v>344521</v>
      </c>
      <c r="F14" s="14"/>
    </row>
    <row r="15" spans="1:6" s="12" customFormat="1" ht="15.95" customHeight="1">
      <c r="A15" s="17">
        <v>7</v>
      </c>
      <c r="B15" s="36" t="s">
        <v>28</v>
      </c>
      <c r="C15" s="30"/>
      <c r="D15" s="30"/>
      <c r="F15" s="14"/>
    </row>
    <row r="16" spans="1:6" s="12" customFormat="1" ht="15.95" customHeight="1">
      <c r="A16" s="17">
        <v>8</v>
      </c>
      <c r="B16" s="36" t="s">
        <v>29</v>
      </c>
      <c r="C16" s="30">
        <v>95670</v>
      </c>
      <c r="D16" s="30">
        <f>89445+52850</f>
        <v>142295</v>
      </c>
      <c r="F16" s="14"/>
    </row>
    <row r="17" spans="1:6" s="12" customFormat="1" ht="15.95" customHeight="1">
      <c r="A17" s="17">
        <v>9</v>
      </c>
      <c r="B17" s="36" t="s">
        <v>30</v>
      </c>
      <c r="C17" s="30">
        <f>216748+16125</f>
        <v>232873</v>
      </c>
      <c r="D17" s="30">
        <f>263112+97199</f>
        <v>360311</v>
      </c>
      <c r="F17" s="14"/>
    </row>
    <row r="18" spans="1:6" s="12" customFormat="1" ht="15.95" customHeight="1">
      <c r="A18" s="17">
        <v>10</v>
      </c>
      <c r="B18" s="36" t="s">
        <v>31</v>
      </c>
      <c r="C18" s="30"/>
      <c r="D18" s="30"/>
      <c r="F18" s="14"/>
    </row>
    <row r="19" spans="1:6" s="12" customFormat="1" ht="23.25" customHeight="1">
      <c r="A19" s="17"/>
      <c r="B19" s="38" t="s">
        <v>94</v>
      </c>
      <c r="C19" s="151"/>
      <c r="D19" s="151"/>
      <c r="F19" s="14"/>
    </row>
    <row r="20" spans="1:6" s="12" customFormat="1" ht="15.95" customHeight="1">
      <c r="A20" s="17"/>
      <c r="B20" s="38" t="s">
        <v>95</v>
      </c>
      <c r="C20" s="151"/>
      <c r="D20" s="151"/>
      <c r="F20" s="47"/>
    </row>
    <row r="21" spans="1:6" s="12" customFormat="1" ht="15.95" customHeight="1">
      <c r="A21" s="17"/>
      <c r="B21" s="39" t="s">
        <v>101</v>
      </c>
      <c r="C21" s="152"/>
      <c r="D21" s="152">
        <v>897</v>
      </c>
      <c r="F21" s="14"/>
    </row>
    <row r="22" spans="1:6" s="12" customFormat="1" ht="15.95" customHeight="1">
      <c r="A22" s="134">
        <v>11</v>
      </c>
      <c r="B22" s="36" t="s">
        <v>106</v>
      </c>
      <c r="C22" s="30"/>
      <c r="D22" s="30"/>
      <c r="F22" s="14"/>
    </row>
    <row r="23" spans="1:6" s="12" customFormat="1" ht="15.95" customHeight="1">
      <c r="A23" s="17">
        <v>12</v>
      </c>
      <c r="B23" s="36" t="s">
        <v>32</v>
      </c>
      <c r="C23" s="30">
        <f>C24</f>
        <v>345354</v>
      </c>
      <c r="D23" s="30">
        <f>D24</f>
        <v>317689</v>
      </c>
      <c r="F23" s="14"/>
    </row>
    <row r="24" spans="1:6" s="12" customFormat="1" ht="15.95" customHeight="1">
      <c r="A24" s="17"/>
      <c r="B24" s="39" t="s">
        <v>102</v>
      </c>
      <c r="C24" s="152">
        <v>345354</v>
      </c>
      <c r="D24" s="152">
        <f>316792+897</f>
        <v>317689</v>
      </c>
      <c r="F24" s="14"/>
    </row>
    <row r="25" spans="1:6" s="12" customFormat="1" ht="15.95" customHeight="1">
      <c r="A25" s="17"/>
      <c r="B25" s="37" t="s">
        <v>103</v>
      </c>
      <c r="C25" s="143"/>
      <c r="D25" s="143"/>
      <c r="F25" s="14"/>
    </row>
    <row r="26" spans="1:6" s="12" customFormat="1" ht="15.95" customHeight="1">
      <c r="A26" s="17"/>
      <c r="B26" s="36" t="s">
        <v>259</v>
      </c>
      <c r="C26" s="30"/>
      <c r="D26" s="30"/>
      <c r="F26" s="14"/>
    </row>
    <row r="27" spans="1:6" s="12" customFormat="1" ht="15.95" customHeight="1">
      <c r="A27" s="17">
        <v>13</v>
      </c>
      <c r="B27" s="36" t="s">
        <v>33</v>
      </c>
      <c r="C27" s="30"/>
      <c r="D27" s="30"/>
      <c r="F27" s="14"/>
    </row>
    <row r="28" spans="1:6" s="12" customFormat="1" ht="15.95" customHeight="1">
      <c r="A28" s="17">
        <v>14</v>
      </c>
      <c r="B28" s="36" t="s">
        <v>34</v>
      </c>
      <c r="C28" s="30">
        <f>(C5+C8+C21+C6)-(C9+C12+C15+C16+C17+C23)</f>
        <v>875131</v>
      </c>
      <c r="D28" s="30">
        <f>(D5+D8+D21+D6)-(D9+D12+D15+D16+D17+D23)</f>
        <v>841519</v>
      </c>
      <c r="F28" s="14"/>
    </row>
    <row r="29" spans="1:6" s="12" customFormat="1" ht="15.95" customHeight="1">
      <c r="A29" s="17"/>
      <c r="B29" s="36" t="s">
        <v>253</v>
      </c>
      <c r="C29" s="30">
        <v>991</v>
      </c>
      <c r="D29" s="30">
        <v>53645</v>
      </c>
      <c r="F29" s="14"/>
    </row>
    <row r="30" spans="1:6" s="12" customFormat="1" ht="15.95" customHeight="1">
      <c r="A30" s="17">
        <v>14</v>
      </c>
      <c r="B30" s="36" t="s">
        <v>34</v>
      </c>
      <c r="C30" s="30">
        <f>C28+C29</f>
        <v>876122</v>
      </c>
      <c r="D30" s="30">
        <f>D28+D29</f>
        <v>895164</v>
      </c>
      <c r="F30" s="14"/>
    </row>
    <row r="31" spans="1:6" s="12" customFormat="1" ht="15.95" customHeight="1">
      <c r="A31" s="17">
        <v>15</v>
      </c>
      <c r="B31" s="36" t="s">
        <v>35</v>
      </c>
      <c r="C31" s="30">
        <f>C32+C33</f>
        <v>131418</v>
      </c>
      <c r="D31" s="30">
        <f>D32+D33</f>
        <v>134275</v>
      </c>
      <c r="F31" s="14"/>
    </row>
    <row r="32" spans="1:6" s="12" customFormat="1" ht="15.95" customHeight="1">
      <c r="A32" s="17"/>
      <c r="B32" s="36" t="s">
        <v>104</v>
      </c>
      <c r="C32" s="30">
        <v>131418</v>
      </c>
      <c r="D32" s="30">
        <v>134275</v>
      </c>
      <c r="F32" s="14"/>
    </row>
    <row r="33" spans="1:6" s="12" customFormat="1" ht="15.95" customHeight="1">
      <c r="A33" s="17"/>
      <c r="B33" s="36" t="s">
        <v>105</v>
      </c>
      <c r="C33" s="30"/>
      <c r="D33" s="30"/>
      <c r="F33" s="14"/>
    </row>
    <row r="34" spans="1:6" s="12" customFormat="1" ht="15.95" customHeight="1">
      <c r="A34" s="17"/>
      <c r="B34" s="36" t="s">
        <v>107</v>
      </c>
      <c r="C34" s="30"/>
      <c r="D34" s="30"/>
      <c r="F34" s="14"/>
    </row>
    <row r="35" spans="1:6" s="12" customFormat="1" ht="15.95" customHeight="1">
      <c r="A35" s="17">
        <v>16</v>
      </c>
      <c r="B35" s="36" t="s">
        <v>36</v>
      </c>
      <c r="C35" s="30">
        <v>743713</v>
      </c>
      <c r="D35" s="30">
        <v>707244</v>
      </c>
      <c r="F35" s="14"/>
    </row>
    <row r="36" spans="1:6" s="12" customFormat="1" ht="15.95" customHeight="1">
      <c r="A36" s="17">
        <v>17</v>
      </c>
      <c r="B36" s="36" t="s">
        <v>37</v>
      </c>
      <c r="C36" s="21"/>
      <c r="D36" s="21"/>
      <c r="F36" s="14"/>
    </row>
    <row r="37" spans="1:6" s="12" customFormat="1" ht="15.95" customHeight="1">
      <c r="A37" s="17"/>
      <c r="B37" s="37" t="s">
        <v>38</v>
      </c>
      <c r="C37" s="150"/>
      <c r="D37" s="150"/>
      <c r="F37" s="14"/>
    </row>
    <row r="38" spans="1:6" s="12" customFormat="1" ht="15.95" customHeight="1">
      <c r="A38" s="17"/>
      <c r="B38" s="37" t="s">
        <v>39</v>
      </c>
      <c r="C38" s="150"/>
      <c r="D38" s="150"/>
      <c r="F38" s="14"/>
    </row>
    <row r="39" spans="1:6" s="8" customFormat="1" ht="9.75" customHeight="1">
      <c r="A39" s="130"/>
      <c r="B39" s="15"/>
      <c r="C39" s="15"/>
      <c r="D39" s="15"/>
      <c r="F39" s="15"/>
    </row>
    <row r="40" spans="1:6" s="8" customFormat="1" ht="14.25" customHeight="1">
      <c r="A40" s="130"/>
      <c r="B40" s="44" t="s">
        <v>40</v>
      </c>
      <c r="C40" s="44"/>
      <c r="D40" s="44"/>
      <c r="F40" s="15"/>
    </row>
    <row r="41" spans="1:6" s="8" customFormat="1" ht="5.25" customHeight="1">
      <c r="A41" s="130"/>
      <c r="B41" s="15"/>
      <c r="C41" s="15"/>
      <c r="D41" s="15"/>
      <c r="F41" s="15"/>
    </row>
    <row r="42" spans="1:6" s="8" customFormat="1" ht="21" customHeight="1">
      <c r="A42" s="27" t="s">
        <v>1</v>
      </c>
      <c r="B42" s="42" t="s">
        <v>5</v>
      </c>
      <c r="C42" s="34" t="s">
        <v>283</v>
      </c>
      <c r="D42" s="34" t="s">
        <v>275</v>
      </c>
      <c r="F42" s="15"/>
    </row>
    <row r="43" spans="1:6" s="8" customFormat="1" ht="15.95" customHeight="1">
      <c r="A43" s="17">
        <v>1</v>
      </c>
      <c r="B43" s="25" t="s">
        <v>36</v>
      </c>
      <c r="C43" s="138">
        <v>743713</v>
      </c>
      <c r="D43" s="138">
        <v>707244</v>
      </c>
      <c r="F43" s="15"/>
    </row>
    <row r="44" spans="1:6" s="8" customFormat="1" ht="15.95" customHeight="1">
      <c r="A44" s="17"/>
      <c r="B44" s="25" t="s">
        <v>41</v>
      </c>
      <c r="C44" s="138"/>
      <c r="D44" s="138"/>
      <c r="F44" s="15"/>
    </row>
    <row r="45" spans="1:6" s="8" customFormat="1" ht="15.95" customHeight="1">
      <c r="A45" s="131"/>
      <c r="B45" s="25" t="s">
        <v>42</v>
      </c>
      <c r="C45" s="138"/>
      <c r="D45" s="138"/>
      <c r="F45" s="15"/>
    </row>
    <row r="46" spans="1:6" s="8" customFormat="1" ht="15.95" customHeight="1">
      <c r="A46" s="131"/>
      <c r="B46" s="25" t="s">
        <v>43</v>
      </c>
      <c r="C46" s="138"/>
      <c r="D46" s="138"/>
      <c r="F46" s="15"/>
    </row>
    <row r="47" spans="1:6" s="8" customFormat="1" ht="15.95" customHeight="1">
      <c r="A47" s="131"/>
      <c r="B47" s="25" t="s">
        <v>44</v>
      </c>
      <c r="C47" s="138"/>
      <c r="D47" s="138"/>
      <c r="F47" s="15"/>
    </row>
    <row r="48" spans="1:6" s="8" customFormat="1" ht="15.95" customHeight="1">
      <c r="A48" s="131"/>
      <c r="B48" s="25" t="s">
        <v>45</v>
      </c>
      <c r="C48" s="138"/>
      <c r="D48" s="138"/>
      <c r="F48" s="15"/>
    </row>
    <row r="49" spans="1:6" s="8" customFormat="1" ht="15.95" customHeight="1">
      <c r="A49" s="17">
        <v>2</v>
      </c>
      <c r="B49" s="25" t="s">
        <v>46</v>
      </c>
      <c r="C49" s="138"/>
      <c r="D49" s="138"/>
      <c r="F49" s="15"/>
    </row>
    <row r="50" spans="1:6" s="8" customFormat="1" ht="15.95" customHeight="1">
      <c r="A50" s="17">
        <v>3</v>
      </c>
      <c r="B50" s="25" t="s">
        <v>47</v>
      </c>
      <c r="C50" s="138"/>
      <c r="D50" s="138"/>
      <c r="F50" s="15"/>
    </row>
    <row r="51" spans="1:6" s="8" customFormat="1" ht="15.95" customHeight="1">
      <c r="A51" s="17">
        <v>4</v>
      </c>
      <c r="B51" s="25" t="s">
        <v>48</v>
      </c>
      <c r="C51" s="138"/>
      <c r="D51" s="138"/>
      <c r="F51" s="15"/>
    </row>
    <row r="52" spans="1:6" s="8" customFormat="1" ht="15.95" customHeight="1">
      <c r="A52" s="131"/>
      <c r="B52" s="40" t="s">
        <v>38</v>
      </c>
      <c r="C52" s="143"/>
      <c r="D52" s="143"/>
      <c r="F52" s="15"/>
    </row>
    <row r="53" spans="1:6" s="8" customFormat="1" ht="15.95" customHeight="1">
      <c r="A53" s="131"/>
      <c r="B53" s="40" t="s">
        <v>39</v>
      </c>
      <c r="C53" s="150"/>
      <c r="D53" s="150"/>
      <c r="F53" s="15"/>
    </row>
  </sheetData>
  <phoneticPr fontId="0" type="noConversion"/>
  <printOptions horizontalCentered="1" verticalCentered="1"/>
  <pageMargins left="0.63" right="0" top="0" bottom="0" header="0.52" footer="0.511811023622047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40" sqref="C40"/>
    </sheetView>
  </sheetViews>
  <sheetFormatPr defaultRowHeight="12"/>
  <cols>
    <col min="1" max="1" width="2.5703125" style="31" customWidth="1"/>
    <col min="2" max="2" width="59.85546875" style="15" customWidth="1"/>
    <col min="3" max="3" width="15.7109375" style="15" customWidth="1"/>
    <col min="4" max="4" width="14" style="15" customWidth="1"/>
    <col min="5" max="16384" width="9.140625" style="8"/>
  </cols>
  <sheetData>
    <row r="1" spans="1:4" s="12" customFormat="1" ht="15" customHeight="1">
      <c r="A1" s="13"/>
      <c r="B1" s="128" t="s">
        <v>213</v>
      </c>
      <c r="C1" s="128"/>
      <c r="D1" s="128"/>
    </row>
    <row r="2" spans="1:4" s="12" customFormat="1" ht="15" customHeight="1">
      <c r="A2" s="13"/>
      <c r="B2" s="59" t="s">
        <v>49</v>
      </c>
      <c r="C2" s="59"/>
      <c r="D2" s="59"/>
    </row>
    <row r="3" spans="1:4" ht="9.75" customHeight="1"/>
    <row r="4" spans="1:4" s="13" customFormat="1" ht="32.25" customHeight="1">
      <c r="A4" s="23"/>
      <c r="B4" s="28" t="s">
        <v>5</v>
      </c>
      <c r="C4" s="136" t="s">
        <v>283</v>
      </c>
      <c r="D4" s="136" t="s">
        <v>275</v>
      </c>
    </row>
    <row r="5" spans="1:4" s="13" customFormat="1" ht="15" customHeight="1">
      <c r="A5" s="23" t="s">
        <v>2</v>
      </c>
      <c r="B5" s="18" t="s">
        <v>250</v>
      </c>
      <c r="C5" s="58">
        <f>C6-C7</f>
        <v>-2630140</v>
      </c>
      <c r="D5" s="58">
        <f>D6-D7</f>
        <v>2524322</v>
      </c>
    </row>
    <row r="6" spans="1:4" s="13" customFormat="1" ht="15" customHeight="1">
      <c r="A6" s="23"/>
      <c r="B6" s="53" t="s">
        <v>50</v>
      </c>
      <c r="C6" s="143">
        <v>16269003</v>
      </c>
      <c r="D6" s="142">
        <v>17486434</v>
      </c>
    </row>
    <row r="7" spans="1:4" s="13" customFormat="1" ht="15" customHeight="1">
      <c r="A7" s="23"/>
      <c r="B7" s="53" t="s">
        <v>51</v>
      </c>
      <c r="C7" s="143">
        <f>18923491-24348</f>
        <v>18899143</v>
      </c>
      <c r="D7" s="142">
        <v>14962112</v>
      </c>
    </row>
    <row r="8" spans="1:4" s="13" customFormat="1" ht="15" customHeight="1">
      <c r="A8" s="23"/>
      <c r="B8" s="53" t="s">
        <v>52</v>
      </c>
      <c r="C8" s="143"/>
      <c r="D8" s="142"/>
    </row>
    <row r="9" spans="1:4" ht="15" customHeight="1">
      <c r="A9" s="135"/>
      <c r="B9" s="60" t="s">
        <v>53</v>
      </c>
      <c r="C9" s="20">
        <f>C10+C11</f>
        <v>507243</v>
      </c>
      <c r="D9" s="20">
        <f>D10+D11</f>
        <v>446076</v>
      </c>
    </row>
    <row r="10" spans="1:4" ht="15" customHeight="1">
      <c r="A10" s="135"/>
      <c r="B10" s="61" t="s">
        <v>54</v>
      </c>
      <c r="C10" s="154">
        <v>345354</v>
      </c>
      <c r="D10" s="144">
        <v>317689</v>
      </c>
    </row>
    <row r="11" spans="1:4" ht="15" customHeight="1">
      <c r="A11" s="135"/>
      <c r="B11" s="61" t="s">
        <v>55</v>
      </c>
      <c r="C11" s="154">
        <v>161889</v>
      </c>
      <c r="D11" s="144">
        <v>128387</v>
      </c>
    </row>
    <row r="12" spans="1:4" ht="15" customHeight="1">
      <c r="A12" s="135"/>
      <c r="B12" s="60" t="s">
        <v>56</v>
      </c>
      <c r="C12" s="58">
        <f>C5-C9</f>
        <v>-3137383</v>
      </c>
      <c r="D12" s="58">
        <f>D5-D9</f>
        <v>2078246</v>
      </c>
    </row>
    <row r="13" spans="1:4" ht="15" customHeight="1">
      <c r="A13" s="135" t="s">
        <v>3</v>
      </c>
      <c r="B13" s="60" t="s">
        <v>251</v>
      </c>
      <c r="C13" s="153"/>
      <c r="D13" s="145"/>
    </row>
    <row r="14" spans="1:4" ht="15" customHeight="1">
      <c r="A14" s="135"/>
      <c r="B14" s="61" t="s">
        <v>57</v>
      </c>
      <c r="C14" s="154"/>
      <c r="D14" s="144"/>
    </row>
    <row r="15" spans="1:4" ht="15" customHeight="1">
      <c r="A15" s="135"/>
      <c r="B15" s="61" t="s">
        <v>58</v>
      </c>
      <c r="C15" s="154"/>
      <c r="D15" s="144"/>
    </row>
    <row r="16" spans="1:4" ht="15" customHeight="1">
      <c r="A16" s="135"/>
      <c r="B16" s="61" t="s">
        <v>59</v>
      </c>
      <c r="C16" s="154">
        <v>-24348</v>
      </c>
      <c r="D16" s="144">
        <v>-147600</v>
      </c>
    </row>
    <row r="17" spans="1:4" ht="15" customHeight="1">
      <c r="A17" s="135"/>
      <c r="B17" s="61" t="s">
        <v>60</v>
      </c>
      <c r="C17" s="154"/>
      <c r="D17" s="144"/>
    </row>
    <row r="18" spans="1:4" ht="15" customHeight="1">
      <c r="A18" s="135"/>
      <c r="B18" s="61" t="s">
        <v>61</v>
      </c>
      <c r="C18" s="154"/>
      <c r="D18" s="144"/>
    </row>
    <row r="19" spans="1:4" ht="15" customHeight="1">
      <c r="A19" s="135"/>
      <c r="B19" s="61" t="s">
        <v>62</v>
      </c>
      <c r="C19" s="154"/>
      <c r="D19" s="144"/>
    </row>
    <row r="20" spans="1:4" ht="15" customHeight="1">
      <c r="A20" s="135"/>
      <c r="B20" s="61" t="s">
        <v>63</v>
      </c>
      <c r="C20" s="154"/>
      <c r="D20" s="144"/>
    </row>
    <row r="21" spans="1:4" ht="15" customHeight="1">
      <c r="A21" s="135"/>
      <c r="B21" s="60" t="s">
        <v>64</v>
      </c>
      <c r="C21" s="58">
        <f>SUM(C14:C20)</f>
        <v>-24348</v>
      </c>
      <c r="D21" s="58">
        <f>SUM(D14:D20)</f>
        <v>-147600</v>
      </c>
    </row>
    <row r="22" spans="1:4" ht="15" customHeight="1">
      <c r="A22" s="135" t="s">
        <v>235</v>
      </c>
      <c r="B22" s="60" t="s">
        <v>252</v>
      </c>
      <c r="C22" s="153"/>
      <c r="D22" s="145"/>
    </row>
    <row r="23" spans="1:4" ht="15" customHeight="1">
      <c r="A23" s="135"/>
      <c r="B23" s="61" t="s">
        <v>65</v>
      </c>
      <c r="C23" s="154"/>
      <c r="D23" s="144"/>
    </row>
    <row r="24" spans="1:4" ht="15" customHeight="1">
      <c r="A24" s="135"/>
      <c r="B24" s="61" t="s">
        <v>66</v>
      </c>
      <c r="C24" s="154"/>
      <c r="D24" s="144"/>
    </row>
    <row r="25" spans="1:4" ht="15" customHeight="1">
      <c r="A25" s="135"/>
      <c r="B25" s="61" t="s">
        <v>67</v>
      </c>
      <c r="C25" s="154">
        <v>283968</v>
      </c>
      <c r="D25" s="144"/>
    </row>
    <row r="26" spans="1:4" ht="15" customHeight="1">
      <c r="A26" s="135"/>
      <c r="B26" s="61" t="s">
        <v>68</v>
      </c>
      <c r="C26" s="154"/>
      <c r="D26" s="144"/>
    </row>
    <row r="27" spans="1:4" ht="15" customHeight="1">
      <c r="A27" s="135"/>
      <c r="B27" s="61" t="s">
        <v>69</v>
      </c>
      <c r="C27" s="154"/>
      <c r="D27" s="144"/>
    </row>
    <row r="28" spans="1:4" ht="15" customHeight="1">
      <c r="A28" s="135"/>
      <c r="B28" s="61" t="s">
        <v>70</v>
      </c>
      <c r="C28" s="154"/>
      <c r="D28" s="144"/>
    </row>
    <row r="29" spans="1:4" ht="15" customHeight="1">
      <c r="A29" s="135"/>
      <c r="B29" s="61" t="s">
        <v>71</v>
      </c>
      <c r="C29" s="154"/>
      <c r="D29" s="144">
        <v>-113201</v>
      </c>
    </row>
    <row r="30" spans="1:4" ht="15" customHeight="1">
      <c r="A30" s="135"/>
      <c r="B30" s="61" t="s">
        <v>72</v>
      </c>
      <c r="C30" s="154"/>
      <c r="D30" s="144"/>
    </row>
    <row r="31" spans="1:4" ht="15" customHeight="1">
      <c r="A31" s="135"/>
      <c r="B31" s="61" t="s">
        <v>258</v>
      </c>
      <c r="C31" s="154"/>
      <c r="D31" s="144">
        <v>897</v>
      </c>
    </row>
    <row r="32" spans="1:4" ht="15" customHeight="1">
      <c r="A32" s="135"/>
      <c r="B32" s="61" t="s">
        <v>73</v>
      </c>
      <c r="C32" s="154"/>
      <c r="D32" s="144"/>
    </row>
    <row r="33" spans="1:7" ht="15" customHeight="1">
      <c r="A33" s="135" t="s">
        <v>249</v>
      </c>
      <c r="B33" s="60" t="s">
        <v>74</v>
      </c>
      <c r="C33" s="20">
        <f>C25+C31+C29</f>
        <v>283968</v>
      </c>
      <c r="D33" s="20">
        <f>D25+D31+D29</f>
        <v>-112304</v>
      </c>
    </row>
    <row r="34" spans="1:7" ht="15" customHeight="1">
      <c r="A34" s="135"/>
      <c r="B34" s="61"/>
      <c r="C34" s="154"/>
      <c r="D34" s="144"/>
    </row>
    <row r="35" spans="1:7" ht="15" customHeight="1">
      <c r="A35" s="135"/>
      <c r="B35" s="60" t="s">
        <v>75</v>
      </c>
      <c r="C35" s="58">
        <f>C12+C33+C21</f>
        <v>-2877763</v>
      </c>
      <c r="D35" s="58">
        <f>D12+D33+D21</f>
        <v>1818342</v>
      </c>
    </row>
    <row r="36" spans="1:7" ht="15" customHeight="1">
      <c r="A36" s="135"/>
      <c r="B36" s="60" t="s">
        <v>76</v>
      </c>
      <c r="C36" s="153">
        <v>7144787</v>
      </c>
      <c r="D36" s="145">
        <v>5326445</v>
      </c>
    </row>
    <row r="37" spans="1:7" ht="15" customHeight="1">
      <c r="A37" s="135"/>
      <c r="B37" s="61" t="s">
        <v>77</v>
      </c>
      <c r="C37" s="154"/>
      <c r="D37" s="144"/>
    </row>
    <row r="38" spans="1:7" ht="15" customHeight="1">
      <c r="A38" s="135"/>
      <c r="B38" s="60" t="s">
        <v>78</v>
      </c>
      <c r="C38" s="146">
        <f>SUM(C35:C37)</f>
        <v>4267024</v>
      </c>
      <c r="D38" s="146">
        <f>SUM(D35:D37)</f>
        <v>7144787</v>
      </c>
      <c r="G38" s="16"/>
    </row>
    <row r="41" spans="1:7">
      <c r="D41" s="147"/>
    </row>
    <row r="46" spans="1:7">
      <c r="C46" s="147"/>
    </row>
  </sheetData>
  <phoneticPr fontId="0" type="noConversion"/>
  <printOptions horizontalCentered="1" verticalCentered="1"/>
  <pageMargins left="0.48" right="0.57999999999999996" top="0" bottom="0" header="0.511811023622047" footer="0.511811023622047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H30" sqref="H30"/>
    </sheetView>
  </sheetViews>
  <sheetFormatPr defaultRowHeight="12"/>
  <cols>
    <col min="1" max="1" width="1.85546875" style="65" customWidth="1"/>
    <col min="2" max="2" width="22.28515625" style="66" customWidth="1"/>
    <col min="3" max="3" width="9.42578125" style="66" customWidth="1"/>
    <col min="4" max="4" width="7.5703125" style="66" customWidth="1"/>
    <col min="5" max="5" width="5.7109375" style="66" customWidth="1"/>
    <col min="6" max="6" width="6.85546875" style="66" customWidth="1"/>
    <col min="7" max="7" width="8.28515625" style="66" customWidth="1"/>
    <col min="8" max="8" width="7.28515625" style="66" customWidth="1"/>
    <col min="9" max="9" width="8.5703125" style="66" customWidth="1"/>
    <col min="10" max="10" width="8.42578125" style="66" customWidth="1"/>
    <col min="11" max="11" width="10.140625" style="66" customWidth="1"/>
    <col min="12" max="12" width="7.28515625" style="66" customWidth="1"/>
    <col min="13" max="13" width="8.5703125" style="66" customWidth="1"/>
    <col min="14" max="16384" width="9.140625" style="65"/>
  </cols>
  <sheetData>
    <row r="1" spans="1:15" ht="15">
      <c r="B1" s="129" t="s">
        <v>214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5" ht="9.75" customHeight="1"/>
    <row r="3" spans="1:15" ht="57" customHeight="1">
      <c r="A3" s="62"/>
      <c r="B3" s="68"/>
      <c r="C3" s="63" t="s">
        <v>93</v>
      </c>
      <c r="D3" s="63" t="s">
        <v>17</v>
      </c>
      <c r="E3" s="63" t="s">
        <v>92</v>
      </c>
      <c r="F3" s="63" t="s">
        <v>91</v>
      </c>
      <c r="G3" s="63" t="s">
        <v>90</v>
      </c>
      <c r="H3" s="63" t="s">
        <v>18</v>
      </c>
      <c r="I3" s="63" t="s">
        <v>89</v>
      </c>
      <c r="J3" s="63" t="s">
        <v>79</v>
      </c>
      <c r="K3" s="63" t="s">
        <v>6</v>
      </c>
      <c r="L3" s="63" t="s">
        <v>88</v>
      </c>
      <c r="M3" s="63" t="s">
        <v>6</v>
      </c>
    </row>
    <row r="4" spans="1:15" ht="31.5" customHeight="1">
      <c r="B4" s="67" t="s">
        <v>288</v>
      </c>
      <c r="C4" s="120">
        <v>20600000</v>
      </c>
      <c r="D4" s="120"/>
      <c r="E4" s="120"/>
      <c r="F4" s="120">
        <v>100230</v>
      </c>
      <c r="G4" s="120"/>
      <c r="H4" s="120"/>
      <c r="I4" s="120">
        <v>7302715</v>
      </c>
      <c r="J4" s="120">
        <v>932530</v>
      </c>
      <c r="K4" s="120">
        <f>C4+D4+E4+F4+G4+H4+I4+J4</f>
        <v>28935475</v>
      </c>
      <c r="L4" s="120"/>
      <c r="M4" s="120">
        <f>K4+L4</f>
        <v>28935475</v>
      </c>
      <c r="O4" s="65" t="s">
        <v>97</v>
      </c>
    </row>
    <row r="5" spans="1:15" ht="27.75" customHeight="1">
      <c r="B5" s="67" t="s">
        <v>87</v>
      </c>
      <c r="C5" s="120"/>
      <c r="D5" s="120"/>
      <c r="E5" s="120"/>
      <c r="F5" s="120"/>
      <c r="G5" s="120"/>
      <c r="H5" s="120"/>
      <c r="I5" s="120"/>
      <c r="J5" s="120"/>
      <c r="K5" s="120">
        <f>C5+D5+E5+F5+G5+H5+I5+J5</f>
        <v>0</v>
      </c>
      <c r="L5" s="120"/>
      <c r="M5" s="120">
        <f t="shared" ref="M5:M28" si="0">K5+L5</f>
        <v>0</v>
      </c>
    </row>
    <row r="6" spans="1:15" ht="33.75" customHeight="1">
      <c r="B6" s="67" t="s">
        <v>276</v>
      </c>
      <c r="C6" s="120">
        <v>20600000</v>
      </c>
      <c r="D6" s="120"/>
      <c r="E6" s="120"/>
      <c r="F6" s="120">
        <f>SUM(F4:F5)</f>
        <v>100230</v>
      </c>
      <c r="G6" s="120"/>
      <c r="H6" s="120"/>
      <c r="I6" s="120">
        <v>8235245</v>
      </c>
      <c r="J6" s="120">
        <v>0</v>
      </c>
      <c r="K6" s="120">
        <f>C6+D6+E6+F6+G6+H6+I6+J6</f>
        <v>28935475</v>
      </c>
      <c r="L6" s="120"/>
      <c r="M6" s="120">
        <f t="shared" si="0"/>
        <v>28935475</v>
      </c>
    </row>
    <row r="7" spans="1:15" ht="30.75" customHeight="1">
      <c r="B7" s="67" t="s">
        <v>83</v>
      </c>
      <c r="C7" s="120"/>
      <c r="D7" s="120"/>
      <c r="E7" s="120"/>
      <c r="F7" s="120"/>
      <c r="G7" s="120"/>
      <c r="H7" s="120"/>
      <c r="I7" s="120"/>
      <c r="J7" s="120"/>
      <c r="K7" s="120">
        <f t="shared" ref="K7:K28" si="1">C7+D7+E7+F7+G7+H7+I7+J7</f>
        <v>0</v>
      </c>
      <c r="L7" s="120"/>
      <c r="M7" s="120">
        <f t="shared" si="0"/>
        <v>0</v>
      </c>
    </row>
    <row r="8" spans="1:15" ht="28.5" customHeight="1">
      <c r="B8" s="67" t="s">
        <v>85</v>
      </c>
      <c r="C8" s="120"/>
      <c r="D8" s="120"/>
      <c r="E8" s="120"/>
      <c r="F8" s="120"/>
      <c r="G8" s="120"/>
      <c r="H8" s="120"/>
      <c r="I8" s="120"/>
      <c r="J8" s="120">
        <v>760094</v>
      </c>
      <c r="K8" s="120">
        <f t="shared" si="1"/>
        <v>760094</v>
      </c>
      <c r="L8" s="120"/>
      <c r="M8" s="120">
        <f t="shared" si="0"/>
        <v>760094</v>
      </c>
    </row>
    <row r="9" spans="1:15" ht="26.25" customHeight="1">
      <c r="B9" s="67" t="s">
        <v>84</v>
      </c>
      <c r="C9" s="120"/>
      <c r="D9" s="120"/>
      <c r="E9" s="120"/>
      <c r="F9" s="120"/>
      <c r="G9" s="120"/>
      <c r="H9" s="120"/>
      <c r="I9" s="120"/>
      <c r="J9" s="120"/>
      <c r="K9" s="120">
        <f t="shared" si="1"/>
        <v>0</v>
      </c>
      <c r="L9" s="120"/>
      <c r="M9" s="120">
        <f t="shared" si="0"/>
        <v>0</v>
      </c>
    </row>
    <row r="10" spans="1:15" ht="26.25" customHeight="1">
      <c r="B10" s="67" t="s">
        <v>266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5" ht="33" customHeight="1">
      <c r="B11" s="67" t="s">
        <v>86</v>
      </c>
      <c r="C11" s="120"/>
      <c r="D11" s="120"/>
      <c r="E11" s="120"/>
      <c r="F11" s="120"/>
      <c r="G11" s="120"/>
      <c r="H11" s="120"/>
      <c r="I11" s="120"/>
      <c r="J11" s="120"/>
      <c r="K11" s="120">
        <f t="shared" si="1"/>
        <v>0</v>
      </c>
      <c r="L11" s="120"/>
      <c r="M11" s="120">
        <f t="shared" si="0"/>
        <v>0</v>
      </c>
    </row>
    <row r="12" spans="1:15" ht="45.75" customHeight="1">
      <c r="B12" s="67" t="s">
        <v>82</v>
      </c>
      <c r="C12" s="120"/>
      <c r="D12" s="120"/>
      <c r="E12" s="120"/>
      <c r="F12" s="120"/>
      <c r="G12" s="120"/>
      <c r="H12" s="120"/>
      <c r="I12" s="120"/>
      <c r="J12" s="120"/>
      <c r="K12" s="120">
        <f t="shared" si="1"/>
        <v>0</v>
      </c>
      <c r="L12" s="120"/>
      <c r="M12" s="120">
        <f t="shared" si="0"/>
        <v>0</v>
      </c>
    </row>
    <row r="13" spans="1:15" ht="34.5" customHeight="1">
      <c r="B13" s="67" t="s">
        <v>81</v>
      </c>
      <c r="C13" s="120"/>
      <c r="D13" s="120"/>
      <c r="E13" s="120"/>
      <c r="F13" s="120">
        <v>32530</v>
      </c>
      <c r="G13" s="120"/>
      <c r="H13" s="120"/>
      <c r="I13" s="120">
        <v>-32530</v>
      </c>
      <c r="J13" s="120"/>
      <c r="K13" s="120">
        <f t="shared" si="1"/>
        <v>0</v>
      </c>
      <c r="L13" s="120"/>
      <c r="M13" s="120">
        <f t="shared" si="0"/>
        <v>0</v>
      </c>
    </row>
    <row r="14" spans="1:15" ht="29.25" customHeight="1">
      <c r="B14" s="67" t="s">
        <v>73</v>
      </c>
      <c r="C14" s="120"/>
      <c r="D14" s="120"/>
      <c r="E14" s="120"/>
      <c r="F14" s="120"/>
      <c r="G14" s="120"/>
      <c r="H14" s="120"/>
      <c r="I14" s="120"/>
      <c r="J14" s="120"/>
      <c r="K14" s="120">
        <f t="shared" si="1"/>
        <v>0</v>
      </c>
      <c r="L14" s="120"/>
      <c r="M14" s="120">
        <f t="shared" si="0"/>
        <v>0</v>
      </c>
    </row>
    <row r="15" spans="1:15" ht="37.5" customHeight="1">
      <c r="B15" s="67" t="s">
        <v>80</v>
      </c>
      <c r="C15" s="120"/>
      <c r="D15" s="120"/>
      <c r="E15" s="120"/>
      <c r="F15" s="120"/>
      <c r="G15" s="120"/>
      <c r="H15" s="120"/>
      <c r="I15" s="120"/>
      <c r="J15" s="120"/>
      <c r="K15" s="120">
        <f>C15+D15+E15+F15+G15+H15+I15+J15</f>
        <v>0</v>
      </c>
      <c r="L15" s="120"/>
      <c r="M15" s="120">
        <f t="shared" si="0"/>
        <v>0</v>
      </c>
    </row>
    <row r="16" spans="1:15" ht="15" customHeight="1">
      <c r="B16" s="67"/>
      <c r="C16" s="120"/>
      <c r="D16" s="120"/>
      <c r="E16" s="120"/>
      <c r="F16" s="120"/>
      <c r="G16" s="120"/>
      <c r="H16" s="120"/>
      <c r="I16" s="120"/>
      <c r="J16" s="120"/>
      <c r="K16" s="120">
        <f t="shared" si="1"/>
        <v>0</v>
      </c>
      <c r="L16" s="120"/>
      <c r="M16" s="120">
        <f t="shared" si="0"/>
        <v>0</v>
      </c>
    </row>
    <row r="17" spans="2:13" ht="33" customHeight="1">
      <c r="B17" s="67" t="s">
        <v>286</v>
      </c>
      <c r="C17" s="120">
        <f>SUM(C6:C16)</f>
        <v>20600000</v>
      </c>
      <c r="D17" s="120"/>
      <c r="E17" s="120"/>
      <c r="F17" s="120">
        <f>SUM(F6:F16)</f>
        <v>132760</v>
      </c>
      <c r="G17" s="120"/>
      <c r="H17" s="120"/>
      <c r="I17" s="120">
        <f>SUM(I6:I16)</f>
        <v>8202715</v>
      </c>
      <c r="J17" s="120">
        <f>SUM(J6:J16)</f>
        <v>760094</v>
      </c>
      <c r="K17" s="120">
        <f>C17+D17+E17+F17+G17+H17+I17+J17</f>
        <v>29695569</v>
      </c>
      <c r="L17" s="120"/>
      <c r="M17" s="120">
        <f t="shared" si="0"/>
        <v>29695569</v>
      </c>
    </row>
    <row r="18" spans="2:13" ht="15" customHeight="1">
      <c r="B18" s="67"/>
      <c r="C18" s="120"/>
      <c r="D18" s="120"/>
      <c r="E18" s="120"/>
      <c r="F18" s="120"/>
      <c r="G18" s="120"/>
      <c r="H18" s="120"/>
      <c r="I18" s="120"/>
      <c r="J18" s="120"/>
      <c r="K18" s="120">
        <f t="shared" si="1"/>
        <v>0</v>
      </c>
      <c r="L18" s="120"/>
      <c r="M18" s="120">
        <f t="shared" si="0"/>
        <v>0</v>
      </c>
    </row>
    <row r="19" spans="2:13" ht="25.5" customHeight="1">
      <c r="B19" s="67" t="s">
        <v>287</v>
      </c>
      <c r="C19" s="120">
        <f>SUM(C17:C18)</f>
        <v>20600000</v>
      </c>
      <c r="D19" s="120"/>
      <c r="E19" s="120"/>
      <c r="F19" s="120">
        <f>SUM(F17:F18)</f>
        <v>132760</v>
      </c>
      <c r="G19" s="120"/>
      <c r="H19" s="120"/>
      <c r="I19" s="120">
        <v>8962809</v>
      </c>
      <c r="J19" s="120"/>
      <c r="K19" s="120">
        <f t="shared" si="1"/>
        <v>29695569</v>
      </c>
      <c r="L19" s="120"/>
      <c r="M19" s="120">
        <f t="shared" si="0"/>
        <v>29695569</v>
      </c>
    </row>
    <row r="20" spans="2:13" ht="30" customHeight="1">
      <c r="B20" s="67" t="s">
        <v>86</v>
      </c>
      <c r="C20" s="120"/>
      <c r="D20" s="120"/>
      <c r="E20" s="120"/>
      <c r="F20" s="120"/>
      <c r="G20" s="120"/>
      <c r="H20" s="120"/>
      <c r="I20" s="120"/>
      <c r="J20" s="120"/>
      <c r="K20" s="120">
        <f t="shared" si="1"/>
        <v>0</v>
      </c>
      <c r="L20" s="120"/>
      <c r="M20" s="120">
        <f t="shared" si="0"/>
        <v>0</v>
      </c>
    </row>
    <row r="21" spans="2:13" ht="28.5" customHeight="1">
      <c r="B21" s="67" t="s">
        <v>85</v>
      </c>
      <c r="C21" s="120"/>
      <c r="D21" s="120"/>
      <c r="E21" s="120"/>
      <c r="F21" s="120"/>
      <c r="G21" s="120"/>
      <c r="H21" s="120"/>
      <c r="I21" s="120"/>
      <c r="J21" s="120">
        <v>743713</v>
      </c>
      <c r="K21" s="120">
        <f t="shared" si="1"/>
        <v>743713</v>
      </c>
      <c r="L21" s="120"/>
      <c r="M21" s="120">
        <f t="shared" si="0"/>
        <v>743713</v>
      </c>
    </row>
    <row r="22" spans="2:13" ht="30" customHeight="1">
      <c r="B22" s="67" t="s">
        <v>84</v>
      </c>
      <c r="C22" s="120"/>
      <c r="D22" s="120"/>
      <c r="E22" s="120"/>
      <c r="F22" s="120"/>
      <c r="G22" s="120"/>
      <c r="H22" s="120"/>
      <c r="I22" s="120"/>
      <c r="J22" s="120"/>
      <c r="K22" s="120">
        <f t="shared" si="1"/>
        <v>0</v>
      </c>
      <c r="L22" s="120"/>
      <c r="M22" s="120">
        <f t="shared" si="0"/>
        <v>0</v>
      </c>
    </row>
    <row r="23" spans="2:13" ht="26.25" customHeight="1">
      <c r="B23" s="67" t="s">
        <v>83</v>
      </c>
      <c r="C23" s="120"/>
      <c r="D23" s="120"/>
      <c r="E23" s="120"/>
      <c r="F23" s="120"/>
      <c r="G23" s="120"/>
      <c r="H23" s="120"/>
      <c r="I23" s="120"/>
      <c r="J23" s="120"/>
      <c r="K23" s="120">
        <f t="shared" si="1"/>
        <v>0</v>
      </c>
      <c r="L23" s="120"/>
      <c r="M23" s="120">
        <f t="shared" si="0"/>
        <v>0</v>
      </c>
    </row>
    <row r="24" spans="2:13" ht="39.75" customHeight="1">
      <c r="B24" s="67" t="s">
        <v>82</v>
      </c>
      <c r="C24" s="120"/>
      <c r="D24" s="120"/>
      <c r="E24" s="120"/>
      <c r="F24" s="120"/>
      <c r="G24" s="120"/>
      <c r="H24" s="120"/>
      <c r="I24" s="120"/>
      <c r="J24" s="120"/>
      <c r="K24" s="120">
        <f t="shared" si="1"/>
        <v>0</v>
      </c>
      <c r="L24" s="120"/>
      <c r="M24" s="120">
        <f t="shared" si="0"/>
        <v>0</v>
      </c>
    </row>
    <row r="25" spans="2:13" ht="30" customHeight="1">
      <c r="B25" s="67" t="s">
        <v>81</v>
      </c>
      <c r="C25" s="120"/>
      <c r="D25" s="120"/>
      <c r="E25" s="120"/>
      <c r="F25" s="120"/>
      <c r="G25" s="120"/>
      <c r="H25" s="120"/>
      <c r="I25" s="120"/>
      <c r="J25" s="120"/>
      <c r="K25" s="120">
        <f t="shared" si="1"/>
        <v>0</v>
      </c>
      <c r="L25" s="120"/>
      <c r="M25" s="120">
        <f t="shared" si="0"/>
        <v>0</v>
      </c>
    </row>
    <row r="26" spans="2:13" ht="28.5" customHeight="1">
      <c r="B26" s="67" t="s">
        <v>73</v>
      </c>
      <c r="C26" s="120"/>
      <c r="D26" s="120"/>
      <c r="E26" s="120"/>
      <c r="F26" s="120"/>
      <c r="G26" s="120"/>
      <c r="H26" s="120"/>
      <c r="I26" s="120"/>
      <c r="J26" s="120"/>
      <c r="K26" s="120">
        <f t="shared" si="1"/>
        <v>0</v>
      </c>
      <c r="L26" s="120"/>
      <c r="M26" s="120">
        <f t="shared" si="0"/>
        <v>0</v>
      </c>
    </row>
    <row r="27" spans="2:13" ht="40.5" customHeight="1">
      <c r="B27" s="67" t="s">
        <v>80</v>
      </c>
      <c r="C27" s="120"/>
      <c r="D27" s="120"/>
      <c r="E27" s="120"/>
      <c r="F27" s="120"/>
      <c r="G27" s="120"/>
      <c r="H27" s="120"/>
      <c r="I27" s="120"/>
      <c r="J27" s="120"/>
      <c r="K27" s="120">
        <f t="shared" si="1"/>
        <v>0</v>
      </c>
      <c r="L27" s="120"/>
      <c r="M27" s="120">
        <f t="shared" si="0"/>
        <v>0</v>
      </c>
    </row>
    <row r="28" spans="2:13" ht="35.25" customHeight="1">
      <c r="B28" s="67" t="s">
        <v>285</v>
      </c>
      <c r="C28" s="120">
        <f>SUM(C19:C27)</f>
        <v>20600000</v>
      </c>
      <c r="D28" s="120"/>
      <c r="E28" s="120"/>
      <c r="F28" s="120">
        <f>SUM(F19:F27)</f>
        <v>132760</v>
      </c>
      <c r="G28" s="120"/>
      <c r="H28" s="120"/>
      <c r="I28" s="120">
        <f>SUM(I19:I27)</f>
        <v>8962809</v>
      </c>
      <c r="J28" s="120">
        <f>SUM(J19:J27)</f>
        <v>743713</v>
      </c>
      <c r="K28" s="120">
        <f t="shared" si="1"/>
        <v>30439282</v>
      </c>
      <c r="L28" s="120"/>
      <c r="M28" s="120">
        <f t="shared" si="0"/>
        <v>30439282</v>
      </c>
    </row>
    <row r="29" spans="2:13" ht="15" customHeight="1"/>
  </sheetData>
  <printOptions horizontalCentered="1"/>
  <pageMargins left="0.52" right="0.39" top="0.196850393700787" bottom="0" header="0.31496062992126" footer="0.31496062992126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0"/>
  <sheetViews>
    <sheetView topLeftCell="A10" workbookViewId="0">
      <selection activeCell="K39" sqref="K39"/>
    </sheetView>
  </sheetViews>
  <sheetFormatPr defaultRowHeight="12"/>
  <cols>
    <col min="1" max="1" width="3.140625" style="8" customWidth="1"/>
    <col min="2" max="2" width="9.140625" style="8"/>
    <col min="3" max="3" width="14.5703125" style="8" customWidth="1"/>
    <col min="4" max="4" width="13" style="8" customWidth="1"/>
    <col min="5" max="16384" width="9.140625" style="8"/>
  </cols>
  <sheetData>
    <row r="1" spans="1:9">
      <c r="A1" s="122">
        <v>5</v>
      </c>
      <c r="B1" s="124" t="s">
        <v>169</v>
      </c>
    </row>
    <row r="3" spans="1:9" ht="15.95" customHeight="1">
      <c r="B3" s="8" t="s">
        <v>290</v>
      </c>
    </row>
    <row r="4" spans="1:9" ht="15.95" customHeight="1">
      <c r="B4" s="8" t="s">
        <v>170</v>
      </c>
    </row>
    <row r="5" spans="1:9" ht="15.95" customHeight="1">
      <c r="B5" s="8" t="s">
        <v>171</v>
      </c>
    </row>
    <row r="6" spans="1:9" ht="15.95" customHeight="1">
      <c r="B6" s="8" t="s">
        <v>172</v>
      </c>
    </row>
    <row r="7" spans="1:9" ht="15.95" customHeight="1">
      <c r="B7" s="8" t="s">
        <v>173</v>
      </c>
    </row>
    <row r="8" spans="1:9" ht="15.95" customHeight="1">
      <c r="B8" s="8" t="s">
        <v>174</v>
      </c>
    </row>
    <row r="9" spans="1:9" ht="15.95" customHeight="1">
      <c r="B9" s="8" t="s">
        <v>175</v>
      </c>
    </row>
    <row r="10" spans="1:9" ht="15.95" customHeight="1">
      <c r="B10" s="8" t="s">
        <v>176</v>
      </c>
      <c r="E10" s="8" t="s">
        <v>295</v>
      </c>
    </row>
    <row r="11" spans="1:9" ht="15.95" customHeight="1">
      <c r="B11" s="8" t="s">
        <v>177</v>
      </c>
    </row>
    <row r="12" spans="1:9" ht="15.95" customHeight="1">
      <c r="B12" s="8" t="s">
        <v>270</v>
      </c>
      <c r="D12" s="8">
        <v>17102625</v>
      </c>
      <c r="E12" s="8" t="s">
        <v>178</v>
      </c>
      <c r="F12" s="160"/>
      <c r="G12" s="160"/>
      <c r="H12" s="160"/>
      <c r="I12" s="160"/>
    </row>
    <row r="13" spans="1:9" ht="15.95" customHeight="1">
      <c r="D13" s="161"/>
      <c r="F13" s="160"/>
      <c r="G13" s="160"/>
      <c r="H13" s="160"/>
      <c r="I13" s="160"/>
    </row>
    <row r="14" spans="1:9" ht="15.95" customHeight="1">
      <c r="B14" s="8" t="s">
        <v>255</v>
      </c>
      <c r="C14" s="125"/>
      <c r="D14" s="8">
        <v>875131</v>
      </c>
      <c r="G14" s="126"/>
    </row>
    <row r="15" spans="1:9" ht="15.95" customHeight="1">
      <c r="B15" s="8" t="s">
        <v>296</v>
      </c>
      <c r="D15" s="7">
        <v>991</v>
      </c>
      <c r="G15" s="126"/>
    </row>
    <row r="16" spans="1:9" ht="15.95" customHeight="1">
      <c r="B16" s="8" t="s">
        <v>256</v>
      </c>
      <c r="D16" s="8">
        <f>SUM(D14:D15)</f>
        <v>876122</v>
      </c>
      <c r="E16" s="8" t="s">
        <v>178</v>
      </c>
      <c r="G16" s="126"/>
    </row>
    <row r="17" spans="2:7" ht="9.75" customHeight="1">
      <c r="G17" s="126"/>
    </row>
    <row r="18" spans="2:7" ht="15.95" customHeight="1">
      <c r="B18" s="8" t="s">
        <v>257</v>
      </c>
      <c r="D18" s="8">
        <v>13118</v>
      </c>
      <c r="E18" s="8" t="s">
        <v>178</v>
      </c>
      <c r="G18" s="126"/>
    </row>
    <row r="19" spans="2:7" ht="11.25" customHeight="1">
      <c r="G19" s="126"/>
    </row>
    <row r="20" spans="2:7" ht="15.95" customHeight="1">
      <c r="B20" s="8" t="s">
        <v>179</v>
      </c>
    </row>
    <row r="21" spans="2:7" ht="15.95" customHeight="1">
      <c r="C21" s="8" t="s">
        <v>180</v>
      </c>
      <c r="D21" s="8">
        <v>59605</v>
      </c>
    </row>
    <row r="22" spans="2:7" ht="15.95" customHeight="1">
      <c r="C22" s="8" t="s">
        <v>181</v>
      </c>
      <c r="D22" s="7">
        <v>4207419</v>
      </c>
    </row>
    <row r="23" spans="2:7" ht="15.95" customHeight="1">
      <c r="D23" s="8">
        <f>SUM(D21:D22)</f>
        <v>4267024</v>
      </c>
      <c r="E23" s="8" t="s">
        <v>178</v>
      </c>
    </row>
    <row r="24" spans="2:7" ht="9.75" customHeight="1"/>
    <row r="25" spans="2:7" ht="15.95" customHeight="1">
      <c r="B25" s="8" t="s">
        <v>271</v>
      </c>
    </row>
    <row r="26" spans="2:7" ht="15.95" customHeight="1">
      <c r="C26" s="8" t="s">
        <v>272</v>
      </c>
      <c r="D26" s="8">
        <v>30471</v>
      </c>
      <c r="E26" s="123" t="s">
        <v>164</v>
      </c>
    </row>
    <row r="28" spans="2:7" ht="15.95" customHeight="1">
      <c r="B28" s="8" t="s">
        <v>297</v>
      </c>
    </row>
    <row r="29" spans="2:7" ht="15.95" customHeight="1">
      <c r="B29" s="8" t="s">
        <v>182</v>
      </c>
      <c r="C29" s="127" t="s">
        <v>183</v>
      </c>
      <c r="D29" s="57">
        <v>59332</v>
      </c>
    </row>
    <row r="30" spans="2:7" ht="15.95" customHeight="1">
      <c r="C30" s="8" t="s">
        <v>273</v>
      </c>
      <c r="D30" s="7">
        <v>418717</v>
      </c>
    </row>
    <row r="31" spans="2:7" ht="15.95" customHeight="1">
      <c r="D31" s="8">
        <f>SUM(D29:D30)</f>
        <v>478049</v>
      </c>
      <c r="E31" s="8" t="s">
        <v>178</v>
      </c>
    </row>
    <row r="32" spans="2:7" ht="15.95" customHeight="1">
      <c r="B32" s="8" t="s">
        <v>184</v>
      </c>
    </row>
    <row r="33" spans="2:9" ht="15.95" customHeight="1">
      <c r="B33" s="8" t="s">
        <v>185</v>
      </c>
    </row>
    <row r="34" spans="2:9" ht="15.95" customHeight="1">
      <c r="B34" s="123" t="s">
        <v>186</v>
      </c>
      <c r="I34" s="123"/>
    </row>
    <row r="35" spans="2:9" ht="15.95" customHeight="1">
      <c r="B35" s="123" t="s">
        <v>289</v>
      </c>
      <c r="I35" s="123"/>
    </row>
    <row r="36" spans="2:9" ht="15.95" customHeight="1"/>
    <row r="37" spans="2:9" ht="15.95" customHeight="1">
      <c r="C37" s="8" t="s">
        <v>187</v>
      </c>
      <c r="F37" s="8" t="s">
        <v>188</v>
      </c>
    </row>
    <row r="38" spans="2:9" ht="15.95" customHeight="1">
      <c r="C38" s="8" t="s">
        <v>277</v>
      </c>
      <c r="F38" s="8" t="s">
        <v>277</v>
      </c>
    </row>
    <row r="39" spans="2:9" ht="15.95" customHeight="1"/>
    <row r="40" spans="2:9" ht="15.95" customHeight="1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selection activeCell="F53" sqref="F53"/>
    </sheetView>
  </sheetViews>
  <sheetFormatPr defaultRowHeight="11.25"/>
  <cols>
    <col min="1" max="1" width="5.140625" style="107" customWidth="1"/>
    <col min="2" max="2" width="17.85546875" style="108" customWidth="1"/>
    <col min="3" max="3" width="9.42578125" style="108" customWidth="1"/>
    <col min="4" max="4" width="11.5703125" style="108" customWidth="1"/>
    <col min="5" max="5" width="11" style="108" customWidth="1"/>
    <col min="6" max="6" width="12" style="108" customWidth="1"/>
    <col min="7" max="7" width="13.42578125" style="108" customWidth="1"/>
    <col min="8" max="8" width="9.140625" style="108"/>
    <col min="9" max="10" width="10.140625" style="108" bestFit="1" customWidth="1"/>
    <col min="11" max="12" width="9.140625" style="108"/>
    <col min="13" max="13" width="12.28515625" style="108" customWidth="1"/>
    <col min="14" max="256" width="9.140625" style="108"/>
    <col min="257" max="257" width="5.140625" style="108" customWidth="1"/>
    <col min="258" max="258" width="21.140625" style="108" customWidth="1"/>
    <col min="259" max="259" width="9.42578125" style="108" customWidth="1"/>
    <col min="260" max="260" width="11.5703125" style="108" customWidth="1"/>
    <col min="261" max="261" width="11" style="108" customWidth="1"/>
    <col min="262" max="262" width="12" style="108" customWidth="1"/>
    <col min="263" max="263" width="13.42578125" style="108" customWidth="1"/>
    <col min="264" max="264" width="9.140625" style="108"/>
    <col min="265" max="266" width="10.140625" style="108" bestFit="1" customWidth="1"/>
    <col min="267" max="268" width="9.140625" style="108"/>
    <col min="269" max="269" width="12.28515625" style="108" customWidth="1"/>
    <col min="270" max="512" width="9.140625" style="108"/>
    <col min="513" max="513" width="5.140625" style="108" customWidth="1"/>
    <col min="514" max="514" width="21.140625" style="108" customWidth="1"/>
    <col min="515" max="515" width="9.42578125" style="108" customWidth="1"/>
    <col min="516" max="516" width="11.5703125" style="108" customWidth="1"/>
    <col min="517" max="517" width="11" style="108" customWidth="1"/>
    <col min="518" max="518" width="12" style="108" customWidth="1"/>
    <col min="519" max="519" width="13.42578125" style="108" customWidth="1"/>
    <col min="520" max="520" width="9.140625" style="108"/>
    <col min="521" max="522" width="10.140625" style="108" bestFit="1" customWidth="1"/>
    <col min="523" max="524" width="9.140625" style="108"/>
    <col min="525" max="525" width="12.28515625" style="108" customWidth="1"/>
    <col min="526" max="768" width="9.140625" style="108"/>
    <col min="769" max="769" width="5.140625" style="108" customWidth="1"/>
    <col min="770" max="770" width="21.140625" style="108" customWidth="1"/>
    <col min="771" max="771" width="9.42578125" style="108" customWidth="1"/>
    <col min="772" max="772" width="11.5703125" style="108" customWidth="1"/>
    <col min="773" max="773" width="11" style="108" customWidth="1"/>
    <col min="774" max="774" width="12" style="108" customWidth="1"/>
    <col min="775" max="775" width="13.42578125" style="108" customWidth="1"/>
    <col min="776" max="776" width="9.140625" style="108"/>
    <col min="777" max="778" width="10.140625" style="108" bestFit="1" customWidth="1"/>
    <col min="779" max="780" width="9.140625" style="108"/>
    <col min="781" max="781" width="12.28515625" style="108" customWidth="1"/>
    <col min="782" max="1024" width="9.140625" style="108"/>
    <col min="1025" max="1025" width="5.140625" style="108" customWidth="1"/>
    <col min="1026" max="1026" width="21.140625" style="108" customWidth="1"/>
    <col min="1027" max="1027" width="9.42578125" style="108" customWidth="1"/>
    <col min="1028" max="1028" width="11.5703125" style="108" customWidth="1"/>
    <col min="1029" max="1029" width="11" style="108" customWidth="1"/>
    <col min="1030" max="1030" width="12" style="108" customWidth="1"/>
    <col min="1031" max="1031" width="13.42578125" style="108" customWidth="1"/>
    <col min="1032" max="1032" width="9.140625" style="108"/>
    <col min="1033" max="1034" width="10.140625" style="108" bestFit="1" customWidth="1"/>
    <col min="1035" max="1036" width="9.140625" style="108"/>
    <col min="1037" max="1037" width="12.28515625" style="108" customWidth="1"/>
    <col min="1038" max="1280" width="9.140625" style="108"/>
    <col min="1281" max="1281" width="5.140625" style="108" customWidth="1"/>
    <col min="1282" max="1282" width="21.140625" style="108" customWidth="1"/>
    <col min="1283" max="1283" width="9.42578125" style="108" customWidth="1"/>
    <col min="1284" max="1284" width="11.5703125" style="108" customWidth="1"/>
    <col min="1285" max="1285" width="11" style="108" customWidth="1"/>
    <col min="1286" max="1286" width="12" style="108" customWidth="1"/>
    <col min="1287" max="1287" width="13.42578125" style="108" customWidth="1"/>
    <col min="1288" max="1288" width="9.140625" style="108"/>
    <col min="1289" max="1290" width="10.140625" style="108" bestFit="1" customWidth="1"/>
    <col min="1291" max="1292" width="9.140625" style="108"/>
    <col min="1293" max="1293" width="12.28515625" style="108" customWidth="1"/>
    <col min="1294" max="1536" width="9.140625" style="108"/>
    <col min="1537" max="1537" width="5.140625" style="108" customWidth="1"/>
    <col min="1538" max="1538" width="21.140625" style="108" customWidth="1"/>
    <col min="1539" max="1539" width="9.42578125" style="108" customWidth="1"/>
    <col min="1540" max="1540" width="11.5703125" style="108" customWidth="1"/>
    <col min="1541" max="1541" width="11" style="108" customWidth="1"/>
    <col min="1542" max="1542" width="12" style="108" customWidth="1"/>
    <col min="1543" max="1543" width="13.42578125" style="108" customWidth="1"/>
    <col min="1544" max="1544" width="9.140625" style="108"/>
    <col min="1545" max="1546" width="10.140625" style="108" bestFit="1" customWidth="1"/>
    <col min="1547" max="1548" width="9.140625" style="108"/>
    <col min="1549" max="1549" width="12.28515625" style="108" customWidth="1"/>
    <col min="1550" max="1792" width="9.140625" style="108"/>
    <col min="1793" max="1793" width="5.140625" style="108" customWidth="1"/>
    <col min="1794" max="1794" width="21.140625" style="108" customWidth="1"/>
    <col min="1795" max="1795" width="9.42578125" style="108" customWidth="1"/>
    <col min="1796" max="1796" width="11.5703125" style="108" customWidth="1"/>
    <col min="1797" max="1797" width="11" style="108" customWidth="1"/>
    <col min="1798" max="1798" width="12" style="108" customWidth="1"/>
    <col min="1799" max="1799" width="13.42578125" style="108" customWidth="1"/>
    <col min="1800" max="1800" width="9.140625" style="108"/>
    <col min="1801" max="1802" width="10.140625" style="108" bestFit="1" customWidth="1"/>
    <col min="1803" max="1804" width="9.140625" style="108"/>
    <col min="1805" max="1805" width="12.28515625" style="108" customWidth="1"/>
    <col min="1806" max="2048" width="9.140625" style="108"/>
    <col min="2049" max="2049" width="5.140625" style="108" customWidth="1"/>
    <col min="2050" max="2050" width="21.140625" style="108" customWidth="1"/>
    <col min="2051" max="2051" width="9.42578125" style="108" customWidth="1"/>
    <col min="2052" max="2052" width="11.5703125" style="108" customWidth="1"/>
    <col min="2053" max="2053" width="11" style="108" customWidth="1"/>
    <col min="2054" max="2054" width="12" style="108" customWidth="1"/>
    <col min="2055" max="2055" width="13.42578125" style="108" customWidth="1"/>
    <col min="2056" max="2056" width="9.140625" style="108"/>
    <col min="2057" max="2058" width="10.140625" style="108" bestFit="1" customWidth="1"/>
    <col min="2059" max="2060" width="9.140625" style="108"/>
    <col min="2061" max="2061" width="12.28515625" style="108" customWidth="1"/>
    <col min="2062" max="2304" width="9.140625" style="108"/>
    <col min="2305" max="2305" width="5.140625" style="108" customWidth="1"/>
    <col min="2306" max="2306" width="21.140625" style="108" customWidth="1"/>
    <col min="2307" max="2307" width="9.42578125" style="108" customWidth="1"/>
    <col min="2308" max="2308" width="11.5703125" style="108" customWidth="1"/>
    <col min="2309" max="2309" width="11" style="108" customWidth="1"/>
    <col min="2310" max="2310" width="12" style="108" customWidth="1"/>
    <col min="2311" max="2311" width="13.42578125" style="108" customWidth="1"/>
    <col min="2312" max="2312" width="9.140625" style="108"/>
    <col min="2313" max="2314" width="10.140625" style="108" bestFit="1" customWidth="1"/>
    <col min="2315" max="2316" width="9.140625" style="108"/>
    <col min="2317" max="2317" width="12.28515625" style="108" customWidth="1"/>
    <col min="2318" max="2560" width="9.140625" style="108"/>
    <col min="2561" max="2561" width="5.140625" style="108" customWidth="1"/>
    <col min="2562" max="2562" width="21.140625" style="108" customWidth="1"/>
    <col min="2563" max="2563" width="9.42578125" style="108" customWidth="1"/>
    <col min="2564" max="2564" width="11.5703125" style="108" customWidth="1"/>
    <col min="2565" max="2565" width="11" style="108" customWidth="1"/>
    <col min="2566" max="2566" width="12" style="108" customWidth="1"/>
    <col min="2567" max="2567" width="13.42578125" style="108" customWidth="1"/>
    <col min="2568" max="2568" width="9.140625" style="108"/>
    <col min="2569" max="2570" width="10.140625" style="108" bestFit="1" customWidth="1"/>
    <col min="2571" max="2572" width="9.140625" style="108"/>
    <col min="2573" max="2573" width="12.28515625" style="108" customWidth="1"/>
    <col min="2574" max="2816" width="9.140625" style="108"/>
    <col min="2817" max="2817" width="5.140625" style="108" customWidth="1"/>
    <col min="2818" max="2818" width="21.140625" style="108" customWidth="1"/>
    <col min="2819" max="2819" width="9.42578125" style="108" customWidth="1"/>
    <col min="2820" max="2820" width="11.5703125" style="108" customWidth="1"/>
    <col min="2821" max="2821" width="11" style="108" customWidth="1"/>
    <col min="2822" max="2822" width="12" style="108" customWidth="1"/>
    <col min="2823" max="2823" width="13.42578125" style="108" customWidth="1"/>
    <col min="2824" max="2824" width="9.140625" style="108"/>
    <col min="2825" max="2826" width="10.140625" style="108" bestFit="1" customWidth="1"/>
    <col min="2827" max="2828" width="9.140625" style="108"/>
    <col min="2829" max="2829" width="12.28515625" style="108" customWidth="1"/>
    <col min="2830" max="3072" width="9.140625" style="108"/>
    <col min="3073" max="3073" width="5.140625" style="108" customWidth="1"/>
    <col min="3074" max="3074" width="21.140625" style="108" customWidth="1"/>
    <col min="3075" max="3075" width="9.42578125" style="108" customWidth="1"/>
    <col min="3076" max="3076" width="11.5703125" style="108" customWidth="1"/>
    <col min="3077" max="3077" width="11" style="108" customWidth="1"/>
    <col min="3078" max="3078" width="12" style="108" customWidth="1"/>
    <col min="3079" max="3079" width="13.42578125" style="108" customWidth="1"/>
    <col min="3080" max="3080" width="9.140625" style="108"/>
    <col min="3081" max="3082" width="10.140625" style="108" bestFit="1" customWidth="1"/>
    <col min="3083" max="3084" width="9.140625" style="108"/>
    <col min="3085" max="3085" width="12.28515625" style="108" customWidth="1"/>
    <col min="3086" max="3328" width="9.140625" style="108"/>
    <col min="3329" max="3329" width="5.140625" style="108" customWidth="1"/>
    <col min="3330" max="3330" width="21.140625" style="108" customWidth="1"/>
    <col min="3331" max="3331" width="9.42578125" style="108" customWidth="1"/>
    <col min="3332" max="3332" width="11.5703125" style="108" customWidth="1"/>
    <col min="3333" max="3333" width="11" style="108" customWidth="1"/>
    <col min="3334" max="3334" width="12" style="108" customWidth="1"/>
    <col min="3335" max="3335" width="13.42578125" style="108" customWidth="1"/>
    <col min="3336" max="3336" width="9.140625" style="108"/>
    <col min="3337" max="3338" width="10.140625" style="108" bestFit="1" customWidth="1"/>
    <col min="3339" max="3340" width="9.140625" style="108"/>
    <col min="3341" max="3341" width="12.28515625" style="108" customWidth="1"/>
    <col min="3342" max="3584" width="9.140625" style="108"/>
    <col min="3585" max="3585" width="5.140625" style="108" customWidth="1"/>
    <col min="3586" max="3586" width="21.140625" style="108" customWidth="1"/>
    <col min="3587" max="3587" width="9.42578125" style="108" customWidth="1"/>
    <col min="3588" max="3588" width="11.5703125" style="108" customWidth="1"/>
    <col min="3589" max="3589" width="11" style="108" customWidth="1"/>
    <col min="3590" max="3590" width="12" style="108" customWidth="1"/>
    <col min="3591" max="3591" width="13.42578125" style="108" customWidth="1"/>
    <col min="3592" max="3592" width="9.140625" style="108"/>
    <col min="3593" max="3594" width="10.140625" style="108" bestFit="1" customWidth="1"/>
    <col min="3595" max="3596" width="9.140625" style="108"/>
    <col min="3597" max="3597" width="12.28515625" style="108" customWidth="1"/>
    <col min="3598" max="3840" width="9.140625" style="108"/>
    <col min="3841" max="3841" width="5.140625" style="108" customWidth="1"/>
    <col min="3842" max="3842" width="21.140625" style="108" customWidth="1"/>
    <col min="3843" max="3843" width="9.42578125" style="108" customWidth="1"/>
    <col min="3844" max="3844" width="11.5703125" style="108" customWidth="1"/>
    <col min="3845" max="3845" width="11" style="108" customWidth="1"/>
    <col min="3846" max="3846" width="12" style="108" customWidth="1"/>
    <col min="3847" max="3847" width="13.42578125" style="108" customWidth="1"/>
    <col min="3848" max="3848" width="9.140625" style="108"/>
    <col min="3849" max="3850" width="10.140625" style="108" bestFit="1" customWidth="1"/>
    <col min="3851" max="3852" width="9.140625" style="108"/>
    <col min="3853" max="3853" width="12.28515625" style="108" customWidth="1"/>
    <col min="3854" max="4096" width="9.140625" style="108"/>
    <col min="4097" max="4097" width="5.140625" style="108" customWidth="1"/>
    <col min="4098" max="4098" width="21.140625" style="108" customWidth="1"/>
    <col min="4099" max="4099" width="9.42578125" style="108" customWidth="1"/>
    <col min="4100" max="4100" width="11.5703125" style="108" customWidth="1"/>
    <col min="4101" max="4101" width="11" style="108" customWidth="1"/>
    <col min="4102" max="4102" width="12" style="108" customWidth="1"/>
    <col min="4103" max="4103" width="13.42578125" style="108" customWidth="1"/>
    <col min="4104" max="4104" width="9.140625" style="108"/>
    <col min="4105" max="4106" width="10.140625" style="108" bestFit="1" customWidth="1"/>
    <col min="4107" max="4108" width="9.140625" style="108"/>
    <col min="4109" max="4109" width="12.28515625" style="108" customWidth="1"/>
    <col min="4110" max="4352" width="9.140625" style="108"/>
    <col min="4353" max="4353" width="5.140625" style="108" customWidth="1"/>
    <col min="4354" max="4354" width="21.140625" style="108" customWidth="1"/>
    <col min="4355" max="4355" width="9.42578125" style="108" customWidth="1"/>
    <col min="4356" max="4356" width="11.5703125" style="108" customWidth="1"/>
    <col min="4357" max="4357" width="11" style="108" customWidth="1"/>
    <col min="4358" max="4358" width="12" style="108" customWidth="1"/>
    <col min="4359" max="4359" width="13.42578125" style="108" customWidth="1"/>
    <col min="4360" max="4360" width="9.140625" style="108"/>
    <col min="4361" max="4362" width="10.140625" style="108" bestFit="1" customWidth="1"/>
    <col min="4363" max="4364" width="9.140625" style="108"/>
    <col min="4365" max="4365" width="12.28515625" style="108" customWidth="1"/>
    <col min="4366" max="4608" width="9.140625" style="108"/>
    <col min="4609" max="4609" width="5.140625" style="108" customWidth="1"/>
    <col min="4610" max="4610" width="21.140625" style="108" customWidth="1"/>
    <col min="4611" max="4611" width="9.42578125" style="108" customWidth="1"/>
    <col min="4612" max="4612" width="11.5703125" style="108" customWidth="1"/>
    <col min="4613" max="4613" width="11" style="108" customWidth="1"/>
    <col min="4614" max="4614" width="12" style="108" customWidth="1"/>
    <col min="4615" max="4615" width="13.42578125" style="108" customWidth="1"/>
    <col min="4616" max="4616" width="9.140625" style="108"/>
    <col min="4617" max="4618" width="10.140625" style="108" bestFit="1" customWidth="1"/>
    <col min="4619" max="4620" width="9.140625" style="108"/>
    <col min="4621" max="4621" width="12.28515625" style="108" customWidth="1"/>
    <col min="4622" max="4864" width="9.140625" style="108"/>
    <col min="4865" max="4865" width="5.140625" style="108" customWidth="1"/>
    <col min="4866" max="4866" width="21.140625" style="108" customWidth="1"/>
    <col min="4867" max="4867" width="9.42578125" style="108" customWidth="1"/>
    <col min="4868" max="4868" width="11.5703125" style="108" customWidth="1"/>
    <col min="4869" max="4869" width="11" style="108" customWidth="1"/>
    <col min="4870" max="4870" width="12" style="108" customWidth="1"/>
    <col min="4871" max="4871" width="13.42578125" style="108" customWidth="1"/>
    <col min="4872" max="4872" width="9.140625" style="108"/>
    <col min="4873" max="4874" width="10.140625" style="108" bestFit="1" customWidth="1"/>
    <col min="4875" max="4876" width="9.140625" style="108"/>
    <col min="4877" max="4877" width="12.28515625" style="108" customWidth="1"/>
    <col min="4878" max="5120" width="9.140625" style="108"/>
    <col min="5121" max="5121" width="5.140625" style="108" customWidth="1"/>
    <col min="5122" max="5122" width="21.140625" style="108" customWidth="1"/>
    <col min="5123" max="5123" width="9.42578125" style="108" customWidth="1"/>
    <col min="5124" max="5124" width="11.5703125" style="108" customWidth="1"/>
    <col min="5125" max="5125" width="11" style="108" customWidth="1"/>
    <col min="5126" max="5126" width="12" style="108" customWidth="1"/>
    <col min="5127" max="5127" width="13.42578125" style="108" customWidth="1"/>
    <col min="5128" max="5128" width="9.140625" style="108"/>
    <col min="5129" max="5130" width="10.140625" style="108" bestFit="1" customWidth="1"/>
    <col min="5131" max="5132" width="9.140625" style="108"/>
    <col min="5133" max="5133" width="12.28515625" style="108" customWidth="1"/>
    <col min="5134" max="5376" width="9.140625" style="108"/>
    <col min="5377" max="5377" width="5.140625" style="108" customWidth="1"/>
    <col min="5378" max="5378" width="21.140625" style="108" customWidth="1"/>
    <col min="5379" max="5379" width="9.42578125" style="108" customWidth="1"/>
    <col min="5380" max="5380" width="11.5703125" style="108" customWidth="1"/>
    <col min="5381" max="5381" width="11" style="108" customWidth="1"/>
    <col min="5382" max="5382" width="12" style="108" customWidth="1"/>
    <col min="5383" max="5383" width="13.42578125" style="108" customWidth="1"/>
    <col min="5384" max="5384" width="9.140625" style="108"/>
    <col min="5385" max="5386" width="10.140625" style="108" bestFit="1" customWidth="1"/>
    <col min="5387" max="5388" width="9.140625" style="108"/>
    <col min="5389" max="5389" width="12.28515625" style="108" customWidth="1"/>
    <col min="5390" max="5632" width="9.140625" style="108"/>
    <col min="5633" max="5633" width="5.140625" style="108" customWidth="1"/>
    <col min="5634" max="5634" width="21.140625" style="108" customWidth="1"/>
    <col min="5635" max="5635" width="9.42578125" style="108" customWidth="1"/>
    <col min="5636" max="5636" width="11.5703125" style="108" customWidth="1"/>
    <col min="5637" max="5637" width="11" style="108" customWidth="1"/>
    <col min="5638" max="5638" width="12" style="108" customWidth="1"/>
    <col min="5639" max="5639" width="13.42578125" style="108" customWidth="1"/>
    <col min="5640" max="5640" width="9.140625" style="108"/>
    <col min="5641" max="5642" width="10.140625" style="108" bestFit="1" customWidth="1"/>
    <col min="5643" max="5644" width="9.140625" style="108"/>
    <col min="5645" max="5645" width="12.28515625" style="108" customWidth="1"/>
    <col min="5646" max="5888" width="9.140625" style="108"/>
    <col min="5889" max="5889" width="5.140625" style="108" customWidth="1"/>
    <col min="5890" max="5890" width="21.140625" style="108" customWidth="1"/>
    <col min="5891" max="5891" width="9.42578125" style="108" customWidth="1"/>
    <col min="5892" max="5892" width="11.5703125" style="108" customWidth="1"/>
    <col min="5893" max="5893" width="11" style="108" customWidth="1"/>
    <col min="5894" max="5894" width="12" style="108" customWidth="1"/>
    <col min="5895" max="5895" width="13.42578125" style="108" customWidth="1"/>
    <col min="5896" max="5896" width="9.140625" style="108"/>
    <col min="5897" max="5898" width="10.140625" style="108" bestFit="1" customWidth="1"/>
    <col min="5899" max="5900" width="9.140625" style="108"/>
    <col min="5901" max="5901" width="12.28515625" style="108" customWidth="1"/>
    <col min="5902" max="6144" width="9.140625" style="108"/>
    <col min="6145" max="6145" width="5.140625" style="108" customWidth="1"/>
    <col min="6146" max="6146" width="21.140625" style="108" customWidth="1"/>
    <col min="6147" max="6147" width="9.42578125" style="108" customWidth="1"/>
    <col min="6148" max="6148" width="11.5703125" style="108" customWidth="1"/>
    <col min="6149" max="6149" width="11" style="108" customWidth="1"/>
    <col min="6150" max="6150" width="12" style="108" customWidth="1"/>
    <col min="6151" max="6151" width="13.42578125" style="108" customWidth="1"/>
    <col min="6152" max="6152" width="9.140625" style="108"/>
    <col min="6153" max="6154" width="10.140625" style="108" bestFit="1" customWidth="1"/>
    <col min="6155" max="6156" width="9.140625" style="108"/>
    <col min="6157" max="6157" width="12.28515625" style="108" customWidth="1"/>
    <col min="6158" max="6400" width="9.140625" style="108"/>
    <col min="6401" max="6401" width="5.140625" style="108" customWidth="1"/>
    <col min="6402" max="6402" width="21.140625" style="108" customWidth="1"/>
    <col min="6403" max="6403" width="9.42578125" style="108" customWidth="1"/>
    <col min="6404" max="6404" width="11.5703125" style="108" customWidth="1"/>
    <col min="6405" max="6405" width="11" style="108" customWidth="1"/>
    <col min="6406" max="6406" width="12" style="108" customWidth="1"/>
    <col min="6407" max="6407" width="13.42578125" style="108" customWidth="1"/>
    <col min="6408" max="6408" width="9.140625" style="108"/>
    <col min="6409" max="6410" width="10.140625" style="108" bestFit="1" customWidth="1"/>
    <col min="6411" max="6412" width="9.140625" style="108"/>
    <col min="6413" max="6413" width="12.28515625" style="108" customWidth="1"/>
    <col min="6414" max="6656" width="9.140625" style="108"/>
    <col min="6657" max="6657" width="5.140625" style="108" customWidth="1"/>
    <col min="6658" max="6658" width="21.140625" style="108" customWidth="1"/>
    <col min="6659" max="6659" width="9.42578125" style="108" customWidth="1"/>
    <col min="6660" max="6660" width="11.5703125" style="108" customWidth="1"/>
    <col min="6661" max="6661" width="11" style="108" customWidth="1"/>
    <col min="6662" max="6662" width="12" style="108" customWidth="1"/>
    <col min="6663" max="6663" width="13.42578125" style="108" customWidth="1"/>
    <col min="6664" max="6664" width="9.140625" style="108"/>
    <col min="6665" max="6666" width="10.140625" style="108" bestFit="1" customWidth="1"/>
    <col min="6667" max="6668" width="9.140625" style="108"/>
    <col min="6669" max="6669" width="12.28515625" style="108" customWidth="1"/>
    <col min="6670" max="6912" width="9.140625" style="108"/>
    <col min="6913" max="6913" width="5.140625" style="108" customWidth="1"/>
    <col min="6914" max="6914" width="21.140625" style="108" customWidth="1"/>
    <col min="6915" max="6915" width="9.42578125" style="108" customWidth="1"/>
    <col min="6916" max="6916" width="11.5703125" style="108" customWidth="1"/>
    <col min="6917" max="6917" width="11" style="108" customWidth="1"/>
    <col min="6918" max="6918" width="12" style="108" customWidth="1"/>
    <col min="6919" max="6919" width="13.42578125" style="108" customWidth="1"/>
    <col min="6920" max="6920" width="9.140625" style="108"/>
    <col min="6921" max="6922" width="10.140625" style="108" bestFit="1" customWidth="1"/>
    <col min="6923" max="6924" width="9.140625" style="108"/>
    <col min="6925" max="6925" width="12.28515625" style="108" customWidth="1"/>
    <col min="6926" max="7168" width="9.140625" style="108"/>
    <col min="7169" max="7169" width="5.140625" style="108" customWidth="1"/>
    <col min="7170" max="7170" width="21.140625" style="108" customWidth="1"/>
    <col min="7171" max="7171" width="9.42578125" style="108" customWidth="1"/>
    <col min="7172" max="7172" width="11.5703125" style="108" customWidth="1"/>
    <col min="7173" max="7173" width="11" style="108" customWidth="1"/>
    <col min="7174" max="7174" width="12" style="108" customWidth="1"/>
    <col min="7175" max="7175" width="13.42578125" style="108" customWidth="1"/>
    <col min="7176" max="7176" width="9.140625" style="108"/>
    <col min="7177" max="7178" width="10.140625" style="108" bestFit="1" customWidth="1"/>
    <col min="7179" max="7180" width="9.140625" style="108"/>
    <col min="7181" max="7181" width="12.28515625" style="108" customWidth="1"/>
    <col min="7182" max="7424" width="9.140625" style="108"/>
    <col min="7425" max="7425" width="5.140625" style="108" customWidth="1"/>
    <col min="7426" max="7426" width="21.140625" style="108" customWidth="1"/>
    <col min="7427" max="7427" width="9.42578125" style="108" customWidth="1"/>
    <col min="7428" max="7428" width="11.5703125" style="108" customWidth="1"/>
    <col min="7429" max="7429" width="11" style="108" customWidth="1"/>
    <col min="7430" max="7430" width="12" style="108" customWidth="1"/>
    <col min="7431" max="7431" width="13.42578125" style="108" customWidth="1"/>
    <col min="7432" max="7432" width="9.140625" style="108"/>
    <col min="7433" max="7434" width="10.140625" style="108" bestFit="1" customWidth="1"/>
    <col min="7435" max="7436" width="9.140625" style="108"/>
    <col min="7437" max="7437" width="12.28515625" style="108" customWidth="1"/>
    <col min="7438" max="7680" width="9.140625" style="108"/>
    <col min="7681" max="7681" width="5.140625" style="108" customWidth="1"/>
    <col min="7682" max="7682" width="21.140625" style="108" customWidth="1"/>
    <col min="7683" max="7683" width="9.42578125" style="108" customWidth="1"/>
    <col min="7684" max="7684" width="11.5703125" style="108" customWidth="1"/>
    <col min="7685" max="7685" width="11" style="108" customWidth="1"/>
    <col min="7686" max="7686" width="12" style="108" customWidth="1"/>
    <col min="7687" max="7687" width="13.42578125" style="108" customWidth="1"/>
    <col min="7688" max="7688" width="9.140625" style="108"/>
    <col min="7689" max="7690" width="10.140625" style="108" bestFit="1" customWidth="1"/>
    <col min="7691" max="7692" width="9.140625" style="108"/>
    <col min="7693" max="7693" width="12.28515625" style="108" customWidth="1"/>
    <col min="7694" max="7936" width="9.140625" style="108"/>
    <col min="7937" max="7937" width="5.140625" style="108" customWidth="1"/>
    <col min="7938" max="7938" width="21.140625" style="108" customWidth="1"/>
    <col min="7939" max="7939" width="9.42578125" style="108" customWidth="1"/>
    <col min="7940" max="7940" width="11.5703125" style="108" customWidth="1"/>
    <col min="7941" max="7941" width="11" style="108" customWidth="1"/>
    <col min="7942" max="7942" width="12" style="108" customWidth="1"/>
    <col min="7943" max="7943" width="13.42578125" style="108" customWidth="1"/>
    <col min="7944" max="7944" width="9.140625" style="108"/>
    <col min="7945" max="7946" width="10.140625" style="108" bestFit="1" customWidth="1"/>
    <col min="7947" max="7948" width="9.140625" style="108"/>
    <col min="7949" max="7949" width="12.28515625" style="108" customWidth="1"/>
    <col min="7950" max="8192" width="9.140625" style="108"/>
    <col min="8193" max="8193" width="5.140625" style="108" customWidth="1"/>
    <col min="8194" max="8194" width="21.140625" style="108" customWidth="1"/>
    <col min="8195" max="8195" width="9.42578125" style="108" customWidth="1"/>
    <col min="8196" max="8196" width="11.5703125" style="108" customWidth="1"/>
    <col min="8197" max="8197" width="11" style="108" customWidth="1"/>
    <col min="8198" max="8198" width="12" style="108" customWidth="1"/>
    <col min="8199" max="8199" width="13.42578125" style="108" customWidth="1"/>
    <col min="8200" max="8200" width="9.140625" style="108"/>
    <col min="8201" max="8202" width="10.140625" style="108" bestFit="1" customWidth="1"/>
    <col min="8203" max="8204" width="9.140625" style="108"/>
    <col min="8205" max="8205" width="12.28515625" style="108" customWidth="1"/>
    <col min="8206" max="8448" width="9.140625" style="108"/>
    <col min="8449" max="8449" width="5.140625" style="108" customWidth="1"/>
    <col min="8450" max="8450" width="21.140625" style="108" customWidth="1"/>
    <col min="8451" max="8451" width="9.42578125" style="108" customWidth="1"/>
    <col min="8452" max="8452" width="11.5703125" style="108" customWidth="1"/>
    <col min="8453" max="8453" width="11" style="108" customWidth="1"/>
    <col min="8454" max="8454" width="12" style="108" customWidth="1"/>
    <col min="8455" max="8455" width="13.42578125" style="108" customWidth="1"/>
    <col min="8456" max="8456" width="9.140625" style="108"/>
    <col min="8457" max="8458" width="10.140625" style="108" bestFit="1" customWidth="1"/>
    <col min="8459" max="8460" width="9.140625" style="108"/>
    <col min="8461" max="8461" width="12.28515625" style="108" customWidth="1"/>
    <col min="8462" max="8704" width="9.140625" style="108"/>
    <col min="8705" max="8705" width="5.140625" style="108" customWidth="1"/>
    <col min="8706" max="8706" width="21.140625" style="108" customWidth="1"/>
    <col min="8707" max="8707" width="9.42578125" style="108" customWidth="1"/>
    <col min="8708" max="8708" width="11.5703125" style="108" customWidth="1"/>
    <col min="8709" max="8709" width="11" style="108" customWidth="1"/>
    <col min="8710" max="8710" width="12" style="108" customWidth="1"/>
    <col min="8711" max="8711" width="13.42578125" style="108" customWidth="1"/>
    <col min="8712" max="8712" width="9.140625" style="108"/>
    <col min="8713" max="8714" width="10.140625" style="108" bestFit="1" customWidth="1"/>
    <col min="8715" max="8716" width="9.140625" style="108"/>
    <col min="8717" max="8717" width="12.28515625" style="108" customWidth="1"/>
    <col min="8718" max="8960" width="9.140625" style="108"/>
    <col min="8961" max="8961" width="5.140625" style="108" customWidth="1"/>
    <col min="8962" max="8962" width="21.140625" style="108" customWidth="1"/>
    <col min="8963" max="8963" width="9.42578125" style="108" customWidth="1"/>
    <col min="8964" max="8964" width="11.5703125" style="108" customWidth="1"/>
    <col min="8965" max="8965" width="11" style="108" customWidth="1"/>
    <col min="8966" max="8966" width="12" style="108" customWidth="1"/>
    <col min="8967" max="8967" width="13.42578125" style="108" customWidth="1"/>
    <col min="8968" max="8968" width="9.140625" style="108"/>
    <col min="8969" max="8970" width="10.140625" style="108" bestFit="1" customWidth="1"/>
    <col min="8971" max="8972" width="9.140625" style="108"/>
    <col min="8973" max="8973" width="12.28515625" style="108" customWidth="1"/>
    <col min="8974" max="9216" width="9.140625" style="108"/>
    <col min="9217" max="9217" width="5.140625" style="108" customWidth="1"/>
    <col min="9218" max="9218" width="21.140625" style="108" customWidth="1"/>
    <col min="9219" max="9219" width="9.42578125" style="108" customWidth="1"/>
    <col min="9220" max="9220" width="11.5703125" style="108" customWidth="1"/>
    <col min="9221" max="9221" width="11" style="108" customWidth="1"/>
    <col min="9222" max="9222" width="12" style="108" customWidth="1"/>
    <col min="9223" max="9223" width="13.42578125" style="108" customWidth="1"/>
    <col min="9224" max="9224" width="9.140625" style="108"/>
    <col min="9225" max="9226" width="10.140625" style="108" bestFit="1" customWidth="1"/>
    <col min="9227" max="9228" width="9.140625" style="108"/>
    <col min="9229" max="9229" width="12.28515625" style="108" customWidth="1"/>
    <col min="9230" max="9472" width="9.140625" style="108"/>
    <col min="9473" max="9473" width="5.140625" style="108" customWidth="1"/>
    <col min="9474" max="9474" width="21.140625" style="108" customWidth="1"/>
    <col min="9475" max="9475" width="9.42578125" style="108" customWidth="1"/>
    <col min="9476" max="9476" width="11.5703125" style="108" customWidth="1"/>
    <col min="9477" max="9477" width="11" style="108" customWidth="1"/>
    <col min="9478" max="9478" width="12" style="108" customWidth="1"/>
    <col min="9479" max="9479" width="13.42578125" style="108" customWidth="1"/>
    <col min="9480" max="9480" width="9.140625" style="108"/>
    <col min="9481" max="9482" width="10.140625" style="108" bestFit="1" customWidth="1"/>
    <col min="9483" max="9484" width="9.140625" style="108"/>
    <col min="9485" max="9485" width="12.28515625" style="108" customWidth="1"/>
    <col min="9486" max="9728" width="9.140625" style="108"/>
    <col min="9729" max="9729" width="5.140625" style="108" customWidth="1"/>
    <col min="9730" max="9730" width="21.140625" style="108" customWidth="1"/>
    <col min="9731" max="9731" width="9.42578125" style="108" customWidth="1"/>
    <col min="9732" max="9732" width="11.5703125" style="108" customWidth="1"/>
    <col min="9733" max="9733" width="11" style="108" customWidth="1"/>
    <col min="9734" max="9734" width="12" style="108" customWidth="1"/>
    <col min="9735" max="9735" width="13.42578125" style="108" customWidth="1"/>
    <col min="9736" max="9736" width="9.140625" style="108"/>
    <col min="9737" max="9738" width="10.140625" style="108" bestFit="1" customWidth="1"/>
    <col min="9739" max="9740" width="9.140625" style="108"/>
    <col min="9741" max="9741" width="12.28515625" style="108" customWidth="1"/>
    <col min="9742" max="9984" width="9.140625" style="108"/>
    <col min="9985" max="9985" width="5.140625" style="108" customWidth="1"/>
    <col min="9986" max="9986" width="21.140625" style="108" customWidth="1"/>
    <col min="9987" max="9987" width="9.42578125" style="108" customWidth="1"/>
    <col min="9988" max="9988" width="11.5703125" style="108" customWidth="1"/>
    <col min="9989" max="9989" width="11" style="108" customWidth="1"/>
    <col min="9990" max="9990" width="12" style="108" customWidth="1"/>
    <col min="9991" max="9991" width="13.42578125" style="108" customWidth="1"/>
    <col min="9992" max="9992" width="9.140625" style="108"/>
    <col min="9993" max="9994" width="10.140625" style="108" bestFit="1" customWidth="1"/>
    <col min="9995" max="9996" width="9.140625" style="108"/>
    <col min="9997" max="9997" width="12.28515625" style="108" customWidth="1"/>
    <col min="9998" max="10240" width="9.140625" style="108"/>
    <col min="10241" max="10241" width="5.140625" style="108" customWidth="1"/>
    <col min="10242" max="10242" width="21.140625" style="108" customWidth="1"/>
    <col min="10243" max="10243" width="9.42578125" style="108" customWidth="1"/>
    <col min="10244" max="10244" width="11.5703125" style="108" customWidth="1"/>
    <col min="10245" max="10245" width="11" style="108" customWidth="1"/>
    <col min="10246" max="10246" width="12" style="108" customWidth="1"/>
    <col min="10247" max="10247" width="13.42578125" style="108" customWidth="1"/>
    <col min="10248" max="10248" width="9.140625" style="108"/>
    <col min="10249" max="10250" width="10.140625" style="108" bestFit="1" customWidth="1"/>
    <col min="10251" max="10252" width="9.140625" style="108"/>
    <col min="10253" max="10253" width="12.28515625" style="108" customWidth="1"/>
    <col min="10254" max="10496" width="9.140625" style="108"/>
    <col min="10497" max="10497" width="5.140625" style="108" customWidth="1"/>
    <col min="10498" max="10498" width="21.140625" style="108" customWidth="1"/>
    <col min="10499" max="10499" width="9.42578125" style="108" customWidth="1"/>
    <col min="10500" max="10500" width="11.5703125" style="108" customWidth="1"/>
    <col min="10501" max="10501" width="11" style="108" customWidth="1"/>
    <col min="10502" max="10502" width="12" style="108" customWidth="1"/>
    <col min="10503" max="10503" width="13.42578125" style="108" customWidth="1"/>
    <col min="10504" max="10504" width="9.140625" style="108"/>
    <col min="10505" max="10506" width="10.140625" style="108" bestFit="1" customWidth="1"/>
    <col min="10507" max="10508" width="9.140625" style="108"/>
    <col min="10509" max="10509" width="12.28515625" style="108" customWidth="1"/>
    <col min="10510" max="10752" width="9.140625" style="108"/>
    <col min="10753" max="10753" width="5.140625" style="108" customWidth="1"/>
    <col min="10754" max="10754" width="21.140625" style="108" customWidth="1"/>
    <col min="10755" max="10755" width="9.42578125" style="108" customWidth="1"/>
    <col min="10756" max="10756" width="11.5703125" style="108" customWidth="1"/>
    <col min="10757" max="10757" width="11" style="108" customWidth="1"/>
    <col min="10758" max="10758" width="12" style="108" customWidth="1"/>
    <col min="10759" max="10759" width="13.42578125" style="108" customWidth="1"/>
    <col min="10760" max="10760" width="9.140625" style="108"/>
    <col min="10761" max="10762" width="10.140625" style="108" bestFit="1" customWidth="1"/>
    <col min="10763" max="10764" width="9.140625" style="108"/>
    <col min="10765" max="10765" width="12.28515625" style="108" customWidth="1"/>
    <col min="10766" max="11008" width="9.140625" style="108"/>
    <col min="11009" max="11009" width="5.140625" style="108" customWidth="1"/>
    <col min="11010" max="11010" width="21.140625" style="108" customWidth="1"/>
    <col min="11011" max="11011" width="9.42578125" style="108" customWidth="1"/>
    <col min="11012" max="11012" width="11.5703125" style="108" customWidth="1"/>
    <col min="11013" max="11013" width="11" style="108" customWidth="1"/>
    <col min="11014" max="11014" width="12" style="108" customWidth="1"/>
    <col min="11015" max="11015" width="13.42578125" style="108" customWidth="1"/>
    <col min="11016" max="11016" width="9.140625" style="108"/>
    <col min="11017" max="11018" width="10.140625" style="108" bestFit="1" customWidth="1"/>
    <col min="11019" max="11020" width="9.140625" style="108"/>
    <col min="11021" max="11021" width="12.28515625" style="108" customWidth="1"/>
    <col min="11022" max="11264" width="9.140625" style="108"/>
    <col min="11265" max="11265" width="5.140625" style="108" customWidth="1"/>
    <col min="11266" max="11266" width="21.140625" style="108" customWidth="1"/>
    <col min="11267" max="11267" width="9.42578125" style="108" customWidth="1"/>
    <col min="11268" max="11268" width="11.5703125" style="108" customWidth="1"/>
    <col min="11269" max="11269" width="11" style="108" customWidth="1"/>
    <col min="11270" max="11270" width="12" style="108" customWidth="1"/>
    <col min="11271" max="11271" width="13.42578125" style="108" customWidth="1"/>
    <col min="11272" max="11272" width="9.140625" style="108"/>
    <col min="11273" max="11274" width="10.140625" style="108" bestFit="1" customWidth="1"/>
    <col min="11275" max="11276" width="9.140625" style="108"/>
    <col min="11277" max="11277" width="12.28515625" style="108" customWidth="1"/>
    <col min="11278" max="11520" width="9.140625" style="108"/>
    <col min="11521" max="11521" width="5.140625" style="108" customWidth="1"/>
    <col min="11522" max="11522" width="21.140625" style="108" customWidth="1"/>
    <col min="11523" max="11523" width="9.42578125" style="108" customWidth="1"/>
    <col min="11524" max="11524" width="11.5703125" style="108" customWidth="1"/>
    <col min="11525" max="11525" width="11" style="108" customWidth="1"/>
    <col min="11526" max="11526" width="12" style="108" customWidth="1"/>
    <col min="11527" max="11527" width="13.42578125" style="108" customWidth="1"/>
    <col min="11528" max="11528" width="9.140625" style="108"/>
    <col min="11529" max="11530" width="10.140625" style="108" bestFit="1" customWidth="1"/>
    <col min="11531" max="11532" width="9.140625" style="108"/>
    <col min="11533" max="11533" width="12.28515625" style="108" customWidth="1"/>
    <col min="11534" max="11776" width="9.140625" style="108"/>
    <col min="11777" max="11777" width="5.140625" style="108" customWidth="1"/>
    <col min="11778" max="11778" width="21.140625" style="108" customWidth="1"/>
    <col min="11779" max="11779" width="9.42578125" style="108" customWidth="1"/>
    <col min="11780" max="11780" width="11.5703125" style="108" customWidth="1"/>
    <col min="11781" max="11781" width="11" style="108" customWidth="1"/>
    <col min="11782" max="11782" width="12" style="108" customWidth="1"/>
    <col min="11783" max="11783" width="13.42578125" style="108" customWidth="1"/>
    <col min="11784" max="11784" width="9.140625" style="108"/>
    <col min="11785" max="11786" width="10.140625" style="108" bestFit="1" customWidth="1"/>
    <col min="11787" max="11788" width="9.140625" style="108"/>
    <col min="11789" max="11789" width="12.28515625" style="108" customWidth="1"/>
    <col min="11790" max="12032" width="9.140625" style="108"/>
    <col min="12033" max="12033" width="5.140625" style="108" customWidth="1"/>
    <col min="12034" max="12034" width="21.140625" style="108" customWidth="1"/>
    <col min="12035" max="12035" width="9.42578125" style="108" customWidth="1"/>
    <col min="12036" max="12036" width="11.5703125" style="108" customWidth="1"/>
    <col min="12037" max="12037" width="11" style="108" customWidth="1"/>
    <col min="12038" max="12038" width="12" style="108" customWidth="1"/>
    <col min="12039" max="12039" width="13.42578125" style="108" customWidth="1"/>
    <col min="12040" max="12040" width="9.140625" style="108"/>
    <col min="12041" max="12042" width="10.140625" style="108" bestFit="1" customWidth="1"/>
    <col min="12043" max="12044" width="9.140625" style="108"/>
    <col min="12045" max="12045" width="12.28515625" style="108" customWidth="1"/>
    <col min="12046" max="12288" width="9.140625" style="108"/>
    <col min="12289" max="12289" width="5.140625" style="108" customWidth="1"/>
    <col min="12290" max="12290" width="21.140625" style="108" customWidth="1"/>
    <col min="12291" max="12291" width="9.42578125" style="108" customWidth="1"/>
    <col min="12292" max="12292" width="11.5703125" style="108" customWidth="1"/>
    <col min="12293" max="12293" width="11" style="108" customWidth="1"/>
    <col min="12294" max="12294" width="12" style="108" customWidth="1"/>
    <col min="12295" max="12295" width="13.42578125" style="108" customWidth="1"/>
    <col min="12296" max="12296" width="9.140625" style="108"/>
    <col min="12297" max="12298" width="10.140625" style="108" bestFit="1" customWidth="1"/>
    <col min="12299" max="12300" width="9.140625" style="108"/>
    <col min="12301" max="12301" width="12.28515625" style="108" customWidth="1"/>
    <col min="12302" max="12544" width="9.140625" style="108"/>
    <col min="12545" max="12545" width="5.140625" style="108" customWidth="1"/>
    <col min="12546" max="12546" width="21.140625" style="108" customWidth="1"/>
    <col min="12547" max="12547" width="9.42578125" style="108" customWidth="1"/>
    <col min="12548" max="12548" width="11.5703125" style="108" customWidth="1"/>
    <col min="12549" max="12549" width="11" style="108" customWidth="1"/>
    <col min="12550" max="12550" width="12" style="108" customWidth="1"/>
    <col min="12551" max="12551" width="13.42578125" style="108" customWidth="1"/>
    <col min="12552" max="12552" width="9.140625" style="108"/>
    <col min="12553" max="12554" width="10.140625" style="108" bestFit="1" customWidth="1"/>
    <col min="12555" max="12556" width="9.140625" style="108"/>
    <col min="12557" max="12557" width="12.28515625" style="108" customWidth="1"/>
    <col min="12558" max="12800" width="9.140625" style="108"/>
    <col min="12801" max="12801" width="5.140625" style="108" customWidth="1"/>
    <col min="12802" max="12802" width="21.140625" style="108" customWidth="1"/>
    <col min="12803" max="12803" width="9.42578125" style="108" customWidth="1"/>
    <col min="12804" max="12804" width="11.5703125" style="108" customWidth="1"/>
    <col min="12805" max="12805" width="11" style="108" customWidth="1"/>
    <col min="12806" max="12806" width="12" style="108" customWidth="1"/>
    <col min="12807" max="12807" width="13.42578125" style="108" customWidth="1"/>
    <col min="12808" max="12808" width="9.140625" style="108"/>
    <col min="12809" max="12810" width="10.140625" style="108" bestFit="1" customWidth="1"/>
    <col min="12811" max="12812" width="9.140625" style="108"/>
    <col min="12813" max="12813" width="12.28515625" style="108" customWidth="1"/>
    <col min="12814" max="13056" width="9.140625" style="108"/>
    <col min="13057" max="13057" width="5.140625" style="108" customWidth="1"/>
    <col min="13058" max="13058" width="21.140625" style="108" customWidth="1"/>
    <col min="13059" max="13059" width="9.42578125" style="108" customWidth="1"/>
    <col min="13060" max="13060" width="11.5703125" style="108" customWidth="1"/>
    <col min="13061" max="13061" width="11" style="108" customWidth="1"/>
    <col min="13062" max="13062" width="12" style="108" customWidth="1"/>
    <col min="13063" max="13063" width="13.42578125" style="108" customWidth="1"/>
    <col min="13064" max="13064" width="9.140625" style="108"/>
    <col min="13065" max="13066" width="10.140625" style="108" bestFit="1" customWidth="1"/>
    <col min="13067" max="13068" width="9.140625" style="108"/>
    <col min="13069" max="13069" width="12.28515625" style="108" customWidth="1"/>
    <col min="13070" max="13312" width="9.140625" style="108"/>
    <col min="13313" max="13313" width="5.140625" style="108" customWidth="1"/>
    <col min="13314" max="13314" width="21.140625" style="108" customWidth="1"/>
    <col min="13315" max="13315" width="9.42578125" style="108" customWidth="1"/>
    <col min="13316" max="13316" width="11.5703125" style="108" customWidth="1"/>
    <col min="13317" max="13317" width="11" style="108" customWidth="1"/>
    <col min="13318" max="13318" width="12" style="108" customWidth="1"/>
    <col min="13319" max="13319" width="13.42578125" style="108" customWidth="1"/>
    <col min="13320" max="13320" width="9.140625" style="108"/>
    <col min="13321" max="13322" width="10.140625" style="108" bestFit="1" customWidth="1"/>
    <col min="13323" max="13324" width="9.140625" style="108"/>
    <col min="13325" max="13325" width="12.28515625" style="108" customWidth="1"/>
    <col min="13326" max="13568" width="9.140625" style="108"/>
    <col min="13569" max="13569" width="5.140625" style="108" customWidth="1"/>
    <col min="13570" max="13570" width="21.140625" style="108" customWidth="1"/>
    <col min="13571" max="13571" width="9.42578125" style="108" customWidth="1"/>
    <col min="13572" max="13572" width="11.5703125" style="108" customWidth="1"/>
    <col min="13573" max="13573" width="11" style="108" customWidth="1"/>
    <col min="13574" max="13574" width="12" style="108" customWidth="1"/>
    <col min="13575" max="13575" width="13.42578125" style="108" customWidth="1"/>
    <col min="13576" max="13576" width="9.140625" style="108"/>
    <col min="13577" max="13578" width="10.140625" style="108" bestFit="1" customWidth="1"/>
    <col min="13579" max="13580" width="9.140625" style="108"/>
    <col min="13581" max="13581" width="12.28515625" style="108" customWidth="1"/>
    <col min="13582" max="13824" width="9.140625" style="108"/>
    <col min="13825" max="13825" width="5.140625" style="108" customWidth="1"/>
    <col min="13826" max="13826" width="21.140625" style="108" customWidth="1"/>
    <col min="13827" max="13827" width="9.42578125" style="108" customWidth="1"/>
    <col min="13828" max="13828" width="11.5703125" style="108" customWidth="1"/>
    <col min="13829" max="13829" width="11" style="108" customWidth="1"/>
    <col min="13830" max="13830" width="12" style="108" customWidth="1"/>
    <col min="13831" max="13831" width="13.42578125" style="108" customWidth="1"/>
    <col min="13832" max="13832" width="9.140625" style="108"/>
    <col min="13833" max="13834" width="10.140625" style="108" bestFit="1" customWidth="1"/>
    <col min="13835" max="13836" width="9.140625" style="108"/>
    <col min="13837" max="13837" width="12.28515625" style="108" customWidth="1"/>
    <col min="13838" max="14080" width="9.140625" style="108"/>
    <col min="14081" max="14081" width="5.140625" style="108" customWidth="1"/>
    <col min="14082" max="14082" width="21.140625" style="108" customWidth="1"/>
    <col min="14083" max="14083" width="9.42578125" style="108" customWidth="1"/>
    <col min="14084" max="14084" width="11.5703125" style="108" customWidth="1"/>
    <col min="14085" max="14085" width="11" style="108" customWidth="1"/>
    <col min="14086" max="14086" width="12" style="108" customWidth="1"/>
    <col min="14087" max="14087" width="13.42578125" style="108" customWidth="1"/>
    <col min="14088" max="14088" width="9.140625" style="108"/>
    <col min="14089" max="14090" width="10.140625" style="108" bestFit="1" customWidth="1"/>
    <col min="14091" max="14092" width="9.140625" style="108"/>
    <col min="14093" max="14093" width="12.28515625" style="108" customWidth="1"/>
    <col min="14094" max="14336" width="9.140625" style="108"/>
    <col min="14337" max="14337" width="5.140625" style="108" customWidth="1"/>
    <col min="14338" max="14338" width="21.140625" style="108" customWidth="1"/>
    <col min="14339" max="14339" width="9.42578125" style="108" customWidth="1"/>
    <col min="14340" max="14340" width="11.5703125" style="108" customWidth="1"/>
    <col min="14341" max="14341" width="11" style="108" customWidth="1"/>
    <col min="14342" max="14342" width="12" style="108" customWidth="1"/>
    <col min="14343" max="14343" width="13.42578125" style="108" customWidth="1"/>
    <col min="14344" max="14344" width="9.140625" style="108"/>
    <col min="14345" max="14346" width="10.140625" style="108" bestFit="1" customWidth="1"/>
    <col min="14347" max="14348" width="9.140625" style="108"/>
    <col min="14349" max="14349" width="12.28515625" style="108" customWidth="1"/>
    <col min="14350" max="14592" width="9.140625" style="108"/>
    <col min="14593" max="14593" width="5.140625" style="108" customWidth="1"/>
    <col min="14594" max="14594" width="21.140625" style="108" customWidth="1"/>
    <col min="14595" max="14595" width="9.42578125" style="108" customWidth="1"/>
    <col min="14596" max="14596" width="11.5703125" style="108" customWidth="1"/>
    <col min="14597" max="14597" width="11" style="108" customWidth="1"/>
    <col min="14598" max="14598" width="12" style="108" customWidth="1"/>
    <col min="14599" max="14599" width="13.42578125" style="108" customWidth="1"/>
    <col min="14600" max="14600" width="9.140625" style="108"/>
    <col min="14601" max="14602" width="10.140625" style="108" bestFit="1" customWidth="1"/>
    <col min="14603" max="14604" width="9.140625" style="108"/>
    <col min="14605" max="14605" width="12.28515625" style="108" customWidth="1"/>
    <col min="14606" max="14848" width="9.140625" style="108"/>
    <col min="14849" max="14849" width="5.140625" style="108" customWidth="1"/>
    <col min="14850" max="14850" width="21.140625" style="108" customWidth="1"/>
    <col min="14851" max="14851" width="9.42578125" style="108" customWidth="1"/>
    <col min="14852" max="14852" width="11.5703125" style="108" customWidth="1"/>
    <col min="14853" max="14853" width="11" style="108" customWidth="1"/>
    <col min="14854" max="14854" width="12" style="108" customWidth="1"/>
    <col min="14855" max="14855" width="13.42578125" style="108" customWidth="1"/>
    <col min="14856" max="14856" width="9.140625" style="108"/>
    <col min="14857" max="14858" width="10.140625" style="108" bestFit="1" customWidth="1"/>
    <col min="14859" max="14860" width="9.140625" style="108"/>
    <col min="14861" max="14861" width="12.28515625" style="108" customWidth="1"/>
    <col min="14862" max="15104" width="9.140625" style="108"/>
    <col min="15105" max="15105" width="5.140625" style="108" customWidth="1"/>
    <col min="15106" max="15106" width="21.140625" style="108" customWidth="1"/>
    <col min="15107" max="15107" width="9.42578125" style="108" customWidth="1"/>
    <col min="15108" max="15108" width="11.5703125" style="108" customWidth="1"/>
    <col min="15109" max="15109" width="11" style="108" customWidth="1"/>
    <col min="15110" max="15110" width="12" style="108" customWidth="1"/>
    <col min="15111" max="15111" width="13.42578125" style="108" customWidth="1"/>
    <col min="15112" max="15112" width="9.140625" style="108"/>
    <col min="15113" max="15114" width="10.140625" style="108" bestFit="1" customWidth="1"/>
    <col min="15115" max="15116" width="9.140625" style="108"/>
    <col min="15117" max="15117" width="12.28515625" style="108" customWidth="1"/>
    <col min="15118" max="15360" width="9.140625" style="108"/>
    <col min="15361" max="15361" width="5.140625" style="108" customWidth="1"/>
    <col min="15362" max="15362" width="21.140625" style="108" customWidth="1"/>
    <col min="15363" max="15363" width="9.42578125" style="108" customWidth="1"/>
    <col min="15364" max="15364" width="11.5703125" style="108" customWidth="1"/>
    <col min="15365" max="15365" width="11" style="108" customWidth="1"/>
    <col min="15366" max="15366" width="12" style="108" customWidth="1"/>
    <col min="15367" max="15367" width="13.42578125" style="108" customWidth="1"/>
    <col min="15368" max="15368" width="9.140625" style="108"/>
    <col min="15369" max="15370" width="10.140625" style="108" bestFit="1" customWidth="1"/>
    <col min="15371" max="15372" width="9.140625" style="108"/>
    <col min="15373" max="15373" width="12.28515625" style="108" customWidth="1"/>
    <col min="15374" max="15616" width="9.140625" style="108"/>
    <col min="15617" max="15617" width="5.140625" style="108" customWidth="1"/>
    <col min="15618" max="15618" width="21.140625" style="108" customWidth="1"/>
    <col min="15619" max="15619" width="9.42578125" style="108" customWidth="1"/>
    <col min="15620" max="15620" width="11.5703125" style="108" customWidth="1"/>
    <col min="15621" max="15621" width="11" style="108" customWidth="1"/>
    <col min="15622" max="15622" width="12" style="108" customWidth="1"/>
    <col min="15623" max="15623" width="13.42578125" style="108" customWidth="1"/>
    <col min="15624" max="15624" width="9.140625" style="108"/>
    <col min="15625" max="15626" width="10.140625" style="108" bestFit="1" customWidth="1"/>
    <col min="15627" max="15628" width="9.140625" style="108"/>
    <col min="15629" max="15629" width="12.28515625" style="108" customWidth="1"/>
    <col min="15630" max="15872" width="9.140625" style="108"/>
    <col min="15873" max="15873" width="5.140625" style="108" customWidth="1"/>
    <col min="15874" max="15874" width="21.140625" style="108" customWidth="1"/>
    <col min="15875" max="15875" width="9.42578125" style="108" customWidth="1"/>
    <col min="15876" max="15876" width="11.5703125" style="108" customWidth="1"/>
    <col min="15877" max="15877" width="11" style="108" customWidth="1"/>
    <col min="15878" max="15878" width="12" style="108" customWidth="1"/>
    <col min="15879" max="15879" width="13.42578125" style="108" customWidth="1"/>
    <col min="15880" max="15880" width="9.140625" style="108"/>
    <col min="15881" max="15882" width="10.140625" style="108" bestFit="1" customWidth="1"/>
    <col min="15883" max="15884" width="9.140625" style="108"/>
    <col min="15885" max="15885" width="12.28515625" style="108" customWidth="1"/>
    <col min="15886" max="16128" width="9.140625" style="108"/>
    <col min="16129" max="16129" width="5.140625" style="108" customWidth="1"/>
    <col min="16130" max="16130" width="21.140625" style="108" customWidth="1"/>
    <col min="16131" max="16131" width="9.42578125" style="108" customWidth="1"/>
    <col min="16132" max="16132" width="11.5703125" style="108" customWidth="1"/>
    <col min="16133" max="16133" width="11" style="108" customWidth="1"/>
    <col min="16134" max="16134" width="12" style="108" customWidth="1"/>
    <col min="16135" max="16135" width="13.42578125" style="108" customWidth="1"/>
    <col min="16136" max="16136" width="9.140625" style="108"/>
    <col min="16137" max="16138" width="10.140625" style="108" bestFit="1" customWidth="1"/>
    <col min="16139" max="16140" width="9.140625" style="108"/>
    <col min="16141" max="16141" width="12.28515625" style="108" customWidth="1"/>
    <col min="16142" max="16384" width="9.140625" style="108"/>
  </cols>
  <sheetData>
    <row r="1" spans="1:10" s="106" customFormat="1" ht="11.1" customHeight="1">
      <c r="A1" s="105"/>
      <c r="B1" s="156" t="s">
        <v>267</v>
      </c>
    </row>
    <row r="2" spans="1:10" ht="11.1" customHeight="1">
      <c r="B2" s="108" t="s">
        <v>264</v>
      </c>
    </row>
    <row r="3" spans="1:10" ht="11.1" customHeight="1"/>
    <row r="4" spans="1:10" ht="11.1" customHeight="1">
      <c r="B4" s="186" t="s">
        <v>291</v>
      </c>
      <c r="C4" s="186"/>
      <c r="D4" s="186"/>
      <c r="E4" s="186"/>
      <c r="F4" s="186"/>
      <c r="G4" s="186"/>
    </row>
    <row r="5" spans="1:10" ht="11.1" customHeight="1"/>
    <row r="6" spans="1:10" ht="11.1" customHeight="1">
      <c r="A6" s="187" t="s">
        <v>1</v>
      </c>
      <c r="B6" s="187" t="s">
        <v>189</v>
      </c>
      <c r="C6" s="187" t="s">
        <v>190</v>
      </c>
      <c r="D6" s="109" t="s">
        <v>191</v>
      </c>
      <c r="E6" s="187" t="s">
        <v>192</v>
      </c>
      <c r="F6" s="187" t="s">
        <v>193</v>
      </c>
      <c r="G6" s="109" t="s">
        <v>191</v>
      </c>
    </row>
    <row r="7" spans="1:10" ht="11.1" customHeight="1">
      <c r="A7" s="188"/>
      <c r="B7" s="188"/>
      <c r="C7" s="188"/>
      <c r="D7" s="110">
        <v>42736</v>
      </c>
      <c r="E7" s="188"/>
      <c r="F7" s="188"/>
      <c r="G7" s="140">
        <v>43100</v>
      </c>
    </row>
    <row r="8" spans="1:10" ht="11.1" customHeight="1">
      <c r="A8" s="10">
        <v>1</v>
      </c>
      <c r="B8" s="108" t="s">
        <v>194</v>
      </c>
      <c r="C8" s="10"/>
      <c r="D8" s="111">
        <v>0</v>
      </c>
      <c r="E8" s="111"/>
      <c r="F8" s="111"/>
      <c r="G8" s="111">
        <f>D8+E8-F8</f>
        <v>0</v>
      </c>
    </row>
    <row r="9" spans="1:10" ht="11.1" customHeight="1">
      <c r="A9" s="10">
        <v>2</v>
      </c>
      <c r="B9" s="112" t="s">
        <v>198</v>
      </c>
      <c r="C9" s="10"/>
      <c r="D9" s="111">
        <v>6340048</v>
      </c>
      <c r="E9" s="111"/>
      <c r="F9" s="111"/>
      <c r="G9" s="111">
        <f>D9+E9-F9</f>
        <v>6340048</v>
      </c>
      <c r="H9" s="113"/>
      <c r="I9" s="113"/>
      <c r="J9" s="113"/>
    </row>
    <row r="10" spans="1:10" ht="11.1" customHeight="1">
      <c r="A10" s="10">
        <v>3</v>
      </c>
      <c r="B10" s="112" t="s">
        <v>199</v>
      </c>
      <c r="C10" s="10"/>
      <c r="D10" s="111">
        <f>11886793+193145</f>
        <v>12079938</v>
      </c>
      <c r="E10" s="111">
        <v>20290</v>
      </c>
      <c r="F10" s="111"/>
      <c r="G10" s="111">
        <f t="shared" ref="G10:G15" si="0">D10+E10-F10</f>
        <v>12100228</v>
      </c>
      <c r="H10" s="113"/>
      <c r="I10" s="113"/>
      <c r="J10" s="113"/>
    </row>
    <row r="11" spans="1:10" ht="11.1" customHeight="1">
      <c r="A11" s="10">
        <v>4</v>
      </c>
      <c r="B11" s="112" t="s">
        <v>195</v>
      </c>
      <c r="C11" s="10"/>
      <c r="D11" s="111">
        <v>1203109</v>
      </c>
      <c r="E11" s="111"/>
      <c r="F11" s="111"/>
      <c r="G11" s="111">
        <f t="shared" si="0"/>
        <v>1203109</v>
      </c>
      <c r="H11" s="113"/>
      <c r="I11" s="113"/>
    </row>
    <row r="12" spans="1:10" ht="11.1" customHeight="1">
      <c r="A12" s="10">
        <v>5</v>
      </c>
      <c r="B12" s="112" t="s">
        <v>200</v>
      </c>
      <c r="C12" s="10"/>
      <c r="D12" s="111">
        <v>70735</v>
      </c>
      <c r="E12" s="112"/>
      <c r="F12" s="111"/>
      <c r="G12" s="111">
        <f t="shared" si="0"/>
        <v>70735</v>
      </c>
      <c r="H12" s="113"/>
      <c r="I12" s="113"/>
    </row>
    <row r="13" spans="1:10" ht="11.1" customHeight="1">
      <c r="A13" s="10">
        <v>1</v>
      </c>
      <c r="B13" s="112" t="s">
        <v>196</v>
      </c>
      <c r="C13" s="10"/>
      <c r="D13" s="111">
        <v>0</v>
      </c>
      <c r="E13" s="111"/>
      <c r="F13" s="111"/>
      <c r="G13" s="111">
        <f t="shared" si="0"/>
        <v>0</v>
      </c>
      <c r="H13" s="113"/>
      <c r="I13" s="113"/>
    </row>
    <row r="14" spans="1:10" ht="11.1" customHeight="1">
      <c r="A14" s="10">
        <v>2</v>
      </c>
      <c r="B14" s="112"/>
      <c r="C14" s="10"/>
      <c r="D14" s="111">
        <v>0</v>
      </c>
      <c r="E14" s="111"/>
      <c r="F14" s="111"/>
      <c r="G14" s="111">
        <f t="shared" si="0"/>
        <v>0</v>
      </c>
    </row>
    <row r="15" spans="1:10" ht="11.1" customHeight="1">
      <c r="A15" s="10">
        <v>3</v>
      </c>
      <c r="B15" s="112"/>
      <c r="C15" s="10"/>
      <c r="D15" s="111">
        <v>0</v>
      </c>
      <c r="E15" s="111"/>
      <c r="F15" s="111"/>
      <c r="G15" s="111">
        <f t="shared" si="0"/>
        <v>0</v>
      </c>
    </row>
    <row r="16" spans="1:10" ht="11.1" customHeight="1">
      <c r="A16" s="109">
        <v>4</v>
      </c>
      <c r="B16" s="114"/>
      <c r="C16" s="109"/>
      <c r="D16" s="115"/>
      <c r="E16" s="115"/>
      <c r="F16" s="115"/>
      <c r="G16" s="115"/>
    </row>
    <row r="17" spans="1:9" ht="11.1" customHeight="1">
      <c r="A17" s="116"/>
      <c r="B17" s="116" t="s">
        <v>197</v>
      </c>
      <c r="C17" s="157"/>
      <c r="D17" s="158">
        <f>SUM(D9:D16)</f>
        <v>19693830</v>
      </c>
      <c r="E17" s="158"/>
      <c r="F17" s="158"/>
      <c r="G17" s="158">
        <f>SUM(G9:G16)</f>
        <v>19714120</v>
      </c>
      <c r="I17" s="113"/>
    </row>
    <row r="18" spans="1:9" ht="11.1" customHeight="1"/>
    <row r="19" spans="1:9" ht="11.1" customHeight="1"/>
    <row r="20" spans="1:9" ht="11.1" customHeight="1">
      <c r="B20" s="186" t="s">
        <v>292</v>
      </c>
      <c r="C20" s="186"/>
      <c r="D20" s="186"/>
      <c r="E20" s="186"/>
      <c r="F20" s="186"/>
      <c r="G20" s="186"/>
      <c r="I20" s="113"/>
    </row>
    <row r="21" spans="1:9" ht="11.1" customHeight="1"/>
    <row r="22" spans="1:9" ht="11.1" customHeight="1">
      <c r="A22" s="187" t="s">
        <v>1</v>
      </c>
      <c r="B22" s="187" t="s">
        <v>189</v>
      </c>
      <c r="C22" s="187" t="s">
        <v>190</v>
      </c>
      <c r="D22" s="109" t="s">
        <v>191</v>
      </c>
      <c r="E22" s="187" t="s">
        <v>192</v>
      </c>
      <c r="F22" s="187" t="s">
        <v>193</v>
      </c>
      <c r="G22" s="109" t="s">
        <v>191</v>
      </c>
    </row>
    <row r="23" spans="1:9" ht="11.1" customHeight="1">
      <c r="A23" s="188"/>
      <c r="B23" s="188"/>
      <c r="C23" s="188"/>
      <c r="D23" s="110">
        <v>42736</v>
      </c>
      <c r="E23" s="188"/>
      <c r="F23" s="188"/>
      <c r="G23" s="140">
        <v>43100</v>
      </c>
    </row>
    <row r="24" spans="1:9" ht="11.1" customHeight="1">
      <c r="A24" s="10">
        <v>1</v>
      </c>
      <c r="B24" s="108" t="s">
        <v>194</v>
      </c>
      <c r="C24" s="10"/>
      <c r="D24" s="111">
        <v>0</v>
      </c>
      <c r="E24" s="111">
        <v>0</v>
      </c>
      <c r="F24" s="111"/>
      <c r="G24" s="111">
        <f t="shared" ref="G24:G29" si="1">D24+E24</f>
        <v>0</v>
      </c>
    </row>
    <row r="25" spans="1:9" ht="11.1" customHeight="1">
      <c r="A25" s="10">
        <v>2</v>
      </c>
      <c r="B25" s="112" t="s">
        <v>198</v>
      </c>
      <c r="C25" s="10"/>
      <c r="D25" s="111">
        <v>0</v>
      </c>
      <c r="E25" s="111"/>
      <c r="F25" s="111"/>
      <c r="G25" s="111">
        <f t="shared" si="1"/>
        <v>0</v>
      </c>
    </row>
    <row r="26" spans="1:9" ht="11.1" customHeight="1">
      <c r="A26" s="10">
        <v>3</v>
      </c>
      <c r="B26" s="112" t="s">
        <v>199</v>
      </c>
      <c r="C26" s="10"/>
      <c r="D26" s="111">
        <v>1721335</v>
      </c>
      <c r="E26" s="117">
        <v>35530</v>
      </c>
      <c r="F26" s="111"/>
      <c r="G26" s="111">
        <f t="shared" si="1"/>
        <v>1756865</v>
      </c>
    </row>
    <row r="27" spans="1:9" ht="11.1" customHeight="1">
      <c r="A27" s="10">
        <v>4</v>
      </c>
      <c r="B27" s="112" t="s">
        <v>195</v>
      </c>
      <c r="C27" s="10"/>
      <c r="D27" s="111">
        <v>652309</v>
      </c>
      <c r="E27" s="111">
        <v>58140</v>
      </c>
      <c r="F27" s="111"/>
      <c r="G27" s="111">
        <f t="shared" si="1"/>
        <v>710449</v>
      </c>
    </row>
    <row r="28" spans="1:9" ht="11.1" customHeight="1">
      <c r="A28" s="10">
        <v>5</v>
      </c>
      <c r="B28" s="112" t="s">
        <v>268</v>
      </c>
      <c r="C28" s="10"/>
      <c r="D28" s="111">
        <v>54324</v>
      </c>
      <c r="E28" s="117"/>
      <c r="F28" s="111"/>
      <c r="G28" s="111">
        <f t="shared" si="1"/>
        <v>54324</v>
      </c>
    </row>
    <row r="29" spans="1:9" ht="11.1" customHeight="1">
      <c r="A29" s="10">
        <v>1</v>
      </c>
      <c r="B29" s="112"/>
      <c r="C29" s="10"/>
      <c r="D29" s="111">
        <v>0</v>
      </c>
      <c r="E29" s="111"/>
      <c r="F29" s="111"/>
      <c r="G29" s="111">
        <f t="shared" si="1"/>
        <v>0</v>
      </c>
    </row>
    <row r="30" spans="1:9" ht="11.1" customHeight="1">
      <c r="A30" s="10">
        <v>2</v>
      </c>
      <c r="B30" s="112"/>
      <c r="C30" s="10"/>
      <c r="D30" s="111">
        <v>0</v>
      </c>
      <c r="E30" s="111"/>
      <c r="F30" s="111"/>
      <c r="G30" s="111">
        <f>D30+E30-F30</f>
        <v>0</v>
      </c>
    </row>
    <row r="31" spans="1:9" ht="11.1" customHeight="1">
      <c r="A31" s="10">
        <v>3</v>
      </c>
      <c r="B31" s="112"/>
      <c r="C31" s="10"/>
      <c r="D31" s="111">
        <v>0</v>
      </c>
      <c r="E31" s="111"/>
      <c r="F31" s="111"/>
      <c r="G31" s="111">
        <f>D31+E31-F31</f>
        <v>0</v>
      </c>
    </row>
    <row r="32" spans="1:9" ht="11.1" customHeight="1">
      <c r="A32" s="109">
        <v>4</v>
      </c>
      <c r="B32" s="114"/>
      <c r="C32" s="109"/>
      <c r="D32" s="115"/>
      <c r="E32" s="115"/>
      <c r="F32" s="115"/>
      <c r="G32" s="115">
        <f>D32+E32-F32</f>
        <v>0</v>
      </c>
    </row>
    <row r="33" spans="1:11" ht="11.1" customHeight="1">
      <c r="A33" s="116"/>
      <c r="B33" s="116" t="s">
        <v>197</v>
      </c>
      <c r="C33" s="157"/>
      <c r="D33" s="158">
        <f>SUM(D24:D32)</f>
        <v>2427968</v>
      </c>
      <c r="E33" s="158">
        <f>SUM(E24:E32)</f>
        <v>93670</v>
      </c>
      <c r="F33" s="158">
        <f>SUM(F24:F32)</f>
        <v>0</v>
      </c>
      <c r="G33" s="158">
        <f>SUM(G24:G32)</f>
        <v>2521638</v>
      </c>
      <c r="H33" s="118"/>
      <c r="I33" s="113"/>
      <c r="J33" s="113"/>
    </row>
    <row r="34" spans="1:11" ht="11.1" customHeight="1">
      <c r="G34" s="118"/>
    </row>
    <row r="35" spans="1:11" ht="11.1" customHeight="1"/>
    <row r="36" spans="1:11" ht="11.1" customHeight="1">
      <c r="B36" s="186" t="s">
        <v>293</v>
      </c>
      <c r="C36" s="186"/>
      <c r="D36" s="186"/>
      <c r="E36" s="186"/>
      <c r="F36" s="186"/>
      <c r="G36" s="186"/>
    </row>
    <row r="37" spans="1:11" ht="11.1" customHeight="1"/>
    <row r="38" spans="1:11" ht="11.1" customHeight="1">
      <c r="A38" s="187" t="s">
        <v>1</v>
      </c>
      <c r="B38" s="187" t="s">
        <v>189</v>
      </c>
      <c r="C38" s="187" t="s">
        <v>190</v>
      </c>
      <c r="D38" s="109" t="s">
        <v>191</v>
      </c>
      <c r="E38" s="187" t="s">
        <v>192</v>
      </c>
      <c r="F38" s="187" t="s">
        <v>193</v>
      </c>
      <c r="G38" s="109" t="s">
        <v>191</v>
      </c>
    </row>
    <row r="39" spans="1:11" ht="11.1" customHeight="1">
      <c r="A39" s="188"/>
      <c r="B39" s="188"/>
      <c r="C39" s="188"/>
      <c r="D39" s="110">
        <v>42736</v>
      </c>
      <c r="E39" s="188"/>
      <c r="F39" s="188"/>
      <c r="G39" s="140">
        <v>43100</v>
      </c>
    </row>
    <row r="40" spans="1:11" ht="11.1" customHeight="1">
      <c r="A40" s="10">
        <v>1</v>
      </c>
      <c r="B40" s="108" t="s">
        <v>194</v>
      </c>
      <c r="C40" s="10"/>
      <c r="D40" s="111">
        <v>0</v>
      </c>
      <c r="E40" s="111"/>
      <c r="F40" s="111">
        <v>0</v>
      </c>
      <c r="G40" s="111">
        <f>D40+E40-F40</f>
        <v>0</v>
      </c>
    </row>
    <row r="41" spans="1:11" ht="11.1" customHeight="1">
      <c r="A41" s="10">
        <v>2</v>
      </c>
      <c r="B41" s="112" t="s">
        <v>198</v>
      </c>
      <c r="C41" s="10"/>
      <c r="D41" s="111">
        <f>D9-D25</f>
        <v>6340048</v>
      </c>
      <c r="E41" s="111">
        <f>E9-E25</f>
        <v>0</v>
      </c>
      <c r="F41" s="111"/>
      <c r="G41" s="111">
        <f>D41+E41-F41</f>
        <v>6340048</v>
      </c>
    </row>
    <row r="42" spans="1:11" ht="11.1" customHeight="1">
      <c r="A42" s="10">
        <v>3</v>
      </c>
      <c r="B42" s="112" t="s">
        <v>199</v>
      </c>
      <c r="C42" s="10"/>
      <c r="D42" s="111">
        <f t="shared" ref="D42:E44" si="2">D10-D26</f>
        <v>10358603</v>
      </c>
      <c r="E42" s="111">
        <f t="shared" si="2"/>
        <v>-15240</v>
      </c>
      <c r="F42" s="111"/>
      <c r="G42" s="111">
        <f t="shared" ref="G42:G44" si="3">D42+E42-F42</f>
        <v>10343363</v>
      </c>
    </row>
    <row r="43" spans="1:11" ht="11.1" customHeight="1">
      <c r="A43" s="10">
        <v>4</v>
      </c>
      <c r="B43" s="112" t="s">
        <v>195</v>
      </c>
      <c r="C43" s="10"/>
      <c r="D43" s="111">
        <f t="shared" si="2"/>
        <v>550800</v>
      </c>
      <c r="E43" s="111">
        <f t="shared" si="2"/>
        <v>-58140</v>
      </c>
      <c r="F43" s="111"/>
      <c r="G43" s="111">
        <f t="shared" si="3"/>
        <v>492660</v>
      </c>
    </row>
    <row r="44" spans="1:11" ht="11.1" customHeight="1">
      <c r="A44" s="10">
        <v>5</v>
      </c>
      <c r="B44" s="112" t="s">
        <v>268</v>
      </c>
      <c r="C44" s="10"/>
      <c r="D44" s="111">
        <f t="shared" si="2"/>
        <v>16411</v>
      </c>
      <c r="E44" s="111">
        <f t="shared" si="2"/>
        <v>0</v>
      </c>
      <c r="F44" s="111"/>
      <c r="G44" s="111">
        <f t="shared" si="3"/>
        <v>16411</v>
      </c>
    </row>
    <row r="45" spans="1:11" ht="11.1" customHeight="1">
      <c r="A45" s="10">
        <v>1</v>
      </c>
      <c r="B45" s="112"/>
      <c r="C45" s="10"/>
      <c r="D45" s="111">
        <f>D14-D30</f>
        <v>0</v>
      </c>
      <c r="E45" s="111"/>
      <c r="F45" s="111"/>
      <c r="G45" s="111"/>
    </row>
    <row r="46" spans="1:11" ht="11.1" customHeight="1">
      <c r="A46" s="10">
        <v>2</v>
      </c>
      <c r="B46" s="112"/>
      <c r="C46" s="10"/>
      <c r="D46" s="111"/>
      <c r="E46" s="111"/>
      <c r="F46" s="111"/>
      <c r="G46" s="111"/>
    </row>
    <row r="47" spans="1:11" ht="11.1" customHeight="1">
      <c r="A47" s="116"/>
      <c r="B47" s="116" t="s">
        <v>197</v>
      </c>
      <c r="C47" s="157"/>
      <c r="D47" s="158">
        <f>SUM(D41:D46)</f>
        <v>17265862</v>
      </c>
      <c r="E47" s="158">
        <f>SUM(E42:E46)</f>
        <v>-73380</v>
      </c>
      <c r="F47" s="158"/>
      <c r="G47" s="158">
        <f>SUM(G41:G46)</f>
        <v>17192482</v>
      </c>
      <c r="I47" s="118"/>
      <c r="J47" s="113"/>
      <c r="K47" s="118"/>
    </row>
    <row r="48" spans="1:11">
      <c r="A48" s="108"/>
      <c r="F48" s="113"/>
      <c r="G48" s="119"/>
      <c r="J48" s="113"/>
    </row>
    <row r="49" spans="1:9">
      <c r="A49" s="108"/>
      <c r="D49" s="113"/>
      <c r="G49" s="113"/>
      <c r="I49" s="113"/>
    </row>
    <row r="50" spans="1:9">
      <c r="A50" s="108"/>
      <c r="G50" s="113"/>
    </row>
    <row r="51" spans="1:9">
      <c r="A51" s="108"/>
      <c r="E51" s="185" t="s">
        <v>201</v>
      </c>
      <c r="F51" s="185"/>
      <c r="G51" s="185"/>
    </row>
    <row r="52" spans="1:9">
      <c r="A52" s="108"/>
      <c r="E52" s="155"/>
      <c r="F52" s="155" t="s">
        <v>277</v>
      </c>
      <c r="G52" s="155"/>
    </row>
    <row r="53" spans="1:9">
      <c r="A53" s="108"/>
      <c r="E53" s="155"/>
      <c r="F53" s="155"/>
      <c r="G53" s="155"/>
    </row>
    <row r="54" spans="1:9">
      <c r="A54" s="108"/>
      <c r="E54" s="155"/>
      <c r="F54" s="155"/>
      <c r="G54" s="155"/>
    </row>
    <row r="55" spans="1:9">
      <c r="E55" s="155"/>
      <c r="F55" s="155"/>
      <c r="G55" s="155"/>
    </row>
    <row r="56" spans="1:9">
      <c r="E56" s="155"/>
      <c r="F56" s="155"/>
      <c r="G56" s="155"/>
    </row>
    <row r="57" spans="1:9">
      <c r="E57" s="155"/>
      <c r="F57" s="155"/>
      <c r="G57" s="155"/>
    </row>
    <row r="58" spans="1:9">
      <c r="E58" s="155"/>
      <c r="F58" s="155"/>
      <c r="G58" s="155"/>
    </row>
    <row r="59" spans="1:9">
      <c r="E59" s="155"/>
      <c r="F59" s="155"/>
      <c r="G59" s="155"/>
    </row>
    <row r="60" spans="1:9">
      <c r="E60" s="155"/>
      <c r="F60" s="155"/>
      <c r="G60" s="155"/>
    </row>
    <row r="61" spans="1:9">
      <c r="E61" s="155"/>
      <c r="F61" s="155"/>
      <c r="G61" s="155"/>
    </row>
  </sheetData>
  <mergeCells count="19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1:G51"/>
    <mergeCell ref="B36:G36"/>
    <mergeCell ref="A38:A39"/>
    <mergeCell ref="B38:B39"/>
    <mergeCell ref="C38:C39"/>
    <mergeCell ref="E38:E39"/>
    <mergeCell ref="F38:F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K29" sqref="K29"/>
    </sheetView>
  </sheetViews>
  <sheetFormatPr defaultRowHeight="12"/>
  <cols>
    <col min="1" max="1" width="9.140625" style="8"/>
    <col min="2" max="2" width="17.42578125" style="8" customWidth="1"/>
    <col min="3" max="3" width="15.5703125" style="8" customWidth="1"/>
    <col min="4" max="4" width="11" style="8" customWidth="1"/>
    <col min="5" max="5" width="14.7109375" style="8" customWidth="1"/>
    <col min="6" max="16384" width="9.140625" style="8"/>
  </cols>
  <sheetData>
    <row r="2" spans="1:5">
      <c r="B2" s="8" t="s">
        <v>202</v>
      </c>
      <c r="C2" s="8" t="s">
        <v>265</v>
      </c>
    </row>
    <row r="3" spans="1:5">
      <c r="B3" s="8" t="s">
        <v>203</v>
      </c>
      <c r="C3" s="8" t="s">
        <v>263</v>
      </c>
    </row>
    <row r="5" spans="1:5">
      <c r="A5" s="8" t="s">
        <v>294</v>
      </c>
    </row>
    <row r="7" spans="1:5" ht="27" customHeight="1">
      <c r="A7" s="41" t="s">
        <v>204</v>
      </c>
      <c r="B7" s="163" t="s">
        <v>205</v>
      </c>
      <c r="C7" s="163" t="s">
        <v>206</v>
      </c>
      <c r="D7" s="163" t="s">
        <v>207</v>
      </c>
      <c r="E7" s="163" t="s">
        <v>208</v>
      </c>
    </row>
    <row r="8" spans="1:5" ht="14.25">
      <c r="A8" s="162">
        <v>1</v>
      </c>
      <c r="B8" s="166" t="s">
        <v>278</v>
      </c>
      <c r="C8" s="166">
        <v>220</v>
      </c>
      <c r="D8" s="166" t="s">
        <v>279</v>
      </c>
      <c r="E8" s="167" t="s">
        <v>280</v>
      </c>
    </row>
    <row r="9" spans="1:5">
      <c r="A9" s="41">
        <v>2</v>
      </c>
      <c r="B9" s="164"/>
      <c r="C9" s="164"/>
      <c r="D9" s="164"/>
      <c r="E9" s="165"/>
    </row>
    <row r="10" spans="1:5">
      <c r="A10" s="41"/>
      <c r="B10" s="41"/>
      <c r="C10" s="41"/>
      <c r="D10" s="41"/>
      <c r="E10" s="26"/>
    </row>
    <row r="11" spans="1:5">
      <c r="A11" s="41"/>
      <c r="B11" s="41"/>
      <c r="C11" s="41"/>
      <c r="D11" s="41"/>
      <c r="E11" s="26"/>
    </row>
    <row r="12" spans="1:5">
      <c r="A12" s="41"/>
      <c r="B12" s="41"/>
      <c r="C12" s="41"/>
      <c r="D12" s="41"/>
      <c r="E12" s="26"/>
    </row>
    <row r="13" spans="1:5">
      <c r="A13" s="41"/>
      <c r="B13" s="41"/>
      <c r="C13" s="41"/>
      <c r="D13" s="41"/>
      <c r="E13" s="26"/>
    </row>
    <row r="14" spans="1:5">
      <c r="A14" s="41"/>
      <c r="B14" s="41"/>
      <c r="C14" s="41"/>
      <c r="D14" s="41"/>
      <c r="E14" s="26"/>
    </row>
    <row r="15" spans="1:5" ht="12.75">
      <c r="A15" s="41"/>
      <c r="B15" s="41" t="s">
        <v>209</v>
      </c>
      <c r="C15" s="41"/>
      <c r="D15" s="41"/>
      <c r="E15" s="148" t="s">
        <v>280</v>
      </c>
    </row>
    <row r="18" spans="3:6">
      <c r="C18" s="8" t="s">
        <v>201</v>
      </c>
    </row>
    <row r="19" spans="3:6">
      <c r="C19" s="8" t="s">
        <v>277</v>
      </c>
    </row>
    <row r="30" spans="3:6">
      <c r="F30" s="1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Kopert</vt:lpstr>
      <vt:lpstr>Aktivet</vt:lpstr>
      <vt:lpstr>Detryimet dhe Kapitali</vt:lpstr>
      <vt:lpstr>Pasq Performances</vt:lpstr>
      <vt:lpstr>Fluksi p</vt:lpstr>
      <vt:lpstr>Kapitali </vt:lpstr>
      <vt:lpstr>Shenimet</vt:lpstr>
      <vt:lpstr>AAM</vt:lpstr>
      <vt:lpstr>Mjete transp</vt:lpstr>
      <vt:lpstr>INVENTARI</vt:lpstr>
      <vt:lpstr>Certifikata</vt:lpstr>
      <vt:lpstr>Sheet2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2018-03-08T09:00:32Z</cp:lastPrinted>
  <dcterms:created xsi:type="dcterms:W3CDTF">2002-02-16T18:16:52Z</dcterms:created>
  <dcterms:modified xsi:type="dcterms:W3CDTF">2018-03-13T08:02:35Z</dcterms:modified>
</cp:coreProperties>
</file>