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4"/>
  </bookViews>
  <sheets>
    <sheet name="AKTIVI-PASIVI 2013" sheetId="13" r:id="rId1"/>
    <sheet name="F.MONETAR" sheetId="14" r:id="rId2"/>
    <sheet name="L.KAPITALI 2013" sheetId="15" r:id="rId3"/>
    <sheet name="ARDH-SHP13" sheetId="16" r:id="rId4"/>
    <sheet name="Sheet10" sheetId="17" r:id="rId5"/>
  </sheets>
  <calcPr calcId="145621" calcMode="manual"/>
</workbook>
</file>

<file path=xl/calcChain.xml><?xml version="1.0" encoding="utf-8"?>
<calcChain xmlns="http://schemas.openxmlformats.org/spreadsheetml/2006/main">
  <c r="E18" i="16" l="1"/>
  <c r="D18" i="16"/>
  <c r="E9" i="16"/>
  <c r="E14" i="16" s="1"/>
  <c r="D9" i="16"/>
  <c r="D14" i="16" s="1"/>
  <c r="D15" i="16" s="1"/>
  <c r="D25" i="16" s="1"/>
  <c r="D27" i="16" s="1"/>
  <c r="E5" i="16"/>
  <c r="E15" i="16" s="1"/>
  <c r="E25" i="16" s="1"/>
  <c r="E27" i="16" s="1"/>
  <c r="J20" i="15" l="1"/>
  <c r="I16" i="15"/>
  <c r="G16" i="15"/>
  <c r="G24" i="15" s="1"/>
  <c r="E16" i="15"/>
  <c r="I8" i="15"/>
  <c r="H8" i="15"/>
  <c r="H16" i="15" s="1"/>
  <c r="G8" i="15"/>
  <c r="F8" i="15"/>
  <c r="F16" i="15" s="1"/>
  <c r="F24" i="15" s="1"/>
  <c r="D8" i="15"/>
  <c r="D16" i="15" s="1"/>
  <c r="J4" i="15"/>
  <c r="J8" i="15" s="1"/>
  <c r="J16" i="15" s="1"/>
  <c r="H4" i="15"/>
  <c r="H24" i="15" l="1"/>
  <c r="J24" i="15" s="1"/>
  <c r="D27" i="14" l="1"/>
  <c r="C27" i="14"/>
  <c r="D24" i="14"/>
  <c r="D26" i="14" s="1"/>
  <c r="C24" i="14"/>
  <c r="C26" i="14" s="1"/>
  <c r="D18" i="14"/>
  <c r="C18" i="14"/>
  <c r="D11" i="14"/>
  <c r="C11" i="14"/>
  <c r="E6" i="13"/>
  <c r="E4" i="13" s="1"/>
  <c r="F6" i="13"/>
  <c r="F4" i="13" s="1"/>
  <c r="E9" i="13"/>
  <c r="F9" i="13"/>
  <c r="E14" i="13"/>
  <c r="F14" i="13"/>
  <c r="E27" i="13"/>
  <c r="E26" i="13" s="1"/>
  <c r="E45" i="13" s="1"/>
  <c r="F27" i="13"/>
  <c r="F26" i="13" s="1"/>
  <c r="F45" i="13" s="1"/>
  <c r="E32" i="13"/>
  <c r="F32" i="13"/>
  <c r="E38" i="13"/>
  <c r="F38" i="13"/>
  <c r="E52" i="13"/>
  <c r="E50" i="13" s="1"/>
  <c r="F52" i="13"/>
  <c r="F50" i="13" s="1"/>
  <c r="E56" i="13"/>
  <c r="F56" i="13"/>
  <c r="E65" i="13"/>
  <c r="E64" i="13" s="1"/>
  <c r="F65" i="13"/>
  <c r="F64" i="13" s="1"/>
  <c r="E79" i="13"/>
  <c r="E73" i="13" s="1"/>
  <c r="F79" i="13"/>
  <c r="F73" i="13" s="1"/>
  <c r="F72" i="13" l="1"/>
  <c r="F85" i="13" s="1"/>
  <c r="E72" i="13"/>
  <c r="E85" i="13" s="1"/>
</calcChain>
</file>

<file path=xl/sharedStrings.xml><?xml version="1.0" encoding="utf-8"?>
<sst xmlns="http://schemas.openxmlformats.org/spreadsheetml/2006/main" count="239" uniqueCount="183">
  <si>
    <t>BILANCI   01.01.2013  DERI 31.12.2013</t>
  </si>
  <si>
    <t>Nr</t>
  </si>
  <si>
    <t xml:space="preserve">A  K  T  I  V  E  T  </t>
  </si>
  <si>
    <t>I</t>
  </si>
  <si>
    <t>A  K  T  I  V  E    A  F  A  T  SH  K  U  R  T  E  R  A</t>
  </si>
  <si>
    <t xml:space="preserve">Mjete monetare </t>
  </si>
  <si>
    <t xml:space="preserve"> Derivative dhe aktive të mbajtura për tregtim </t>
  </si>
  <si>
    <t>i</t>
  </si>
  <si>
    <t>Derivative</t>
  </si>
  <si>
    <t>ii</t>
  </si>
  <si>
    <t xml:space="preserve">Aktive të mbajtura për tregtim </t>
  </si>
  <si>
    <t xml:space="preserve">Aktive të tjera financiare afatshkurtra </t>
  </si>
  <si>
    <t>Llogari/ Kerkesa te arketueshme</t>
  </si>
  <si>
    <t>Llogari/ Kerkesa te tjera te arketueshme</t>
  </si>
  <si>
    <t>iii</t>
  </si>
  <si>
    <t>Instrumente te tjera borxhi</t>
  </si>
  <si>
    <t>iv</t>
  </si>
  <si>
    <t>Investime te tjera financiare</t>
  </si>
  <si>
    <t xml:space="preserve"> Inventari </t>
  </si>
  <si>
    <t xml:space="preserve"> Lëndët e para </t>
  </si>
  <si>
    <t xml:space="preserve">Prodhim në proçes </t>
  </si>
  <si>
    <t>Produkte të gatshme</t>
  </si>
  <si>
    <t xml:space="preserve"> Mallra për rishitje </t>
  </si>
  <si>
    <t>v</t>
  </si>
  <si>
    <t>Parapagesa për furnizime</t>
  </si>
  <si>
    <t>vii</t>
  </si>
  <si>
    <t xml:space="preserve">Aktive biologjike afatshkurtra </t>
  </si>
  <si>
    <t xml:space="preserve">Aktive afatshkurtra të mbajtura për shitje </t>
  </si>
  <si>
    <t xml:space="preserve">Parapagimet dhe shpenzimet e shtyra </t>
  </si>
  <si>
    <t>Shpenzime te periudhave te ardhshme</t>
  </si>
  <si>
    <t>II</t>
  </si>
  <si>
    <t>A  K  T  I  V  E    A  F  A  T  GJ  A  T  A</t>
  </si>
  <si>
    <t xml:space="preserve">Investimet financiare afatgjata </t>
  </si>
  <si>
    <t>Aksione e pjesmarrje te tjera nga njesi te kontrolluara</t>
  </si>
  <si>
    <t xml:space="preserve">Aksione dhe investime te tjera ne pjesmarrje </t>
  </si>
  <si>
    <t>Aksione dhe letra te tjera me vlere</t>
  </si>
  <si>
    <t>Llogari/ Kerkesa te arketueshme afatgjata</t>
  </si>
  <si>
    <t>Aktive afatgjata materiale</t>
  </si>
  <si>
    <t xml:space="preserve">Toka </t>
  </si>
  <si>
    <t xml:space="preserve">Ndërtesa </t>
  </si>
  <si>
    <t xml:space="preserve">Makineri dhe pajisje </t>
  </si>
  <si>
    <t xml:space="preserve">Aktive të tjera afatgjata materiale (me vl.kontab.) </t>
  </si>
  <si>
    <t>Aktivet Biologjike afatgjata</t>
  </si>
  <si>
    <t>Aktivet afatgjata jomateriale</t>
  </si>
  <si>
    <t>Emri i mire</t>
  </si>
  <si>
    <t>Shpenzime te zhvillimit</t>
  </si>
  <si>
    <t>Aktive te tjera afatgjata jomateriale</t>
  </si>
  <si>
    <t xml:space="preserve"> Kapital aksionar i papaguar</t>
  </si>
  <si>
    <t>Aktive të tjera afatgjata (ne proces)</t>
  </si>
  <si>
    <t>Aktive të tjera te pacaktuara</t>
  </si>
  <si>
    <t>TOTALI I AKTIVIT   ( I+II )</t>
  </si>
  <si>
    <t xml:space="preserve">P A S I V E T   D H E   K A P I T A L I </t>
  </si>
  <si>
    <t xml:space="preserve">Periudha Raportues   </t>
  </si>
  <si>
    <t>Periudha Paraardhes</t>
  </si>
  <si>
    <t xml:space="preserve">Derivativët </t>
  </si>
  <si>
    <t>Huamarrjet</t>
  </si>
  <si>
    <t>Huat dhe oblikacionet afatshkurtera</t>
  </si>
  <si>
    <t>Kthimet/ripagesat e huat afat gjata</t>
  </si>
  <si>
    <t>Bono te kovertueshme</t>
  </si>
  <si>
    <t xml:space="preserve">Huatë dhe parapagimet </t>
  </si>
  <si>
    <t xml:space="preserve">Të pagueshme ndaj furnitorëve </t>
  </si>
  <si>
    <t xml:space="preserve">Të pagueshme ndaj punonjësve </t>
  </si>
  <si>
    <t xml:space="preserve">Detyrime Tatimore </t>
  </si>
  <si>
    <t>Hua te tjera</t>
  </si>
  <si>
    <t>Parapagime te arketueshme</t>
  </si>
  <si>
    <t xml:space="preserve">Grantet dhe të ardhurat e shtyra </t>
  </si>
  <si>
    <t xml:space="preserve">Provizionet afatshkurtra </t>
  </si>
  <si>
    <t xml:space="preserve"> Huatë afatgjata</t>
  </si>
  <si>
    <t xml:space="preserve">Hua, bono dhe detyrime nga qeraja financiare </t>
  </si>
  <si>
    <t xml:space="preserve">Bonot e konvertueshme </t>
  </si>
  <si>
    <t xml:space="preserve">Huamarrje të tjera afatgjata </t>
  </si>
  <si>
    <t xml:space="preserve">Provizione afatgjata </t>
  </si>
  <si>
    <t>Grantet dhe të ardhurat e shtyra</t>
  </si>
  <si>
    <t>Pasive te pacaktuara</t>
  </si>
  <si>
    <t>T O T A L I    P A S I V E V E</t>
  </si>
  <si>
    <t>III</t>
  </si>
  <si>
    <t>K A P I T A L I</t>
  </si>
  <si>
    <t>Aksionet e pakicës (PF te konsolidura)</t>
  </si>
  <si>
    <t>Kapitali  aksionarëve të shoqërisë mëmë (PF kons.)</t>
  </si>
  <si>
    <t xml:space="preserve">Kapitali aksionar </t>
  </si>
  <si>
    <t>Primi i aksionit</t>
  </si>
  <si>
    <t xml:space="preserve">Njësitë ose aksionet e thesarit (negative) </t>
  </si>
  <si>
    <t xml:space="preserve">Rezervra </t>
  </si>
  <si>
    <t>Rezervra statutore</t>
  </si>
  <si>
    <t xml:space="preserve">Rezerva ligjore </t>
  </si>
  <si>
    <t>Rezerva të tjera</t>
  </si>
  <si>
    <t xml:space="preserve">Fitimet e pashpërndara </t>
  </si>
  <si>
    <t xml:space="preserve">Fitimi  / Humbja e vitit financiar </t>
  </si>
  <si>
    <t>TOTALI I PASIVIT DHE KAPITALIT  ( I+II+III)</t>
  </si>
  <si>
    <t>ADMINISTRATORI</t>
  </si>
  <si>
    <t>MERITA KONDO</t>
  </si>
  <si>
    <t>P A S I V E T   A F A T GJ A T A</t>
  </si>
  <si>
    <t>P A S I V E T   A F A T S H K U R T ER A</t>
  </si>
  <si>
    <t>AGIMI SH.P.K. PERMET  NIPTI  J69228202A</t>
  </si>
  <si>
    <t>BILANCI   01.01.2013 DERI 31.12.2013</t>
  </si>
  <si>
    <t>PASQYRAT  E FLUKSIT MONETAR - METODA DIREKTE  2013</t>
  </si>
  <si>
    <t>AGIMI SHPK PERMET   NIPTI J69228202A</t>
  </si>
  <si>
    <t>Fluksi monetar nga veprimtarite e shfrytezimit</t>
  </si>
  <si>
    <t>Mjete mometare (MM) te arketuara nga kliente</t>
  </si>
  <si>
    <t>MM te paguar ndaj furnitoreve dhe punonjesve</t>
  </si>
  <si>
    <t>MM te ardhura nga veprimtarite</t>
  </si>
  <si>
    <t>Inters i paguar</t>
  </si>
  <si>
    <t>Tatim mbi fitimin  i paguar</t>
  </si>
  <si>
    <t>Taksa e tatime dhe derdhje te ngjashme me to</t>
  </si>
  <si>
    <t>Mjete mometare (MM) neto nga veprimtarite e shfrytezimit</t>
  </si>
  <si>
    <t>Fluksi monetar nga veprimtarite investuese</t>
  </si>
  <si>
    <t>Blerja e njesise se kontrolluar minus parate e arketuara</t>
  </si>
  <si>
    <t>Blerja e aktiveve afatgjata materiale</t>
  </si>
  <si>
    <t>Te ardhura nga shitja e paisjeve</t>
  </si>
  <si>
    <t>Inters i arketuar</t>
  </si>
  <si>
    <t>Dividentet e arketuar</t>
  </si>
  <si>
    <t>MM neto te perdorura ne veprimtarite  investuese</t>
  </si>
  <si>
    <t>Fluksi monetar nga aktivitetet financiare</t>
  </si>
  <si>
    <t>Te ardhura nga emetimi i kapitalit aksionar</t>
  </si>
  <si>
    <t>Te ardhura nga huamarrjet afatgjata</t>
  </si>
  <si>
    <t>Pagesa e detyrimit te qirase financiare</t>
  </si>
  <si>
    <t>Dividente te paguar</t>
  </si>
  <si>
    <t>MM neto te perdorura ne veprimtarite  financiare</t>
  </si>
  <si>
    <t>Pagesa e PACAKTUAR</t>
  </si>
  <si>
    <t>Rritja/renia neto e mjeteve monetare</t>
  </si>
  <si>
    <t>Mjetet monetare ne fillim te periudhes kontabel</t>
  </si>
  <si>
    <t>Mjetet monetare ne fund te periudhes kontabel</t>
  </si>
  <si>
    <t>AGIMI SH.P.K. PERMET</t>
  </si>
  <si>
    <t>PASQYRA E NDRYSHIMEVE NE KAPITAL</t>
  </si>
  <si>
    <t>Kapitali aksionar</t>
  </si>
  <si>
    <t>Aksionet e thesarit</t>
  </si>
  <si>
    <t>Rezerva statuore dhe ligjore</t>
  </si>
  <si>
    <t>Rezerva te TJERA</t>
  </si>
  <si>
    <t>Fitimi i pa shperndare</t>
  </si>
  <si>
    <t>Totali</t>
  </si>
  <si>
    <t>Zoterimet e aksionereve te pakices</t>
  </si>
  <si>
    <t>Pozicioni me 01.01.2013</t>
  </si>
  <si>
    <t>Efekti i ndryshimit ne politikat kontabele</t>
  </si>
  <si>
    <t>Pozicioni i rregulluar</t>
  </si>
  <si>
    <t>Efekti i ndryshimit te kurseve te kembimit gjate konsolidimit</t>
  </si>
  <si>
    <t>Totali i te ardhura apo shpenzimeve,qe nuk jane njohur ne pasqyren e te ardhurave dhe shpenzimeve</t>
  </si>
  <si>
    <t>Fitimi neto i vitit financiar</t>
  </si>
  <si>
    <t>Dividentet e paguar</t>
  </si>
  <si>
    <t>Transferime ne rezerven e detyrueshme statuore</t>
  </si>
  <si>
    <t>Emetimi i kapitalit aksionar</t>
  </si>
  <si>
    <t>Pozicioni me 30.12.2013</t>
  </si>
  <si>
    <t>Pozicioni me 31.12.2013</t>
  </si>
  <si>
    <t>Fitimi neto per periudhen</t>
  </si>
  <si>
    <t>Aksione te thesarit te riblera</t>
  </si>
  <si>
    <t>AGIMI SH.P.K. PERMET   NIPTI J69228202A</t>
  </si>
  <si>
    <t>PASQYRAT  E TE ARDHURAVE DHE SHPENZIMEVE  2013</t>
  </si>
  <si>
    <t>(Bazuar ne klasifikimin e Shpenzimeve sipas natyres)</t>
  </si>
  <si>
    <t>Pershkrimi i elmenteve</t>
  </si>
  <si>
    <t>Shitje neto</t>
  </si>
  <si>
    <t>Shitjet e mallrave dhe produkteve</t>
  </si>
  <si>
    <t>Ndrysh. Ne invent.prod.gatshem e prodhimit ne proces</t>
  </si>
  <si>
    <t>Blerje mallra dhe produkte</t>
  </si>
  <si>
    <t>Kosto e punes</t>
  </si>
  <si>
    <t xml:space="preserve">          Pagat e personelit</t>
  </si>
  <si>
    <t xml:space="preserve">          Sigurime shoqerore dhe shendetesore</t>
  </si>
  <si>
    <t>Amortizimet dhe zhvleresimet</t>
  </si>
  <si>
    <t>Shpenzime te tjera</t>
  </si>
  <si>
    <t>Totali i shpenzimeve (shumat 4-7)</t>
  </si>
  <si>
    <t>Fitimi ( humbja) nga veprimtarite kryesore (1+2+/-3-8)</t>
  </si>
  <si>
    <t>Te ardhurat dhe shpenzimet financiare nga njesite e kontrollit</t>
  </si>
  <si>
    <t>Te ardhurat dhe shpenzimet financiare nga pjesmarrjet</t>
  </si>
  <si>
    <t>Te ardhurat dhe shpenzimet financiare  nga :</t>
  </si>
  <si>
    <t>Investime te tjera afatgjata</t>
  </si>
  <si>
    <t>Interesa</t>
  </si>
  <si>
    <t>Fitime /Humbje nga kursi i kembimit</t>
  </si>
  <si>
    <t>Te tjera fginanciare</t>
  </si>
  <si>
    <t>Totali i te ardhurave dhe shpenzimeve financiare</t>
  </si>
  <si>
    <t>Te ardhura dhe shpenzime te pacaktuara</t>
  </si>
  <si>
    <t>Fitime / Humbje para tatimit</t>
  </si>
  <si>
    <t>Tatim Fitimi</t>
  </si>
  <si>
    <t>Fitime / Humbje neto e vitit kalendarik</t>
  </si>
  <si>
    <t>Elemetet e pasqyrave te konsoloduara</t>
  </si>
  <si>
    <t>AGIMI SH.P.PERMET</t>
  </si>
  <si>
    <t>Pasqyrat financiare per peridhen ushtrimore qe mbyllet me 31.12.2013dhe shenimet shpjeguese.</t>
  </si>
  <si>
    <t>Shumat shprehen ne leke,perndryshe shkruhet.</t>
  </si>
  <si>
    <t xml:space="preserve">                                  AGIMI SH.P.K</t>
  </si>
  <si>
    <t>SHENIME SHPJEGUESE PER PASQYRAT FINANCIARE TE SHOQERISE AGIMI SH.P.K.</t>
  </si>
  <si>
    <t xml:space="preserve">  PASQYRAT Financiare jane individuale,te konsoliduara dhe nuk permbajne anomaly materiale.</t>
  </si>
  <si>
    <t>Pasqyrat e Bilancit Kontabel deri 31.12.2013.</t>
  </si>
  <si>
    <r>
      <t xml:space="preserve">                                                     </t>
    </r>
    <r>
      <rPr>
        <b/>
        <sz val="10"/>
        <color theme="1"/>
        <rFont val="Times New Roman"/>
        <family val="1"/>
      </rPr>
      <t>Kontabel I miratuar</t>
    </r>
  </si>
  <si>
    <t xml:space="preserve">                                                                Elida Cane(Misho)</t>
  </si>
  <si>
    <t xml:space="preserve"> Pasqyrat financiare jane ndertuae sioas Standarteve Kombetare te Kontabilitetit Nr2 dhe Ligjit Nr 9228 dt 29.04.2004</t>
  </si>
  <si>
    <t xml:space="preserve"> Per Kontabilitetin dhe Pasqyrat Financiare.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</si>
</sst>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color indexed="8"/>
      <name val="Arial"/>
      <family val="2"/>
    </font>
    <font>
      <b/>
      <i/>
      <sz val="10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9"/>
      <name val="Arial"/>
      <family val="2"/>
    </font>
    <font>
      <sz val="8"/>
      <color indexed="23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sz val="10"/>
      <name val="Arial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1"/>
    <xf numFmtId="43" fontId="1" fillId="0" borderId="0" xfId="2"/>
    <xf numFmtId="0" fontId="4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7" fillId="0" borderId="4" xfId="1" applyFont="1" applyBorder="1"/>
    <xf numFmtId="43" fontId="5" fillId="0" borderId="4" xfId="2" applyFont="1" applyBorder="1"/>
    <xf numFmtId="4" fontId="8" fillId="0" borderId="0" xfId="1" applyNumberFormat="1" applyFont="1"/>
    <xf numFmtId="0" fontId="8" fillId="0" borderId="0" xfId="1" applyFont="1"/>
    <xf numFmtId="0" fontId="4" fillId="0" borderId="4" xfId="1" applyFont="1" applyBorder="1"/>
    <xf numFmtId="43" fontId="6" fillId="0" borderId="4" xfId="2" applyFont="1" applyBorder="1"/>
    <xf numFmtId="4" fontId="9" fillId="0" borderId="0" xfId="1" applyNumberFormat="1" applyFont="1"/>
    <xf numFmtId="0" fontId="9" fillId="0" borderId="0" xfId="1" applyFont="1"/>
    <xf numFmtId="43" fontId="10" fillId="0" borderId="4" xfId="2" applyFont="1" applyBorder="1"/>
    <xf numFmtId="4" fontId="11" fillId="0" borderId="0" xfId="1" applyNumberFormat="1" applyFont="1"/>
    <xf numFmtId="4" fontId="12" fillId="0" borderId="0" xfId="1" applyNumberFormat="1" applyFont="1"/>
    <xf numFmtId="0" fontId="6" fillId="0" borderId="0" xfId="1" applyFont="1" applyBorder="1" applyAlignment="1">
      <alignment horizontal="center"/>
    </xf>
    <xf numFmtId="0" fontId="7" fillId="0" borderId="0" xfId="1" applyFont="1" applyBorder="1"/>
    <xf numFmtId="43" fontId="5" fillId="0" borderId="0" xfId="2" applyFont="1" applyBorder="1"/>
    <xf numFmtId="43" fontId="9" fillId="0" borderId="4" xfId="2" applyFont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7" fillId="0" borderId="5" xfId="1" applyFont="1" applyFill="1" applyBorder="1"/>
    <xf numFmtId="0" fontId="6" fillId="0" borderId="4" xfId="1" applyFont="1" applyBorder="1"/>
    <xf numFmtId="0" fontId="12" fillId="0" borderId="0" xfId="1" applyFont="1"/>
    <xf numFmtId="0" fontId="7" fillId="0" borderId="0" xfId="1" applyFont="1" applyFill="1" applyBorder="1"/>
    <xf numFmtId="0" fontId="4" fillId="0" borderId="3" xfId="1" applyFont="1" applyBorder="1" applyAlignment="1">
      <alignment horizontal="center"/>
    </xf>
    <xf numFmtId="0" fontId="13" fillId="0" borderId="0" xfId="1" applyFont="1"/>
    <xf numFmtId="0" fontId="2" fillId="0" borderId="0" xfId="1" applyFont="1" applyAlignment="1"/>
    <xf numFmtId="0" fontId="8" fillId="0" borderId="4" xfId="1" applyFont="1" applyBorder="1" applyAlignment="1">
      <alignment horizontal="center"/>
    </xf>
    <xf numFmtId="0" fontId="5" fillId="0" borderId="4" xfId="1" applyFont="1" applyBorder="1"/>
    <xf numFmtId="4" fontId="1" fillId="0" borderId="0" xfId="1" applyNumberFormat="1"/>
    <xf numFmtId="0" fontId="14" fillId="0" borderId="4" xfId="1" applyFont="1" applyBorder="1"/>
    <xf numFmtId="0" fontId="15" fillId="0" borderId="0" xfId="1" applyFont="1"/>
    <xf numFmtId="0" fontId="1" fillId="0" borderId="0" xfId="1" applyFont="1"/>
    <xf numFmtId="0" fontId="1" fillId="0" borderId="7" xfId="1" applyFont="1" applyBorder="1"/>
    <xf numFmtId="0" fontId="1" fillId="0" borderId="8" xfId="1" applyFont="1" applyBorder="1"/>
    <xf numFmtId="0" fontId="1" fillId="0" borderId="8" xfId="1" applyFont="1" applyBorder="1" applyAlignment="1">
      <alignment horizontal="center" vertical="center" wrapText="1"/>
    </xf>
    <xf numFmtId="0" fontId="1" fillId="0" borderId="0" xfId="1" applyFont="1" applyBorder="1" applyAlignment="1">
      <alignment wrapText="1"/>
    </xf>
    <xf numFmtId="0" fontId="1" fillId="0" borderId="0" xfId="1" applyFont="1" applyBorder="1"/>
    <xf numFmtId="0" fontId="16" fillId="0" borderId="8" xfId="1" applyFont="1" applyBorder="1"/>
    <xf numFmtId="0" fontId="1" fillId="0" borderId="8" xfId="1" applyFont="1" applyBorder="1" applyAlignment="1">
      <alignment wrapText="1"/>
    </xf>
    <xf numFmtId="0" fontId="13" fillId="0" borderId="8" xfId="1" applyFont="1" applyBorder="1"/>
    <xf numFmtId="4" fontId="5" fillId="0" borderId="4" xfId="1" applyNumberFormat="1" applyFont="1" applyBorder="1"/>
    <xf numFmtId="4" fontId="6" fillId="0" borderId="4" xfId="1" applyNumberFormat="1" applyFont="1" applyBorder="1"/>
    <xf numFmtId="0" fontId="10" fillId="0" borderId="4" xfId="1" applyFont="1" applyBorder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" fillId="0" borderId="0" xfId="1" applyFont="1" applyAlignment="1">
      <alignment horizontal="center"/>
    </xf>
    <xf numFmtId="0" fontId="3" fillId="0" borderId="6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6" xfId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abSelected="1" workbookViewId="0">
      <selection activeCell="G21" sqref="G21"/>
    </sheetView>
  </sheetViews>
  <sheetFormatPr defaultRowHeight="17.100000000000001" customHeight="1" x14ac:dyDescent="0.2"/>
  <cols>
    <col min="1" max="3" width="3.7109375" style="1" customWidth="1"/>
    <col min="4" max="4" width="46" style="1" customWidth="1"/>
    <col min="5" max="6" width="16.7109375" style="2" customWidth="1"/>
    <col min="7" max="16384" width="9.140625" style="1"/>
  </cols>
  <sheetData>
    <row r="1" spans="1:11" ht="17.100000000000001" customHeight="1" x14ac:dyDescent="0.25">
      <c r="A1" s="53" t="s">
        <v>94</v>
      </c>
      <c r="B1" s="53"/>
      <c r="C1" s="53"/>
      <c r="D1" s="53"/>
      <c r="E1" s="53"/>
      <c r="F1" s="53"/>
    </row>
    <row r="2" spans="1:11" ht="17.100000000000001" customHeight="1" x14ac:dyDescent="0.2">
      <c r="D2" s="28" t="s">
        <v>93</v>
      </c>
    </row>
    <row r="3" spans="1:11" ht="17.100000000000001" customHeight="1" x14ac:dyDescent="0.2">
      <c r="A3" s="3" t="s">
        <v>1</v>
      </c>
      <c r="B3" s="4"/>
      <c r="C3" s="4"/>
      <c r="D3" s="27" t="s">
        <v>2</v>
      </c>
      <c r="E3" s="21">
        <v>2013</v>
      </c>
      <c r="F3" s="21">
        <v>2012</v>
      </c>
    </row>
    <row r="4" spans="1:11" ht="17.100000000000001" customHeight="1" x14ac:dyDescent="0.2">
      <c r="A4" s="5" t="s">
        <v>3</v>
      </c>
      <c r="B4" s="5"/>
      <c r="C4" s="6"/>
      <c r="D4" s="7" t="s">
        <v>4</v>
      </c>
      <c r="E4" s="8">
        <f>E5+E6+E9+E14+E21+E22+E23</f>
        <v>10334497</v>
      </c>
      <c r="F4" s="8">
        <f>F5+F6+F9+F14+F21+F22+F23</f>
        <v>13020806</v>
      </c>
      <c r="J4" s="9"/>
    </row>
    <row r="5" spans="1:11" ht="17.100000000000001" customHeight="1" x14ac:dyDescent="0.2">
      <c r="A5" s="5"/>
      <c r="B5" s="5">
        <v>1</v>
      </c>
      <c r="C5" s="6"/>
      <c r="D5" s="7" t="s">
        <v>5</v>
      </c>
      <c r="E5" s="8">
        <v>25913</v>
      </c>
      <c r="F5" s="8">
        <v>74095</v>
      </c>
      <c r="K5" s="9"/>
    </row>
    <row r="6" spans="1:11" ht="17.100000000000001" customHeight="1" x14ac:dyDescent="0.2">
      <c r="A6" s="5"/>
      <c r="B6" s="5">
        <v>2</v>
      </c>
      <c r="C6" s="6"/>
      <c r="D6" s="7" t="s">
        <v>6</v>
      </c>
      <c r="E6" s="8">
        <f>E7+E8</f>
        <v>0</v>
      </c>
      <c r="F6" s="8">
        <f>F7+F8</f>
        <v>0</v>
      </c>
      <c r="H6" s="10"/>
    </row>
    <row r="7" spans="1:11" ht="17.100000000000001" customHeight="1" x14ac:dyDescent="0.2">
      <c r="A7" s="5"/>
      <c r="B7" s="5"/>
      <c r="C7" s="6" t="s">
        <v>7</v>
      </c>
      <c r="D7" s="7" t="s">
        <v>8</v>
      </c>
      <c r="E7" s="8"/>
      <c r="F7" s="8"/>
      <c r="H7" s="10"/>
    </row>
    <row r="8" spans="1:11" ht="17.100000000000001" customHeight="1" x14ac:dyDescent="0.2">
      <c r="A8" s="5"/>
      <c r="B8" s="5"/>
      <c r="C8" s="6" t="s">
        <v>9</v>
      </c>
      <c r="D8" s="7" t="s">
        <v>10</v>
      </c>
      <c r="E8" s="8"/>
      <c r="F8" s="8"/>
      <c r="H8" s="10"/>
    </row>
    <row r="9" spans="1:11" ht="17.100000000000001" customHeight="1" x14ac:dyDescent="0.2">
      <c r="A9" s="5"/>
      <c r="B9" s="5">
        <v>3</v>
      </c>
      <c r="C9" s="6"/>
      <c r="D9" s="7" t="s">
        <v>11</v>
      </c>
      <c r="E9" s="8">
        <f>SUM(E10:E13)</f>
        <v>135815</v>
      </c>
      <c r="F9" s="8">
        <f>SUM(F10:F13)</f>
        <v>4559082</v>
      </c>
      <c r="H9" s="9"/>
    </row>
    <row r="10" spans="1:11" ht="17.100000000000001" customHeight="1" x14ac:dyDescent="0.2">
      <c r="A10" s="5"/>
      <c r="B10" s="5"/>
      <c r="C10" s="6" t="s">
        <v>7</v>
      </c>
      <c r="D10" s="11" t="s">
        <v>12</v>
      </c>
      <c r="E10" s="15">
        <v>8703</v>
      </c>
      <c r="F10" s="15">
        <v>4519952</v>
      </c>
      <c r="I10" s="13"/>
    </row>
    <row r="11" spans="1:11" ht="17.100000000000001" customHeight="1" x14ac:dyDescent="0.2">
      <c r="A11" s="5"/>
      <c r="B11" s="5"/>
      <c r="C11" s="6" t="s">
        <v>9</v>
      </c>
      <c r="D11" s="11" t="s">
        <v>13</v>
      </c>
      <c r="E11" s="12">
        <v>127112</v>
      </c>
      <c r="F11" s="12">
        <v>39130</v>
      </c>
      <c r="H11" s="14"/>
    </row>
    <row r="12" spans="1:11" ht="17.100000000000001" customHeight="1" x14ac:dyDescent="0.2">
      <c r="A12" s="5"/>
      <c r="B12" s="5"/>
      <c r="C12" s="6" t="s">
        <v>14</v>
      </c>
      <c r="D12" s="11" t="s">
        <v>15</v>
      </c>
      <c r="E12" s="12"/>
      <c r="F12" s="12"/>
      <c r="J12" s="14"/>
    </row>
    <row r="13" spans="1:11" ht="17.100000000000001" customHeight="1" x14ac:dyDescent="0.2">
      <c r="A13" s="5"/>
      <c r="B13" s="5"/>
      <c r="C13" s="6" t="s">
        <v>16</v>
      </c>
      <c r="D13" s="11" t="s">
        <v>17</v>
      </c>
      <c r="E13" s="12"/>
      <c r="F13" s="12"/>
      <c r="I13" s="14"/>
    </row>
    <row r="14" spans="1:11" ht="17.100000000000001" customHeight="1" x14ac:dyDescent="0.2">
      <c r="A14" s="5"/>
      <c r="B14" s="5">
        <v>4</v>
      </c>
      <c r="C14" s="6"/>
      <c r="D14" s="7" t="s">
        <v>18</v>
      </c>
      <c r="E14" s="8">
        <f>SUM(E15:E20)</f>
        <v>9220209</v>
      </c>
      <c r="F14" s="8">
        <f>SUM(F15:F20)</f>
        <v>7435069</v>
      </c>
      <c r="K14" s="9"/>
    </row>
    <row r="15" spans="1:11" ht="17.100000000000001" customHeight="1" x14ac:dyDescent="0.2">
      <c r="A15" s="5"/>
      <c r="B15" s="5"/>
      <c r="C15" s="6" t="s">
        <v>7</v>
      </c>
      <c r="D15" s="11" t="s">
        <v>19</v>
      </c>
      <c r="E15" s="15">
        <v>1173141</v>
      </c>
      <c r="F15" s="15">
        <v>618740</v>
      </c>
      <c r="K15" s="13"/>
    </row>
    <row r="16" spans="1:11" ht="17.100000000000001" customHeight="1" x14ac:dyDescent="0.2">
      <c r="A16" s="5"/>
      <c r="B16" s="5"/>
      <c r="C16" s="6" t="s">
        <v>9</v>
      </c>
      <c r="D16" s="11" t="s">
        <v>20</v>
      </c>
      <c r="E16" s="12"/>
      <c r="F16" s="12"/>
      <c r="J16" s="14"/>
    </row>
    <row r="17" spans="1:11" ht="17.100000000000001" customHeight="1" x14ac:dyDescent="0.2">
      <c r="A17" s="5"/>
      <c r="B17" s="5"/>
      <c r="C17" s="6" t="s">
        <v>14</v>
      </c>
      <c r="D17" s="11" t="s">
        <v>21</v>
      </c>
      <c r="E17" s="12">
        <v>8047068</v>
      </c>
      <c r="F17" s="12">
        <v>6816329</v>
      </c>
      <c r="J17" s="14"/>
    </row>
    <row r="18" spans="1:11" ht="17.100000000000001" customHeight="1" x14ac:dyDescent="0.2">
      <c r="A18" s="5"/>
      <c r="B18" s="5"/>
      <c r="C18" s="6" t="s">
        <v>16</v>
      </c>
      <c r="D18" s="11" t="s">
        <v>22</v>
      </c>
      <c r="E18" s="15"/>
      <c r="F18" s="15"/>
      <c r="K18" s="13"/>
    </row>
    <row r="19" spans="1:11" ht="17.100000000000001" customHeight="1" x14ac:dyDescent="0.2">
      <c r="A19" s="5"/>
      <c r="B19" s="5"/>
      <c r="C19" s="6" t="s">
        <v>23</v>
      </c>
      <c r="D19" s="11" t="s">
        <v>24</v>
      </c>
      <c r="E19" s="12"/>
      <c r="F19" s="12"/>
      <c r="K19" s="16"/>
    </row>
    <row r="20" spans="1:11" ht="17.100000000000001" customHeight="1" x14ac:dyDescent="0.2">
      <c r="A20" s="5"/>
      <c r="B20" s="5"/>
      <c r="C20" s="6" t="s">
        <v>25</v>
      </c>
      <c r="E20" s="12"/>
      <c r="F20" s="12"/>
      <c r="J20" s="14"/>
    </row>
    <row r="21" spans="1:11" ht="17.100000000000001" customHeight="1" x14ac:dyDescent="0.2">
      <c r="A21" s="5"/>
      <c r="B21" s="5">
        <v>5</v>
      </c>
      <c r="C21" s="6"/>
      <c r="D21" s="7" t="s">
        <v>26</v>
      </c>
      <c r="E21" s="8"/>
      <c r="F21" s="8"/>
      <c r="I21" s="10"/>
    </row>
    <row r="22" spans="1:11" ht="17.100000000000001" customHeight="1" x14ac:dyDescent="0.2">
      <c r="A22" s="5"/>
      <c r="B22" s="5">
        <v>6</v>
      </c>
      <c r="C22" s="6"/>
      <c r="D22" s="7" t="s">
        <v>27</v>
      </c>
      <c r="E22" s="8"/>
      <c r="F22" s="8"/>
      <c r="H22" s="10"/>
    </row>
    <row r="23" spans="1:11" ht="17.100000000000001" customHeight="1" x14ac:dyDescent="0.2">
      <c r="A23" s="5"/>
      <c r="B23" s="5">
        <v>7</v>
      </c>
      <c r="C23" s="6"/>
      <c r="D23" s="7" t="s">
        <v>28</v>
      </c>
      <c r="E23" s="8">
        <v>952560</v>
      </c>
      <c r="F23" s="8">
        <v>952560</v>
      </c>
      <c r="H23" s="10"/>
    </row>
    <row r="24" spans="1:11" ht="17.100000000000001" customHeight="1" x14ac:dyDescent="0.2">
      <c r="A24" s="5"/>
      <c r="B24" s="5"/>
      <c r="C24" s="6" t="s">
        <v>7</v>
      </c>
      <c r="D24" s="11" t="s">
        <v>29</v>
      </c>
      <c r="E24" s="8"/>
      <c r="F24" s="8"/>
      <c r="H24" s="10"/>
    </row>
    <row r="25" spans="1:11" ht="17.100000000000001" customHeight="1" x14ac:dyDescent="0.2">
      <c r="A25" s="5"/>
      <c r="B25" s="5"/>
      <c r="C25" s="6" t="s">
        <v>9</v>
      </c>
      <c r="D25" s="7"/>
      <c r="E25" s="8"/>
      <c r="F25" s="8"/>
      <c r="H25" s="10"/>
    </row>
    <row r="26" spans="1:11" ht="17.100000000000001" customHeight="1" x14ac:dyDescent="0.2">
      <c r="A26" s="5" t="s">
        <v>30</v>
      </c>
      <c r="B26" s="5"/>
      <c r="C26" s="6"/>
      <c r="D26" s="7" t="s">
        <v>31</v>
      </c>
      <c r="E26" s="8">
        <f>E27+E32+E37+E38+E42+E43+E44</f>
        <v>16199260</v>
      </c>
      <c r="F26" s="8">
        <f>F27+F32+F37+F38+F42+F43+F44</f>
        <v>17679596</v>
      </c>
      <c r="K26" s="9"/>
    </row>
    <row r="27" spans="1:11" ht="17.100000000000001" customHeight="1" x14ac:dyDescent="0.2">
      <c r="A27" s="5"/>
      <c r="B27" s="5">
        <v>1</v>
      </c>
      <c r="C27" s="6"/>
      <c r="D27" s="7" t="s">
        <v>32</v>
      </c>
      <c r="E27" s="8">
        <f>E28+E29+E30+E31</f>
        <v>0</v>
      </c>
      <c r="F27" s="8">
        <f>F28+F29+F30+F31</f>
        <v>0</v>
      </c>
      <c r="I27" s="10"/>
    </row>
    <row r="28" spans="1:11" ht="17.100000000000001" customHeight="1" x14ac:dyDescent="0.2">
      <c r="A28" s="5"/>
      <c r="B28" s="5"/>
      <c r="C28" s="6" t="s">
        <v>7</v>
      </c>
      <c r="D28" s="11" t="s">
        <v>33</v>
      </c>
      <c r="E28" s="8"/>
      <c r="F28" s="8"/>
      <c r="I28" s="10"/>
    </row>
    <row r="29" spans="1:11" ht="17.100000000000001" customHeight="1" x14ac:dyDescent="0.2">
      <c r="A29" s="5"/>
      <c r="B29" s="5"/>
      <c r="C29" s="6" t="s">
        <v>9</v>
      </c>
      <c r="D29" s="11" t="s">
        <v>34</v>
      </c>
      <c r="E29" s="8"/>
      <c r="F29" s="8"/>
      <c r="I29" s="10"/>
    </row>
    <row r="30" spans="1:11" ht="17.100000000000001" customHeight="1" x14ac:dyDescent="0.2">
      <c r="A30" s="5"/>
      <c r="B30" s="5"/>
      <c r="C30" s="6" t="s">
        <v>9</v>
      </c>
      <c r="D30" s="11" t="s">
        <v>35</v>
      </c>
      <c r="E30" s="8"/>
      <c r="F30" s="8"/>
      <c r="I30" s="10"/>
    </row>
    <row r="31" spans="1:11" ht="17.100000000000001" customHeight="1" x14ac:dyDescent="0.2">
      <c r="A31" s="5"/>
      <c r="B31" s="5"/>
      <c r="C31" s="6" t="s">
        <v>16</v>
      </c>
      <c r="D31" s="11" t="s">
        <v>36</v>
      </c>
      <c r="E31" s="8"/>
      <c r="F31" s="8"/>
      <c r="I31" s="10"/>
    </row>
    <row r="32" spans="1:11" ht="17.100000000000001" customHeight="1" x14ac:dyDescent="0.2">
      <c r="A32" s="5"/>
      <c r="B32" s="5">
        <v>2</v>
      </c>
      <c r="C32" s="6"/>
      <c r="D32" s="7" t="s">
        <v>37</v>
      </c>
      <c r="E32" s="8">
        <f>SUM(E33:E36)</f>
        <v>16199260</v>
      </c>
      <c r="F32" s="8">
        <f>SUM(F33:F36)</f>
        <v>17679596</v>
      </c>
      <c r="J32" s="9"/>
    </row>
    <row r="33" spans="1:12" ht="17.100000000000001" customHeight="1" x14ac:dyDescent="0.2">
      <c r="A33" s="5"/>
      <c r="B33" s="5"/>
      <c r="C33" s="6" t="s">
        <v>7</v>
      </c>
      <c r="D33" s="11" t="s">
        <v>38</v>
      </c>
      <c r="E33" s="12">
        <v>300000</v>
      </c>
      <c r="F33" s="12">
        <v>300000</v>
      </c>
      <c r="L33" s="14"/>
    </row>
    <row r="34" spans="1:12" ht="17.100000000000001" customHeight="1" x14ac:dyDescent="0.2">
      <c r="A34" s="5"/>
      <c r="B34" s="5"/>
      <c r="C34" s="6" t="s">
        <v>9</v>
      </c>
      <c r="D34" s="11" t="s">
        <v>39</v>
      </c>
      <c r="E34" s="12">
        <v>4231712</v>
      </c>
      <c r="F34" s="12">
        <v>4231712</v>
      </c>
      <c r="K34" s="14"/>
    </row>
    <row r="35" spans="1:12" ht="17.100000000000001" customHeight="1" x14ac:dyDescent="0.2">
      <c r="A35" s="5"/>
      <c r="B35" s="5"/>
      <c r="C35" s="6" t="s">
        <v>9</v>
      </c>
      <c r="D35" s="11" t="s">
        <v>40</v>
      </c>
      <c r="E35" s="15">
        <v>11636168</v>
      </c>
      <c r="F35" s="15">
        <v>13108660</v>
      </c>
      <c r="J35" s="13"/>
    </row>
    <row r="36" spans="1:12" ht="17.100000000000001" customHeight="1" x14ac:dyDescent="0.2">
      <c r="A36" s="5"/>
      <c r="B36" s="5"/>
      <c r="C36" s="6" t="s">
        <v>16</v>
      </c>
      <c r="D36" s="11" t="s">
        <v>41</v>
      </c>
      <c r="E36" s="12">
        <v>31380</v>
      </c>
      <c r="F36" s="12">
        <v>39224</v>
      </c>
      <c r="G36" s="14"/>
    </row>
    <row r="37" spans="1:12" ht="17.100000000000001" customHeight="1" x14ac:dyDescent="0.2">
      <c r="A37" s="5"/>
      <c r="B37" s="5">
        <v>3</v>
      </c>
      <c r="C37" s="6"/>
      <c r="D37" s="7" t="s">
        <v>42</v>
      </c>
      <c r="E37" s="8"/>
      <c r="F37" s="8"/>
      <c r="I37" s="10"/>
    </row>
    <row r="38" spans="1:12" ht="17.100000000000001" customHeight="1" x14ac:dyDescent="0.2">
      <c r="A38" s="5"/>
      <c r="B38" s="5">
        <v>4</v>
      </c>
      <c r="C38" s="6"/>
      <c r="D38" s="7" t="s">
        <v>43</v>
      </c>
      <c r="E38" s="8">
        <f>E39+E40+E41</f>
        <v>0</v>
      </c>
      <c r="F38" s="8">
        <f>F39+F40+F41</f>
        <v>0</v>
      </c>
      <c r="I38" s="10"/>
    </row>
    <row r="39" spans="1:12" ht="17.100000000000001" customHeight="1" x14ac:dyDescent="0.2">
      <c r="A39" s="5"/>
      <c r="B39" s="5"/>
      <c r="C39" s="6" t="s">
        <v>7</v>
      </c>
      <c r="D39" s="11" t="s">
        <v>44</v>
      </c>
      <c r="E39" s="8"/>
      <c r="F39" s="8"/>
      <c r="I39" s="10"/>
    </row>
    <row r="40" spans="1:12" ht="17.100000000000001" customHeight="1" x14ac:dyDescent="0.2">
      <c r="A40" s="5"/>
      <c r="B40" s="5"/>
      <c r="C40" s="6" t="s">
        <v>9</v>
      </c>
      <c r="D40" s="11" t="s">
        <v>45</v>
      </c>
      <c r="E40" s="8"/>
      <c r="F40" s="8"/>
      <c r="I40" s="10"/>
    </row>
    <row r="41" spans="1:12" ht="17.100000000000001" customHeight="1" x14ac:dyDescent="0.2">
      <c r="A41" s="5"/>
      <c r="B41" s="5"/>
      <c r="C41" s="6" t="s">
        <v>9</v>
      </c>
      <c r="D41" s="11" t="s">
        <v>46</v>
      </c>
      <c r="E41" s="8"/>
      <c r="F41" s="8"/>
      <c r="I41" s="10"/>
    </row>
    <row r="42" spans="1:12" ht="17.100000000000001" customHeight="1" x14ac:dyDescent="0.2">
      <c r="A42" s="5"/>
      <c r="B42" s="5">
        <v>5</v>
      </c>
      <c r="C42" s="6"/>
      <c r="D42" s="7" t="s">
        <v>47</v>
      </c>
      <c r="E42" s="8"/>
      <c r="F42" s="8"/>
      <c r="I42" s="10"/>
    </row>
    <row r="43" spans="1:12" ht="17.100000000000001" customHeight="1" x14ac:dyDescent="0.2">
      <c r="A43" s="5"/>
      <c r="B43" s="5">
        <v>6</v>
      </c>
      <c r="C43" s="6"/>
      <c r="D43" s="7" t="s">
        <v>48</v>
      </c>
      <c r="E43" s="8"/>
      <c r="F43" s="8"/>
      <c r="J43" s="10"/>
    </row>
    <row r="44" spans="1:12" ht="17.100000000000001" customHeight="1" x14ac:dyDescent="0.2">
      <c r="A44" s="5"/>
      <c r="B44" s="5">
        <v>7</v>
      </c>
      <c r="C44" s="6"/>
      <c r="D44" s="7" t="s">
        <v>49</v>
      </c>
      <c r="E44" s="8"/>
      <c r="F44" s="8"/>
      <c r="J44" s="10"/>
    </row>
    <row r="45" spans="1:12" ht="17.100000000000001" customHeight="1" x14ac:dyDescent="0.2">
      <c r="A45" s="6"/>
      <c r="B45" s="6"/>
      <c r="C45" s="6"/>
      <c r="D45" s="7" t="s">
        <v>50</v>
      </c>
      <c r="E45" s="8">
        <f>E26+E4</f>
        <v>26533757</v>
      </c>
      <c r="F45" s="8">
        <f>F26+F4</f>
        <v>30700402</v>
      </c>
      <c r="J45" s="17"/>
    </row>
    <row r="46" spans="1:12" ht="17.100000000000001" customHeight="1" x14ac:dyDescent="0.2">
      <c r="A46" s="18"/>
      <c r="B46" s="18"/>
      <c r="C46" s="18"/>
      <c r="D46" s="19"/>
      <c r="E46" s="20"/>
      <c r="F46" s="20"/>
      <c r="J46" s="17"/>
    </row>
    <row r="47" spans="1:12" ht="17.100000000000001" customHeight="1" x14ac:dyDescent="0.25">
      <c r="A47" s="53" t="s">
        <v>0</v>
      </c>
      <c r="B47" s="53"/>
      <c r="C47" s="53"/>
      <c r="D47" s="53"/>
      <c r="E47" s="53"/>
      <c r="F47" s="53"/>
    </row>
    <row r="49" spans="1:11" ht="17.100000000000001" customHeight="1" x14ac:dyDescent="0.2">
      <c r="A49" s="3" t="s">
        <v>1</v>
      </c>
      <c r="B49" s="4"/>
      <c r="C49" s="4"/>
      <c r="D49" s="27" t="s">
        <v>51</v>
      </c>
      <c r="E49" s="21" t="s">
        <v>52</v>
      </c>
      <c r="F49" s="21" t="s">
        <v>53</v>
      </c>
    </row>
    <row r="50" spans="1:11" ht="17.100000000000001" customHeight="1" x14ac:dyDescent="0.2">
      <c r="A50" s="5" t="s">
        <v>3</v>
      </c>
      <c r="B50" s="5"/>
      <c r="C50" s="6"/>
      <c r="D50" s="7" t="s">
        <v>92</v>
      </c>
      <c r="E50" s="8">
        <f>E51+E52+E56+E62+E63</f>
        <v>11644314</v>
      </c>
      <c r="F50" s="8">
        <f>F51+F52+F56+F62+F63</f>
        <v>16197216</v>
      </c>
      <c r="I50" s="9"/>
    </row>
    <row r="51" spans="1:11" ht="17.100000000000001" customHeight="1" x14ac:dyDescent="0.2">
      <c r="A51" s="5"/>
      <c r="B51" s="5">
        <v>1</v>
      </c>
      <c r="C51" s="6"/>
      <c r="D51" s="7" t="s">
        <v>54</v>
      </c>
      <c r="E51" s="12"/>
      <c r="F51" s="12"/>
      <c r="K51" s="10"/>
    </row>
    <row r="52" spans="1:11" ht="17.100000000000001" customHeight="1" x14ac:dyDescent="0.2">
      <c r="A52" s="5"/>
      <c r="B52" s="5">
        <v>2</v>
      </c>
      <c r="C52" s="6"/>
      <c r="D52" s="7" t="s">
        <v>55</v>
      </c>
      <c r="E52" s="8">
        <f>E53+E54+E55</f>
        <v>0</v>
      </c>
      <c r="F52" s="8">
        <f>F53+F54+F55</f>
        <v>2540000</v>
      </c>
      <c r="K52" s="10"/>
    </row>
    <row r="53" spans="1:11" ht="17.100000000000001" customHeight="1" x14ac:dyDescent="0.2">
      <c r="A53" s="5"/>
      <c r="B53" s="5"/>
      <c r="C53" s="6" t="s">
        <v>7</v>
      </c>
      <c r="D53" s="11" t="s">
        <v>56</v>
      </c>
      <c r="E53" s="12">
        <v>0</v>
      </c>
      <c r="F53" s="12">
        <v>2540000</v>
      </c>
      <c r="I53" s="14"/>
    </row>
    <row r="54" spans="1:11" ht="17.100000000000001" customHeight="1" x14ac:dyDescent="0.2">
      <c r="A54" s="5"/>
      <c r="B54" s="5"/>
      <c r="C54" s="6" t="s">
        <v>9</v>
      </c>
      <c r="D54" s="11" t="s">
        <v>57</v>
      </c>
      <c r="E54" s="12"/>
      <c r="F54" s="12"/>
      <c r="I54" s="14"/>
    </row>
    <row r="55" spans="1:11" ht="17.100000000000001" customHeight="1" x14ac:dyDescent="0.2">
      <c r="A55" s="5"/>
      <c r="B55" s="5"/>
      <c r="C55" s="6" t="s">
        <v>14</v>
      </c>
      <c r="D55" s="11" t="s">
        <v>58</v>
      </c>
      <c r="E55" s="12"/>
      <c r="F55" s="12"/>
      <c r="I55" s="14"/>
    </row>
    <row r="56" spans="1:11" ht="17.100000000000001" customHeight="1" x14ac:dyDescent="0.2">
      <c r="A56" s="5"/>
      <c r="B56" s="5">
        <v>3</v>
      </c>
      <c r="C56" s="6"/>
      <c r="D56" s="7" t="s">
        <v>59</v>
      </c>
      <c r="E56" s="8">
        <f>SUM(E57:E61)</f>
        <v>11644314</v>
      </c>
      <c r="F56" s="8">
        <f>SUM(F57:F61)</f>
        <v>13657216</v>
      </c>
      <c r="I56" s="9"/>
    </row>
    <row r="57" spans="1:11" ht="17.100000000000001" customHeight="1" x14ac:dyDescent="0.2">
      <c r="A57" s="5"/>
      <c r="B57" s="5"/>
      <c r="C57" s="6" t="s">
        <v>7</v>
      </c>
      <c r="D57" s="11" t="s">
        <v>60</v>
      </c>
      <c r="E57" s="15">
        <v>91095</v>
      </c>
      <c r="F57" s="15">
        <v>1654025</v>
      </c>
      <c r="H57" s="13"/>
    </row>
    <row r="58" spans="1:11" ht="17.100000000000001" customHeight="1" x14ac:dyDescent="0.2">
      <c r="A58" s="5"/>
      <c r="B58" s="5"/>
      <c r="C58" s="6" t="s">
        <v>9</v>
      </c>
      <c r="D58" s="11" t="s">
        <v>61</v>
      </c>
      <c r="E58" s="15">
        <v>698787</v>
      </c>
      <c r="F58" s="15">
        <v>979052</v>
      </c>
      <c r="H58" s="13"/>
    </row>
    <row r="59" spans="1:11" ht="17.100000000000001" customHeight="1" x14ac:dyDescent="0.2">
      <c r="A59" s="5"/>
      <c r="B59" s="5"/>
      <c r="C59" s="6" t="s">
        <v>14</v>
      </c>
      <c r="D59" s="11" t="s">
        <v>62</v>
      </c>
      <c r="E59" s="12">
        <v>77462</v>
      </c>
      <c r="F59" s="12">
        <v>153065</v>
      </c>
      <c r="G59" s="16"/>
    </row>
    <row r="60" spans="1:11" ht="17.100000000000001" customHeight="1" x14ac:dyDescent="0.2">
      <c r="A60" s="5"/>
      <c r="B60" s="5"/>
      <c r="C60" s="6" t="s">
        <v>16</v>
      </c>
      <c r="D60" s="11" t="s">
        <v>63</v>
      </c>
      <c r="E60" s="12">
        <v>10664227</v>
      </c>
      <c r="F60" s="12">
        <v>10786074</v>
      </c>
      <c r="I60" s="16"/>
    </row>
    <row r="61" spans="1:11" ht="17.100000000000001" customHeight="1" x14ac:dyDescent="0.2">
      <c r="A61" s="5"/>
      <c r="B61" s="5"/>
      <c r="C61" s="6" t="s">
        <v>23</v>
      </c>
      <c r="D61" s="11" t="s">
        <v>64</v>
      </c>
      <c r="E61" s="12">
        <v>112743</v>
      </c>
      <c r="F61" s="12">
        <v>85000</v>
      </c>
      <c r="I61" s="16"/>
    </row>
    <row r="62" spans="1:11" ht="17.100000000000001" customHeight="1" x14ac:dyDescent="0.2">
      <c r="A62" s="5"/>
      <c r="B62" s="5">
        <v>4</v>
      </c>
      <c r="C62" s="6"/>
      <c r="D62" s="7" t="s">
        <v>65</v>
      </c>
      <c r="E62" s="8"/>
      <c r="F62" s="8"/>
      <c r="H62" s="10"/>
    </row>
    <row r="63" spans="1:11" ht="17.100000000000001" customHeight="1" x14ac:dyDescent="0.2">
      <c r="A63" s="5"/>
      <c r="B63" s="5">
        <v>5</v>
      </c>
      <c r="C63" s="6"/>
      <c r="D63" s="7" t="s">
        <v>66</v>
      </c>
      <c r="E63" s="8"/>
      <c r="F63" s="8"/>
      <c r="I63" s="10"/>
    </row>
    <row r="64" spans="1:11" ht="17.100000000000001" customHeight="1" x14ac:dyDescent="0.2">
      <c r="A64" s="5" t="s">
        <v>30</v>
      </c>
      <c r="B64" s="5"/>
      <c r="C64" s="6"/>
      <c r="D64" s="7" t="s">
        <v>91</v>
      </c>
      <c r="E64" s="8">
        <f>E65+E68+E71+E70+E69</f>
        <v>2807086</v>
      </c>
      <c r="F64" s="8">
        <f>F65+F68+F71+F70+F69</f>
        <v>2807086</v>
      </c>
      <c r="I64" s="10"/>
    </row>
    <row r="65" spans="1:10" ht="17.100000000000001" customHeight="1" x14ac:dyDescent="0.2">
      <c r="A65" s="5"/>
      <c r="B65" s="5">
        <v>1</v>
      </c>
      <c r="C65" s="6"/>
      <c r="D65" s="7" t="s">
        <v>67</v>
      </c>
      <c r="E65" s="8">
        <f>E66+E67</f>
        <v>2807086</v>
      </c>
      <c r="F65" s="8">
        <f>F66+F67</f>
        <v>2807086</v>
      </c>
      <c r="J65" s="10"/>
    </row>
    <row r="66" spans="1:10" ht="17.100000000000001" customHeight="1" x14ac:dyDescent="0.2">
      <c r="A66" s="5"/>
      <c r="B66" s="5"/>
      <c r="C66" s="6" t="s">
        <v>7</v>
      </c>
      <c r="D66" s="11" t="s">
        <v>68</v>
      </c>
      <c r="E66" s="12">
        <v>2807086</v>
      </c>
      <c r="F66" s="12">
        <v>2807086</v>
      </c>
      <c r="G66" s="14"/>
    </row>
    <row r="67" spans="1:10" ht="17.100000000000001" customHeight="1" x14ac:dyDescent="0.2">
      <c r="A67" s="5"/>
      <c r="B67" s="5"/>
      <c r="C67" s="6" t="s">
        <v>9</v>
      </c>
      <c r="D67" s="11" t="s">
        <v>69</v>
      </c>
      <c r="E67" s="12"/>
      <c r="F67" s="12"/>
      <c r="I67" s="14"/>
    </row>
    <row r="68" spans="1:10" ht="17.100000000000001" customHeight="1" x14ac:dyDescent="0.2">
      <c r="A68" s="5"/>
      <c r="B68" s="5">
        <v>1</v>
      </c>
      <c r="C68" s="6"/>
      <c r="D68" s="7" t="s">
        <v>70</v>
      </c>
      <c r="E68" s="12"/>
      <c r="F68" s="12"/>
      <c r="H68" s="10"/>
    </row>
    <row r="69" spans="1:10" ht="17.100000000000001" customHeight="1" x14ac:dyDescent="0.2">
      <c r="A69" s="5"/>
      <c r="B69" s="5">
        <v>2</v>
      </c>
      <c r="C69" s="6"/>
      <c r="D69" s="7" t="s">
        <v>71</v>
      </c>
      <c r="E69" s="12"/>
      <c r="F69" s="12"/>
      <c r="H69" s="10"/>
    </row>
    <row r="70" spans="1:10" ht="17.100000000000001" customHeight="1" x14ac:dyDescent="0.2">
      <c r="A70" s="5"/>
      <c r="B70" s="5">
        <v>3</v>
      </c>
      <c r="C70" s="6"/>
      <c r="D70" s="7" t="s">
        <v>72</v>
      </c>
      <c r="E70" s="12"/>
      <c r="F70" s="12"/>
      <c r="H70" s="10"/>
    </row>
    <row r="71" spans="1:10" ht="17.100000000000001" customHeight="1" x14ac:dyDescent="0.2">
      <c r="A71" s="5"/>
      <c r="B71" s="22">
        <v>4</v>
      </c>
      <c r="C71" s="6"/>
      <c r="D71" s="23" t="s">
        <v>73</v>
      </c>
      <c r="E71" s="12"/>
      <c r="F71" s="12"/>
      <c r="I71" s="10"/>
    </row>
    <row r="72" spans="1:10" ht="17.100000000000001" customHeight="1" x14ac:dyDescent="0.2">
      <c r="A72" s="5"/>
      <c r="B72" s="5"/>
      <c r="C72" s="6"/>
      <c r="D72" s="7" t="s">
        <v>74</v>
      </c>
      <c r="E72" s="8">
        <f>E50+E64</f>
        <v>14451400</v>
      </c>
      <c r="F72" s="8">
        <f>F50+F64</f>
        <v>19004302</v>
      </c>
      <c r="I72" s="10"/>
    </row>
    <row r="73" spans="1:10" ht="17.100000000000001" customHeight="1" x14ac:dyDescent="0.2">
      <c r="A73" s="5" t="s">
        <v>75</v>
      </c>
      <c r="B73" s="5"/>
      <c r="C73" s="6"/>
      <c r="D73" s="7" t="s">
        <v>76</v>
      </c>
      <c r="E73" s="8">
        <f>SUM(E74:E79)+E84</f>
        <v>12082356</v>
      </c>
      <c r="F73" s="8">
        <f>SUM(F74:F79)+F84</f>
        <v>11696100</v>
      </c>
      <c r="J73" s="9"/>
    </row>
    <row r="74" spans="1:10" ht="17.100000000000001" customHeight="1" x14ac:dyDescent="0.2">
      <c r="A74" s="5"/>
      <c r="B74" s="5">
        <v>1</v>
      </c>
      <c r="C74" s="6"/>
      <c r="D74" s="7" t="s">
        <v>77</v>
      </c>
      <c r="E74" s="12"/>
      <c r="F74" s="12"/>
      <c r="I74" s="10"/>
    </row>
    <row r="75" spans="1:10" ht="17.100000000000001" customHeight="1" x14ac:dyDescent="0.2">
      <c r="A75" s="5"/>
      <c r="B75" s="5">
        <v>2</v>
      </c>
      <c r="C75" s="6"/>
      <c r="D75" s="7" t="s">
        <v>78</v>
      </c>
      <c r="E75" s="12"/>
      <c r="F75" s="12"/>
    </row>
    <row r="76" spans="1:10" ht="17.100000000000001" customHeight="1" x14ac:dyDescent="0.2">
      <c r="A76" s="5"/>
      <c r="B76" s="5">
        <v>3</v>
      </c>
      <c r="C76" s="6"/>
      <c r="D76" s="7" t="s">
        <v>79</v>
      </c>
      <c r="E76" s="12">
        <v>7750000</v>
      </c>
      <c r="F76" s="12">
        <v>7750000</v>
      </c>
      <c r="I76" s="9"/>
    </row>
    <row r="77" spans="1:10" ht="17.100000000000001" customHeight="1" x14ac:dyDescent="0.2">
      <c r="A77" s="5"/>
      <c r="B77" s="5">
        <v>4</v>
      </c>
      <c r="C77" s="6"/>
      <c r="D77" s="7" t="s">
        <v>80</v>
      </c>
      <c r="E77" s="12"/>
      <c r="F77" s="12"/>
      <c r="J77" s="10"/>
    </row>
    <row r="78" spans="1:10" ht="17.100000000000001" customHeight="1" x14ac:dyDescent="0.2">
      <c r="A78" s="5"/>
      <c r="B78" s="5">
        <v>5</v>
      </c>
      <c r="C78" s="6"/>
      <c r="D78" s="7" t="s">
        <v>81</v>
      </c>
      <c r="E78" s="12">
        <v>2800000</v>
      </c>
      <c r="F78" s="12"/>
      <c r="G78" s="10"/>
    </row>
    <row r="79" spans="1:10" ht="17.100000000000001" customHeight="1" x14ac:dyDescent="0.2">
      <c r="A79" s="5"/>
      <c r="B79" s="5">
        <v>6</v>
      </c>
      <c r="C79" s="6"/>
      <c r="D79" s="7" t="s">
        <v>82</v>
      </c>
      <c r="E79" s="8">
        <f>E80+E81+E82</f>
        <v>1146005</v>
      </c>
      <c r="F79" s="8">
        <f>F80+F81+F82</f>
        <v>955826</v>
      </c>
      <c r="G79" s="10"/>
    </row>
    <row r="80" spans="1:10" ht="17.100000000000001" customHeight="1" x14ac:dyDescent="0.2">
      <c r="A80" s="5"/>
      <c r="B80" s="5"/>
      <c r="C80" s="6" t="s">
        <v>7</v>
      </c>
      <c r="D80" s="11" t="s">
        <v>83</v>
      </c>
      <c r="E80" s="12"/>
      <c r="F80" s="12"/>
      <c r="I80" s="10"/>
    </row>
    <row r="81" spans="1:10" ht="17.100000000000001" customHeight="1" x14ac:dyDescent="0.2">
      <c r="A81" s="5"/>
      <c r="B81" s="5"/>
      <c r="C81" s="6" t="s">
        <v>9</v>
      </c>
      <c r="D81" s="11" t="s">
        <v>84</v>
      </c>
      <c r="E81" s="12">
        <v>955826</v>
      </c>
      <c r="F81" s="12">
        <v>955826</v>
      </c>
      <c r="J81" s="10"/>
    </row>
    <row r="82" spans="1:10" ht="17.100000000000001" customHeight="1" x14ac:dyDescent="0.2">
      <c r="A82" s="5"/>
      <c r="B82" s="5"/>
      <c r="C82" s="6" t="s">
        <v>14</v>
      </c>
      <c r="D82" s="11" t="s">
        <v>85</v>
      </c>
      <c r="E82" s="12">
        <v>190179</v>
      </c>
      <c r="F82" s="12"/>
      <c r="J82" s="10"/>
    </row>
    <row r="83" spans="1:10" ht="17.100000000000001" customHeight="1" x14ac:dyDescent="0.2">
      <c r="A83" s="5"/>
      <c r="B83" s="5">
        <v>7</v>
      </c>
      <c r="C83" s="6"/>
      <c r="D83" s="7" t="s">
        <v>86</v>
      </c>
      <c r="E83" s="12"/>
      <c r="F83" s="12"/>
      <c r="I83" s="10"/>
    </row>
    <row r="84" spans="1:10" ht="17.100000000000001" customHeight="1" x14ac:dyDescent="0.2">
      <c r="A84" s="5"/>
      <c r="B84" s="5">
        <v>8</v>
      </c>
      <c r="C84" s="6"/>
      <c r="D84" s="7" t="s">
        <v>87</v>
      </c>
      <c r="E84" s="12">
        <v>386351</v>
      </c>
      <c r="F84" s="12">
        <v>2990274</v>
      </c>
      <c r="H84" s="9"/>
    </row>
    <row r="85" spans="1:10" ht="17.100000000000001" customHeight="1" x14ac:dyDescent="0.2">
      <c r="A85" s="24"/>
      <c r="B85" s="24"/>
      <c r="C85" s="24"/>
      <c r="D85" s="7" t="s">
        <v>88</v>
      </c>
      <c r="E85" s="8">
        <f>E72+E73</f>
        <v>26533756</v>
      </c>
      <c r="F85" s="8">
        <f>F72+F73</f>
        <v>30700402</v>
      </c>
      <c r="I85" s="17"/>
    </row>
    <row r="86" spans="1:10" ht="17.100000000000001" customHeight="1" x14ac:dyDescent="0.2">
      <c r="D86" s="25"/>
    </row>
    <row r="87" spans="1:10" ht="17.100000000000001" customHeight="1" x14ac:dyDescent="0.2">
      <c r="D87" s="26" t="s">
        <v>89</v>
      </c>
    </row>
    <row r="88" spans="1:10" ht="17.100000000000001" customHeight="1" x14ac:dyDescent="0.2">
      <c r="D88" s="26" t="s">
        <v>90</v>
      </c>
    </row>
  </sheetData>
  <mergeCells count="2">
    <mergeCell ref="A1:F1"/>
    <mergeCell ref="A47:F47"/>
  </mergeCells>
  <pageMargins left="0.75" right="0.75" top="0.25" bottom="0" header="0.5" footer="0.5"/>
  <pageSetup scale="7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G21" sqref="G21"/>
    </sheetView>
  </sheetViews>
  <sheetFormatPr defaultRowHeight="17.100000000000001" customHeight="1" x14ac:dyDescent="0.2"/>
  <cols>
    <col min="1" max="1" width="3.7109375" style="34" customWidth="1"/>
    <col min="2" max="2" width="51.140625" style="1" customWidth="1"/>
    <col min="3" max="3" width="16" style="1" bestFit="1" customWidth="1"/>
    <col min="4" max="4" width="15.5703125" style="1" bestFit="1" customWidth="1"/>
    <col min="5" max="7" width="9.140625" style="1"/>
    <col min="8" max="8" width="10.140625" style="1" bestFit="1" customWidth="1"/>
    <col min="9" max="256" width="9.140625" style="1"/>
    <col min="257" max="257" width="3.7109375" style="1" customWidth="1"/>
    <col min="258" max="258" width="51.140625" style="1" customWidth="1"/>
    <col min="259" max="259" width="16" style="1" bestFit="1" customWidth="1"/>
    <col min="260" max="260" width="15.5703125" style="1" bestFit="1" customWidth="1"/>
    <col min="261" max="263" width="9.140625" style="1"/>
    <col min="264" max="264" width="10.140625" style="1" bestFit="1" customWidth="1"/>
    <col min="265" max="512" width="9.140625" style="1"/>
    <col min="513" max="513" width="3.7109375" style="1" customWidth="1"/>
    <col min="514" max="514" width="51.140625" style="1" customWidth="1"/>
    <col min="515" max="515" width="16" style="1" bestFit="1" customWidth="1"/>
    <col min="516" max="516" width="15.5703125" style="1" bestFit="1" customWidth="1"/>
    <col min="517" max="519" width="9.140625" style="1"/>
    <col min="520" max="520" width="10.140625" style="1" bestFit="1" customWidth="1"/>
    <col min="521" max="768" width="9.140625" style="1"/>
    <col min="769" max="769" width="3.7109375" style="1" customWidth="1"/>
    <col min="770" max="770" width="51.140625" style="1" customWidth="1"/>
    <col min="771" max="771" width="16" style="1" bestFit="1" customWidth="1"/>
    <col min="772" max="772" width="15.5703125" style="1" bestFit="1" customWidth="1"/>
    <col min="773" max="775" width="9.140625" style="1"/>
    <col min="776" max="776" width="10.140625" style="1" bestFit="1" customWidth="1"/>
    <col min="777" max="1024" width="9.140625" style="1"/>
    <col min="1025" max="1025" width="3.7109375" style="1" customWidth="1"/>
    <col min="1026" max="1026" width="51.140625" style="1" customWidth="1"/>
    <col min="1027" max="1027" width="16" style="1" bestFit="1" customWidth="1"/>
    <col min="1028" max="1028" width="15.5703125" style="1" bestFit="1" customWidth="1"/>
    <col min="1029" max="1031" width="9.140625" style="1"/>
    <col min="1032" max="1032" width="10.140625" style="1" bestFit="1" customWidth="1"/>
    <col min="1033" max="1280" width="9.140625" style="1"/>
    <col min="1281" max="1281" width="3.7109375" style="1" customWidth="1"/>
    <col min="1282" max="1282" width="51.140625" style="1" customWidth="1"/>
    <col min="1283" max="1283" width="16" style="1" bestFit="1" customWidth="1"/>
    <col min="1284" max="1284" width="15.5703125" style="1" bestFit="1" customWidth="1"/>
    <col min="1285" max="1287" width="9.140625" style="1"/>
    <col min="1288" max="1288" width="10.140625" style="1" bestFit="1" customWidth="1"/>
    <col min="1289" max="1536" width="9.140625" style="1"/>
    <col min="1537" max="1537" width="3.7109375" style="1" customWidth="1"/>
    <col min="1538" max="1538" width="51.140625" style="1" customWidth="1"/>
    <col min="1539" max="1539" width="16" style="1" bestFit="1" customWidth="1"/>
    <col min="1540" max="1540" width="15.5703125" style="1" bestFit="1" customWidth="1"/>
    <col min="1541" max="1543" width="9.140625" style="1"/>
    <col min="1544" max="1544" width="10.140625" style="1" bestFit="1" customWidth="1"/>
    <col min="1545" max="1792" width="9.140625" style="1"/>
    <col min="1793" max="1793" width="3.7109375" style="1" customWidth="1"/>
    <col min="1794" max="1794" width="51.140625" style="1" customWidth="1"/>
    <col min="1795" max="1795" width="16" style="1" bestFit="1" customWidth="1"/>
    <col min="1796" max="1796" width="15.5703125" style="1" bestFit="1" customWidth="1"/>
    <col min="1797" max="1799" width="9.140625" style="1"/>
    <col min="1800" max="1800" width="10.140625" style="1" bestFit="1" customWidth="1"/>
    <col min="1801" max="2048" width="9.140625" style="1"/>
    <col min="2049" max="2049" width="3.7109375" style="1" customWidth="1"/>
    <col min="2050" max="2050" width="51.140625" style="1" customWidth="1"/>
    <col min="2051" max="2051" width="16" style="1" bestFit="1" customWidth="1"/>
    <col min="2052" max="2052" width="15.5703125" style="1" bestFit="1" customWidth="1"/>
    <col min="2053" max="2055" width="9.140625" style="1"/>
    <col min="2056" max="2056" width="10.140625" style="1" bestFit="1" customWidth="1"/>
    <col min="2057" max="2304" width="9.140625" style="1"/>
    <col min="2305" max="2305" width="3.7109375" style="1" customWidth="1"/>
    <col min="2306" max="2306" width="51.140625" style="1" customWidth="1"/>
    <col min="2307" max="2307" width="16" style="1" bestFit="1" customWidth="1"/>
    <col min="2308" max="2308" width="15.5703125" style="1" bestFit="1" customWidth="1"/>
    <col min="2309" max="2311" width="9.140625" style="1"/>
    <col min="2312" max="2312" width="10.140625" style="1" bestFit="1" customWidth="1"/>
    <col min="2313" max="2560" width="9.140625" style="1"/>
    <col min="2561" max="2561" width="3.7109375" style="1" customWidth="1"/>
    <col min="2562" max="2562" width="51.140625" style="1" customWidth="1"/>
    <col min="2563" max="2563" width="16" style="1" bestFit="1" customWidth="1"/>
    <col min="2564" max="2564" width="15.5703125" style="1" bestFit="1" customWidth="1"/>
    <col min="2565" max="2567" width="9.140625" style="1"/>
    <col min="2568" max="2568" width="10.140625" style="1" bestFit="1" customWidth="1"/>
    <col min="2569" max="2816" width="9.140625" style="1"/>
    <col min="2817" max="2817" width="3.7109375" style="1" customWidth="1"/>
    <col min="2818" max="2818" width="51.140625" style="1" customWidth="1"/>
    <col min="2819" max="2819" width="16" style="1" bestFit="1" customWidth="1"/>
    <col min="2820" max="2820" width="15.5703125" style="1" bestFit="1" customWidth="1"/>
    <col min="2821" max="2823" width="9.140625" style="1"/>
    <col min="2824" max="2824" width="10.140625" style="1" bestFit="1" customWidth="1"/>
    <col min="2825" max="3072" width="9.140625" style="1"/>
    <col min="3073" max="3073" width="3.7109375" style="1" customWidth="1"/>
    <col min="3074" max="3074" width="51.140625" style="1" customWidth="1"/>
    <col min="3075" max="3075" width="16" style="1" bestFit="1" customWidth="1"/>
    <col min="3076" max="3076" width="15.5703125" style="1" bestFit="1" customWidth="1"/>
    <col min="3077" max="3079" width="9.140625" style="1"/>
    <col min="3080" max="3080" width="10.140625" style="1" bestFit="1" customWidth="1"/>
    <col min="3081" max="3328" width="9.140625" style="1"/>
    <col min="3329" max="3329" width="3.7109375" style="1" customWidth="1"/>
    <col min="3330" max="3330" width="51.140625" style="1" customWidth="1"/>
    <col min="3331" max="3331" width="16" style="1" bestFit="1" customWidth="1"/>
    <col min="3332" max="3332" width="15.5703125" style="1" bestFit="1" customWidth="1"/>
    <col min="3333" max="3335" width="9.140625" style="1"/>
    <col min="3336" max="3336" width="10.140625" style="1" bestFit="1" customWidth="1"/>
    <col min="3337" max="3584" width="9.140625" style="1"/>
    <col min="3585" max="3585" width="3.7109375" style="1" customWidth="1"/>
    <col min="3586" max="3586" width="51.140625" style="1" customWidth="1"/>
    <col min="3587" max="3587" width="16" style="1" bestFit="1" customWidth="1"/>
    <col min="3588" max="3588" width="15.5703125" style="1" bestFit="1" customWidth="1"/>
    <col min="3589" max="3591" width="9.140625" style="1"/>
    <col min="3592" max="3592" width="10.140625" style="1" bestFit="1" customWidth="1"/>
    <col min="3593" max="3840" width="9.140625" style="1"/>
    <col min="3841" max="3841" width="3.7109375" style="1" customWidth="1"/>
    <col min="3842" max="3842" width="51.140625" style="1" customWidth="1"/>
    <col min="3843" max="3843" width="16" style="1" bestFit="1" customWidth="1"/>
    <col min="3844" max="3844" width="15.5703125" style="1" bestFit="1" customWidth="1"/>
    <col min="3845" max="3847" width="9.140625" style="1"/>
    <col min="3848" max="3848" width="10.140625" style="1" bestFit="1" customWidth="1"/>
    <col min="3849" max="4096" width="9.140625" style="1"/>
    <col min="4097" max="4097" width="3.7109375" style="1" customWidth="1"/>
    <col min="4098" max="4098" width="51.140625" style="1" customWidth="1"/>
    <col min="4099" max="4099" width="16" style="1" bestFit="1" customWidth="1"/>
    <col min="4100" max="4100" width="15.5703125" style="1" bestFit="1" customWidth="1"/>
    <col min="4101" max="4103" width="9.140625" style="1"/>
    <col min="4104" max="4104" width="10.140625" style="1" bestFit="1" customWidth="1"/>
    <col min="4105" max="4352" width="9.140625" style="1"/>
    <col min="4353" max="4353" width="3.7109375" style="1" customWidth="1"/>
    <col min="4354" max="4354" width="51.140625" style="1" customWidth="1"/>
    <col min="4355" max="4355" width="16" style="1" bestFit="1" customWidth="1"/>
    <col min="4356" max="4356" width="15.5703125" style="1" bestFit="1" customWidth="1"/>
    <col min="4357" max="4359" width="9.140625" style="1"/>
    <col min="4360" max="4360" width="10.140625" style="1" bestFit="1" customWidth="1"/>
    <col min="4361" max="4608" width="9.140625" style="1"/>
    <col min="4609" max="4609" width="3.7109375" style="1" customWidth="1"/>
    <col min="4610" max="4610" width="51.140625" style="1" customWidth="1"/>
    <col min="4611" max="4611" width="16" style="1" bestFit="1" customWidth="1"/>
    <col min="4612" max="4612" width="15.5703125" style="1" bestFit="1" customWidth="1"/>
    <col min="4613" max="4615" width="9.140625" style="1"/>
    <col min="4616" max="4616" width="10.140625" style="1" bestFit="1" customWidth="1"/>
    <col min="4617" max="4864" width="9.140625" style="1"/>
    <col min="4865" max="4865" width="3.7109375" style="1" customWidth="1"/>
    <col min="4866" max="4866" width="51.140625" style="1" customWidth="1"/>
    <col min="4867" max="4867" width="16" style="1" bestFit="1" customWidth="1"/>
    <col min="4868" max="4868" width="15.5703125" style="1" bestFit="1" customWidth="1"/>
    <col min="4869" max="4871" width="9.140625" style="1"/>
    <col min="4872" max="4872" width="10.140625" style="1" bestFit="1" customWidth="1"/>
    <col min="4873" max="5120" width="9.140625" style="1"/>
    <col min="5121" max="5121" width="3.7109375" style="1" customWidth="1"/>
    <col min="5122" max="5122" width="51.140625" style="1" customWidth="1"/>
    <col min="5123" max="5123" width="16" style="1" bestFit="1" customWidth="1"/>
    <col min="5124" max="5124" width="15.5703125" style="1" bestFit="1" customWidth="1"/>
    <col min="5125" max="5127" width="9.140625" style="1"/>
    <col min="5128" max="5128" width="10.140625" style="1" bestFit="1" customWidth="1"/>
    <col min="5129" max="5376" width="9.140625" style="1"/>
    <col min="5377" max="5377" width="3.7109375" style="1" customWidth="1"/>
    <col min="5378" max="5378" width="51.140625" style="1" customWidth="1"/>
    <col min="5379" max="5379" width="16" style="1" bestFit="1" customWidth="1"/>
    <col min="5380" max="5380" width="15.5703125" style="1" bestFit="1" customWidth="1"/>
    <col min="5381" max="5383" width="9.140625" style="1"/>
    <col min="5384" max="5384" width="10.140625" style="1" bestFit="1" customWidth="1"/>
    <col min="5385" max="5632" width="9.140625" style="1"/>
    <col min="5633" max="5633" width="3.7109375" style="1" customWidth="1"/>
    <col min="5634" max="5634" width="51.140625" style="1" customWidth="1"/>
    <col min="5635" max="5635" width="16" style="1" bestFit="1" customWidth="1"/>
    <col min="5636" max="5636" width="15.5703125" style="1" bestFit="1" customWidth="1"/>
    <col min="5637" max="5639" width="9.140625" style="1"/>
    <col min="5640" max="5640" width="10.140625" style="1" bestFit="1" customWidth="1"/>
    <col min="5641" max="5888" width="9.140625" style="1"/>
    <col min="5889" max="5889" width="3.7109375" style="1" customWidth="1"/>
    <col min="5890" max="5890" width="51.140625" style="1" customWidth="1"/>
    <col min="5891" max="5891" width="16" style="1" bestFit="1" customWidth="1"/>
    <col min="5892" max="5892" width="15.5703125" style="1" bestFit="1" customWidth="1"/>
    <col min="5893" max="5895" width="9.140625" style="1"/>
    <col min="5896" max="5896" width="10.140625" style="1" bestFit="1" customWidth="1"/>
    <col min="5897" max="6144" width="9.140625" style="1"/>
    <col min="6145" max="6145" width="3.7109375" style="1" customWidth="1"/>
    <col min="6146" max="6146" width="51.140625" style="1" customWidth="1"/>
    <col min="6147" max="6147" width="16" style="1" bestFit="1" customWidth="1"/>
    <col min="6148" max="6148" width="15.5703125" style="1" bestFit="1" customWidth="1"/>
    <col min="6149" max="6151" width="9.140625" style="1"/>
    <col min="6152" max="6152" width="10.140625" style="1" bestFit="1" customWidth="1"/>
    <col min="6153" max="6400" width="9.140625" style="1"/>
    <col min="6401" max="6401" width="3.7109375" style="1" customWidth="1"/>
    <col min="6402" max="6402" width="51.140625" style="1" customWidth="1"/>
    <col min="6403" max="6403" width="16" style="1" bestFit="1" customWidth="1"/>
    <col min="6404" max="6404" width="15.5703125" style="1" bestFit="1" customWidth="1"/>
    <col min="6405" max="6407" width="9.140625" style="1"/>
    <col min="6408" max="6408" width="10.140625" style="1" bestFit="1" customWidth="1"/>
    <col min="6409" max="6656" width="9.140625" style="1"/>
    <col min="6657" max="6657" width="3.7109375" style="1" customWidth="1"/>
    <col min="6658" max="6658" width="51.140625" style="1" customWidth="1"/>
    <col min="6659" max="6659" width="16" style="1" bestFit="1" customWidth="1"/>
    <col min="6660" max="6660" width="15.5703125" style="1" bestFit="1" customWidth="1"/>
    <col min="6661" max="6663" width="9.140625" style="1"/>
    <col min="6664" max="6664" width="10.140625" style="1" bestFit="1" customWidth="1"/>
    <col min="6665" max="6912" width="9.140625" style="1"/>
    <col min="6913" max="6913" width="3.7109375" style="1" customWidth="1"/>
    <col min="6914" max="6914" width="51.140625" style="1" customWidth="1"/>
    <col min="6915" max="6915" width="16" style="1" bestFit="1" customWidth="1"/>
    <col min="6916" max="6916" width="15.5703125" style="1" bestFit="1" customWidth="1"/>
    <col min="6917" max="6919" width="9.140625" style="1"/>
    <col min="6920" max="6920" width="10.140625" style="1" bestFit="1" customWidth="1"/>
    <col min="6921" max="7168" width="9.140625" style="1"/>
    <col min="7169" max="7169" width="3.7109375" style="1" customWidth="1"/>
    <col min="7170" max="7170" width="51.140625" style="1" customWidth="1"/>
    <col min="7171" max="7171" width="16" style="1" bestFit="1" customWidth="1"/>
    <col min="7172" max="7172" width="15.5703125" style="1" bestFit="1" customWidth="1"/>
    <col min="7173" max="7175" width="9.140625" style="1"/>
    <col min="7176" max="7176" width="10.140625" style="1" bestFit="1" customWidth="1"/>
    <col min="7177" max="7424" width="9.140625" style="1"/>
    <col min="7425" max="7425" width="3.7109375" style="1" customWidth="1"/>
    <col min="7426" max="7426" width="51.140625" style="1" customWidth="1"/>
    <col min="7427" max="7427" width="16" style="1" bestFit="1" customWidth="1"/>
    <col min="7428" max="7428" width="15.5703125" style="1" bestFit="1" customWidth="1"/>
    <col min="7429" max="7431" width="9.140625" style="1"/>
    <col min="7432" max="7432" width="10.140625" style="1" bestFit="1" customWidth="1"/>
    <col min="7433" max="7680" width="9.140625" style="1"/>
    <col min="7681" max="7681" width="3.7109375" style="1" customWidth="1"/>
    <col min="7682" max="7682" width="51.140625" style="1" customWidth="1"/>
    <col min="7683" max="7683" width="16" style="1" bestFit="1" customWidth="1"/>
    <col min="7684" max="7684" width="15.5703125" style="1" bestFit="1" customWidth="1"/>
    <col min="7685" max="7687" width="9.140625" style="1"/>
    <col min="7688" max="7688" width="10.140625" style="1" bestFit="1" customWidth="1"/>
    <col min="7689" max="7936" width="9.140625" style="1"/>
    <col min="7937" max="7937" width="3.7109375" style="1" customWidth="1"/>
    <col min="7938" max="7938" width="51.140625" style="1" customWidth="1"/>
    <col min="7939" max="7939" width="16" style="1" bestFit="1" customWidth="1"/>
    <col min="7940" max="7940" width="15.5703125" style="1" bestFit="1" customWidth="1"/>
    <col min="7941" max="7943" width="9.140625" style="1"/>
    <col min="7944" max="7944" width="10.140625" style="1" bestFit="1" customWidth="1"/>
    <col min="7945" max="8192" width="9.140625" style="1"/>
    <col min="8193" max="8193" width="3.7109375" style="1" customWidth="1"/>
    <col min="8194" max="8194" width="51.140625" style="1" customWidth="1"/>
    <col min="8195" max="8195" width="16" style="1" bestFit="1" customWidth="1"/>
    <col min="8196" max="8196" width="15.5703125" style="1" bestFit="1" customWidth="1"/>
    <col min="8197" max="8199" width="9.140625" style="1"/>
    <col min="8200" max="8200" width="10.140625" style="1" bestFit="1" customWidth="1"/>
    <col min="8201" max="8448" width="9.140625" style="1"/>
    <col min="8449" max="8449" width="3.7109375" style="1" customWidth="1"/>
    <col min="8450" max="8450" width="51.140625" style="1" customWidth="1"/>
    <col min="8451" max="8451" width="16" style="1" bestFit="1" customWidth="1"/>
    <col min="8452" max="8452" width="15.5703125" style="1" bestFit="1" customWidth="1"/>
    <col min="8453" max="8455" width="9.140625" style="1"/>
    <col min="8456" max="8456" width="10.140625" style="1" bestFit="1" customWidth="1"/>
    <col min="8457" max="8704" width="9.140625" style="1"/>
    <col min="8705" max="8705" width="3.7109375" style="1" customWidth="1"/>
    <col min="8706" max="8706" width="51.140625" style="1" customWidth="1"/>
    <col min="8707" max="8707" width="16" style="1" bestFit="1" customWidth="1"/>
    <col min="8708" max="8708" width="15.5703125" style="1" bestFit="1" customWidth="1"/>
    <col min="8709" max="8711" width="9.140625" style="1"/>
    <col min="8712" max="8712" width="10.140625" style="1" bestFit="1" customWidth="1"/>
    <col min="8713" max="8960" width="9.140625" style="1"/>
    <col min="8961" max="8961" width="3.7109375" style="1" customWidth="1"/>
    <col min="8962" max="8962" width="51.140625" style="1" customWidth="1"/>
    <col min="8963" max="8963" width="16" style="1" bestFit="1" customWidth="1"/>
    <col min="8964" max="8964" width="15.5703125" style="1" bestFit="1" customWidth="1"/>
    <col min="8965" max="8967" width="9.140625" style="1"/>
    <col min="8968" max="8968" width="10.140625" style="1" bestFit="1" customWidth="1"/>
    <col min="8969" max="9216" width="9.140625" style="1"/>
    <col min="9217" max="9217" width="3.7109375" style="1" customWidth="1"/>
    <col min="9218" max="9218" width="51.140625" style="1" customWidth="1"/>
    <col min="9219" max="9219" width="16" style="1" bestFit="1" customWidth="1"/>
    <col min="9220" max="9220" width="15.5703125" style="1" bestFit="1" customWidth="1"/>
    <col min="9221" max="9223" width="9.140625" style="1"/>
    <col min="9224" max="9224" width="10.140625" style="1" bestFit="1" customWidth="1"/>
    <col min="9225" max="9472" width="9.140625" style="1"/>
    <col min="9473" max="9473" width="3.7109375" style="1" customWidth="1"/>
    <col min="9474" max="9474" width="51.140625" style="1" customWidth="1"/>
    <col min="9475" max="9475" width="16" style="1" bestFit="1" customWidth="1"/>
    <col min="9476" max="9476" width="15.5703125" style="1" bestFit="1" customWidth="1"/>
    <col min="9477" max="9479" width="9.140625" style="1"/>
    <col min="9480" max="9480" width="10.140625" style="1" bestFit="1" customWidth="1"/>
    <col min="9481" max="9728" width="9.140625" style="1"/>
    <col min="9729" max="9729" width="3.7109375" style="1" customWidth="1"/>
    <col min="9730" max="9730" width="51.140625" style="1" customWidth="1"/>
    <col min="9731" max="9731" width="16" style="1" bestFit="1" customWidth="1"/>
    <col min="9732" max="9732" width="15.5703125" style="1" bestFit="1" customWidth="1"/>
    <col min="9733" max="9735" width="9.140625" style="1"/>
    <col min="9736" max="9736" width="10.140625" style="1" bestFit="1" customWidth="1"/>
    <col min="9737" max="9984" width="9.140625" style="1"/>
    <col min="9985" max="9985" width="3.7109375" style="1" customWidth="1"/>
    <col min="9986" max="9986" width="51.140625" style="1" customWidth="1"/>
    <col min="9987" max="9987" width="16" style="1" bestFit="1" customWidth="1"/>
    <col min="9988" max="9988" width="15.5703125" style="1" bestFit="1" customWidth="1"/>
    <col min="9989" max="9991" width="9.140625" style="1"/>
    <col min="9992" max="9992" width="10.140625" style="1" bestFit="1" customWidth="1"/>
    <col min="9993" max="10240" width="9.140625" style="1"/>
    <col min="10241" max="10241" width="3.7109375" style="1" customWidth="1"/>
    <col min="10242" max="10242" width="51.140625" style="1" customWidth="1"/>
    <col min="10243" max="10243" width="16" style="1" bestFit="1" customWidth="1"/>
    <col min="10244" max="10244" width="15.5703125" style="1" bestFit="1" customWidth="1"/>
    <col min="10245" max="10247" width="9.140625" style="1"/>
    <col min="10248" max="10248" width="10.140625" style="1" bestFit="1" customWidth="1"/>
    <col min="10249" max="10496" width="9.140625" style="1"/>
    <col min="10497" max="10497" width="3.7109375" style="1" customWidth="1"/>
    <col min="10498" max="10498" width="51.140625" style="1" customWidth="1"/>
    <col min="10499" max="10499" width="16" style="1" bestFit="1" customWidth="1"/>
    <col min="10500" max="10500" width="15.5703125" style="1" bestFit="1" customWidth="1"/>
    <col min="10501" max="10503" width="9.140625" style="1"/>
    <col min="10504" max="10504" width="10.140625" style="1" bestFit="1" customWidth="1"/>
    <col min="10505" max="10752" width="9.140625" style="1"/>
    <col min="10753" max="10753" width="3.7109375" style="1" customWidth="1"/>
    <col min="10754" max="10754" width="51.140625" style="1" customWidth="1"/>
    <col min="10755" max="10755" width="16" style="1" bestFit="1" customWidth="1"/>
    <col min="10756" max="10756" width="15.5703125" style="1" bestFit="1" customWidth="1"/>
    <col min="10757" max="10759" width="9.140625" style="1"/>
    <col min="10760" max="10760" width="10.140625" style="1" bestFit="1" customWidth="1"/>
    <col min="10761" max="11008" width="9.140625" style="1"/>
    <col min="11009" max="11009" width="3.7109375" style="1" customWidth="1"/>
    <col min="11010" max="11010" width="51.140625" style="1" customWidth="1"/>
    <col min="11011" max="11011" width="16" style="1" bestFit="1" customWidth="1"/>
    <col min="11012" max="11012" width="15.5703125" style="1" bestFit="1" customWidth="1"/>
    <col min="11013" max="11015" width="9.140625" style="1"/>
    <col min="11016" max="11016" width="10.140625" style="1" bestFit="1" customWidth="1"/>
    <col min="11017" max="11264" width="9.140625" style="1"/>
    <col min="11265" max="11265" width="3.7109375" style="1" customWidth="1"/>
    <col min="11266" max="11266" width="51.140625" style="1" customWidth="1"/>
    <col min="11267" max="11267" width="16" style="1" bestFit="1" customWidth="1"/>
    <col min="11268" max="11268" width="15.5703125" style="1" bestFit="1" customWidth="1"/>
    <col min="11269" max="11271" width="9.140625" style="1"/>
    <col min="11272" max="11272" width="10.140625" style="1" bestFit="1" customWidth="1"/>
    <col min="11273" max="11520" width="9.140625" style="1"/>
    <col min="11521" max="11521" width="3.7109375" style="1" customWidth="1"/>
    <col min="11522" max="11522" width="51.140625" style="1" customWidth="1"/>
    <col min="11523" max="11523" width="16" style="1" bestFit="1" customWidth="1"/>
    <col min="11524" max="11524" width="15.5703125" style="1" bestFit="1" customWidth="1"/>
    <col min="11525" max="11527" width="9.140625" style="1"/>
    <col min="11528" max="11528" width="10.140625" style="1" bestFit="1" customWidth="1"/>
    <col min="11529" max="11776" width="9.140625" style="1"/>
    <col min="11777" max="11777" width="3.7109375" style="1" customWidth="1"/>
    <col min="11778" max="11778" width="51.140625" style="1" customWidth="1"/>
    <col min="11779" max="11779" width="16" style="1" bestFit="1" customWidth="1"/>
    <col min="11780" max="11780" width="15.5703125" style="1" bestFit="1" customWidth="1"/>
    <col min="11781" max="11783" width="9.140625" style="1"/>
    <col min="11784" max="11784" width="10.140625" style="1" bestFit="1" customWidth="1"/>
    <col min="11785" max="12032" width="9.140625" style="1"/>
    <col min="12033" max="12033" width="3.7109375" style="1" customWidth="1"/>
    <col min="12034" max="12034" width="51.140625" style="1" customWidth="1"/>
    <col min="12035" max="12035" width="16" style="1" bestFit="1" customWidth="1"/>
    <col min="12036" max="12036" width="15.5703125" style="1" bestFit="1" customWidth="1"/>
    <col min="12037" max="12039" width="9.140625" style="1"/>
    <col min="12040" max="12040" width="10.140625" style="1" bestFit="1" customWidth="1"/>
    <col min="12041" max="12288" width="9.140625" style="1"/>
    <col min="12289" max="12289" width="3.7109375" style="1" customWidth="1"/>
    <col min="12290" max="12290" width="51.140625" style="1" customWidth="1"/>
    <col min="12291" max="12291" width="16" style="1" bestFit="1" customWidth="1"/>
    <col min="12292" max="12292" width="15.5703125" style="1" bestFit="1" customWidth="1"/>
    <col min="12293" max="12295" width="9.140625" style="1"/>
    <col min="12296" max="12296" width="10.140625" style="1" bestFit="1" customWidth="1"/>
    <col min="12297" max="12544" width="9.140625" style="1"/>
    <col min="12545" max="12545" width="3.7109375" style="1" customWidth="1"/>
    <col min="12546" max="12546" width="51.140625" style="1" customWidth="1"/>
    <col min="12547" max="12547" width="16" style="1" bestFit="1" customWidth="1"/>
    <col min="12548" max="12548" width="15.5703125" style="1" bestFit="1" customWidth="1"/>
    <col min="12549" max="12551" width="9.140625" style="1"/>
    <col min="12552" max="12552" width="10.140625" style="1" bestFit="1" customWidth="1"/>
    <col min="12553" max="12800" width="9.140625" style="1"/>
    <col min="12801" max="12801" width="3.7109375" style="1" customWidth="1"/>
    <col min="12802" max="12802" width="51.140625" style="1" customWidth="1"/>
    <col min="12803" max="12803" width="16" style="1" bestFit="1" customWidth="1"/>
    <col min="12804" max="12804" width="15.5703125" style="1" bestFit="1" customWidth="1"/>
    <col min="12805" max="12807" width="9.140625" style="1"/>
    <col min="12808" max="12808" width="10.140625" style="1" bestFit="1" customWidth="1"/>
    <col min="12809" max="13056" width="9.140625" style="1"/>
    <col min="13057" max="13057" width="3.7109375" style="1" customWidth="1"/>
    <col min="13058" max="13058" width="51.140625" style="1" customWidth="1"/>
    <col min="13059" max="13059" width="16" style="1" bestFit="1" customWidth="1"/>
    <col min="13060" max="13060" width="15.5703125" style="1" bestFit="1" customWidth="1"/>
    <col min="13061" max="13063" width="9.140625" style="1"/>
    <col min="13064" max="13064" width="10.140625" style="1" bestFit="1" customWidth="1"/>
    <col min="13065" max="13312" width="9.140625" style="1"/>
    <col min="13313" max="13313" width="3.7109375" style="1" customWidth="1"/>
    <col min="13314" max="13314" width="51.140625" style="1" customWidth="1"/>
    <col min="13315" max="13315" width="16" style="1" bestFit="1" customWidth="1"/>
    <col min="13316" max="13316" width="15.5703125" style="1" bestFit="1" customWidth="1"/>
    <col min="13317" max="13319" width="9.140625" style="1"/>
    <col min="13320" max="13320" width="10.140625" style="1" bestFit="1" customWidth="1"/>
    <col min="13321" max="13568" width="9.140625" style="1"/>
    <col min="13569" max="13569" width="3.7109375" style="1" customWidth="1"/>
    <col min="13570" max="13570" width="51.140625" style="1" customWidth="1"/>
    <col min="13571" max="13571" width="16" style="1" bestFit="1" customWidth="1"/>
    <col min="13572" max="13572" width="15.5703125" style="1" bestFit="1" customWidth="1"/>
    <col min="13573" max="13575" width="9.140625" style="1"/>
    <col min="13576" max="13576" width="10.140625" style="1" bestFit="1" customWidth="1"/>
    <col min="13577" max="13824" width="9.140625" style="1"/>
    <col min="13825" max="13825" width="3.7109375" style="1" customWidth="1"/>
    <col min="13826" max="13826" width="51.140625" style="1" customWidth="1"/>
    <col min="13827" max="13827" width="16" style="1" bestFit="1" customWidth="1"/>
    <col min="13828" max="13828" width="15.5703125" style="1" bestFit="1" customWidth="1"/>
    <col min="13829" max="13831" width="9.140625" style="1"/>
    <col min="13832" max="13832" width="10.140625" style="1" bestFit="1" customWidth="1"/>
    <col min="13833" max="14080" width="9.140625" style="1"/>
    <col min="14081" max="14081" width="3.7109375" style="1" customWidth="1"/>
    <col min="14082" max="14082" width="51.140625" style="1" customWidth="1"/>
    <col min="14083" max="14083" width="16" style="1" bestFit="1" customWidth="1"/>
    <col min="14084" max="14084" width="15.5703125" style="1" bestFit="1" customWidth="1"/>
    <col min="14085" max="14087" width="9.140625" style="1"/>
    <col min="14088" max="14088" width="10.140625" style="1" bestFit="1" customWidth="1"/>
    <col min="14089" max="14336" width="9.140625" style="1"/>
    <col min="14337" max="14337" width="3.7109375" style="1" customWidth="1"/>
    <col min="14338" max="14338" width="51.140625" style="1" customWidth="1"/>
    <col min="14339" max="14339" width="16" style="1" bestFit="1" customWidth="1"/>
    <col min="14340" max="14340" width="15.5703125" style="1" bestFit="1" customWidth="1"/>
    <col min="14341" max="14343" width="9.140625" style="1"/>
    <col min="14344" max="14344" width="10.140625" style="1" bestFit="1" customWidth="1"/>
    <col min="14345" max="14592" width="9.140625" style="1"/>
    <col min="14593" max="14593" width="3.7109375" style="1" customWidth="1"/>
    <col min="14594" max="14594" width="51.140625" style="1" customWidth="1"/>
    <col min="14595" max="14595" width="16" style="1" bestFit="1" customWidth="1"/>
    <col min="14596" max="14596" width="15.5703125" style="1" bestFit="1" customWidth="1"/>
    <col min="14597" max="14599" width="9.140625" style="1"/>
    <col min="14600" max="14600" width="10.140625" style="1" bestFit="1" customWidth="1"/>
    <col min="14601" max="14848" width="9.140625" style="1"/>
    <col min="14849" max="14849" width="3.7109375" style="1" customWidth="1"/>
    <col min="14850" max="14850" width="51.140625" style="1" customWidth="1"/>
    <col min="14851" max="14851" width="16" style="1" bestFit="1" customWidth="1"/>
    <col min="14852" max="14852" width="15.5703125" style="1" bestFit="1" customWidth="1"/>
    <col min="14853" max="14855" width="9.140625" style="1"/>
    <col min="14856" max="14856" width="10.140625" style="1" bestFit="1" customWidth="1"/>
    <col min="14857" max="15104" width="9.140625" style="1"/>
    <col min="15105" max="15105" width="3.7109375" style="1" customWidth="1"/>
    <col min="15106" max="15106" width="51.140625" style="1" customWidth="1"/>
    <col min="15107" max="15107" width="16" style="1" bestFit="1" customWidth="1"/>
    <col min="15108" max="15108" width="15.5703125" style="1" bestFit="1" customWidth="1"/>
    <col min="15109" max="15111" width="9.140625" style="1"/>
    <col min="15112" max="15112" width="10.140625" style="1" bestFit="1" customWidth="1"/>
    <col min="15113" max="15360" width="9.140625" style="1"/>
    <col min="15361" max="15361" width="3.7109375" style="1" customWidth="1"/>
    <col min="15362" max="15362" width="51.140625" style="1" customWidth="1"/>
    <col min="15363" max="15363" width="16" style="1" bestFit="1" customWidth="1"/>
    <col min="15364" max="15364" width="15.5703125" style="1" bestFit="1" customWidth="1"/>
    <col min="15365" max="15367" width="9.140625" style="1"/>
    <col min="15368" max="15368" width="10.140625" style="1" bestFit="1" customWidth="1"/>
    <col min="15369" max="15616" width="9.140625" style="1"/>
    <col min="15617" max="15617" width="3.7109375" style="1" customWidth="1"/>
    <col min="15618" max="15618" width="51.140625" style="1" customWidth="1"/>
    <col min="15619" max="15619" width="16" style="1" bestFit="1" customWidth="1"/>
    <col min="15620" max="15620" width="15.5703125" style="1" bestFit="1" customWidth="1"/>
    <col min="15621" max="15623" width="9.140625" style="1"/>
    <col min="15624" max="15624" width="10.140625" style="1" bestFit="1" customWidth="1"/>
    <col min="15625" max="15872" width="9.140625" style="1"/>
    <col min="15873" max="15873" width="3.7109375" style="1" customWidth="1"/>
    <col min="15874" max="15874" width="51.140625" style="1" customWidth="1"/>
    <col min="15875" max="15875" width="16" style="1" bestFit="1" customWidth="1"/>
    <col min="15876" max="15876" width="15.5703125" style="1" bestFit="1" customWidth="1"/>
    <col min="15877" max="15879" width="9.140625" style="1"/>
    <col min="15880" max="15880" width="10.140625" style="1" bestFit="1" customWidth="1"/>
    <col min="15881" max="16128" width="9.140625" style="1"/>
    <col min="16129" max="16129" width="3.7109375" style="1" customWidth="1"/>
    <col min="16130" max="16130" width="51.140625" style="1" customWidth="1"/>
    <col min="16131" max="16131" width="16" style="1" bestFit="1" customWidth="1"/>
    <col min="16132" max="16132" width="15.5703125" style="1" bestFit="1" customWidth="1"/>
    <col min="16133" max="16135" width="9.140625" style="1"/>
    <col min="16136" max="16136" width="10.140625" style="1" bestFit="1" customWidth="1"/>
    <col min="16137" max="16384" width="9.140625" style="1"/>
  </cols>
  <sheetData>
    <row r="1" spans="1:9" ht="17.100000000000001" customHeight="1" x14ac:dyDescent="0.25">
      <c r="A1" s="29" t="s">
        <v>95</v>
      </c>
      <c r="B1" s="29"/>
      <c r="C1" s="29"/>
      <c r="D1" s="29"/>
    </row>
    <row r="2" spans="1:9" ht="17.100000000000001" customHeight="1" x14ac:dyDescent="0.2">
      <c r="A2" s="54" t="s">
        <v>96</v>
      </c>
      <c r="B2" s="54"/>
      <c r="C2" s="54"/>
      <c r="D2" s="54"/>
    </row>
    <row r="3" spans="1:9" ht="17.100000000000001" customHeight="1" x14ac:dyDescent="0.2">
      <c r="A3" s="3"/>
      <c r="B3" s="27"/>
      <c r="C3" s="30">
        <v>2013</v>
      </c>
      <c r="D3" s="30">
        <v>2012</v>
      </c>
    </row>
    <row r="4" spans="1:9" ht="17.100000000000001" customHeight="1" x14ac:dyDescent="0.2">
      <c r="A4" s="28" t="s">
        <v>3</v>
      </c>
      <c r="B4" s="7" t="s">
        <v>97</v>
      </c>
      <c r="C4" s="31"/>
      <c r="D4" s="31"/>
      <c r="H4" s="9"/>
    </row>
    <row r="5" spans="1:9" ht="17.100000000000001" customHeight="1" x14ac:dyDescent="0.2">
      <c r="A5" s="6">
        <v>1</v>
      </c>
      <c r="B5" s="11" t="s">
        <v>98</v>
      </c>
      <c r="C5" s="24">
        <v>20668878</v>
      </c>
      <c r="D5" s="24">
        <v>25650682</v>
      </c>
      <c r="I5" s="9"/>
    </row>
    <row r="6" spans="1:9" ht="17.100000000000001" customHeight="1" x14ac:dyDescent="0.2">
      <c r="A6" s="6">
        <v>2</v>
      </c>
      <c r="B6" s="11" t="s">
        <v>99</v>
      </c>
      <c r="C6" s="24">
        <v>-16353774</v>
      </c>
      <c r="D6" s="24">
        <v>-18462939</v>
      </c>
      <c r="F6" s="10"/>
    </row>
    <row r="7" spans="1:9" ht="17.100000000000001" customHeight="1" x14ac:dyDescent="0.2">
      <c r="A7" s="6">
        <v>3</v>
      </c>
      <c r="B7" s="11" t="s">
        <v>100</v>
      </c>
      <c r="C7" s="24"/>
      <c r="D7" s="24"/>
      <c r="F7" s="9"/>
    </row>
    <row r="8" spans="1:9" ht="17.100000000000001" customHeight="1" x14ac:dyDescent="0.2">
      <c r="A8" s="6">
        <v>4</v>
      </c>
      <c r="B8" s="11" t="s">
        <v>101</v>
      </c>
      <c r="C8" s="24">
        <v>-79214</v>
      </c>
      <c r="D8" s="24">
        <v>-780624</v>
      </c>
      <c r="F8" s="9"/>
    </row>
    <row r="9" spans="1:9" ht="17.100000000000001" customHeight="1" x14ac:dyDescent="0.2">
      <c r="A9" s="6">
        <v>5</v>
      </c>
      <c r="B9" s="11" t="s">
        <v>102</v>
      </c>
      <c r="C9" s="24"/>
      <c r="D9" s="24"/>
      <c r="F9" s="9"/>
    </row>
    <row r="10" spans="1:9" ht="17.100000000000001" customHeight="1" x14ac:dyDescent="0.2">
      <c r="A10" s="6">
        <v>6</v>
      </c>
      <c r="B10" s="11" t="s">
        <v>103</v>
      </c>
      <c r="C10" s="24">
        <v>-1144453</v>
      </c>
      <c r="D10" s="24">
        <v>-2321278</v>
      </c>
      <c r="F10" s="9"/>
    </row>
    <row r="11" spans="1:9" ht="17.100000000000001" customHeight="1" x14ac:dyDescent="0.2">
      <c r="A11" s="6"/>
      <c r="B11" s="11" t="s">
        <v>104</v>
      </c>
      <c r="C11" s="31">
        <f>C5+C6+C7+C8+C9</f>
        <v>4235890</v>
      </c>
      <c r="D11" s="31">
        <f>D5+D6+D7+D8+D9</f>
        <v>6407119</v>
      </c>
      <c r="F11" s="9"/>
      <c r="H11" s="32"/>
    </row>
    <row r="12" spans="1:9" ht="17.100000000000001" customHeight="1" x14ac:dyDescent="0.2">
      <c r="A12" s="5" t="s">
        <v>30</v>
      </c>
      <c r="B12" s="7" t="s">
        <v>105</v>
      </c>
      <c r="C12" s="33"/>
      <c r="D12" s="33"/>
      <c r="G12" s="13"/>
    </row>
    <row r="13" spans="1:9" ht="17.100000000000001" customHeight="1" x14ac:dyDescent="0.2">
      <c r="A13" s="6">
        <v>1</v>
      </c>
      <c r="B13" s="11" t="s">
        <v>106</v>
      </c>
      <c r="C13" s="31">
        <v>-491750</v>
      </c>
      <c r="D13" s="31">
        <v>-356307</v>
      </c>
      <c r="F13" s="14"/>
    </row>
    <row r="14" spans="1:9" ht="17.100000000000001" customHeight="1" x14ac:dyDescent="0.2">
      <c r="A14" s="6">
        <v>2</v>
      </c>
      <c r="B14" s="11" t="s">
        <v>107</v>
      </c>
      <c r="C14" s="31"/>
      <c r="D14" s="31"/>
      <c r="H14" s="14"/>
    </row>
    <row r="15" spans="1:9" ht="17.100000000000001" customHeight="1" x14ac:dyDescent="0.2">
      <c r="A15" s="6">
        <v>3</v>
      </c>
      <c r="B15" s="11" t="s">
        <v>108</v>
      </c>
      <c r="C15" s="31"/>
      <c r="D15" s="31"/>
      <c r="G15" s="14"/>
    </row>
    <row r="16" spans="1:9" ht="17.100000000000001" customHeight="1" x14ac:dyDescent="0.2">
      <c r="A16" s="6">
        <v>4</v>
      </c>
      <c r="B16" s="11" t="s">
        <v>109</v>
      </c>
      <c r="C16" s="31"/>
      <c r="D16" s="31">
        <v>34</v>
      </c>
      <c r="G16" s="14"/>
    </row>
    <row r="17" spans="1:9" ht="17.100000000000001" customHeight="1" x14ac:dyDescent="0.2">
      <c r="A17" s="6">
        <v>5</v>
      </c>
      <c r="B17" s="11" t="s">
        <v>110</v>
      </c>
      <c r="C17" s="31"/>
      <c r="D17" s="31"/>
      <c r="G17" s="14"/>
    </row>
    <row r="18" spans="1:9" ht="17.100000000000001" customHeight="1" x14ac:dyDescent="0.2">
      <c r="A18" s="6"/>
      <c r="B18" s="11" t="s">
        <v>111</v>
      </c>
      <c r="C18" s="31">
        <f>C13+C14+C15+C16+C17</f>
        <v>-491750</v>
      </c>
      <c r="D18" s="31">
        <f>D13+D14+D15+D16+D17</f>
        <v>-356273</v>
      </c>
      <c r="G18" s="14"/>
    </row>
    <row r="19" spans="1:9" ht="17.100000000000001" customHeight="1" x14ac:dyDescent="0.2">
      <c r="A19" s="5" t="s">
        <v>75</v>
      </c>
      <c r="B19" s="7" t="s">
        <v>112</v>
      </c>
      <c r="C19" s="31"/>
      <c r="D19" s="31"/>
      <c r="G19" s="14"/>
    </row>
    <row r="20" spans="1:9" ht="17.100000000000001" customHeight="1" x14ac:dyDescent="0.2">
      <c r="A20" s="6">
        <v>1</v>
      </c>
      <c r="B20" s="11" t="s">
        <v>113</v>
      </c>
      <c r="C20" s="31"/>
      <c r="D20" s="31">
        <v>-1200000</v>
      </c>
      <c r="I20" s="9"/>
    </row>
    <row r="21" spans="1:9" ht="17.100000000000001" customHeight="1" x14ac:dyDescent="0.2">
      <c r="A21" s="6">
        <v>2</v>
      </c>
      <c r="B21" s="11" t="s">
        <v>114</v>
      </c>
      <c r="C21" s="33"/>
      <c r="D21" s="33"/>
      <c r="I21" s="13"/>
    </row>
    <row r="22" spans="1:9" ht="17.100000000000001" customHeight="1" x14ac:dyDescent="0.2">
      <c r="A22" s="6">
        <v>3</v>
      </c>
      <c r="B22" s="11" t="s">
        <v>115</v>
      </c>
      <c r="C22" s="31"/>
      <c r="D22" s="31"/>
      <c r="H22" s="16"/>
    </row>
    <row r="23" spans="1:9" ht="17.100000000000001" customHeight="1" x14ac:dyDescent="0.2">
      <c r="A23" s="6">
        <v>4</v>
      </c>
      <c r="B23" s="11" t="s">
        <v>116</v>
      </c>
      <c r="C23" s="31"/>
      <c r="D23" s="31"/>
      <c r="H23" s="14"/>
    </row>
    <row r="24" spans="1:9" ht="17.100000000000001" customHeight="1" x14ac:dyDescent="0.2">
      <c r="A24" s="6"/>
      <c r="B24" s="11" t="s">
        <v>117</v>
      </c>
      <c r="C24" s="33">
        <f>C20+C21+C22+C23</f>
        <v>0</v>
      </c>
      <c r="D24" s="33">
        <f>D20+D21+D22+D23</f>
        <v>-1200000</v>
      </c>
      <c r="I24" s="13"/>
    </row>
    <row r="25" spans="1:9" ht="17.100000000000001" customHeight="1" x14ac:dyDescent="0.2">
      <c r="A25" s="6"/>
      <c r="B25" s="11" t="s">
        <v>118</v>
      </c>
      <c r="C25" s="31">
        <v>-1691489</v>
      </c>
      <c r="D25" s="31">
        <v>3295337</v>
      </c>
      <c r="I25" s="16"/>
    </row>
    <row r="26" spans="1:9" ht="17.100000000000001" customHeight="1" x14ac:dyDescent="0.2">
      <c r="A26" s="5"/>
      <c r="B26" s="23" t="s">
        <v>119</v>
      </c>
      <c r="C26" s="31">
        <f>C27+C24+C18+C11-C28-C25</f>
        <v>2943811</v>
      </c>
      <c r="D26" s="31">
        <f>D27+D24+D18+D11-D28-D25</f>
        <v>4021414</v>
      </c>
      <c r="H26" s="14"/>
    </row>
    <row r="27" spans="1:9" ht="17.100000000000001" customHeight="1" x14ac:dyDescent="0.2">
      <c r="A27" s="6"/>
      <c r="B27" s="11" t="s">
        <v>120</v>
      </c>
      <c r="C27" s="1">
        <f>D28</f>
        <v>-2465905</v>
      </c>
      <c r="D27" s="1">
        <f>E28</f>
        <v>0</v>
      </c>
      <c r="G27" s="10"/>
    </row>
    <row r="28" spans="1:9" ht="17.100000000000001" customHeight="1" x14ac:dyDescent="0.2">
      <c r="A28" s="6"/>
      <c r="B28" s="11" t="s">
        <v>121</v>
      </c>
      <c r="C28" s="31">
        <v>25913</v>
      </c>
      <c r="D28" s="31">
        <v>-2465905</v>
      </c>
      <c r="F28" s="10"/>
    </row>
    <row r="29" spans="1:9" ht="17.100000000000001" customHeight="1" x14ac:dyDescent="0.2">
      <c r="A29" s="6"/>
      <c r="B29" s="11"/>
      <c r="C29" s="31"/>
      <c r="D29" s="31"/>
      <c r="F29" s="10"/>
    </row>
    <row r="30" spans="1:9" ht="17.100000000000001" customHeight="1" x14ac:dyDescent="0.2">
      <c r="A30" s="6"/>
      <c r="B30" s="11"/>
      <c r="C30" s="31"/>
      <c r="D30" s="31"/>
      <c r="F30" s="10"/>
    </row>
    <row r="31" spans="1:9" ht="17.100000000000001" customHeight="1" x14ac:dyDescent="0.2">
      <c r="A31" s="6"/>
      <c r="B31" s="11"/>
      <c r="C31" s="31"/>
      <c r="D31" s="31"/>
      <c r="F31" s="10"/>
    </row>
    <row r="32" spans="1:9" ht="17.100000000000001" customHeight="1" x14ac:dyDescent="0.2">
      <c r="B32" s="26" t="s">
        <v>89</v>
      </c>
    </row>
    <row r="33" spans="2:2" ht="17.100000000000001" customHeight="1" x14ac:dyDescent="0.2">
      <c r="B33" s="26" t="s">
        <v>90</v>
      </c>
    </row>
  </sheetData>
  <mergeCells count="1">
    <mergeCell ref="A2:D2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G21" sqref="G21"/>
    </sheetView>
  </sheetViews>
  <sheetFormatPr defaultRowHeight="12.75" x14ac:dyDescent="0.2"/>
  <cols>
    <col min="1" max="1" width="34.85546875" style="35" bestFit="1" customWidth="1"/>
    <col min="2" max="5" width="9.140625" style="35"/>
    <col min="6" max="6" width="13.7109375" style="35" customWidth="1"/>
    <col min="7" max="8" width="9.140625" style="35"/>
    <col min="9" max="9" width="12.85546875" style="35" customWidth="1"/>
    <col min="10" max="16384" width="9.140625" style="35"/>
  </cols>
  <sheetData>
    <row r="1" spans="1:11" x14ac:dyDescent="0.2">
      <c r="A1" s="28" t="s">
        <v>122</v>
      </c>
    </row>
    <row r="2" spans="1:11" ht="17.25" customHeight="1" x14ac:dyDescent="0.2">
      <c r="A2" s="36">
        <v>2013</v>
      </c>
      <c r="B2" s="55" t="s">
        <v>123</v>
      </c>
      <c r="C2" s="55"/>
      <c r="D2" s="55"/>
      <c r="E2" s="55"/>
      <c r="F2" s="55"/>
      <c r="G2" s="55"/>
      <c r="H2" s="55"/>
      <c r="I2" s="36"/>
      <c r="J2" s="36"/>
    </row>
    <row r="3" spans="1:11" s="40" customFormat="1" ht="57" customHeight="1" x14ac:dyDescent="0.2">
      <c r="A3" s="37"/>
      <c r="B3" s="38" t="s">
        <v>124</v>
      </c>
      <c r="C3" s="38" t="s">
        <v>80</v>
      </c>
      <c r="D3" s="38" t="s">
        <v>125</v>
      </c>
      <c r="E3" s="38" t="s">
        <v>126</v>
      </c>
      <c r="F3" s="38" t="s">
        <v>127</v>
      </c>
      <c r="G3" s="38" t="s">
        <v>128</v>
      </c>
      <c r="H3" s="38" t="s">
        <v>129</v>
      </c>
      <c r="I3" s="38" t="s">
        <v>130</v>
      </c>
      <c r="J3" s="38" t="s">
        <v>129</v>
      </c>
      <c r="K3" s="39"/>
    </row>
    <row r="4" spans="1:11" s="40" customFormat="1" ht="18" customHeight="1" x14ac:dyDescent="0.2">
      <c r="A4" s="41" t="s">
        <v>131</v>
      </c>
      <c r="B4" s="37">
        <v>7750000</v>
      </c>
      <c r="C4" s="37"/>
      <c r="D4" s="37"/>
      <c r="E4" s="37">
        <v>955826</v>
      </c>
      <c r="F4" s="37"/>
      <c r="G4" s="37">
        <v>2990274</v>
      </c>
      <c r="H4" s="37">
        <f>B4+E4+F4+G4</f>
        <v>11696100</v>
      </c>
      <c r="I4" s="37"/>
      <c r="J4" s="37">
        <f>H4</f>
        <v>11696100</v>
      </c>
    </row>
    <row r="5" spans="1:11" s="40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1" s="40" customFormat="1" ht="18" customHeight="1" x14ac:dyDescent="0.2">
      <c r="A6" s="37" t="s">
        <v>132</v>
      </c>
      <c r="B6" s="37"/>
      <c r="C6" s="37"/>
      <c r="D6" s="37">
        <v>2800000</v>
      </c>
      <c r="E6" s="37"/>
      <c r="F6" s="37">
        <v>190179</v>
      </c>
      <c r="G6" s="37">
        <v>-2990274</v>
      </c>
      <c r="H6" s="37"/>
      <c r="I6" s="37"/>
      <c r="J6" s="37"/>
    </row>
    <row r="7" spans="1:11" s="40" customForma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</row>
    <row r="8" spans="1:11" s="40" customFormat="1" ht="18" customHeight="1" x14ac:dyDescent="0.2">
      <c r="A8" s="37" t="s">
        <v>133</v>
      </c>
      <c r="B8" s="37">
        <v>7750000</v>
      </c>
      <c r="C8" s="37"/>
      <c r="D8" s="37">
        <f>SUM(D4:D7)</f>
        <v>2800000</v>
      </c>
      <c r="E8" s="37">
        <v>955826</v>
      </c>
      <c r="F8" s="37">
        <f>SUM(F4:F7)</f>
        <v>190179</v>
      </c>
      <c r="G8" s="37">
        <f>SUM(G4:G7)</f>
        <v>0</v>
      </c>
      <c r="H8" s="37">
        <f>SUM(H4:H7)</f>
        <v>11696100</v>
      </c>
      <c r="I8" s="37">
        <f t="shared" ref="I8:J8" si="0">SUM(I4:I7)</f>
        <v>0</v>
      </c>
      <c r="J8" s="37">
        <f t="shared" si="0"/>
        <v>11696100</v>
      </c>
    </row>
    <row r="9" spans="1:11" s="40" customFormat="1" x14ac:dyDescent="0.2">
      <c r="A9" s="37"/>
      <c r="B9" s="37"/>
      <c r="C9" s="37"/>
      <c r="D9" s="37"/>
      <c r="E9" s="37"/>
      <c r="F9" s="37"/>
      <c r="G9" s="37"/>
      <c r="H9" s="37"/>
      <c r="I9" s="37"/>
      <c r="J9" s="37"/>
    </row>
    <row r="10" spans="1:11" s="40" customFormat="1" ht="25.5" x14ac:dyDescent="0.2">
      <c r="A10" s="42" t="s">
        <v>134</v>
      </c>
      <c r="B10" s="37"/>
      <c r="C10" s="37"/>
      <c r="D10" s="37"/>
      <c r="E10" s="37"/>
      <c r="F10" s="37"/>
      <c r="G10" s="37"/>
      <c r="H10" s="37"/>
      <c r="I10" s="37"/>
      <c r="J10" s="37"/>
    </row>
    <row r="11" spans="1:11" s="40" customFormat="1" ht="38.25" x14ac:dyDescent="0.2">
      <c r="A11" s="42" t="s">
        <v>135</v>
      </c>
      <c r="B11" s="37"/>
      <c r="C11" s="37"/>
      <c r="D11" s="37"/>
      <c r="E11" s="37"/>
      <c r="F11" s="37"/>
      <c r="G11" s="37"/>
      <c r="H11" s="37"/>
      <c r="I11" s="37"/>
      <c r="J11" s="37"/>
    </row>
    <row r="12" spans="1:11" s="40" customFormat="1" ht="18" customHeight="1" x14ac:dyDescent="0.2">
      <c r="A12" s="42" t="s">
        <v>136</v>
      </c>
      <c r="B12" s="37"/>
      <c r="C12" s="37"/>
      <c r="D12" s="37"/>
      <c r="E12" s="37"/>
      <c r="F12" s="37"/>
      <c r="G12" s="37"/>
      <c r="H12" s="37"/>
      <c r="I12" s="37"/>
      <c r="J12" s="37"/>
    </row>
    <row r="13" spans="1:11" s="40" customFormat="1" ht="18" customHeight="1" x14ac:dyDescent="0.2">
      <c r="A13" s="37" t="s">
        <v>137</v>
      </c>
      <c r="B13" s="37"/>
      <c r="C13" s="37"/>
      <c r="D13" s="37"/>
      <c r="E13" s="37"/>
      <c r="F13" s="37"/>
      <c r="G13" s="37"/>
      <c r="H13" s="37"/>
      <c r="I13" s="37"/>
      <c r="J13" s="37"/>
    </row>
    <row r="14" spans="1:11" s="40" customFormat="1" ht="25.5" x14ac:dyDescent="0.2">
      <c r="A14" s="42" t="s">
        <v>138</v>
      </c>
      <c r="B14" s="37"/>
      <c r="C14" s="37"/>
      <c r="D14" s="37"/>
      <c r="E14" s="37"/>
      <c r="F14" s="37"/>
      <c r="G14" s="37"/>
      <c r="H14" s="37"/>
      <c r="I14" s="37"/>
      <c r="J14" s="37"/>
    </row>
    <row r="15" spans="1:11" s="40" customFormat="1" ht="18" customHeight="1" x14ac:dyDescent="0.2">
      <c r="A15" s="37" t="s">
        <v>139</v>
      </c>
      <c r="B15" s="37"/>
      <c r="C15" s="37"/>
      <c r="D15" s="37"/>
      <c r="E15" s="37"/>
      <c r="F15" s="37"/>
      <c r="G15" s="37"/>
      <c r="H15" s="37"/>
      <c r="I15" s="37"/>
      <c r="J15" s="37"/>
    </row>
    <row r="16" spans="1:11" s="40" customFormat="1" ht="18" customHeight="1" x14ac:dyDescent="0.2">
      <c r="A16" s="41" t="s">
        <v>140</v>
      </c>
      <c r="B16" s="43">
        <v>7750000</v>
      </c>
      <c r="C16" s="43">
        <v>0</v>
      </c>
      <c r="D16" s="37">
        <f>D8</f>
        <v>2800000</v>
      </c>
      <c r="E16" s="37">
        <f t="shared" ref="E16:J16" si="1">E8</f>
        <v>955826</v>
      </c>
      <c r="F16" s="37">
        <f t="shared" si="1"/>
        <v>190179</v>
      </c>
      <c r="G16" s="37">
        <f>G8</f>
        <v>0</v>
      </c>
      <c r="H16" s="37">
        <f t="shared" si="1"/>
        <v>11696100</v>
      </c>
      <c r="I16" s="37">
        <f t="shared" si="1"/>
        <v>0</v>
      </c>
      <c r="J16" s="37">
        <f t="shared" si="1"/>
        <v>11696100</v>
      </c>
    </row>
    <row r="17" spans="1:10" s="40" customFormat="1" ht="25.5" x14ac:dyDescent="0.2">
      <c r="A17" s="42" t="s">
        <v>134</v>
      </c>
      <c r="B17" s="37"/>
      <c r="C17" s="37"/>
      <c r="D17" s="37"/>
      <c r="E17" s="37"/>
      <c r="F17" s="37"/>
      <c r="G17" s="37"/>
      <c r="H17" s="37"/>
      <c r="I17" s="37"/>
      <c r="J17" s="37"/>
    </row>
    <row r="18" spans="1:10" s="40" customFormat="1" ht="38.25" x14ac:dyDescent="0.2">
      <c r="A18" s="42" t="s">
        <v>135</v>
      </c>
      <c r="B18" s="37"/>
      <c r="C18" s="37"/>
      <c r="D18" s="37"/>
      <c r="E18" s="37"/>
      <c r="F18" s="37"/>
      <c r="G18" s="37"/>
      <c r="H18" s="37"/>
      <c r="I18" s="37"/>
      <c r="J18" s="37"/>
    </row>
    <row r="19" spans="1:10" s="40" customFormat="1" ht="15" customHeight="1" x14ac:dyDescent="0.2">
      <c r="A19" s="43" t="s">
        <v>141</v>
      </c>
      <c r="B19" s="37">
        <v>0</v>
      </c>
      <c r="C19" s="37">
        <v>0</v>
      </c>
      <c r="D19" s="37"/>
      <c r="E19" s="37"/>
      <c r="F19" s="37"/>
      <c r="G19" s="37">
        <v>0</v>
      </c>
      <c r="H19" s="37"/>
      <c r="I19" s="37"/>
      <c r="J19" s="37">
        <v>0</v>
      </c>
    </row>
    <row r="20" spans="1:10" s="40" customFormat="1" ht="18" customHeight="1" x14ac:dyDescent="0.2">
      <c r="A20" s="42" t="s">
        <v>142</v>
      </c>
      <c r="B20" s="37">
        <v>0</v>
      </c>
      <c r="C20" s="37">
        <v>0</v>
      </c>
      <c r="D20" s="37"/>
      <c r="E20" s="37"/>
      <c r="F20" s="37"/>
      <c r="G20" s="37">
        <v>386351</v>
      </c>
      <c r="H20" s="37"/>
      <c r="I20" s="37"/>
      <c r="J20" s="37">
        <f>SUM(G20:I20)</f>
        <v>386351</v>
      </c>
    </row>
    <row r="21" spans="1:10" s="40" customFormat="1" ht="18" customHeight="1" x14ac:dyDescent="0.2">
      <c r="A21" s="37" t="s">
        <v>137</v>
      </c>
      <c r="B21" s="37"/>
      <c r="C21" s="37"/>
      <c r="D21" s="37"/>
      <c r="E21" s="37"/>
      <c r="F21" s="37"/>
      <c r="G21" s="37"/>
      <c r="H21" s="37"/>
      <c r="I21" s="37"/>
      <c r="J21" s="37"/>
    </row>
    <row r="22" spans="1:10" s="40" customFormat="1" ht="18" customHeight="1" x14ac:dyDescent="0.2">
      <c r="A22" s="37" t="s">
        <v>139</v>
      </c>
      <c r="B22" s="37"/>
      <c r="C22" s="37"/>
      <c r="D22" s="37"/>
      <c r="E22" s="37"/>
      <c r="F22" s="37"/>
      <c r="G22" s="37"/>
      <c r="H22" s="37"/>
      <c r="I22" s="37"/>
      <c r="J22" s="37"/>
    </row>
    <row r="23" spans="1:10" s="40" customFormat="1" ht="18" customHeight="1" x14ac:dyDescent="0.2">
      <c r="A23" s="37" t="s">
        <v>143</v>
      </c>
      <c r="B23" s="37"/>
      <c r="C23" s="37"/>
      <c r="D23" s="37"/>
      <c r="E23" s="37"/>
      <c r="F23" s="37"/>
      <c r="G23" s="37"/>
      <c r="H23" s="37"/>
      <c r="I23" s="37"/>
      <c r="J23" s="37"/>
    </row>
    <row r="24" spans="1:10" s="40" customFormat="1" ht="18" customHeight="1" x14ac:dyDescent="0.2">
      <c r="A24" s="41" t="s">
        <v>141</v>
      </c>
      <c r="B24" s="43">
        <v>7750000</v>
      </c>
      <c r="C24" s="43">
        <v>0</v>
      </c>
      <c r="D24" s="37">
        <v>2800000</v>
      </c>
      <c r="E24" s="37">
        <v>955826</v>
      </c>
      <c r="F24" s="37">
        <f>F16</f>
        <v>190179</v>
      </c>
      <c r="G24" s="43">
        <f>G16+G20</f>
        <v>386351</v>
      </c>
      <c r="H24" s="43">
        <f>SUM(B24:G24)</f>
        <v>12082356</v>
      </c>
      <c r="I24" s="43"/>
      <c r="J24" s="43">
        <f>H24</f>
        <v>12082356</v>
      </c>
    </row>
    <row r="26" spans="1:10" x14ac:dyDescent="0.2">
      <c r="A26" s="26" t="s">
        <v>89</v>
      </c>
    </row>
    <row r="27" spans="1:10" x14ac:dyDescent="0.2">
      <c r="A27" s="26" t="s">
        <v>90</v>
      </c>
    </row>
  </sheetData>
  <mergeCells count="1">
    <mergeCell ref="B2:H2"/>
  </mergeCells>
  <pageMargins left="0.5" right="0" top="0.5" bottom="0" header="0.5" footer="0.5"/>
  <pageSetup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B1" workbookViewId="0">
      <selection activeCell="G21" sqref="G21"/>
    </sheetView>
  </sheetViews>
  <sheetFormatPr defaultRowHeight="17.100000000000001" customHeight="1" x14ac:dyDescent="0.2"/>
  <cols>
    <col min="1" max="2" width="3.7109375" style="34" customWidth="1"/>
    <col min="3" max="3" width="51.140625" style="1" customWidth="1"/>
    <col min="4" max="4" width="16" style="1" bestFit="1" customWidth="1"/>
    <col min="5" max="5" width="15.5703125" style="1" bestFit="1" customWidth="1"/>
    <col min="6" max="6" width="9.140625" style="1"/>
    <col min="7" max="7" width="12" style="1" customWidth="1"/>
    <col min="8" max="8" width="9.140625" style="1"/>
    <col min="9" max="9" width="12.28515625" style="1" customWidth="1"/>
    <col min="10" max="10" width="10.140625" style="1" bestFit="1" customWidth="1"/>
    <col min="11" max="16384" width="9.140625" style="1"/>
  </cols>
  <sheetData>
    <row r="1" spans="1:10" ht="17.100000000000001" customHeight="1" x14ac:dyDescent="0.2">
      <c r="C1" s="28" t="s">
        <v>144</v>
      </c>
    </row>
    <row r="2" spans="1:10" ht="17.100000000000001" customHeight="1" x14ac:dyDescent="0.25">
      <c r="A2" s="53" t="s">
        <v>145</v>
      </c>
      <c r="B2" s="53"/>
      <c r="C2" s="53"/>
      <c r="D2" s="53"/>
      <c r="E2" s="53"/>
    </row>
    <row r="3" spans="1:10" ht="17.100000000000001" customHeight="1" x14ac:dyDescent="0.2">
      <c r="A3" s="56" t="s">
        <v>146</v>
      </c>
      <c r="B3" s="56"/>
      <c r="C3" s="56"/>
      <c r="D3" s="56"/>
      <c r="E3" s="56"/>
    </row>
    <row r="4" spans="1:10" ht="17.100000000000001" customHeight="1" x14ac:dyDescent="0.2">
      <c r="A4" s="3" t="s">
        <v>1</v>
      </c>
      <c r="B4" s="4"/>
      <c r="C4" s="27" t="s">
        <v>147</v>
      </c>
      <c r="D4" s="30">
        <v>2013</v>
      </c>
      <c r="E4" s="30">
        <v>2012</v>
      </c>
    </row>
    <row r="5" spans="1:10" ht="17.100000000000001" customHeight="1" x14ac:dyDescent="0.2">
      <c r="A5" s="6">
        <v>1</v>
      </c>
      <c r="B5" s="6"/>
      <c r="C5" s="11" t="s">
        <v>148</v>
      </c>
      <c r="D5" s="24">
        <v>13463106</v>
      </c>
      <c r="E5" s="24">
        <f>E6</f>
        <v>17006734</v>
      </c>
      <c r="I5" s="9"/>
    </row>
    <row r="6" spans="1:10" ht="17.100000000000001" customHeight="1" x14ac:dyDescent="0.2">
      <c r="A6" s="6">
        <v>2</v>
      </c>
      <c r="B6" s="6"/>
      <c r="C6" s="11" t="s">
        <v>149</v>
      </c>
      <c r="D6" s="24">
        <v>208198</v>
      </c>
      <c r="E6" s="24">
        <v>17006734</v>
      </c>
      <c r="J6" s="9"/>
    </row>
    <row r="7" spans="1:10" ht="17.100000000000001" customHeight="1" x14ac:dyDescent="0.2">
      <c r="A7" s="6">
        <v>3</v>
      </c>
      <c r="B7" s="6"/>
      <c r="C7" s="11" t="s">
        <v>150</v>
      </c>
      <c r="D7" s="24">
        <v>1230739</v>
      </c>
      <c r="E7" s="24">
        <v>4016329</v>
      </c>
      <c r="G7" s="10"/>
      <c r="I7" s="32"/>
    </row>
    <row r="8" spans="1:10" ht="17.100000000000001" customHeight="1" x14ac:dyDescent="0.2">
      <c r="A8" s="6">
        <v>4</v>
      </c>
      <c r="B8" s="6"/>
      <c r="C8" s="11" t="s">
        <v>151</v>
      </c>
      <c r="D8" s="24">
        <v>9617079</v>
      </c>
      <c r="E8" s="24">
        <v>12441954</v>
      </c>
      <c r="G8" s="9"/>
    </row>
    <row r="9" spans="1:10" ht="17.100000000000001" customHeight="1" x14ac:dyDescent="0.2">
      <c r="A9" s="5">
        <v>5</v>
      </c>
      <c r="B9" s="6"/>
      <c r="C9" s="7" t="s">
        <v>152</v>
      </c>
      <c r="D9" s="33">
        <f>D10+D11</f>
        <v>2557397</v>
      </c>
      <c r="E9" s="33">
        <f>E10+E11</f>
        <v>2402316</v>
      </c>
      <c r="H9" s="13"/>
    </row>
    <row r="10" spans="1:10" ht="17.100000000000001" customHeight="1" x14ac:dyDescent="0.2">
      <c r="A10" s="6"/>
      <c r="B10" s="6"/>
      <c r="C10" s="11" t="s">
        <v>153</v>
      </c>
      <c r="D10" s="24">
        <v>2191000</v>
      </c>
      <c r="E10" s="24">
        <v>2057586</v>
      </c>
      <c r="G10" s="14"/>
    </row>
    <row r="11" spans="1:10" ht="17.100000000000001" customHeight="1" x14ac:dyDescent="0.2">
      <c r="A11" s="6"/>
      <c r="B11" s="6"/>
      <c r="C11" s="11" t="s">
        <v>154</v>
      </c>
      <c r="D11" s="24">
        <v>366397</v>
      </c>
      <c r="E11" s="24">
        <v>344730</v>
      </c>
      <c r="I11" s="14"/>
    </row>
    <row r="12" spans="1:10" ht="17.100000000000001" customHeight="1" x14ac:dyDescent="0.2">
      <c r="A12" s="6">
        <v>6</v>
      </c>
      <c r="B12" s="6"/>
      <c r="C12" s="11" t="s">
        <v>155</v>
      </c>
      <c r="D12" s="24">
        <v>1480337</v>
      </c>
      <c r="E12" s="24">
        <v>1741208</v>
      </c>
      <c r="H12" s="14"/>
    </row>
    <row r="13" spans="1:10" ht="17.100000000000001" customHeight="1" x14ac:dyDescent="0.2">
      <c r="A13" s="6">
        <v>7</v>
      </c>
      <c r="B13" s="6"/>
      <c r="C13" s="11" t="s">
        <v>156</v>
      </c>
      <c r="D13" s="24">
        <v>291305</v>
      </c>
      <c r="E13" s="24">
        <v>1676758</v>
      </c>
      <c r="H13" s="14"/>
    </row>
    <row r="14" spans="1:10" ht="17.100000000000001" customHeight="1" x14ac:dyDescent="0.2">
      <c r="A14" s="5">
        <v>8</v>
      </c>
      <c r="B14" s="6"/>
      <c r="C14" s="7" t="s">
        <v>157</v>
      </c>
      <c r="D14" s="44">
        <f>D8+D9+D12+D13</f>
        <v>13946118</v>
      </c>
      <c r="E14" s="44">
        <f>E8+E9+E12+E13</f>
        <v>18262236</v>
      </c>
      <c r="H14" s="14"/>
    </row>
    <row r="15" spans="1:10" ht="17.100000000000001" customHeight="1" x14ac:dyDescent="0.2">
      <c r="A15" s="6">
        <v>9</v>
      </c>
      <c r="B15" s="6"/>
      <c r="C15" s="11" t="s">
        <v>158</v>
      </c>
      <c r="D15" s="45">
        <f>D5+D6+D7-D14</f>
        <v>955925</v>
      </c>
      <c r="E15" s="45">
        <f>E5+E7-E14</f>
        <v>2760827</v>
      </c>
      <c r="H15" s="14"/>
    </row>
    <row r="16" spans="1:10" ht="17.100000000000001" customHeight="1" x14ac:dyDescent="0.2">
      <c r="A16" s="6">
        <v>10</v>
      </c>
      <c r="B16" s="6"/>
      <c r="C16" s="11" t="s">
        <v>159</v>
      </c>
      <c r="D16" s="24">
        <v>-491750</v>
      </c>
      <c r="E16" s="24">
        <v>-356307</v>
      </c>
      <c r="G16" s="32"/>
      <c r="J16" s="9"/>
    </row>
    <row r="17" spans="1:10" ht="17.100000000000001" customHeight="1" x14ac:dyDescent="0.2">
      <c r="A17" s="6">
        <v>11</v>
      </c>
      <c r="B17" s="6"/>
      <c r="C17" s="11" t="s">
        <v>160</v>
      </c>
      <c r="D17" s="46"/>
      <c r="E17" s="46"/>
      <c r="J17" s="13"/>
    </row>
    <row r="18" spans="1:10" ht="17.100000000000001" customHeight="1" x14ac:dyDescent="0.2">
      <c r="A18" s="5">
        <v>12</v>
      </c>
      <c r="B18" s="5"/>
      <c r="C18" s="7" t="s">
        <v>161</v>
      </c>
      <c r="D18" s="31">
        <f>D19+D20+D21+D22</f>
        <v>-34331</v>
      </c>
      <c r="E18" s="31">
        <f>E19+E20+E21+E22</f>
        <v>-794323</v>
      </c>
      <c r="I18" s="16"/>
    </row>
    <row r="19" spans="1:10" ht="17.100000000000001" customHeight="1" x14ac:dyDescent="0.2">
      <c r="A19" s="6"/>
      <c r="B19" s="6" t="s">
        <v>7</v>
      </c>
      <c r="C19" s="11" t="s">
        <v>162</v>
      </c>
      <c r="D19" s="24"/>
      <c r="E19" s="24"/>
      <c r="I19" s="14"/>
    </row>
    <row r="20" spans="1:10" ht="17.100000000000001" customHeight="1" x14ac:dyDescent="0.2">
      <c r="A20" s="6"/>
      <c r="B20" s="6" t="s">
        <v>9</v>
      </c>
      <c r="C20" s="11" t="s">
        <v>163</v>
      </c>
      <c r="D20" s="24">
        <v>-79214</v>
      </c>
      <c r="E20" s="24">
        <v>-794421</v>
      </c>
      <c r="I20" s="14"/>
    </row>
    <row r="21" spans="1:10" ht="17.100000000000001" customHeight="1" x14ac:dyDescent="0.2">
      <c r="A21" s="6"/>
      <c r="B21" s="6" t="s">
        <v>14</v>
      </c>
      <c r="C21" s="11" t="s">
        <v>164</v>
      </c>
      <c r="D21" s="46"/>
      <c r="E21" s="46"/>
      <c r="J21" s="13"/>
    </row>
    <row r="22" spans="1:10" ht="17.100000000000001" customHeight="1" x14ac:dyDescent="0.2">
      <c r="A22" s="6"/>
      <c r="B22" s="6" t="s">
        <v>16</v>
      </c>
      <c r="C22" s="11" t="s">
        <v>165</v>
      </c>
      <c r="D22" s="24">
        <v>44883</v>
      </c>
      <c r="E22" s="24">
        <v>98</v>
      </c>
      <c r="J22" s="16"/>
    </row>
    <row r="23" spans="1:10" ht="17.100000000000001" customHeight="1" x14ac:dyDescent="0.2">
      <c r="A23" s="5">
        <v>13</v>
      </c>
      <c r="B23" s="18"/>
      <c r="C23" s="23" t="s">
        <v>166</v>
      </c>
      <c r="D23" s="24"/>
      <c r="E23" s="24"/>
      <c r="I23" s="14"/>
      <c r="J23" s="32"/>
    </row>
    <row r="24" spans="1:10" ht="17.100000000000001" customHeight="1" x14ac:dyDescent="0.2">
      <c r="A24" s="6">
        <v>14</v>
      </c>
      <c r="B24" s="6"/>
      <c r="C24" s="11" t="s">
        <v>167</v>
      </c>
      <c r="D24" s="31"/>
      <c r="E24" s="31"/>
      <c r="H24" s="10"/>
    </row>
    <row r="25" spans="1:10" ht="17.100000000000001" customHeight="1" x14ac:dyDescent="0.2">
      <c r="A25" s="6">
        <v>15</v>
      </c>
      <c r="B25" s="6"/>
      <c r="C25" s="11" t="s">
        <v>168</v>
      </c>
      <c r="D25" s="44">
        <f>D15+D16+D17+D18+D23+D24</f>
        <v>429844</v>
      </c>
      <c r="E25" s="44">
        <f>E15+E16+E17+E18+E23+E24</f>
        <v>1610197</v>
      </c>
      <c r="G25" s="10"/>
      <c r="J25" s="32"/>
    </row>
    <row r="26" spans="1:10" ht="17.100000000000001" customHeight="1" x14ac:dyDescent="0.2">
      <c r="A26" s="6">
        <v>16</v>
      </c>
      <c r="B26" s="6"/>
      <c r="C26" s="11" t="s">
        <v>169</v>
      </c>
      <c r="D26" s="31">
        <v>43492</v>
      </c>
      <c r="E26" s="31">
        <v>163158</v>
      </c>
      <c r="G26" s="10"/>
    </row>
    <row r="27" spans="1:10" ht="17.100000000000001" customHeight="1" x14ac:dyDescent="0.2">
      <c r="A27" s="6">
        <v>17</v>
      </c>
      <c r="B27" s="6"/>
      <c r="C27" s="11" t="s">
        <v>170</v>
      </c>
      <c r="D27" s="44">
        <f>D25-D26</f>
        <v>386352</v>
      </c>
      <c r="E27" s="44">
        <f>E25-E26</f>
        <v>1447039</v>
      </c>
      <c r="G27" s="10"/>
    </row>
    <row r="28" spans="1:10" ht="17.100000000000001" customHeight="1" x14ac:dyDescent="0.2">
      <c r="A28" s="6">
        <v>18</v>
      </c>
      <c r="B28" s="6"/>
      <c r="C28" s="11" t="s">
        <v>171</v>
      </c>
      <c r="D28" s="31"/>
      <c r="E28" s="31"/>
      <c r="G28" s="10"/>
    </row>
    <row r="30" spans="1:10" ht="17.100000000000001" customHeight="1" x14ac:dyDescent="0.2">
      <c r="C30" s="26" t="s">
        <v>89</v>
      </c>
    </row>
    <row r="31" spans="1:10" ht="17.100000000000001" customHeight="1" x14ac:dyDescent="0.2">
      <c r="C31" s="26" t="s">
        <v>90</v>
      </c>
    </row>
  </sheetData>
  <mergeCells count="2">
    <mergeCell ref="A2:E2"/>
    <mergeCell ref="A3:E3"/>
  </mergeCells>
  <pageMargins left="0.75" right="0.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5"/>
  <sheetViews>
    <sheetView tabSelected="1" workbookViewId="0">
      <selection activeCell="G21" sqref="G21"/>
    </sheetView>
  </sheetViews>
  <sheetFormatPr defaultRowHeight="15" x14ac:dyDescent="0.25"/>
  <sheetData>
    <row r="2" spans="1:1" ht="15.75" x14ac:dyDescent="0.25">
      <c r="A2" s="47" t="s">
        <v>172</v>
      </c>
    </row>
    <row r="3" spans="1:1" ht="15.75" x14ac:dyDescent="0.25">
      <c r="A3" s="48"/>
    </row>
    <row r="4" spans="1:1" ht="15.75" x14ac:dyDescent="0.25">
      <c r="A4" s="48"/>
    </row>
    <row r="5" spans="1:1" ht="15.75" x14ac:dyDescent="0.25">
      <c r="A5" s="48" t="s">
        <v>173</v>
      </c>
    </row>
    <row r="6" spans="1:1" ht="15.75" x14ac:dyDescent="0.25">
      <c r="A6" s="48" t="s">
        <v>174</v>
      </c>
    </row>
    <row r="7" spans="1:1" ht="15.75" x14ac:dyDescent="0.25">
      <c r="A7" s="48"/>
    </row>
    <row r="8" spans="1:1" ht="15.75" x14ac:dyDescent="0.25">
      <c r="A8" s="48"/>
    </row>
    <row r="9" spans="1:1" ht="20.25" x14ac:dyDescent="0.25">
      <c r="A9" s="49" t="s">
        <v>175</v>
      </c>
    </row>
    <row r="10" spans="1:1" ht="18.75" x14ac:dyDescent="0.25">
      <c r="A10" s="50"/>
    </row>
    <row r="11" spans="1:1" ht="15.75" x14ac:dyDescent="0.25">
      <c r="A11" s="47" t="s">
        <v>176</v>
      </c>
    </row>
    <row r="12" spans="1:1" ht="15.75" x14ac:dyDescent="0.25">
      <c r="A12" s="48"/>
    </row>
    <row r="13" spans="1:1" ht="15.75" x14ac:dyDescent="0.25">
      <c r="A13" s="48"/>
    </row>
    <row r="14" spans="1:1" ht="15.75" x14ac:dyDescent="0.25">
      <c r="A14" s="48" t="s">
        <v>181</v>
      </c>
    </row>
    <row r="15" spans="1:1" ht="15.75" x14ac:dyDescent="0.25">
      <c r="A15" s="48" t="s">
        <v>182</v>
      </c>
    </row>
    <row r="16" spans="1:1" ht="15.75" x14ac:dyDescent="0.25">
      <c r="A16" s="48" t="s">
        <v>177</v>
      </c>
    </row>
    <row r="17" spans="1:1" ht="15.75" x14ac:dyDescent="0.25">
      <c r="A17" s="48"/>
    </row>
    <row r="18" spans="1:1" ht="15.75" x14ac:dyDescent="0.25">
      <c r="A18" s="48" t="s">
        <v>178</v>
      </c>
    </row>
    <row r="19" spans="1:1" ht="15.75" x14ac:dyDescent="0.25">
      <c r="A19" s="48"/>
    </row>
    <row r="20" spans="1:1" ht="15.75" x14ac:dyDescent="0.25">
      <c r="A20" s="48"/>
    </row>
    <row r="21" spans="1:1" ht="15.75" x14ac:dyDescent="0.25">
      <c r="A21" s="48"/>
    </row>
    <row r="22" spans="1:1" ht="15.75" x14ac:dyDescent="0.25">
      <c r="A22" s="51"/>
    </row>
    <row r="23" spans="1:1" ht="15.75" x14ac:dyDescent="0.25">
      <c r="A23" s="51" t="s">
        <v>179</v>
      </c>
    </row>
    <row r="24" spans="1:1" x14ac:dyDescent="0.25">
      <c r="A24" s="52" t="s">
        <v>180</v>
      </c>
    </row>
    <row r="25" spans="1:1" ht="15.75" x14ac:dyDescent="0.25">
      <c r="A25" s="51"/>
    </row>
  </sheetData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AKTIVI-PASIVI 2013</vt:lpstr>
      <vt:lpstr>F.MONETAR</vt:lpstr>
      <vt:lpstr>L.KAPITALI 2013</vt:lpstr>
      <vt:lpstr>ARDH-SHP13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2014-07-30T13:15:04Z</dcterms:modified>
</cp:coreProperties>
</file>