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45" windowWidth="12120" windowHeight="8970"/>
  </bookViews>
  <sheets>
    <sheet name="Info" sheetId="5" r:id="rId1"/>
    <sheet name="Bilanci 2013" sheetId="1" r:id="rId2"/>
    <sheet name="Ardh shpenzime" sheetId="2" r:id="rId3"/>
    <sheet name="Kapitali" sheetId="3" r:id="rId4"/>
    <sheet name="Cash Flow" sheetId="4" r:id="rId5"/>
  </sheets>
  <externalReferences>
    <externalReference r:id="rId6"/>
    <externalReference r:id="rId7"/>
  </externalReferences>
  <definedNames>
    <definedName name="_xlnm.Print_Area" localSheetId="2">'Ardh shpenzime'!$A$1:$D$31</definedName>
    <definedName name="_xlnm.Print_Area" localSheetId="1">'Bilanci 2013'!$A$1:$D$49</definedName>
    <definedName name="_xlnm.Print_Area" localSheetId="4">'Cash Flow'!$A$1:$F$38</definedName>
    <definedName name="_xlnm.Print_Area" localSheetId="3">Kapitali!$A$1:$H$21</definedName>
  </definedNames>
  <calcPr calcId="145621"/>
</workbook>
</file>

<file path=xl/calcChain.xml><?xml version="1.0" encoding="utf-8"?>
<calcChain xmlns="http://schemas.openxmlformats.org/spreadsheetml/2006/main">
  <c r="F9" i="3" l="1"/>
  <c r="G7" i="3"/>
  <c r="F7" i="3"/>
  <c r="C14" i="2" l="1"/>
  <c r="C13" i="2"/>
  <c r="C12" i="2"/>
  <c r="D46" i="1" l="1"/>
  <c r="D45" i="1"/>
  <c r="D44" i="1"/>
  <c r="D43" i="1"/>
  <c r="D37" i="1"/>
  <c r="D28" i="1"/>
  <c r="D17" i="1"/>
  <c r="D16" i="1"/>
  <c r="D10" i="1"/>
  <c r="D9" i="1"/>
  <c r="D8" i="1"/>
  <c r="D6" i="1"/>
  <c r="D29" i="2"/>
  <c r="D28" i="2"/>
  <c r="D24" i="2"/>
  <c r="D21" i="2" s="1"/>
  <c r="D26" i="2" s="1"/>
  <c r="D16" i="2"/>
  <c r="D15" i="2"/>
  <c r="D14" i="2"/>
  <c r="D13" i="2"/>
  <c r="D12" i="2"/>
  <c r="D11" i="2"/>
  <c r="D10" i="2"/>
  <c r="D9" i="2"/>
  <c r="D8" i="2"/>
  <c r="D6" i="2"/>
  <c r="D5" i="2"/>
  <c r="H9" i="3" l="1"/>
  <c r="B19" i="3"/>
  <c r="D19" i="3"/>
  <c r="D12" i="3"/>
  <c r="D30" i="2"/>
  <c r="D31" i="2" s="1"/>
  <c r="D17" i="2"/>
  <c r="D18" i="2" s="1"/>
  <c r="H7" i="3" l="1"/>
  <c r="F12" i="3"/>
  <c r="D39" i="1"/>
  <c r="H12" i="3" l="1"/>
  <c r="F19" i="3"/>
  <c r="D32" i="1"/>
  <c r="D40" i="1" s="1"/>
  <c r="D41" i="1" s="1"/>
  <c r="D19" i="1"/>
  <c r="D12" i="1" l="1"/>
  <c r="D21" i="1" l="1"/>
  <c r="D22" i="1" s="1"/>
  <c r="D13" i="1"/>
  <c r="D47" i="1"/>
  <c r="D48" i="1" s="1"/>
  <c r="D49" i="1" l="1"/>
  <c r="D50" i="1" s="1"/>
  <c r="C45" i="1" l="1"/>
  <c r="C44" i="1"/>
  <c r="C43" i="1"/>
  <c r="C37" i="1"/>
  <c r="C39" i="1" s="1"/>
  <c r="C11" i="2"/>
  <c r="C6" i="2"/>
  <c r="C5" i="2"/>
  <c r="C8" i="2" l="1"/>
  <c r="C15" i="2"/>
  <c r="C9" i="2"/>
  <c r="C10" i="2"/>
  <c r="C17" i="1"/>
  <c r="C9" i="1"/>
  <c r="C6" i="1" l="1"/>
  <c r="C16" i="1"/>
  <c r="C19" i="1" s="1"/>
  <c r="C24" i="2"/>
  <c r="C21" i="2" s="1"/>
  <c r="C26" i="2" s="1"/>
  <c r="C8" i="1"/>
  <c r="C16" i="2" l="1"/>
  <c r="C17" i="2" s="1"/>
  <c r="C28" i="1"/>
  <c r="C32" i="1" s="1"/>
  <c r="C33" i="1" l="1"/>
  <c r="C40" i="1"/>
  <c r="C28" i="2"/>
  <c r="C18" i="2"/>
  <c r="C10" i="1" l="1"/>
  <c r="C12" i="1" s="1"/>
  <c r="C21" i="1" s="1"/>
  <c r="C29" i="2"/>
  <c r="C30" i="2" s="1"/>
  <c r="C13" i="1"/>
  <c r="C22" i="1" l="1"/>
  <c r="C46" i="1"/>
  <c r="C47" i="1" s="1"/>
  <c r="G15" i="3"/>
  <c r="C31" i="2"/>
  <c r="C48" i="1" l="1"/>
  <c r="C49" i="1"/>
  <c r="G20" i="3"/>
  <c r="H20" i="3" s="1"/>
  <c r="I20" i="3" s="1"/>
  <c r="H15" i="3"/>
  <c r="C50" i="1" l="1"/>
</calcChain>
</file>

<file path=xl/sharedStrings.xml><?xml version="1.0" encoding="utf-8"?>
<sst xmlns="http://schemas.openxmlformats.org/spreadsheetml/2006/main" count="160" uniqueCount="147">
  <si>
    <t>Bilanci</t>
  </si>
  <si>
    <t>Shenime</t>
  </si>
  <si>
    <t>Aktivet</t>
  </si>
  <si>
    <t>I. Aktivet afatshkurtra</t>
  </si>
  <si>
    <t>1. Mjete monetare</t>
  </si>
  <si>
    <t>2. Derivative dhe aktive te mbajtura per tregtim</t>
  </si>
  <si>
    <t xml:space="preserve">3. Inventari </t>
  </si>
  <si>
    <t>4. Parapagimet dhe shpenzimet e shtyra</t>
  </si>
  <si>
    <t xml:space="preserve">5. Aktive te tjera financiare </t>
  </si>
  <si>
    <t>Totali i aktiveve afatshkurta (I)</t>
  </si>
  <si>
    <t>II. Aktivet afatgjata</t>
  </si>
  <si>
    <t>1. Investime financiare afatgjata</t>
  </si>
  <si>
    <t>2. Aktive afatgjata material</t>
  </si>
  <si>
    <t>3. Aktive afatgjata jomateriale</t>
  </si>
  <si>
    <t>4. Aktive te tjera afatgjata</t>
  </si>
  <si>
    <t>Totali i aktiveve afatgjata (II)</t>
  </si>
  <si>
    <t>Totali i aktiveve (I + II)</t>
  </si>
  <si>
    <t>Detyrimet dhe kapitali</t>
  </si>
  <si>
    <t>I. Detyrimet afatshkurtra</t>
  </si>
  <si>
    <t>1. Derivativet</t>
  </si>
  <si>
    <t>2. Huat afatshkurta</t>
  </si>
  <si>
    <t>3. Detyrimet per t’u paguar dhe paragimet</t>
  </si>
  <si>
    <t>4. Grantet dhe te ardhurat e shtyra</t>
  </si>
  <si>
    <t>5. Provizionet afatshkurta</t>
  </si>
  <si>
    <t>6. Detyrime te tjera afatshkurtra</t>
  </si>
  <si>
    <t>Totali i detyrimeve afatshkurtra (I)</t>
  </si>
  <si>
    <t>II. Detyrimet afatgjata</t>
  </si>
  <si>
    <t>1. Huat afatgjata</t>
  </si>
  <si>
    <t>2. Provizionet afatgjata</t>
  </si>
  <si>
    <t>3. Grantet dhe te ardhurat e shtyra</t>
  </si>
  <si>
    <t>4. Detyrime te tjera afatgjata</t>
  </si>
  <si>
    <t>Totali i detyrimeve afatgjata (II)</t>
  </si>
  <si>
    <t>Totali i detyrimeve (I + II)</t>
  </si>
  <si>
    <t>III. Kapitali</t>
  </si>
  <si>
    <t>1. Kapitali aksioner</t>
  </si>
  <si>
    <t>2. Rezervat statutore dhe ligjore</t>
  </si>
  <si>
    <t>3. Rezerva te tjera</t>
  </si>
  <si>
    <t xml:space="preserve">4. Fitimi (humbja) e vitit </t>
  </si>
  <si>
    <t>Totali i kapitalit (III)</t>
  </si>
  <si>
    <t>Totali i detyrimeve dhe kapitalit (I + II + III)</t>
  </si>
  <si>
    <t xml:space="preserve">Viti qe mbyllet me </t>
  </si>
  <si>
    <t>1. Te ardhura nga shitja neto</t>
  </si>
  <si>
    <t>2. Te ardhura dhe shpenzime te tjera neto</t>
  </si>
  <si>
    <t>3. Ndryshimet ne inventarin e produkteve te gatshme dhe prodhimit ne proces</t>
  </si>
  <si>
    <t>4. Materialet e konsumuara</t>
  </si>
  <si>
    <t>5. Kosto e punes:</t>
  </si>
  <si>
    <t>- Pagat e personelit</t>
  </si>
  <si>
    <t>-Sigurimet shoqerore dhe shendetsore</t>
  </si>
  <si>
    <t>6. Amortizimet dhe zhvleresimet</t>
  </si>
  <si>
    <r>
      <t>-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Times New Roman"/>
        <family val="1"/>
      </rPr>
      <t>AQT</t>
    </r>
  </si>
  <si>
    <r>
      <t>-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Times New Roman"/>
        <family val="1"/>
      </rPr>
      <t>Inventari Imet</t>
    </r>
  </si>
  <si>
    <t>7. Shpenzime te tjera</t>
  </si>
  <si>
    <t>8. Totali i shpenzimeve (4-7)</t>
  </si>
  <si>
    <t>9. Fitimi (humbja) nga veprimtaria kryesore (1+2+/-3-8)</t>
  </si>
  <si>
    <t>10. Te ardhurat dhe shpenzimet financiare nga njesite e kontrolluara</t>
  </si>
  <si>
    <t>11. Te ardhurat dhe shpenzimet financiare nga pjesmarrjet</t>
  </si>
  <si>
    <t>12. Te ardhurat dhe shpenzimet financiare:</t>
  </si>
  <si>
    <t>12.1. Te ardhura nga interesat, neto</t>
  </si>
  <si>
    <t>-</t>
  </si>
  <si>
    <t>12.2. Te shpenzime nga interesat, neto</t>
  </si>
  <si>
    <t>12.3. Te ardhura (shpenzime) nga kurset e kembimit, neto</t>
  </si>
  <si>
    <t>12. 4. Te ardhura (shpenzime) te tjera financiare, neto</t>
  </si>
  <si>
    <t>13. Totali i te ardhurave (shpenzimeve) financiare,neto (12.1+/-12.2+/-12.3+/-12.4)</t>
  </si>
  <si>
    <t>14. Fitimi (humbja) para tatimit (9+/-13)</t>
  </si>
  <si>
    <t>15. Tatim fitimi</t>
  </si>
  <si>
    <t>16. Fitimi (humbja) e vitit (14-15)</t>
  </si>
  <si>
    <t>Kapitali aksioner</t>
  </si>
  <si>
    <t>Primi i aksionit</t>
  </si>
  <si>
    <t>Rezerva statutore dhe ligjore</t>
  </si>
  <si>
    <t>Rezerva te konvertimit te monedhave te huaja</t>
  </si>
  <si>
    <t xml:space="preserve">Rezerva </t>
  </si>
  <si>
    <t>te tjera</t>
  </si>
  <si>
    <t>Fitimi (humbja) e vitit</t>
  </si>
  <si>
    <t>Totali</t>
  </si>
  <si>
    <t>Emetim i kapitalit aksionar</t>
  </si>
  <si>
    <t>Dividendet e paguar</t>
  </si>
  <si>
    <t>Transferime ne rezerven e detyrueshme statutore dhe ligjore</t>
  </si>
  <si>
    <t xml:space="preserve">                      -   </t>
  </si>
  <si>
    <t xml:space="preserve">                                  -   </t>
  </si>
  <si>
    <t xml:space="preserve">         </t>
  </si>
  <si>
    <t xml:space="preserve">      </t>
  </si>
  <si>
    <t xml:space="preserve">  </t>
  </si>
  <si>
    <t>Emertimi dhe Forma ligjore</t>
  </si>
  <si>
    <t>NIPT -i</t>
  </si>
  <si>
    <t>K 12006001 H</t>
  </si>
  <si>
    <t>Adresa e Selise</t>
  </si>
  <si>
    <t>Tirane</t>
  </si>
  <si>
    <t>Data e krijimit</t>
  </si>
  <si>
    <t>Korrik 2001</t>
  </si>
  <si>
    <t>Nr. i  Regjistrit  Tregetar</t>
  </si>
  <si>
    <t>Veprimtaria  Kryesore</t>
  </si>
  <si>
    <t>Kontruksione te veprave teknike</t>
  </si>
  <si>
    <t>P A S Q Y R A T     F I N A N C I A R E</t>
  </si>
  <si>
    <t>Pasqyra Financiare jane individuale</t>
  </si>
  <si>
    <t>X</t>
  </si>
  <si>
    <t>Pasqyra Financiare jane te konsoliduara</t>
  </si>
  <si>
    <t>Pasqyra Financiare jane te shprehura ne</t>
  </si>
  <si>
    <t>ALL</t>
  </si>
  <si>
    <t xml:space="preserve">  Periudha  Kontabel e Pasqyrave Financiare</t>
  </si>
  <si>
    <t>Nga</t>
  </si>
  <si>
    <t>Deri</t>
  </si>
  <si>
    <t xml:space="preserve">  Data  e  mbylljes se Pasqyrave Financiare</t>
  </si>
  <si>
    <t>Pasqyra e ndryshimit te Fluksit te Parave</t>
  </si>
  <si>
    <t>Fluksi monetar nga veprimtarite e shfrytezimit</t>
  </si>
  <si>
    <t>Fitimi para tatimit</t>
  </si>
  <si>
    <t>Rregullime per Amortizimin</t>
  </si>
  <si>
    <t>Humbje nga kembimet valutore</t>
  </si>
  <si>
    <t>Te ardhura nga investimet</t>
  </si>
  <si>
    <t>Shpenime per interesa</t>
  </si>
  <si>
    <t>Rritje / renie ne tepricen e kerkesave te arketueshme nga aktiviteti si dhe kerkesave te arketueshme te tjera</t>
  </si>
  <si>
    <t>Rrite/renie ne tepricen e inventarit</t>
  </si>
  <si>
    <t>Rrite/renie ne tepricen e detyrimeve per tu paguar nga aktiviteti</t>
  </si>
  <si>
    <t>Parate e perfituara nga aktivitetet</t>
  </si>
  <si>
    <t>Interes I paguar</t>
  </si>
  <si>
    <t>Tatim fitimi I paguar</t>
  </si>
  <si>
    <t>Fluksi monetar neto nga veprimtarite e shfrytezimit</t>
  </si>
  <si>
    <t>Fluksi monetar nga veprimtarite investuese</t>
  </si>
  <si>
    <t>Blerja e aktiveve afatgjata materiale</t>
  </si>
  <si>
    <t>Te ardhura nga shitja e pajisjeve</t>
  </si>
  <si>
    <t>Interes I arketuar</t>
  </si>
  <si>
    <t>Dividente te arketuar</t>
  </si>
  <si>
    <t>Fluksi monetar neto nga veprimtaria investuese</t>
  </si>
  <si>
    <t>Fluksi monetar nga veprimtarite financiare</t>
  </si>
  <si>
    <t>Te ardhura nga emetimi I kapitalit aksionar</t>
  </si>
  <si>
    <t>Mjete monetare te arketuara nga kredi</t>
  </si>
  <si>
    <t>Pagesat e detyrimeve te qirase financiare</t>
  </si>
  <si>
    <t>Dividentet e paguar</t>
  </si>
  <si>
    <t>Fluksi monetar neto nga aktivitetet financiare</t>
  </si>
  <si>
    <t>Rritja/ renia neto e mjeteve monetare</t>
  </si>
  <si>
    <t>Mjetet monetare ne fillim te periudhes</t>
  </si>
  <si>
    <t>Mjetet monetare ne fund te periudhes</t>
  </si>
  <si>
    <t>31 dhjetor 2012</t>
  </si>
  <si>
    <t>Pozicioni me 1 janar 2012</t>
  </si>
  <si>
    <t>Pozicioni me 31 dhjetor 2012</t>
  </si>
  <si>
    <t>LEK                         2012</t>
  </si>
  <si>
    <t>INTRACOM TELECOM ALBANIA Sh.A</t>
  </si>
  <si>
    <t xml:space="preserve">Rr.."Ibrahim Rugova", No.5 </t>
  </si>
  <si>
    <t>Ndertimi I antenave te telefonise Celulare</t>
  </si>
  <si>
    <t/>
  </si>
  <si>
    <t>31 dhjetor 2013</t>
  </si>
  <si>
    <t>Viti   2013</t>
  </si>
  <si>
    <t>01.01.2013</t>
  </si>
  <si>
    <t>31.12.2013</t>
  </si>
  <si>
    <t>30.03.2014</t>
  </si>
  <si>
    <t>LEK                         2013</t>
  </si>
  <si>
    <t>1Janar - 31 Dhjetor 2013</t>
  </si>
  <si>
    <t>Pozicioni me 31 dhjetor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</si>
</sst>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rgb="FF000000"/>
      <name val="Times New Roman"/>
      <family val="1"/>
    </font>
    <font>
      <sz val="9.5"/>
      <color rgb="FF0000FF"/>
      <name val="Times New Roman"/>
      <family val="1"/>
    </font>
    <font>
      <b/>
      <sz val="9.5"/>
      <color rgb="FF000000"/>
      <name val="Times New Roman"/>
      <family val="1"/>
    </font>
    <font>
      <b/>
      <u/>
      <sz val="10"/>
      <color rgb="FF000000"/>
      <name val="Times New Roman"/>
      <family val="1"/>
    </font>
    <font>
      <sz val="10"/>
      <color rgb="FF0000FF"/>
      <name val="Times New Roman"/>
      <family val="1"/>
    </font>
    <font>
      <sz val="10"/>
      <color rgb="FF000000"/>
      <name val="Times New Roman"/>
      <family val="1"/>
    </font>
    <font>
      <sz val="10"/>
      <color rgb="FFC00000"/>
      <name val="Times New Roman"/>
      <family val="1"/>
    </font>
    <font>
      <b/>
      <sz val="10"/>
      <color rgb="FFC00000"/>
      <name val="Times New Roman"/>
      <family val="1"/>
    </font>
    <font>
      <sz val="7"/>
      <color rgb="FF000000"/>
      <name val="Times New Roman"/>
      <family val="1"/>
    </font>
    <font>
      <i/>
      <sz val="10"/>
      <color rgb="FF000000"/>
      <name val="Times New Roman"/>
      <family val="1"/>
    </font>
    <font>
      <b/>
      <sz val="10"/>
      <color rgb="FF0000FF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12"/>
      <name val="Arial"/>
      <family val="2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b/>
      <sz val="12"/>
      <color rgb="FFFF0000"/>
      <name val="Arial"/>
      <family val="2"/>
    </font>
    <font>
      <u/>
      <sz val="11"/>
      <name val="Arial"/>
      <family val="2"/>
    </font>
    <font>
      <sz val="10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C0C0C0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rgb="FFC0C0C0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38" fontId="18" fillId="0" borderId="0" applyFont="0" applyBorder="0" applyAlignment="0" applyProtection="0"/>
    <xf numFmtId="43" fontId="18" fillId="0" borderId="0" applyFont="0" applyFill="0" applyBorder="0" applyAlignment="0" applyProtection="0"/>
  </cellStyleXfs>
  <cellXfs count="144">
    <xf numFmtId="0" fontId="0" fillId="0" borderId="0" xfId="0"/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3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justify" vertical="center" wrapText="1"/>
    </xf>
    <xf numFmtId="0" fontId="13" fillId="0" borderId="0" xfId="0" applyFont="1" applyAlignment="1">
      <alignment horizontal="right" vertical="center" wrapText="1"/>
    </xf>
    <xf numFmtId="0" fontId="9" fillId="0" borderId="0" xfId="0" applyFont="1" applyAlignment="1">
      <alignment horizontal="left" vertical="center" wrapText="1" indent="7"/>
    </xf>
    <xf numFmtId="0" fontId="9" fillId="0" borderId="1" xfId="0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3" fontId="4" fillId="0" borderId="2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 indent="1"/>
    </xf>
    <xf numFmtId="0" fontId="17" fillId="0" borderId="0" xfId="0" applyFont="1" applyAlignment="1">
      <alignment horizontal="right" vertical="center" wrapText="1" indent="1"/>
    </xf>
    <xf numFmtId="0" fontId="16" fillId="0" borderId="0" xfId="0" applyFont="1" applyAlignment="1">
      <alignment horizontal="right" vertical="center" wrapText="1" indent="1"/>
    </xf>
    <xf numFmtId="0" fontId="16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 indent="1"/>
    </xf>
    <xf numFmtId="0" fontId="4" fillId="0" borderId="1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right" vertical="center" wrapText="1" indent="1"/>
    </xf>
    <xf numFmtId="0" fontId="2" fillId="0" borderId="0" xfId="0" applyFont="1" applyAlignment="1">
      <alignment vertical="center" wrapText="1"/>
    </xf>
    <xf numFmtId="0" fontId="18" fillId="0" borderId="4" xfId="0" applyFont="1" applyBorder="1"/>
    <xf numFmtId="0" fontId="18" fillId="0" borderId="0" xfId="0" applyFont="1" applyBorder="1"/>
    <xf numFmtId="0" fontId="18" fillId="0" borderId="5" xfId="0" applyFont="1" applyBorder="1"/>
    <xf numFmtId="0" fontId="19" fillId="0" borderId="4" xfId="0" applyFont="1" applyBorder="1"/>
    <xf numFmtId="0" fontId="19" fillId="0" borderId="0" xfId="0" applyFont="1" applyBorder="1"/>
    <xf numFmtId="0" fontId="19" fillId="0" borderId="6" xfId="0" applyFont="1" applyBorder="1"/>
    <xf numFmtId="0" fontId="19" fillId="0" borderId="5" xfId="0" applyFont="1" applyBorder="1"/>
    <xf numFmtId="0" fontId="19" fillId="0" borderId="7" xfId="0" applyFont="1" applyBorder="1"/>
    <xf numFmtId="0" fontId="19" fillId="0" borderId="8" xfId="0" applyFont="1" applyBorder="1"/>
    <xf numFmtId="0" fontId="19" fillId="0" borderId="8" xfId="0" applyFont="1" applyBorder="1" applyAlignment="1">
      <alignment horizontal="center"/>
    </xf>
    <xf numFmtId="0" fontId="19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8" fillId="0" borderId="0" xfId="0" applyFont="1"/>
    <xf numFmtId="0" fontId="21" fillId="0" borderId="0" xfId="0" applyFont="1" applyBorder="1" applyAlignment="1">
      <alignment horizontal="center"/>
    </xf>
    <xf numFmtId="0" fontId="22" fillId="0" borderId="4" xfId="0" applyFont="1" applyBorder="1"/>
    <xf numFmtId="0" fontId="22" fillId="0" borderId="0" xfId="0" applyFont="1" applyBorder="1"/>
    <xf numFmtId="0" fontId="22" fillId="0" borderId="5" xfId="0" applyFont="1" applyBorder="1"/>
    <xf numFmtId="0" fontId="18" fillId="0" borderId="9" xfId="0" applyFont="1" applyBorder="1"/>
    <xf numFmtId="0" fontId="18" fillId="0" borderId="6" xfId="0" applyFont="1" applyBorder="1"/>
    <xf numFmtId="0" fontId="18" fillId="0" borderId="10" xfId="0" applyFont="1" applyBorder="1"/>
    <xf numFmtId="0" fontId="2" fillId="0" borderId="0" xfId="0" applyFont="1"/>
    <xf numFmtId="0" fontId="23" fillId="2" borderId="12" xfId="0" applyFont="1" applyFill="1" applyBorder="1" applyAlignment="1">
      <alignment vertical="center"/>
    </xf>
    <xf numFmtId="0" fontId="23" fillId="2" borderId="13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vertical="center"/>
    </xf>
    <xf numFmtId="3" fontId="24" fillId="2" borderId="0" xfId="0" applyNumberFormat="1" applyFont="1" applyFill="1" applyAlignment="1">
      <alignment horizontal="right" vertical="center"/>
    </xf>
    <xf numFmtId="3" fontId="24" fillId="2" borderId="0" xfId="0" applyNumberFormat="1" applyFont="1" applyFill="1" applyAlignment="1">
      <alignment horizontal="right" vertical="center" wrapText="1"/>
    </xf>
    <xf numFmtId="0" fontId="23" fillId="0" borderId="12" xfId="0" applyFont="1" applyBorder="1" applyAlignment="1">
      <alignment vertical="center"/>
    </xf>
    <xf numFmtId="3" fontId="23" fillId="0" borderId="12" xfId="0" applyNumberFormat="1" applyFont="1" applyBorder="1" applyAlignment="1">
      <alignment horizontal="right" vertical="center"/>
    </xf>
    <xf numFmtId="3" fontId="24" fillId="0" borderId="0" xfId="0" applyNumberFormat="1" applyFont="1" applyAlignment="1">
      <alignment horizontal="right" vertical="center"/>
    </xf>
    <xf numFmtId="3" fontId="23" fillId="0" borderId="0" xfId="0" applyNumberFormat="1" applyFont="1" applyAlignment="1">
      <alignment horizontal="right" vertical="center"/>
    </xf>
    <xf numFmtId="0" fontId="24" fillId="0" borderId="1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23" fillId="0" borderId="12" xfId="0" applyNumberFormat="1" applyFont="1" applyBorder="1" applyAlignment="1">
      <alignment vertical="center"/>
    </xf>
    <xf numFmtId="38" fontId="11" fillId="0" borderId="1" xfId="0" applyNumberFormat="1" applyFont="1" applyBorder="1" applyAlignment="1">
      <alignment horizontal="right" vertical="center" wrapText="1"/>
    </xf>
    <xf numFmtId="3" fontId="10" fillId="0" borderId="0" xfId="0" applyNumberFormat="1" applyFont="1" applyAlignment="1">
      <alignment horizontal="right" vertical="center" wrapText="1"/>
    </xf>
    <xf numFmtId="165" fontId="10" fillId="0" borderId="0" xfId="1" applyNumberFormat="1" applyFont="1" applyAlignment="1">
      <alignment horizontal="right" vertical="center" wrapText="1"/>
    </xf>
    <xf numFmtId="165" fontId="4" fillId="0" borderId="0" xfId="1" applyNumberFormat="1" applyFont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165" fontId="9" fillId="0" borderId="0" xfId="1" applyNumberFormat="1" applyFont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4" fillId="0" borderId="2" xfId="1" applyNumberFormat="1" applyFont="1" applyBorder="1" applyAlignment="1">
      <alignment horizontal="center" vertical="center" wrapText="1"/>
    </xf>
    <xf numFmtId="165" fontId="0" fillId="0" borderId="0" xfId="0" applyNumberFormat="1"/>
    <xf numFmtId="165" fontId="9" fillId="0" borderId="0" xfId="1" applyNumberFormat="1" applyFont="1" applyAlignment="1">
      <alignment horizontal="right" vertical="center" wrapText="1"/>
    </xf>
    <xf numFmtId="43" fontId="10" fillId="0" borderId="0" xfId="0" applyNumberFormat="1" applyFont="1" applyAlignment="1">
      <alignment horizontal="right" vertical="center" wrapText="1"/>
    </xf>
    <xf numFmtId="165" fontId="11" fillId="0" borderId="0" xfId="1" applyNumberFormat="1" applyFont="1" applyAlignment="1">
      <alignment horizontal="right" vertical="center" wrapText="1"/>
    </xf>
    <xf numFmtId="12" fontId="8" fillId="0" borderId="0" xfId="0" applyNumberFormat="1" applyFont="1" applyAlignment="1">
      <alignment horizontal="center" vertical="center" wrapText="1"/>
    </xf>
    <xf numFmtId="165" fontId="11" fillId="0" borderId="1" xfId="0" applyNumberFormat="1" applyFont="1" applyBorder="1" applyAlignment="1">
      <alignment horizontal="right" vertical="center" wrapText="1"/>
    </xf>
    <xf numFmtId="165" fontId="4" fillId="0" borderId="0" xfId="0" applyNumberFormat="1" applyFont="1" applyAlignment="1">
      <alignment horizontal="right" vertical="center" wrapText="1"/>
    </xf>
    <xf numFmtId="165" fontId="9" fillId="0" borderId="0" xfId="0" applyNumberFormat="1" applyFont="1" applyAlignment="1">
      <alignment horizontal="center" vertical="center" wrapText="1"/>
    </xf>
    <xf numFmtId="37" fontId="9" fillId="0" borderId="0" xfId="0" applyNumberFormat="1" applyFont="1" applyAlignment="1">
      <alignment horizontal="right" vertical="center" wrapText="1"/>
    </xf>
    <xf numFmtId="165" fontId="13" fillId="0" borderId="0" xfId="1" applyNumberFormat="1" applyFont="1" applyAlignment="1">
      <alignment horizontal="right" vertical="center" wrapText="1"/>
    </xf>
    <xf numFmtId="165" fontId="4" fillId="0" borderId="0" xfId="1" applyNumberFormat="1" applyFont="1" applyAlignment="1">
      <alignment horizontal="right" vertical="center" wrapText="1"/>
    </xf>
    <xf numFmtId="3" fontId="0" fillId="0" borderId="0" xfId="0" applyNumberFormat="1"/>
    <xf numFmtId="165" fontId="4" fillId="0" borderId="0" xfId="1" applyNumberFormat="1" applyFont="1" applyAlignment="1">
      <alignment horizontal="right" vertical="center" wrapText="1" indent="1"/>
    </xf>
    <xf numFmtId="165" fontId="4" fillId="0" borderId="0" xfId="0" applyNumberFormat="1" applyFont="1" applyAlignment="1">
      <alignment horizontal="right" vertical="center" wrapText="1" indent="1"/>
    </xf>
    <xf numFmtId="3" fontId="17" fillId="0" borderId="0" xfId="0" applyNumberFormat="1" applyFont="1" applyAlignment="1">
      <alignment horizontal="right" vertical="center" wrapText="1" indent="1"/>
    </xf>
    <xf numFmtId="3" fontId="2" fillId="0" borderId="0" xfId="0" applyNumberFormat="1" applyFont="1" applyAlignment="1">
      <alignment horizontal="right" vertical="center" wrapText="1" indent="1"/>
    </xf>
    <xf numFmtId="3" fontId="16" fillId="0" borderId="0" xfId="0" applyNumberFormat="1" applyFont="1" applyAlignment="1">
      <alignment horizontal="right" vertical="center" wrapText="1" indent="1"/>
    </xf>
    <xf numFmtId="0" fontId="19" fillId="0" borderId="8" xfId="0" applyFont="1" applyBorder="1" applyAlignment="1">
      <alignment horizontal="left"/>
    </xf>
    <xf numFmtId="37" fontId="27" fillId="0" borderId="0" xfId="2" applyNumberFormat="1" applyFont="1" applyFill="1" applyProtection="1"/>
    <xf numFmtId="0" fontId="6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9" fillId="0" borderId="0" xfId="0" applyFont="1" applyBorder="1" applyAlignment="1">
      <alignment horizontal="left"/>
    </xf>
    <xf numFmtId="0" fontId="25" fillId="0" borderId="6" xfId="0" applyFont="1" applyBorder="1" applyAlignment="1">
      <alignment horizontal="center"/>
    </xf>
    <xf numFmtId="0" fontId="26" fillId="0" borderId="7" xfId="0" applyFont="1" applyBorder="1" applyAlignment="1">
      <alignment horizontal="left"/>
    </xf>
    <xf numFmtId="0" fontId="19" fillId="0" borderId="8" xfId="0" applyFont="1" applyBorder="1" applyAlignment="1">
      <alignment horizontal="center"/>
    </xf>
    <xf numFmtId="21" fontId="19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46" fontId="19" fillId="0" borderId="0" xfId="0" applyNumberFormat="1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right" vertical="center" wrapText="1" indent="1"/>
    </xf>
    <xf numFmtId="0" fontId="16" fillId="0" borderId="0" xfId="0" applyFont="1" applyAlignment="1">
      <alignment horizontal="right" vertical="center" wrapText="1" indent="1"/>
    </xf>
    <xf numFmtId="0" fontId="16" fillId="0" borderId="2" xfId="0" applyFont="1" applyBorder="1" applyAlignment="1">
      <alignment horizontal="right" vertical="center" wrapText="1" inden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 indent="1"/>
    </xf>
    <xf numFmtId="165" fontId="16" fillId="0" borderId="3" xfId="0" applyNumberFormat="1" applyFont="1" applyBorder="1" applyAlignment="1">
      <alignment horizontal="right" vertical="center" wrapText="1" indent="1"/>
    </xf>
    <xf numFmtId="3" fontId="16" fillId="0" borderId="3" xfId="0" applyNumberFormat="1" applyFont="1" applyBorder="1" applyAlignment="1">
      <alignment horizontal="right" vertical="center" wrapText="1" indent="1"/>
    </xf>
    <xf numFmtId="0" fontId="16" fillId="0" borderId="0" xfId="0" applyFont="1" applyAlignment="1">
      <alignment vertical="center" wrapText="1"/>
    </xf>
    <xf numFmtId="0" fontId="24" fillId="2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3" fillId="2" borderId="11" xfId="0" applyFont="1" applyFill="1" applyBorder="1" applyAlignment="1">
      <alignment vertical="center"/>
    </xf>
    <xf numFmtId="0" fontId="23" fillId="2" borderId="12" xfId="0" applyFont="1" applyFill="1" applyBorder="1" applyAlignment="1">
      <alignment vertical="center"/>
    </xf>
    <xf numFmtId="0" fontId="24" fillId="2" borderId="14" xfId="0" applyFont="1" applyFill="1" applyBorder="1" applyAlignment="1">
      <alignment vertical="center"/>
    </xf>
    <xf numFmtId="0" fontId="24" fillId="2" borderId="0" xfId="0" applyFont="1" applyFill="1" applyAlignment="1">
      <alignment vertical="center" wrapText="1"/>
    </xf>
    <xf numFmtId="0" fontId="23" fillId="0" borderId="12" xfId="0" applyFont="1" applyBorder="1" applyAlignment="1">
      <alignment vertical="center"/>
    </xf>
    <xf numFmtId="0" fontId="24" fillId="0" borderId="14" xfId="0" applyFont="1" applyBorder="1" applyAlignment="1">
      <alignment vertical="center"/>
    </xf>
    <xf numFmtId="0" fontId="24" fillId="0" borderId="1" xfId="0" applyFont="1" applyBorder="1" applyAlignment="1">
      <alignment vertical="center"/>
    </xf>
  </cellXfs>
  <cellStyles count="4">
    <cellStyle name="Comma" xfId="1" builtinId="3"/>
    <cellStyle name="Comma 2 2" xfId="3"/>
    <cellStyle name="Normal" xfId="0" builtinId="0"/>
    <cellStyle name="Normal_Statement of cash flows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212651</xdr:colOff>
      <xdr:row>0</xdr:row>
      <xdr:rowOff>106326</xdr:rowOff>
    </xdr:from>
    <xdr:to>
      <xdr:col>3</xdr:col>
      <xdr:colOff>457200</xdr:colOff>
      <xdr:row>3</xdr:row>
      <xdr:rowOff>63795</xdr:rowOff>
    </xdr:to>
    <xdr:pic>
      <xdr:nvPicPr>
        <xdr:cNvPr id="2" name="Picture 4" descr="Sitronics-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651" y="106326"/>
          <a:ext cx="2286000" cy="46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606056</xdr:colOff>
      <xdr:row>0</xdr:row>
      <xdr:rowOff>63795</xdr:rowOff>
    </xdr:from>
    <xdr:to>
      <xdr:col>9</xdr:col>
      <xdr:colOff>159488</xdr:colOff>
      <xdr:row>3</xdr:row>
      <xdr:rowOff>63795</xdr:rowOff>
    </xdr:to>
    <xdr:pic>
      <xdr:nvPicPr>
        <xdr:cNvPr id="3" name="Picture 3" descr="INTRACOM-TELECOM-Lo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8475" y="63795"/>
          <a:ext cx="2275366" cy="510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tracom%20FS%20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Intracom%20FS2012%20%20%20%2026.03.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&amp;L"/>
      <sheetName val="BS"/>
      <sheetName val="Bilanci TB 13"/>
      <sheetName val="P&amp;L TB 13"/>
      <sheetName val="Kap 13"/>
      <sheetName val="Shpz te tjera"/>
      <sheetName val="tab"/>
      <sheetName val="tab1"/>
      <sheetName val="Amor12"/>
      <sheetName val="Statement of Cash Flows"/>
      <sheetName val="Sheet2"/>
      <sheetName val="Sheet3"/>
    </sheetNames>
    <sheetDataSet>
      <sheetData sheetId="0"/>
      <sheetData sheetId="1">
        <row r="7">
          <cell r="G7">
            <v>465056188.84000003</v>
          </cell>
        </row>
        <row r="8">
          <cell r="G8">
            <v>715346.76</v>
          </cell>
        </row>
        <row r="10">
          <cell r="G10">
            <v>-219889789.19999999</v>
          </cell>
        </row>
        <row r="11">
          <cell r="G11">
            <v>-81976948</v>
          </cell>
        </row>
        <row r="12">
          <cell r="G12">
            <v>-74687945</v>
          </cell>
        </row>
        <row r="13">
          <cell r="G13">
            <v>-7289003</v>
          </cell>
        </row>
        <row r="14">
          <cell r="G14">
            <v>-2910070</v>
          </cell>
        </row>
        <row r="15">
          <cell r="G15">
            <v>-2070798</v>
          </cell>
        </row>
        <row r="16">
          <cell r="G16">
            <v>-839272</v>
          </cell>
        </row>
        <row r="17">
          <cell r="G17">
            <v>-42492001.900000013</v>
          </cell>
        </row>
        <row r="18">
          <cell r="G18">
            <v>-347268809.10000002</v>
          </cell>
        </row>
        <row r="19">
          <cell r="G19">
            <v>118502726.50000001</v>
          </cell>
        </row>
        <row r="22">
          <cell r="G22">
            <v>1804838.93</v>
          </cell>
        </row>
        <row r="28">
          <cell r="G28">
            <v>120307565.43000002</v>
          </cell>
        </row>
        <row r="29">
          <cell r="G29">
            <v>-13230540.196348004</v>
          </cell>
        </row>
        <row r="30">
          <cell r="G30">
            <v>107077025.23365203</v>
          </cell>
        </row>
      </sheetData>
      <sheetData sheetId="2">
        <row r="6">
          <cell r="G6">
            <v>824682128.52365184</v>
          </cell>
        </row>
        <row r="7">
          <cell r="G7">
            <v>199406845.67999995</v>
          </cell>
        </row>
        <row r="12">
          <cell r="G12">
            <v>432111279.49365193</v>
          </cell>
        </row>
        <row r="18">
          <cell r="G18">
            <v>24628791.049999997</v>
          </cell>
        </row>
        <row r="22">
          <cell r="G22">
            <v>168535212.29999998</v>
          </cell>
        </row>
        <row r="27">
          <cell r="G27">
            <v>5863493.5199999996</v>
          </cell>
        </row>
        <row r="31">
          <cell r="G31">
            <v>1842511.6</v>
          </cell>
        </row>
        <row r="33">
          <cell r="G33">
            <v>832388133.64365184</v>
          </cell>
        </row>
        <row r="37">
          <cell r="G37">
            <v>106832658.46000001</v>
          </cell>
        </row>
        <row r="52">
          <cell r="G52">
            <v>379559</v>
          </cell>
        </row>
        <row r="56">
          <cell r="G56">
            <v>725175915.71365201</v>
          </cell>
        </row>
        <row r="57">
          <cell r="G57">
            <v>116394000</v>
          </cell>
        </row>
        <row r="58">
          <cell r="G58">
            <v>11639400</v>
          </cell>
        </row>
        <row r="59">
          <cell r="G59">
            <v>490065489.77999997</v>
          </cell>
        </row>
        <row r="60">
          <cell r="G60">
            <v>107077025.93365203</v>
          </cell>
        </row>
        <row r="61">
          <cell r="G61">
            <v>832388133.17365205</v>
          </cell>
        </row>
      </sheetData>
      <sheetData sheetId="3"/>
      <sheetData sheetId="4"/>
      <sheetData sheetId="5">
        <row r="10">
          <cell r="F10">
            <v>402653901.77999997</v>
          </cell>
          <cell r="G10">
            <v>87411587.517969161</v>
          </cell>
        </row>
        <row r="12">
          <cell r="F12">
            <v>87411587.517969161</v>
          </cell>
        </row>
      </sheetData>
      <sheetData sheetId="6">
        <row r="57">
          <cell r="B57">
            <v>2135500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&amp;L"/>
      <sheetName val="BS"/>
      <sheetName val="Bilanci TB 12"/>
      <sheetName val="Bilanci TB 11"/>
      <sheetName val="P&amp;L TB 12"/>
      <sheetName val="P&amp;L TB 11"/>
      <sheetName val="Kap 12"/>
      <sheetName val="Kap"/>
      <sheetName val="Shpz te tjera"/>
      <sheetName val="tab"/>
      <sheetName val="tab1"/>
      <sheetName val="Amor11"/>
      <sheetName val="Amor12"/>
      <sheetName val="Statement of Cash Flows"/>
      <sheetName val="Sheet2"/>
    </sheetNames>
    <sheetDataSet>
      <sheetData sheetId="0"/>
      <sheetData sheetId="1">
        <row r="7">
          <cell r="G7">
            <v>827911707.57089996</v>
          </cell>
        </row>
        <row r="8">
          <cell r="G8">
            <v>2348840.34</v>
          </cell>
        </row>
        <row r="10">
          <cell r="G10">
            <v>-609400392.85710001</v>
          </cell>
        </row>
        <row r="11">
          <cell r="G11">
            <v>-81199078</v>
          </cell>
        </row>
        <row r="12">
          <cell r="G12">
            <v>-74129553</v>
          </cell>
        </row>
        <row r="13">
          <cell r="G13">
            <v>-7069525</v>
          </cell>
        </row>
        <row r="14">
          <cell r="G14">
            <v>-2884586</v>
          </cell>
        </row>
        <row r="15">
          <cell r="G15">
            <v>-2131694</v>
          </cell>
        </row>
        <row r="16">
          <cell r="G16">
            <v>-752892</v>
          </cell>
        </row>
        <row r="17">
          <cell r="G17">
            <v>-37233532.517167509</v>
          </cell>
        </row>
        <row r="18">
          <cell r="G18">
            <v>-730717589.37426758</v>
          </cell>
        </row>
        <row r="19">
          <cell r="G19">
            <v>99542958.536632389</v>
          </cell>
        </row>
        <row r="25">
          <cell r="G25">
            <v>-2007121.8499999999</v>
          </cell>
        </row>
        <row r="28">
          <cell r="G28">
            <v>97535836.686632395</v>
          </cell>
        </row>
        <row r="29">
          <cell r="G29">
            <v>-10124249.168663241</v>
          </cell>
        </row>
        <row r="30">
          <cell r="G30">
            <v>87411587.517969161</v>
          </cell>
        </row>
      </sheetData>
      <sheetData sheetId="2">
        <row r="6">
          <cell r="G6">
            <v>969754782.70133674</v>
          </cell>
        </row>
        <row r="7">
          <cell r="G7">
            <v>64411760.899999999</v>
          </cell>
        </row>
        <row r="12">
          <cell r="G12">
            <v>711757809.20133674</v>
          </cell>
        </row>
        <row r="18">
          <cell r="G18">
            <v>24501476.870000001</v>
          </cell>
        </row>
        <row r="22">
          <cell r="G22">
            <v>169083735.72999999</v>
          </cell>
        </row>
        <row r="27">
          <cell r="G27">
            <v>7398597.3399999999</v>
          </cell>
        </row>
        <row r="31">
          <cell r="G31">
            <v>2067613.35</v>
          </cell>
        </row>
        <row r="33">
          <cell r="G33">
            <v>979220993.3913368</v>
          </cell>
        </row>
        <row r="37">
          <cell r="G37">
            <v>360542545.36000001</v>
          </cell>
        </row>
        <row r="52">
          <cell r="G52">
            <v>579559</v>
          </cell>
        </row>
        <row r="55">
          <cell r="G55">
            <v>361122104.36000001</v>
          </cell>
        </row>
        <row r="56">
          <cell r="G56">
            <v>618098889.99796915</v>
          </cell>
        </row>
        <row r="57">
          <cell r="G57">
            <v>116394000</v>
          </cell>
        </row>
        <row r="58">
          <cell r="G58">
            <v>11639400</v>
          </cell>
        </row>
        <row r="59">
          <cell r="G59">
            <v>402653901.77999997</v>
          </cell>
        </row>
        <row r="60">
          <cell r="G60">
            <v>87411588.217969164</v>
          </cell>
        </row>
        <row r="61">
          <cell r="G61">
            <v>979220994.35796916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showGridLines="0" tabSelected="1" workbookViewId="0">
      <selection activeCell="F9" sqref="F9"/>
    </sheetView>
  </sheetViews>
  <sheetFormatPr defaultRowHeight="15" x14ac:dyDescent="0.25"/>
  <cols>
    <col min="5" max="5" width="11.7109375" customWidth="1"/>
    <col min="10" max="10" width="5.28515625" customWidth="1"/>
    <col min="266" max="266" width="5.28515625" customWidth="1"/>
    <col min="522" max="522" width="5.28515625" customWidth="1"/>
    <col min="778" max="778" width="5.28515625" customWidth="1"/>
    <col min="1034" max="1034" width="5.28515625" customWidth="1"/>
    <col min="1290" max="1290" width="5.28515625" customWidth="1"/>
    <col min="1546" max="1546" width="5.28515625" customWidth="1"/>
    <col min="1802" max="1802" width="5.28515625" customWidth="1"/>
    <col min="2058" max="2058" width="5.28515625" customWidth="1"/>
    <col min="2314" max="2314" width="5.28515625" customWidth="1"/>
    <col min="2570" max="2570" width="5.28515625" customWidth="1"/>
    <col min="2826" max="2826" width="5.28515625" customWidth="1"/>
    <col min="3082" max="3082" width="5.28515625" customWidth="1"/>
    <col min="3338" max="3338" width="5.28515625" customWidth="1"/>
    <col min="3594" max="3594" width="5.28515625" customWidth="1"/>
    <col min="3850" max="3850" width="5.28515625" customWidth="1"/>
    <col min="4106" max="4106" width="5.28515625" customWidth="1"/>
    <col min="4362" max="4362" width="5.28515625" customWidth="1"/>
    <col min="4618" max="4618" width="5.28515625" customWidth="1"/>
    <col min="4874" max="4874" width="5.28515625" customWidth="1"/>
    <col min="5130" max="5130" width="5.28515625" customWidth="1"/>
    <col min="5386" max="5386" width="5.28515625" customWidth="1"/>
    <col min="5642" max="5642" width="5.28515625" customWidth="1"/>
    <col min="5898" max="5898" width="5.28515625" customWidth="1"/>
    <col min="6154" max="6154" width="5.28515625" customWidth="1"/>
    <col min="6410" max="6410" width="5.28515625" customWidth="1"/>
    <col min="6666" max="6666" width="5.28515625" customWidth="1"/>
    <col min="6922" max="6922" width="5.28515625" customWidth="1"/>
    <col min="7178" max="7178" width="5.28515625" customWidth="1"/>
    <col min="7434" max="7434" width="5.28515625" customWidth="1"/>
    <col min="7690" max="7690" width="5.28515625" customWidth="1"/>
    <col min="7946" max="7946" width="5.28515625" customWidth="1"/>
    <col min="8202" max="8202" width="5.28515625" customWidth="1"/>
    <col min="8458" max="8458" width="5.28515625" customWidth="1"/>
    <col min="8714" max="8714" width="5.28515625" customWidth="1"/>
    <col min="8970" max="8970" width="5.28515625" customWidth="1"/>
    <col min="9226" max="9226" width="5.28515625" customWidth="1"/>
    <col min="9482" max="9482" width="5.28515625" customWidth="1"/>
    <col min="9738" max="9738" width="5.28515625" customWidth="1"/>
    <col min="9994" max="9994" width="5.28515625" customWidth="1"/>
    <col min="10250" max="10250" width="5.28515625" customWidth="1"/>
    <col min="10506" max="10506" width="5.28515625" customWidth="1"/>
    <col min="10762" max="10762" width="5.28515625" customWidth="1"/>
    <col min="11018" max="11018" width="5.28515625" customWidth="1"/>
    <col min="11274" max="11274" width="5.28515625" customWidth="1"/>
    <col min="11530" max="11530" width="5.28515625" customWidth="1"/>
    <col min="11786" max="11786" width="5.28515625" customWidth="1"/>
    <col min="12042" max="12042" width="5.28515625" customWidth="1"/>
    <col min="12298" max="12298" width="5.28515625" customWidth="1"/>
    <col min="12554" max="12554" width="5.28515625" customWidth="1"/>
    <col min="12810" max="12810" width="5.28515625" customWidth="1"/>
    <col min="13066" max="13066" width="5.28515625" customWidth="1"/>
    <col min="13322" max="13322" width="5.28515625" customWidth="1"/>
    <col min="13578" max="13578" width="5.28515625" customWidth="1"/>
    <col min="13834" max="13834" width="5.28515625" customWidth="1"/>
    <col min="14090" max="14090" width="5.28515625" customWidth="1"/>
    <col min="14346" max="14346" width="5.28515625" customWidth="1"/>
    <col min="14602" max="14602" width="5.28515625" customWidth="1"/>
    <col min="14858" max="14858" width="5.28515625" customWidth="1"/>
    <col min="15114" max="15114" width="5.28515625" customWidth="1"/>
    <col min="15370" max="15370" width="5.28515625" customWidth="1"/>
    <col min="15626" max="15626" width="5.28515625" customWidth="1"/>
    <col min="15882" max="15882" width="5.28515625" customWidth="1"/>
    <col min="16138" max="16138" width="5.28515625" customWidth="1"/>
  </cols>
  <sheetData>
    <row r="1" spans="1:10" ht="14.25" x14ac:dyDescent="0.2">
      <c r="A1" s="39"/>
      <c r="B1" s="40"/>
      <c r="C1" s="40"/>
      <c r="D1" s="40"/>
      <c r="E1" s="40"/>
      <c r="F1" s="40"/>
      <c r="G1" s="40"/>
      <c r="H1" s="40"/>
      <c r="I1" s="40"/>
      <c r="J1" s="41"/>
    </row>
    <row r="2" spans="1:10" ht="14.25" x14ac:dyDescent="0.2">
      <c r="A2" s="39"/>
      <c r="B2" s="40"/>
      <c r="C2" s="40"/>
      <c r="D2" s="40"/>
      <c r="E2" s="40"/>
      <c r="F2" s="40"/>
      <c r="G2" s="40"/>
      <c r="H2" s="40"/>
      <c r="I2" s="40"/>
      <c r="J2" s="41"/>
    </row>
    <row r="3" spans="1:10" ht="14.25" x14ac:dyDescent="0.2">
      <c r="A3" s="39"/>
      <c r="B3" s="40"/>
      <c r="C3" s="40"/>
      <c r="D3" s="40"/>
      <c r="E3" s="40"/>
      <c r="F3" s="40"/>
      <c r="G3" s="40"/>
      <c r="H3" s="40"/>
      <c r="I3" s="40"/>
      <c r="J3" s="41"/>
    </row>
    <row r="4" spans="1:10" ht="14.25" x14ac:dyDescent="0.2">
      <c r="A4" s="40"/>
      <c r="B4" s="40"/>
      <c r="C4" s="40"/>
      <c r="D4" s="40"/>
      <c r="E4" s="40"/>
      <c r="F4" s="40"/>
      <c r="G4" s="40"/>
      <c r="H4" s="40"/>
      <c r="I4" s="40"/>
      <c r="J4" s="40"/>
    </row>
    <row r="5" spans="1:10" x14ac:dyDescent="0.25">
      <c r="A5" s="39"/>
      <c r="B5" s="40"/>
      <c r="C5" s="40"/>
      <c r="D5" s="40"/>
      <c r="E5" s="40"/>
      <c r="F5" s="40"/>
      <c r="G5" s="40"/>
      <c r="H5" s="40"/>
      <c r="I5" s="40"/>
      <c r="J5" s="41"/>
    </row>
    <row r="6" spans="1:10" ht="15.75" x14ac:dyDescent="0.25">
      <c r="A6" s="42"/>
      <c r="B6" s="108" t="s">
        <v>82</v>
      </c>
      <c r="C6" s="108"/>
      <c r="D6" s="108"/>
      <c r="E6" s="109" t="s">
        <v>135</v>
      </c>
      <c r="F6" s="109"/>
      <c r="G6" s="109"/>
      <c r="H6" s="109"/>
      <c r="I6" s="109"/>
      <c r="J6" s="45"/>
    </row>
    <row r="7" spans="1:10" x14ac:dyDescent="0.25">
      <c r="A7" s="42"/>
      <c r="B7" s="108" t="s">
        <v>83</v>
      </c>
      <c r="C7" s="108"/>
      <c r="D7" s="108"/>
      <c r="E7" s="110" t="s">
        <v>84</v>
      </c>
      <c r="F7" s="110"/>
      <c r="G7" s="110"/>
      <c r="H7" s="110"/>
      <c r="I7" s="110"/>
      <c r="J7" s="45"/>
    </row>
    <row r="8" spans="1:10" x14ac:dyDescent="0.25">
      <c r="A8" s="42"/>
      <c r="B8" s="108" t="s">
        <v>85</v>
      </c>
      <c r="C8" s="108"/>
      <c r="D8" s="108"/>
      <c r="E8" s="47" t="s">
        <v>136</v>
      </c>
      <c r="F8" s="44"/>
      <c r="G8" s="44"/>
      <c r="H8" s="44"/>
      <c r="I8" s="44"/>
      <c r="J8" s="45"/>
    </row>
    <row r="9" spans="1:10" x14ac:dyDescent="0.25">
      <c r="A9" s="42"/>
      <c r="B9" s="43"/>
      <c r="C9" s="43"/>
      <c r="D9" s="43"/>
      <c r="E9" s="43"/>
      <c r="F9" s="43"/>
      <c r="G9" s="48" t="s">
        <v>86</v>
      </c>
      <c r="H9" s="48"/>
      <c r="I9" s="46"/>
      <c r="J9" s="45"/>
    </row>
    <row r="10" spans="1:10" x14ac:dyDescent="0.25">
      <c r="A10" s="42"/>
      <c r="B10" s="108" t="s">
        <v>87</v>
      </c>
      <c r="C10" s="108"/>
      <c r="D10" s="108"/>
      <c r="E10" s="44" t="s">
        <v>88</v>
      </c>
      <c r="F10" s="49"/>
      <c r="G10" s="43"/>
      <c r="H10" s="43"/>
      <c r="I10" s="43"/>
      <c r="J10" s="45"/>
    </row>
    <row r="11" spans="1:10" x14ac:dyDescent="0.25">
      <c r="A11" s="42"/>
      <c r="B11" s="108" t="s">
        <v>89</v>
      </c>
      <c r="C11" s="108"/>
      <c r="D11" s="108"/>
      <c r="E11" s="103">
        <v>26143</v>
      </c>
      <c r="F11" s="50"/>
      <c r="G11" s="43"/>
      <c r="H11" s="43"/>
      <c r="I11" s="43"/>
      <c r="J11" s="45"/>
    </row>
    <row r="12" spans="1:10" x14ac:dyDescent="0.25">
      <c r="A12" s="42"/>
      <c r="B12" s="43"/>
      <c r="C12" s="43"/>
      <c r="D12" s="43"/>
      <c r="E12" s="43"/>
      <c r="F12" s="43"/>
      <c r="G12" s="43"/>
      <c r="H12" s="43"/>
      <c r="I12" s="43"/>
      <c r="J12" s="45"/>
    </row>
    <row r="13" spans="1:10" x14ac:dyDescent="0.25">
      <c r="A13" s="42"/>
      <c r="B13" s="108" t="s">
        <v>90</v>
      </c>
      <c r="C13" s="108"/>
      <c r="D13" s="108"/>
      <c r="E13" s="44" t="s">
        <v>137</v>
      </c>
      <c r="F13" s="44"/>
      <c r="G13" s="44"/>
      <c r="H13" s="44"/>
      <c r="I13" s="44"/>
      <c r="J13" s="45"/>
    </row>
    <row r="14" spans="1:10" x14ac:dyDescent="0.25">
      <c r="A14" s="42"/>
      <c r="B14" s="43"/>
      <c r="C14" s="43"/>
      <c r="D14" s="43"/>
      <c r="E14" s="47" t="s">
        <v>91</v>
      </c>
      <c r="F14" s="47"/>
      <c r="G14" s="47"/>
      <c r="H14" s="47"/>
      <c r="I14" s="47"/>
      <c r="J14" s="45"/>
    </row>
    <row r="15" spans="1:10" ht="14.25" x14ac:dyDescent="0.2">
      <c r="A15" s="42"/>
      <c r="B15" s="43"/>
      <c r="C15" s="43"/>
      <c r="D15" s="43"/>
      <c r="E15" s="47"/>
      <c r="F15" s="47"/>
      <c r="G15" s="47"/>
      <c r="H15" s="47"/>
      <c r="I15" s="47"/>
      <c r="J15" s="45"/>
    </row>
    <row r="16" spans="1:10" ht="14.25" x14ac:dyDescent="0.2">
      <c r="A16" s="39"/>
      <c r="B16" s="40"/>
      <c r="C16" s="40"/>
      <c r="D16" s="40"/>
      <c r="E16" s="40"/>
      <c r="F16" s="40"/>
      <c r="G16" s="40"/>
      <c r="H16" s="40"/>
      <c r="I16" s="40"/>
      <c r="J16" s="41"/>
    </row>
    <row r="17" spans="1:10" ht="14.25" x14ac:dyDescent="0.2">
      <c r="A17" s="39"/>
      <c r="B17" s="40"/>
      <c r="C17" s="40"/>
      <c r="D17" s="40"/>
      <c r="E17" s="40"/>
      <c r="F17" s="40"/>
      <c r="G17" s="40"/>
      <c r="H17" s="40"/>
      <c r="I17" s="40"/>
      <c r="J17" s="41"/>
    </row>
    <row r="18" spans="1:10" ht="14.25" x14ac:dyDescent="0.2">
      <c r="A18" s="39"/>
      <c r="B18" s="40"/>
      <c r="C18" s="40"/>
      <c r="D18" s="40"/>
      <c r="E18" s="40"/>
      <c r="F18" s="40"/>
      <c r="G18" s="40"/>
      <c r="H18" s="40"/>
      <c r="I18" s="40"/>
      <c r="J18" s="41"/>
    </row>
    <row r="19" spans="1:10" ht="14.25" x14ac:dyDescent="0.2">
      <c r="A19" s="39"/>
      <c r="B19" s="40"/>
      <c r="C19" s="40"/>
      <c r="D19" s="40"/>
      <c r="E19" s="40"/>
      <c r="F19" s="40"/>
      <c r="G19" s="40"/>
      <c r="H19" s="40"/>
      <c r="I19" s="40"/>
      <c r="J19" s="41"/>
    </row>
    <row r="20" spans="1:10" ht="14.25" x14ac:dyDescent="0.2">
      <c r="A20" s="39"/>
      <c r="B20" s="40"/>
      <c r="C20" s="40"/>
      <c r="D20" s="40"/>
      <c r="E20" s="40"/>
      <c r="F20" s="40"/>
      <c r="G20" s="40"/>
      <c r="H20" s="40"/>
      <c r="I20" s="40"/>
      <c r="J20" s="41"/>
    </row>
    <row r="21" spans="1:10" ht="14.25" x14ac:dyDescent="0.2">
      <c r="A21" s="39"/>
      <c r="B21" s="40"/>
      <c r="C21" s="40"/>
      <c r="D21" s="40"/>
      <c r="E21" s="40"/>
      <c r="F21" s="40"/>
      <c r="G21" s="40"/>
      <c r="H21" s="40"/>
      <c r="I21" s="40"/>
      <c r="J21" s="41"/>
    </row>
    <row r="22" spans="1:10" ht="14.25" x14ac:dyDescent="0.2">
      <c r="A22" s="39"/>
      <c r="B22" s="40"/>
      <c r="C22" s="40"/>
      <c r="D22" s="40"/>
      <c r="E22" s="40"/>
      <c r="F22" s="40"/>
      <c r="G22" s="40"/>
      <c r="H22" s="40"/>
      <c r="I22" s="40"/>
      <c r="J22" s="41"/>
    </row>
    <row r="23" spans="1:10" ht="14.25" x14ac:dyDescent="0.2">
      <c r="A23" s="39"/>
      <c r="B23" s="40"/>
      <c r="C23" s="40"/>
      <c r="D23" s="40"/>
      <c r="E23" s="40"/>
      <c r="F23" s="40"/>
      <c r="G23" s="40"/>
      <c r="H23" s="40"/>
      <c r="I23" s="40"/>
      <c r="J23" s="41"/>
    </row>
    <row r="24" spans="1:10" ht="14.25" x14ac:dyDescent="0.2">
      <c r="A24" s="39"/>
      <c r="B24" s="51"/>
      <c r="C24" s="40"/>
      <c r="D24" s="40"/>
      <c r="E24" s="40"/>
      <c r="F24" s="40"/>
      <c r="G24" s="40"/>
      <c r="H24" s="40"/>
      <c r="I24" s="40"/>
      <c r="J24" s="41"/>
    </row>
    <row r="25" spans="1:10" ht="14.25" x14ac:dyDescent="0.2">
      <c r="A25" s="39"/>
      <c r="B25" s="40"/>
      <c r="C25" s="40"/>
      <c r="D25" s="40"/>
      <c r="E25" s="40"/>
      <c r="F25" s="40"/>
      <c r="G25" s="40"/>
      <c r="H25" s="40"/>
      <c r="I25" s="40"/>
      <c r="J25" s="41"/>
    </row>
    <row r="26" spans="1:10" ht="14.25" x14ac:dyDescent="0.2">
      <c r="A26" s="39"/>
      <c r="B26" s="40"/>
      <c r="C26" s="40"/>
      <c r="D26" s="40"/>
      <c r="E26" s="40"/>
      <c r="F26" s="40"/>
      <c r="G26" s="40"/>
      <c r="H26" s="40"/>
      <c r="I26" s="40"/>
      <c r="J26" s="41"/>
    </row>
    <row r="27" spans="1:10" ht="14.25" x14ac:dyDescent="0.2">
      <c r="A27" s="39"/>
      <c r="B27" s="40"/>
      <c r="C27" s="40"/>
      <c r="D27" s="40"/>
      <c r="E27" s="40"/>
      <c r="F27" s="40"/>
      <c r="G27" s="40"/>
      <c r="H27" s="40"/>
      <c r="I27" s="40"/>
      <c r="J27" s="41"/>
    </row>
    <row r="28" spans="1:10" ht="32.65" x14ac:dyDescent="0.4">
      <c r="A28" s="115" t="s">
        <v>92</v>
      </c>
      <c r="B28" s="116"/>
      <c r="C28" s="116"/>
      <c r="D28" s="116"/>
      <c r="E28" s="116"/>
      <c r="F28" s="116"/>
      <c r="G28" s="116"/>
      <c r="H28" s="116"/>
      <c r="I28" s="116"/>
      <c r="J28" s="117"/>
    </row>
    <row r="29" spans="1:10" x14ac:dyDescent="0.25">
      <c r="A29" s="39"/>
      <c r="B29" s="113"/>
      <c r="C29" s="113"/>
      <c r="D29" s="113"/>
      <c r="E29" s="113"/>
      <c r="F29" s="113"/>
      <c r="G29" s="113"/>
      <c r="H29" s="113"/>
      <c r="I29" s="113"/>
      <c r="J29" s="41"/>
    </row>
    <row r="30" spans="1:10" x14ac:dyDescent="0.25">
      <c r="A30" s="39"/>
      <c r="B30" s="113"/>
      <c r="C30" s="113"/>
      <c r="D30" s="113"/>
      <c r="E30" s="113"/>
      <c r="F30" s="113"/>
      <c r="G30" s="113"/>
      <c r="H30" s="113"/>
      <c r="I30" s="113"/>
      <c r="J30" s="41"/>
    </row>
    <row r="31" spans="1:10" x14ac:dyDescent="0.25">
      <c r="A31" s="39"/>
      <c r="B31" s="40"/>
      <c r="C31" s="40"/>
      <c r="D31" s="40"/>
      <c r="E31" s="40"/>
      <c r="F31" s="40"/>
      <c r="G31" s="40"/>
      <c r="H31" s="40"/>
      <c r="I31" s="40"/>
      <c r="J31" s="41"/>
    </row>
    <row r="32" spans="1:10" x14ac:dyDescent="0.25">
      <c r="A32" s="39"/>
      <c r="B32" s="40"/>
      <c r="C32" s="40"/>
      <c r="D32" s="40"/>
      <c r="E32" s="40"/>
      <c r="F32" s="40"/>
      <c r="G32" s="40"/>
      <c r="H32" s="40"/>
      <c r="I32" s="40"/>
      <c r="J32" s="41"/>
    </row>
    <row r="33" spans="1:10" ht="33.75" x14ac:dyDescent="0.5">
      <c r="A33" s="39"/>
      <c r="B33" s="40"/>
      <c r="C33" s="40"/>
      <c r="D33" s="40"/>
      <c r="E33" s="52" t="s">
        <v>140</v>
      </c>
      <c r="F33" s="40"/>
      <c r="G33" s="40"/>
      <c r="H33" s="40"/>
      <c r="I33" s="40"/>
      <c r="J33" s="41"/>
    </row>
    <row r="34" spans="1:10" x14ac:dyDescent="0.25">
      <c r="A34" s="119"/>
      <c r="B34" s="120"/>
      <c r="C34" s="120"/>
      <c r="D34" s="120"/>
      <c r="E34" s="120"/>
      <c r="F34" s="120"/>
      <c r="G34" s="120"/>
      <c r="H34" s="120"/>
      <c r="I34" s="120"/>
      <c r="J34" s="121"/>
    </row>
    <row r="35" spans="1:10" x14ac:dyDescent="0.25">
      <c r="A35" s="119"/>
      <c r="B35" s="120"/>
      <c r="C35" s="120"/>
      <c r="D35" s="120"/>
      <c r="E35" s="120"/>
      <c r="F35" s="120"/>
      <c r="G35" s="120"/>
      <c r="H35" s="120"/>
      <c r="I35" s="120"/>
      <c r="J35" s="121"/>
    </row>
    <row r="36" spans="1:10" x14ac:dyDescent="0.25">
      <c r="A36" s="119"/>
      <c r="B36" s="120"/>
      <c r="C36" s="120"/>
      <c r="D36" s="120"/>
      <c r="E36" s="120"/>
      <c r="F36" s="120"/>
      <c r="G36" s="120"/>
      <c r="H36" s="120"/>
      <c r="I36" s="120"/>
      <c r="J36" s="121"/>
    </row>
    <row r="37" spans="1:10" x14ac:dyDescent="0.25">
      <c r="A37" s="119"/>
      <c r="B37" s="120"/>
      <c r="C37" s="120"/>
      <c r="D37" s="120"/>
      <c r="E37" s="120"/>
      <c r="F37" s="120"/>
      <c r="G37" s="120"/>
      <c r="H37" s="120"/>
      <c r="I37" s="120"/>
      <c r="J37" s="121"/>
    </row>
    <row r="38" spans="1:10" x14ac:dyDescent="0.25">
      <c r="A38" s="119"/>
      <c r="B38" s="120"/>
      <c r="C38" s="120"/>
      <c r="D38" s="120"/>
      <c r="E38" s="120"/>
      <c r="F38" s="120"/>
      <c r="G38" s="120"/>
      <c r="H38" s="120"/>
      <c r="I38" s="120"/>
      <c r="J38" s="121"/>
    </row>
    <row r="39" spans="1:10" x14ac:dyDescent="0.25">
      <c r="A39" s="119"/>
      <c r="B39" s="120"/>
      <c r="C39" s="120"/>
      <c r="D39" s="120"/>
      <c r="E39" s="120"/>
      <c r="F39" s="120"/>
      <c r="G39" s="120"/>
      <c r="H39" s="120"/>
      <c r="I39" s="120"/>
      <c r="J39" s="121"/>
    </row>
    <row r="40" spans="1:10" x14ac:dyDescent="0.25">
      <c r="A40" s="119"/>
      <c r="B40" s="120"/>
      <c r="C40" s="120"/>
      <c r="D40" s="120"/>
      <c r="E40" s="120"/>
      <c r="F40" s="120"/>
      <c r="G40" s="120"/>
      <c r="H40" s="120"/>
      <c r="I40" s="120"/>
      <c r="J40" s="121"/>
    </row>
    <row r="41" spans="1:10" x14ac:dyDescent="0.25">
      <c r="A41" s="119"/>
      <c r="B41" s="120"/>
      <c r="C41" s="120"/>
      <c r="D41" s="120"/>
      <c r="E41" s="120"/>
      <c r="F41" s="120"/>
      <c r="G41" s="120"/>
      <c r="H41" s="120"/>
      <c r="I41" s="120"/>
      <c r="J41" s="121"/>
    </row>
    <row r="42" spans="1:10" x14ac:dyDescent="0.25">
      <c r="A42" s="119"/>
      <c r="B42" s="120"/>
      <c r="C42" s="120"/>
      <c r="D42" s="120"/>
      <c r="E42" s="120"/>
      <c r="F42" s="120"/>
      <c r="G42" s="120"/>
      <c r="H42" s="120"/>
      <c r="I42" s="120"/>
      <c r="J42" s="121"/>
    </row>
    <row r="43" spans="1:10" x14ac:dyDescent="0.25">
      <c r="A43" s="119"/>
      <c r="B43" s="120"/>
      <c r="C43" s="120"/>
      <c r="D43" s="120"/>
      <c r="E43" s="120"/>
      <c r="F43" s="120"/>
      <c r="G43" s="120"/>
      <c r="H43" s="120"/>
      <c r="I43" s="120"/>
      <c r="J43" s="121"/>
    </row>
    <row r="44" spans="1:10" x14ac:dyDescent="0.25">
      <c r="A44" s="119"/>
      <c r="B44" s="120"/>
      <c r="C44" s="120"/>
      <c r="D44" s="120"/>
      <c r="E44" s="120"/>
      <c r="F44" s="120"/>
      <c r="G44" s="120"/>
      <c r="H44" s="120"/>
      <c r="I44" s="120"/>
      <c r="J44" s="121"/>
    </row>
    <row r="45" spans="1:10" x14ac:dyDescent="0.25">
      <c r="A45" s="119"/>
      <c r="B45" s="120"/>
      <c r="C45" s="120"/>
      <c r="D45" s="120"/>
      <c r="E45" s="120"/>
      <c r="F45" s="120"/>
      <c r="G45" s="120"/>
      <c r="H45" s="120"/>
      <c r="I45" s="120"/>
      <c r="J45" s="121"/>
    </row>
    <row r="46" spans="1:10" x14ac:dyDescent="0.25">
      <c r="A46" s="119"/>
      <c r="B46" s="120"/>
      <c r="C46" s="120"/>
      <c r="D46" s="120"/>
      <c r="E46" s="120"/>
      <c r="F46" s="120"/>
      <c r="G46" s="120"/>
      <c r="H46" s="120"/>
      <c r="I46" s="120"/>
      <c r="J46" s="121"/>
    </row>
    <row r="47" spans="1:10" x14ac:dyDescent="0.25">
      <c r="A47" s="42"/>
      <c r="B47" s="43" t="s">
        <v>93</v>
      </c>
      <c r="C47" s="43"/>
      <c r="D47" s="43"/>
      <c r="E47" s="43"/>
      <c r="F47" s="43"/>
      <c r="G47" s="118" t="s">
        <v>94</v>
      </c>
      <c r="H47" s="118"/>
      <c r="I47" s="43"/>
      <c r="J47" s="45"/>
    </row>
    <row r="48" spans="1:10" x14ac:dyDescent="0.25">
      <c r="A48" s="42"/>
      <c r="B48" s="43" t="s">
        <v>95</v>
      </c>
      <c r="C48" s="43"/>
      <c r="D48" s="43"/>
      <c r="E48" s="43"/>
      <c r="F48" s="43"/>
      <c r="G48" s="111"/>
      <c r="H48" s="111"/>
      <c r="I48" s="43"/>
      <c r="J48" s="45"/>
    </row>
    <row r="49" spans="1:10" x14ac:dyDescent="0.25">
      <c r="A49" s="42"/>
      <c r="B49" s="43" t="s">
        <v>96</v>
      </c>
      <c r="C49" s="43"/>
      <c r="D49" s="43"/>
      <c r="E49" s="43"/>
      <c r="F49" s="43"/>
      <c r="G49" s="111" t="s">
        <v>97</v>
      </c>
      <c r="H49" s="111"/>
      <c r="I49" s="43"/>
      <c r="J49" s="45"/>
    </row>
    <row r="50" spans="1:10" x14ac:dyDescent="0.25">
      <c r="A50" s="39"/>
      <c r="B50" s="40"/>
      <c r="C50" s="40"/>
      <c r="D50" s="40"/>
      <c r="E50" s="40"/>
      <c r="F50" s="40"/>
      <c r="G50" s="40"/>
      <c r="H50" s="40"/>
      <c r="I50" s="40"/>
      <c r="J50" s="41"/>
    </row>
    <row r="51" spans="1:10" ht="15.75" x14ac:dyDescent="0.25">
      <c r="A51" s="53"/>
      <c r="B51" s="43" t="s">
        <v>98</v>
      </c>
      <c r="C51" s="43"/>
      <c r="D51" s="43"/>
      <c r="E51" s="43"/>
      <c r="F51" s="50" t="s">
        <v>99</v>
      </c>
      <c r="G51" s="112" t="s">
        <v>141</v>
      </c>
      <c r="H51" s="113"/>
      <c r="I51" s="54"/>
      <c r="J51" s="55"/>
    </row>
    <row r="52" spans="1:10" ht="15.75" x14ac:dyDescent="0.25">
      <c r="A52" s="53"/>
      <c r="B52" s="43"/>
      <c r="C52" s="43"/>
      <c r="D52" s="43"/>
      <c r="E52" s="43"/>
      <c r="F52" s="50" t="s">
        <v>100</v>
      </c>
      <c r="G52" s="114" t="s">
        <v>142</v>
      </c>
      <c r="H52" s="113"/>
      <c r="I52" s="54"/>
      <c r="J52" s="55"/>
    </row>
    <row r="53" spans="1:10" ht="15.75" x14ac:dyDescent="0.25">
      <c r="A53" s="53"/>
      <c r="B53" s="43"/>
      <c r="C53" s="43"/>
      <c r="D53" s="43"/>
      <c r="E53" s="43"/>
      <c r="F53" s="50"/>
      <c r="G53" s="50"/>
      <c r="H53" s="50"/>
      <c r="I53" s="54"/>
      <c r="J53" s="55"/>
    </row>
    <row r="54" spans="1:10" ht="15.75" x14ac:dyDescent="0.25">
      <c r="A54" s="53"/>
      <c r="B54" s="43" t="s">
        <v>101</v>
      </c>
      <c r="C54" s="43"/>
      <c r="D54" s="43"/>
      <c r="E54" s="50"/>
      <c r="F54" s="43"/>
      <c r="G54" s="44" t="s">
        <v>143</v>
      </c>
      <c r="H54" s="44"/>
      <c r="I54" s="54"/>
      <c r="J54" s="55"/>
    </row>
    <row r="55" spans="1:10" x14ac:dyDescent="0.25">
      <c r="A55" s="56"/>
      <c r="B55" s="57"/>
      <c r="C55" s="57"/>
      <c r="D55" s="57"/>
      <c r="E55" s="57"/>
      <c r="F55" s="57"/>
      <c r="G55" s="57"/>
      <c r="H55" s="57"/>
      <c r="I55" s="57"/>
      <c r="J55" s="58"/>
    </row>
    <row r="56" spans="1:10" x14ac:dyDescent="0.25">
      <c r="A56" s="51"/>
      <c r="B56" s="51"/>
      <c r="C56" s="51"/>
      <c r="D56" s="51"/>
      <c r="E56" s="51"/>
      <c r="F56" s="51"/>
      <c r="G56" s="51"/>
      <c r="H56" s="51"/>
      <c r="I56" s="51"/>
      <c r="J56" s="51"/>
    </row>
  </sheetData>
  <mergeCells count="17">
    <mergeCell ref="G48:H48"/>
    <mergeCell ref="G49:H49"/>
    <mergeCell ref="G51:H51"/>
    <mergeCell ref="G52:H52"/>
    <mergeCell ref="A28:J28"/>
    <mergeCell ref="B29:I29"/>
    <mergeCell ref="B30:I30"/>
    <mergeCell ref="G47:H47"/>
    <mergeCell ref="A34:J46"/>
    <mergeCell ref="B10:D10"/>
    <mergeCell ref="B11:D11"/>
    <mergeCell ref="B13:D13"/>
    <mergeCell ref="E6:I6"/>
    <mergeCell ref="E7:I7"/>
    <mergeCell ref="B6:D6"/>
    <mergeCell ref="B7:D7"/>
    <mergeCell ref="B8:D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50"/>
  <sheetViews>
    <sheetView zoomScaleNormal="100" workbookViewId="0">
      <selection activeCell="A20" sqref="A20"/>
    </sheetView>
  </sheetViews>
  <sheetFormatPr defaultRowHeight="15" x14ac:dyDescent="0.25"/>
  <cols>
    <col min="1" max="1" width="35.85546875" customWidth="1"/>
    <col min="2" max="2" width="8" customWidth="1"/>
    <col min="3" max="3" width="14.85546875" customWidth="1"/>
    <col min="4" max="4" width="15.28515625" customWidth="1"/>
    <col min="5" max="5" width="52.7109375" customWidth="1"/>
  </cols>
  <sheetData>
    <row r="3" spans="1:4" x14ac:dyDescent="0.25">
      <c r="A3" s="1" t="s">
        <v>0</v>
      </c>
      <c r="B3" s="2" t="s">
        <v>1</v>
      </c>
      <c r="C3" s="105" t="s">
        <v>139</v>
      </c>
      <c r="D3" s="105" t="s">
        <v>131</v>
      </c>
    </row>
    <row r="4" spans="1:4" x14ac:dyDescent="0.25">
      <c r="A4" s="4" t="s">
        <v>2</v>
      </c>
      <c r="B4" s="5"/>
      <c r="C4" s="5"/>
      <c r="D4" s="5"/>
    </row>
    <row r="5" spans="1:4" x14ac:dyDescent="0.25">
      <c r="A5" s="1" t="s">
        <v>3</v>
      </c>
      <c r="B5" s="5"/>
      <c r="C5" s="5"/>
      <c r="D5" s="5"/>
    </row>
    <row r="6" spans="1:4" x14ac:dyDescent="0.25">
      <c r="A6" s="7" t="s">
        <v>4</v>
      </c>
      <c r="B6" s="8">
        <v>4</v>
      </c>
      <c r="C6" s="76">
        <f>+[1]BS!$G$7</f>
        <v>199406845.67999995</v>
      </c>
      <c r="D6" s="76">
        <f>+[2]BS!$G$7</f>
        <v>64411760.899999999</v>
      </c>
    </row>
    <row r="7" spans="1:4" ht="25.5" x14ac:dyDescent="0.25">
      <c r="A7" s="7" t="s">
        <v>5</v>
      </c>
      <c r="B7" s="5"/>
      <c r="C7" s="5"/>
      <c r="D7" s="5"/>
    </row>
    <row r="8" spans="1:4" x14ac:dyDescent="0.25">
      <c r="A8" s="7" t="s">
        <v>6</v>
      </c>
      <c r="B8" s="5">
        <v>6</v>
      </c>
      <c r="C8" s="77">
        <f>+[1]BS!$G$18</f>
        <v>24628791.049999997</v>
      </c>
      <c r="D8" s="77">
        <f>+[2]BS!$G$18</f>
        <v>24501476.870000001</v>
      </c>
    </row>
    <row r="9" spans="1:4" x14ac:dyDescent="0.25">
      <c r="A9" s="7" t="s">
        <v>7</v>
      </c>
      <c r="B9" s="5">
        <v>7</v>
      </c>
      <c r="C9" s="77">
        <f>+[1]BS!$G$22</f>
        <v>168535212.29999998</v>
      </c>
      <c r="D9" s="77">
        <f>+[2]BS!$G$22</f>
        <v>169083735.72999999</v>
      </c>
    </row>
    <row r="10" spans="1:4" x14ac:dyDescent="0.25">
      <c r="A10" s="7" t="s">
        <v>8</v>
      </c>
      <c r="B10" s="5">
        <v>5</v>
      </c>
      <c r="C10" s="78">
        <f>+[1]BS!$G$12</f>
        <v>432111279.49365193</v>
      </c>
      <c r="D10" s="78">
        <f>+[2]BS!$G$12</f>
        <v>711757809.20133674</v>
      </c>
    </row>
    <row r="11" spans="1:4" ht="15.75" thickBot="1" x14ac:dyDescent="0.3">
      <c r="A11" s="7"/>
      <c r="B11" s="5"/>
      <c r="C11" s="9"/>
      <c r="D11" s="9"/>
    </row>
    <row r="12" spans="1:4" x14ac:dyDescent="0.25">
      <c r="A12" s="1" t="s">
        <v>9</v>
      </c>
      <c r="B12" s="5"/>
      <c r="C12" s="79">
        <f>+C10+C9+C8+C6</f>
        <v>824682128.52365184</v>
      </c>
      <c r="D12" s="79">
        <f>+D10+D9+D8+D6</f>
        <v>969754782.70133674</v>
      </c>
    </row>
    <row r="13" spans="1:4" x14ac:dyDescent="0.25">
      <c r="A13" s="1"/>
      <c r="B13" s="5"/>
      <c r="C13" s="77">
        <f>+[1]BS!$G$6-C12</f>
        <v>0</v>
      </c>
      <c r="D13" s="77">
        <f>+D12-[2]BS!$G$6</f>
        <v>0</v>
      </c>
    </row>
    <row r="14" spans="1:4" x14ac:dyDescent="0.25">
      <c r="A14" s="1" t="s">
        <v>10</v>
      </c>
      <c r="B14" s="5"/>
      <c r="C14" s="6"/>
      <c r="D14" s="6"/>
    </row>
    <row r="15" spans="1:4" x14ac:dyDescent="0.25">
      <c r="A15" s="7" t="s">
        <v>11</v>
      </c>
      <c r="B15" s="5"/>
      <c r="C15" s="6"/>
      <c r="D15" s="6"/>
    </row>
    <row r="16" spans="1:4" x14ac:dyDescent="0.25">
      <c r="A16" s="7" t="s">
        <v>12</v>
      </c>
      <c r="B16" s="5">
        <v>8</v>
      </c>
      <c r="C16" s="79">
        <f>+[1]BS!$G$27</f>
        <v>5863493.5199999996</v>
      </c>
      <c r="D16" s="79">
        <f>+[2]BS!$G$27</f>
        <v>7398597.3399999999</v>
      </c>
    </row>
    <row r="17" spans="1:4" x14ac:dyDescent="0.25">
      <c r="A17" s="7" t="s">
        <v>13</v>
      </c>
      <c r="B17" s="5">
        <v>9</v>
      </c>
      <c r="C17" s="79">
        <f>+[1]BS!$G$31</f>
        <v>1842511.6</v>
      </c>
      <c r="D17" s="79">
        <f>+[2]BS!$G$31</f>
        <v>2067613.35</v>
      </c>
    </row>
    <row r="18" spans="1:4" ht="15.75" thickBot="1" x14ac:dyDescent="0.3">
      <c r="A18" s="7" t="s">
        <v>14</v>
      </c>
      <c r="B18" s="5"/>
      <c r="C18" s="9"/>
      <c r="D18" s="9"/>
    </row>
    <row r="19" spans="1:4" ht="15.75" thickBot="1" x14ac:dyDescent="0.3">
      <c r="A19" s="1" t="s">
        <v>15</v>
      </c>
      <c r="B19" s="5"/>
      <c r="C19" s="80">
        <f>SUM(C16:C18)</f>
        <v>7706005.1199999992</v>
      </c>
      <c r="D19" s="80">
        <f>SUM(D16:D18)</f>
        <v>9466210.6899999995</v>
      </c>
    </row>
    <row r="20" spans="1:4" x14ac:dyDescent="0.25">
      <c r="A20" s="7"/>
      <c r="B20" s="5"/>
      <c r="C20" s="106"/>
      <c r="D20" s="24"/>
    </row>
    <row r="21" spans="1:4" ht="15.75" thickBot="1" x14ac:dyDescent="0.3">
      <c r="A21" s="1" t="s">
        <v>16</v>
      </c>
      <c r="B21" s="5"/>
      <c r="C21" s="81">
        <f>+C19+C12</f>
        <v>832388133.64365184</v>
      </c>
      <c r="D21" s="81">
        <f>+D19+D12</f>
        <v>979220993.3913368</v>
      </c>
    </row>
    <row r="22" spans="1:4" ht="15.75" thickTop="1" x14ac:dyDescent="0.25">
      <c r="A22" s="1"/>
      <c r="B22" s="5"/>
      <c r="C22" s="82">
        <f>+C21-[1]BS!$G$33</f>
        <v>0</v>
      </c>
      <c r="D22" s="82">
        <f>+D21-[2]BS!$G$33</f>
        <v>0</v>
      </c>
    </row>
    <row r="23" spans="1:4" x14ac:dyDescent="0.25">
      <c r="A23" s="4" t="s">
        <v>17</v>
      </c>
      <c r="B23" s="5"/>
      <c r="C23" s="82"/>
      <c r="D23" s="82"/>
    </row>
    <row r="24" spans="1:4" x14ac:dyDescent="0.25">
      <c r="A24" s="1"/>
      <c r="B24" s="5"/>
      <c r="C24" s="5"/>
      <c r="D24" s="5"/>
    </row>
    <row r="25" spans="1:4" x14ac:dyDescent="0.25">
      <c r="A25" s="1" t="s">
        <v>18</v>
      </c>
      <c r="B25" s="5"/>
      <c r="C25" s="5"/>
      <c r="D25" s="5"/>
    </row>
    <row r="26" spans="1:4" x14ac:dyDescent="0.25">
      <c r="A26" s="7" t="s">
        <v>19</v>
      </c>
      <c r="B26" s="5"/>
      <c r="C26" s="5"/>
      <c r="D26" s="5"/>
    </row>
    <row r="27" spans="1:4" x14ac:dyDescent="0.25">
      <c r="A27" s="7" t="s">
        <v>20</v>
      </c>
      <c r="B27" s="5"/>
      <c r="C27" s="6">
        <v>0</v>
      </c>
      <c r="D27" s="6">
        <v>0</v>
      </c>
    </row>
    <row r="28" spans="1:4" x14ac:dyDescent="0.25">
      <c r="A28" s="7" t="s">
        <v>21</v>
      </c>
      <c r="B28" s="5">
        <v>10</v>
      </c>
      <c r="C28" s="83">
        <f>+[1]BS!$G$37</f>
        <v>106832658.46000001</v>
      </c>
      <c r="D28" s="83">
        <f>+[2]BS!$G$37</f>
        <v>360542545.36000001</v>
      </c>
    </row>
    <row r="29" spans="1:4" x14ac:dyDescent="0.25">
      <c r="A29" s="7" t="s">
        <v>22</v>
      </c>
      <c r="B29" s="5"/>
      <c r="C29" s="106">
        <v>0</v>
      </c>
      <c r="D29" s="24">
        <v>0</v>
      </c>
    </row>
    <row r="30" spans="1:4" x14ac:dyDescent="0.25">
      <c r="A30" s="7" t="s">
        <v>23</v>
      </c>
      <c r="B30" s="5"/>
      <c r="C30" s="106"/>
      <c r="D30" s="24"/>
    </row>
    <row r="31" spans="1:4" ht="15.75" thickBot="1" x14ac:dyDescent="0.3">
      <c r="A31" s="7" t="s">
        <v>24</v>
      </c>
      <c r="B31" s="5"/>
      <c r="C31" s="10"/>
      <c r="D31" s="10"/>
    </row>
    <row r="32" spans="1:4" x14ac:dyDescent="0.25">
      <c r="A32" s="1" t="s">
        <v>25</v>
      </c>
      <c r="B32" s="5"/>
      <c r="C32" s="76">
        <f>SUM(C27:C31)</f>
        <v>106832658.46000001</v>
      </c>
      <c r="D32" s="76">
        <f>SUM(D27:D31)</f>
        <v>360542545.36000001</v>
      </c>
    </row>
    <row r="33" spans="1:4" x14ac:dyDescent="0.25">
      <c r="A33" s="1"/>
      <c r="B33" s="5"/>
      <c r="C33" s="93">
        <f>+C32-[1]BS!$G$37</f>
        <v>0</v>
      </c>
      <c r="D33" s="6"/>
    </row>
    <row r="34" spans="1:4" x14ac:dyDescent="0.25">
      <c r="A34" s="1" t="s">
        <v>26</v>
      </c>
      <c r="B34" s="5"/>
      <c r="C34" s="6"/>
      <c r="D34" s="6"/>
    </row>
    <row r="35" spans="1:4" x14ac:dyDescent="0.25">
      <c r="A35" s="7" t="s">
        <v>27</v>
      </c>
      <c r="B35" s="5"/>
      <c r="C35" s="6"/>
      <c r="D35" s="6"/>
    </row>
    <row r="36" spans="1:4" x14ac:dyDescent="0.25">
      <c r="A36" s="7" t="s">
        <v>28</v>
      </c>
      <c r="B36" s="5"/>
      <c r="C36" s="106"/>
      <c r="D36" s="24"/>
    </row>
    <row r="37" spans="1:4" x14ac:dyDescent="0.25">
      <c r="A37" s="7" t="s">
        <v>29</v>
      </c>
      <c r="B37" s="5"/>
      <c r="C37" s="76">
        <f>+[1]BS!$G$52</f>
        <v>379559</v>
      </c>
      <c r="D37" s="76">
        <f>+[2]BS!$G$52</f>
        <v>579559</v>
      </c>
    </row>
    <row r="38" spans="1:4" ht="15.75" thickBot="1" x14ac:dyDescent="0.3">
      <c r="A38" s="7" t="s">
        <v>30</v>
      </c>
      <c r="B38" s="5"/>
      <c r="C38" s="10"/>
      <c r="D38" s="10"/>
    </row>
    <row r="39" spans="1:4" ht="15.75" thickBot="1" x14ac:dyDescent="0.3">
      <c r="A39" s="1" t="s">
        <v>31</v>
      </c>
      <c r="B39" s="5"/>
      <c r="C39" s="84">
        <f>+C37</f>
        <v>379559</v>
      </c>
      <c r="D39" s="84">
        <f>+D37</f>
        <v>579559</v>
      </c>
    </row>
    <row r="40" spans="1:4" ht="15.75" thickBot="1" x14ac:dyDescent="0.3">
      <c r="A40" s="1" t="s">
        <v>32</v>
      </c>
      <c r="B40" s="5"/>
      <c r="C40" s="84">
        <f>+C39+C32</f>
        <v>107212217.46000001</v>
      </c>
      <c r="D40" s="84">
        <f>+D39+D32</f>
        <v>361122104.36000001</v>
      </c>
    </row>
    <row r="41" spans="1:4" x14ac:dyDescent="0.25">
      <c r="A41" s="1"/>
      <c r="B41" s="5"/>
      <c r="C41" s="93"/>
      <c r="D41" s="93">
        <f>+D40-[2]BS!$G$55</f>
        <v>0</v>
      </c>
    </row>
    <row r="42" spans="1:4" x14ac:dyDescent="0.25">
      <c r="A42" s="1" t="s">
        <v>33</v>
      </c>
      <c r="B42" s="5"/>
      <c r="C42" s="6"/>
      <c r="D42" s="6"/>
    </row>
    <row r="43" spans="1:4" x14ac:dyDescent="0.25">
      <c r="A43" s="7" t="s">
        <v>34</v>
      </c>
      <c r="B43" s="5"/>
      <c r="C43" s="77">
        <f>+[1]BS!$G$57</f>
        <v>116394000</v>
      </c>
      <c r="D43" s="77">
        <f>+[2]BS!$G$57</f>
        <v>116394000</v>
      </c>
    </row>
    <row r="44" spans="1:4" x14ac:dyDescent="0.25">
      <c r="A44" s="7" t="s">
        <v>35</v>
      </c>
      <c r="B44" s="5"/>
      <c r="C44" s="79">
        <f>+[1]BS!$G$58</f>
        <v>11639400</v>
      </c>
      <c r="D44" s="79">
        <f>+[2]BS!$G$58</f>
        <v>11639400</v>
      </c>
    </row>
    <row r="45" spans="1:4" x14ac:dyDescent="0.25">
      <c r="A45" s="7" t="s">
        <v>36</v>
      </c>
      <c r="B45" s="5"/>
      <c r="C45" s="77">
        <f>+[1]BS!$G$59</f>
        <v>490065489.77999997</v>
      </c>
      <c r="D45" s="77">
        <f>+[2]BS!$G$59</f>
        <v>402653901.77999997</v>
      </c>
    </row>
    <row r="46" spans="1:4" ht="15.75" thickBot="1" x14ac:dyDescent="0.3">
      <c r="A46" s="7" t="s">
        <v>37</v>
      </c>
      <c r="B46" s="5"/>
      <c r="C46" s="11">
        <f>+[1]BS!$G$60</f>
        <v>107077025.93365203</v>
      </c>
      <c r="D46" s="11">
        <f>+[2]BS!$G$60</f>
        <v>87411588.217969164</v>
      </c>
    </row>
    <row r="47" spans="1:4" ht="15.75" thickBot="1" x14ac:dyDescent="0.3">
      <c r="A47" s="1" t="s">
        <v>38</v>
      </c>
      <c r="B47" s="5"/>
      <c r="C47" s="80">
        <f>+C43+C44+C45+C46</f>
        <v>725175915.71365201</v>
      </c>
      <c r="D47" s="80">
        <f>+D43+D44+D45+D46</f>
        <v>618098889.99796915</v>
      </c>
    </row>
    <row r="48" spans="1:4" x14ac:dyDescent="0.25">
      <c r="A48" s="1"/>
      <c r="B48" s="5"/>
      <c r="C48" s="77">
        <f>+C47-[1]BS!$G$56</f>
        <v>0</v>
      </c>
      <c r="D48" s="77">
        <f>+D47-[2]BS!$G$56</f>
        <v>0</v>
      </c>
    </row>
    <row r="49" spans="1:4" ht="15.75" thickBot="1" x14ac:dyDescent="0.3">
      <c r="A49" s="1" t="s">
        <v>39</v>
      </c>
      <c r="B49" s="5"/>
      <c r="C49" s="85">
        <f>+C47+C40</f>
        <v>832388133.17365205</v>
      </c>
      <c r="D49" s="85">
        <f>+D47+D40</f>
        <v>979220994.35796916</v>
      </c>
    </row>
    <row r="50" spans="1:4" ht="15.75" thickTop="1" x14ac:dyDescent="0.25">
      <c r="C50" s="86">
        <f>+C49-[1]BS!$G$61</f>
        <v>0</v>
      </c>
      <c r="D50" s="86">
        <f>+D49-[2]BS!$G$61</f>
        <v>0</v>
      </c>
    </row>
  </sheetData>
  <pageMargins left="0.7" right="0.7" top="0.75" bottom="0.75" header="0.3" footer="0.3"/>
  <pageSetup paperSize="9" scale="85" orientation="portrait" r:id="rId1"/>
  <rowBreaks count="1" manualBreakCount="1">
    <brk id="49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1"/>
  <sheetViews>
    <sheetView zoomScaleNormal="100" workbookViewId="0">
      <selection activeCell="E14" sqref="E14"/>
    </sheetView>
  </sheetViews>
  <sheetFormatPr defaultRowHeight="15" x14ac:dyDescent="0.25"/>
  <cols>
    <col min="1" max="1" width="52.140625" customWidth="1"/>
    <col min="2" max="2" width="7.85546875" customWidth="1"/>
    <col min="3" max="4" width="17.28515625" customWidth="1"/>
  </cols>
  <sheetData>
    <row r="3" spans="1:4" ht="21" customHeight="1" x14ac:dyDescent="0.25">
      <c r="A3" s="122"/>
      <c r="B3" s="123" t="s">
        <v>1</v>
      </c>
      <c r="C3" s="3" t="s">
        <v>40</v>
      </c>
      <c r="D3" s="3" t="s">
        <v>40</v>
      </c>
    </row>
    <row r="4" spans="1:4" ht="22.5" customHeight="1" x14ac:dyDescent="0.25">
      <c r="A4" s="122"/>
      <c r="B4" s="123"/>
      <c r="C4" s="3" t="s">
        <v>139</v>
      </c>
      <c r="D4" s="3" t="s">
        <v>131</v>
      </c>
    </row>
    <row r="5" spans="1:4" x14ac:dyDescent="0.25">
      <c r="A5" s="7" t="s">
        <v>41</v>
      </c>
      <c r="B5" s="5">
        <v>11</v>
      </c>
      <c r="C5" s="87">
        <f>+'[1]P&amp;L'!$G$7</f>
        <v>465056188.84000003</v>
      </c>
      <c r="D5" s="87">
        <f>+'[2]P&amp;L'!$G$7</f>
        <v>827911707.57089996</v>
      </c>
    </row>
    <row r="6" spans="1:4" x14ac:dyDescent="0.25">
      <c r="A6" s="7" t="s">
        <v>42</v>
      </c>
      <c r="B6" s="5"/>
      <c r="C6" s="74">
        <f>+'[1]P&amp;L'!$G$8</f>
        <v>715346.76</v>
      </c>
      <c r="D6" s="74">
        <f>+'[2]P&amp;L'!$G$8</f>
        <v>2348840.34</v>
      </c>
    </row>
    <row r="7" spans="1:4" ht="25.5" x14ac:dyDescent="0.25">
      <c r="A7" s="7" t="s">
        <v>43</v>
      </c>
      <c r="B7" s="5"/>
      <c r="C7" s="14"/>
      <c r="D7" s="14"/>
    </row>
    <row r="8" spans="1:4" x14ac:dyDescent="0.25">
      <c r="A8" s="7" t="s">
        <v>44</v>
      </c>
      <c r="B8" s="5">
        <v>12</v>
      </c>
      <c r="C8" s="89">
        <f>+'[1]P&amp;L'!$G$10</f>
        <v>-219889789.19999999</v>
      </c>
      <c r="D8" s="89">
        <f>+'[2]P&amp;L'!$G$10</f>
        <v>-609400392.85710001</v>
      </c>
    </row>
    <row r="9" spans="1:4" x14ac:dyDescent="0.25">
      <c r="A9" s="7" t="s">
        <v>45</v>
      </c>
      <c r="B9" s="5">
        <v>13</v>
      </c>
      <c r="C9" s="89">
        <f>+'[1]P&amp;L'!$G$11</f>
        <v>-81976948</v>
      </c>
      <c r="D9" s="89">
        <f>+'[2]P&amp;L'!$G$11</f>
        <v>-81199078</v>
      </c>
    </row>
    <row r="10" spans="1:4" x14ac:dyDescent="0.25">
      <c r="A10" s="15" t="s">
        <v>46</v>
      </c>
      <c r="B10" s="5"/>
      <c r="C10" s="88">
        <f>+'[1]P&amp;L'!$G$12</f>
        <v>-74687945</v>
      </c>
      <c r="D10" s="88">
        <f>+'[2]P&amp;L'!$G$12</f>
        <v>-74129553</v>
      </c>
    </row>
    <row r="11" spans="1:4" x14ac:dyDescent="0.25">
      <c r="A11" s="15" t="s">
        <v>47</v>
      </c>
      <c r="B11" s="5"/>
      <c r="C11" s="88">
        <f>+'[1]P&amp;L'!$G$13</f>
        <v>-7289003</v>
      </c>
      <c r="D11" s="88">
        <f>+'[2]P&amp;L'!$G$13</f>
        <v>-7069525</v>
      </c>
    </row>
    <row r="12" spans="1:4" x14ac:dyDescent="0.25">
      <c r="A12" s="7" t="s">
        <v>48</v>
      </c>
      <c r="B12" s="5"/>
      <c r="C12" s="89">
        <f>+'[1]P&amp;L'!$G$14</f>
        <v>-2910070</v>
      </c>
      <c r="D12" s="89">
        <f>+'[2]P&amp;L'!$G$14</f>
        <v>-2884586</v>
      </c>
    </row>
    <row r="13" spans="1:4" x14ac:dyDescent="0.25">
      <c r="A13" s="16" t="s">
        <v>49</v>
      </c>
      <c r="B13" s="90">
        <v>0.88888888888888884</v>
      </c>
      <c r="C13" s="75">
        <f>+'[1]P&amp;L'!$G$15</f>
        <v>-2070798</v>
      </c>
      <c r="D13" s="75">
        <f>+'[2]P&amp;L'!$G$15</f>
        <v>-2131694</v>
      </c>
    </row>
    <row r="14" spans="1:4" x14ac:dyDescent="0.25">
      <c r="A14" s="16" t="s">
        <v>50</v>
      </c>
      <c r="B14" s="5">
        <v>3.3</v>
      </c>
      <c r="C14" s="75">
        <f>+'[1]P&amp;L'!$G$16</f>
        <v>-839272</v>
      </c>
      <c r="D14" s="75">
        <f>+'[2]P&amp;L'!$G$16</f>
        <v>-752892</v>
      </c>
    </row>
    <row r="15" spans="1:4" x14ac:dyDescent="0.25">
      <c r="A15" s="7" t="s">
        <v>51</v>
      </c>
      <c r="B15" s="5">
        <v>14</v>
      </c>
      <c r="C15" s="75">
        <f>+'[1]P&amp;L'!$G$17</f>
        <v>-42492001.900000013</v>
      </c>
      <c r="D15" s="75">
        <f>+'[2]P&amp;L'!$G$17</f>
        <v>-37233532.517167509</v>
      </c>
    </row>
    <row r="16" spans="1:4" ht="15.75" thickBot="1" x14ac:dyDescent="0.3">
      <c r="A16" s="1" t="s">
        <v>52</v>
      </c>
      <c r="B16" s="5"/>
      <c r="C16" s="91">
        <f>+'[1]P&amp;L'!$G$18</f>
        <v>-347268809.10000002</v>
      </c>
      <c r="D16" s="91">
        <f>+'[2]P&amp;L'!$G$18</f>
        <v>-730717589.37426758</v>
      </c>
    </row>
    <row r="17" spans="1:4" x14ac:dyDescent="0.25">
      <c r="A17" s="1" t="s">
        <v>53</v>
      </c>
      <c r="B17" s="5"/>
      <c r="C17" s="92">
        <f>+C5+C6+C16</f>
        <v>118502726.5</v>
      </c>
      <c r="D17" s="92">
        <f>+D5+D6+D16</f>
        <v>99542958.536632419</v>
      </c>
    </row>
    <row r="18" spans="1:4" x14ac:dyDescent="0.25">
      <c r="A18" s="18"/>
      <c r="B18" s="5"/>
      <c r="C18" s="93">
        <f>+C17-'[1]P&amp;L'!$G$19</f>
        <v>0</v>
      </c>
      <c r="D18" s="93">
        <f>+D17-'[2]P&amp;L'!$G$19</f>
        <v>0</v>
      </c>
    </row>
    <row r="19" spans="1:4" ht="25.5" x14ac:dyDescent="0.25">
      <c r="A19" s="7" t="s">
        <v>54</v>
      </c>
      <c r="B19" s="5"/>
      <c r="C19" s="106"/>
      <c r="D19" s="24"/>
    </row>
    <row r="20" spans="1:4" x14ac:dyDescent="0.25">
      <c r="A20" s="7" t="s">
        <v>55</v>
      </c>
      <c r="B20" s="5"/>
      <c r="C20" s="106"/>
      <c r="D20" s="24"/>
    </row>
    <row r="21" spans="1:4" x14ac:dyDescent="0.25">
      <c r="A21" s="7" t="s">
        <v>56</v>
      </c>
      <c r="B21" s="5">
        <v>15</v>
      </c>
      <c r="C21" s="95">
        <f>SUM(C22:C24)</f>
        <v>1804838.93</v>
      </c>
      <c r="D21" s="95">
        <f>SUM(D22:D24)</f>
        <v>-2007121.8499999999</v>
      </c>
    </row>
    <row r="22" spans="1:4" x14ac:dyDescent="0.25">
      <c r="A22" s="20" t="s">
        <v>57</v>
      </c>
      <c r="B22" s="5"/>
      <c r="C22" s="12"/>
      <c r="D22" s="12" t="s">
        <v>58</v>
      </c>
    </row>
    <row r="23" spans="1:4" x14ac:dyDescent="0.25">
      <c r="A23" s="16" t="s">
        <v>59</v>
      </c>
      <c r="B23" s="5"/>
      <c r="C23" s="13"/>
      <c r="D23" s="13" t="s">
        <v>58</v>
      </c>
    </row>
    <row r="24" spans="1:4" ht="25.5" x14ac:dyDescent="0.25">
      <c r="A24" s="20" t="s">
        <v>60</v>
      </c>
      <c r="B24" s="5"/>
      <c r="C24" s="94">
        <f>+'[1]P&amp;L'!$G$22</f>
        <v>1804838.93</v>
      </c>
      <c r="D24" s="94">
        <f>+'[2]P&amp;L'!$G$25</f>
        <v>-2007121.8499999999</v>
      </c>
    </row>
    <row r="25" spans="1:4" ht="15.75" thickBot="1" x14ac:dyDescent="0.3">
      <c r="A25" s="16" t="s">
        <v>61</v>
      </c>
      <c r="B25" s="5"/>
      <c r="C25" s="21"/>
      <c r="D25" s="21"/>
    </row>
    <row r="26" spans="1:4" ht="25.5" x14ac:dyDescent="0.25">
      <c r="A26" s="1" t="s">
        <v>62</v>
      </c>
      <c r="B26" s="5"/>
      <c r="C26" s="92">
        <f>+C21</f>
        <v>1804838.93</v>
      </c>
      <c r="D26" s="92">
        <f>+D21</f>
        <v>-2007121.8499999999</v>
      </c>
    </row>
    <row r="27" spans="1:4" x14ac:dyDescent="0.25">
      <c r="A27" s="1"/>
      <c r="B27" s="5"/>
      <c r="C27" s="17"/>
      <c r="D27" s="17"/>
    </row>
    <row r="28" spans="1:4" x14ac:dyDescent="0.25">
      <c r="A28" s="1" t="s">
        <v>63</v>
      </c>
      <c r="B28" s="5"/>
      <c r="C28" s="96">
        <f>+'[1]P&amp;L'!$G$28</f>
        <v>120307565.43000002</v>
      </c>
      <c r="D28" s="96">
        <f>+'[2]P&amp;L'!$G$28</f>
        <v>97535836.686632395</v>
      </c>
    </row>
    <row r="29" spans="1:4" ht="15.75" thickBot="1" x14ac:dyDescent="0.3">
      <c r="A29" s="7" t="s">
        <v>64</v>
      </c>
      <c r="B29" s="5">
        <v>16</v>
      </c>
      <c r="C29" s="73">
        <f>+'[1]P&amp;L'!$G$29</f>
        <v>-13230540.196348004</v>
      </c>
      <c r="D29" s="73">
        <f>+'[2]P&amp;L'!$G$29</f>
        <v>-10124249.168663241</v>
      </c>
    </row>
    <row r="30" spans="1:4" ht="15.75" thickBot="1" x14ac:dyDescent="0.3">
      <c r="A30" s="1" t="s">
        <v>65</v>
      </c>
      <c r="B30" s="22"/>
      <c r="C30" s="23">
        <f>+C28+C29</f>
        <v>107077025.23365203</v>
      </c>
      <c r="D30" s="23">
        <f>+D28+D29</f>
        <v>87411587.517969161</v>
      </c>
    </row>
    <row r="31" spans="1:4" ht="15.75" thickTop="1" x14ac:dyDescent="0.25">
      <c r="C31" s="97">
        <f>+C30-'[1]P&amp;L'!$G$30</f>
        <v>0</v>
      </c>
      <c r="D31" s="97">
        <f>+'[2]P&amp;L'!$G$30-D30</f>
        <v>0</v>
      </c>
    </row>
  </sheetData>
  <mergeCells count="2">
    <mergeCell ref="A3:A4"/>
    <mergeCell ref="B3:B4"/>
  </mergeCells>
  <pageMargins left="0.7" right="0.7" top="0.75" bottom="0.75" header="0.3" footer="0.3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2"/>
  <sheetViews>
    <sheetView zoomScaleNormal="100" workbookViewId="0">
      <selection activeCell="A22" sqref="A22"/>
    </sheetView>
  </sheetViews>
  <sheetFormatPr defaultRowHeight="15" x14ac:dyDescent="0.25"/>
  <cols>
    <col min="1" max="1" width="47.42578125" customWidth="1"/>
    <col min="2" max="2" width="17.5703125" customWidth="1"/>
    <col min="4" max="4" width="17" customWidth="1"/>
    <col min="5" max="5" width="21.7109375" customWidth="1"/>
    <col min="6" max="6" width="19.28515625" customWidth="1"/>
    <col min="7" max="7" width="20.28515625" customWidth="1"/>
    <col min="8" max="8" width="18.42578125" customWidth="1"/>
    <col min="9" max="9" width="19.85546875" customWidth="1"/>
  </cols>
  <sheetData>
    <row r="3" spans="1:8" x14ac:dyDescent="0.25">
      <c r="A3" s="124"/>
      <c r="B3" s="125" t="s">
        <v>66</v>
      </c>
      <c r="C3" s="125" t="s">
        <v>67</v>
      </c>
      <c r="D3" s="125" t="s">
        <v>68</v>
      </c>
      <c r="E3" s="125" t="s">
        <v>69</v>
      </c>
      <c r="F3" s="25" t="s">
        <v>70</v>
      </c>
      <c r="G3" s="125" t="s">
        <v>72</v>
      </c>
      <c r="H3" s="125" t="s">
        <v>73</v>
      </c>
    </row>
    <row r="4" spans="1:8" x14ac:dyDescent="0.25">
      <c r="A4" s="124"/>
      <c r="B4" s="125"/>
      <c r="C4" s="125"/>
      <c r="D4" s="125"/>
      <c r="E4" s="125"/>
      <c r="F4" s="25" t="s">
        <v>71</v>
      </c>
      <c r="G4" s="125"/>
      <c r="H4" s="125"/>
    </row>
    <row r="5" spans="1:8" x14ac:dyDescent="0.25">
      <c r="A5" s="124"/>
      <c r="B5" s="125"/>
      <c r="C5" s="125"/>
      <c r="D5" s="125"/>
      <c r="E5" s="125"/>
      <c r="F5" s="25"/>
      <c r="G5" s="125"/>
      <c r="H5" s="125"/>
    </row>
    <row r="6" spans="1:8" ht="14.25" x14ac:dyDescent="0.2">
      <c r="A6" s="26"/>
      <c r="B6" s="26"/>
      <c r="C6" s="26"/>
      <c r="D6" s="26"/>
      <c r="E6" s="27"/>
      <c r="F6" s="27"/>
      <c r="G6" s="26"/>
      <c r="H6" s="28"/>
    </row>
    <row r="7" spans="1:8" x14ac:dyDescent="0.25">
      <c r="A7" s="29" t="s">
        <v>132</v>
      </c>
      <c r="B7" s="98">
        <v>116394000</v>
      </c>
      <c r="C7" s="30"/>
      <c r="D7" s="98">
        <v>11639400</v>
      </c>
      <c r="E7" s="30"/>
      <c r="F7" s="100">
        <f>+'[1]Kap 13'!$F$10</f>
        <v>402653901.77999997</v>
      </c>
      <c r="G7" s="100">
        <f>+'[1]Kap 13'!$G$10</f>
        <v>87411587.517969161</v>
      </c>
      <c r="H7" s="100">
        <f t="shared" ref="H7:H9" si="0">SUM(B7:G7)</f>
        <v>618098889.2979691</v>
      </c>
    </row>
    <row r="8" spans="1:8" x14ac:dyDescent="0.25">
      <c r="A8" s="27" t="s">
        <v>74</v>
      </c>
      <c r="B8" s="30"/>
      <c r="C8" s="17"/>
      <c r="D8" s="17"/>
      <c r="E8" s="17"/>
      <c r="F8" s="17"/>
      <c r="G8" s="17"/>
      <c r="H8" s="100"/>
    </row>
    <row r="9" spans="1:8" x14ac:dyDescent="0.25">
      <c r="A9" s="27" t="s">
        <v>72</v>
      </c>
      <c r="B9" s="17"/>
      <c r="C9" s="17"/>
      <c r="D9" s="17"/>
      <c r="E9" s="30"/>
      <c r="F9" s="101">
        <f>+'[1]Kap 13'!$F$12</f>
        <v>87411587.517969161</v>
      </c>
      <c r="G9" s="30"/>
      <c r="H9" s="100">
        <f t="shared" si="0"/>
        <v>87411587.517969161</v>
      </c>
    </row>
    <row r="10" spans="1:8" x14ac:dyDescent="0.25">
      <c r="A10" s="27" t="s">
        <v>75</v>
      </c>
      <c r="B10" s="17"/>
      <c r="C10" s="17"/>
      <c r="D10" s="17"/>
      <c r="E10" s="17"/>
      <c r="F10" s="17"/>
      <c r="G10" s="17"/>
      <c r="H10" s="100"/>
    </row>
    <row r="11" spans="1:8" ht="25.5" x14ac:dyDescent="0.25">
      <c r="A11" s="27" t="s">
        <v>76</v>
      </c>
      <c r="B11" s="17"/>
      <c r="C11" s="17"/>
      <c r="D11" s="17"/>
      <c r="E11" s="17"/>
      <c r="F11" s="19"/>
      <c r="G11" s="19"/>
      <c r="H11" s="100"/>
    </row>
    <row r="12" spans="1:8" ht="25.5" x14ac:dyDescent="0.25">
      <c r="A12" s="29" t="s">
        <v>133</v>
      </c>
      <c r="B12" s="98">
        <v>116394000</v>
      </c>
      <c r="C12" s="30" t="s">
        <v>77</v>
      </c>
      <c r="D12" s="99">
        <f>+D7</f>
        <v>11639400</v>
      </c>
      <c r="E12" s="30" t="s">
        <v>78</v>
      </c>
      <c r="F12" s="100">
        <f>+F9+F7</f>
        <v>490065489.2979691</v>
      </c>
      <c r="G12" s="31"/>
      <c r="H12" s="100">
        <f>SUM(B12:G12)</f>
        <v>618098889.2979691</v>
      </c>
    </row>
    <row r="13" spans="1:8" x14ac:dyDescent="0.25">
      <c r="A13" s="27" t="s">
        <v>74</v>
      </c>
      <c r="B13" s="30"/>
      <c r="C13" s="30"/>
      <c r="D13" s="30"/>
      <c r="E13" s="30"/>
      <c r="F13" s="30"/>
      <c r="G13" s="30"/>
      <c r="H13" s="100"/>
    </row>
    <row r="14" spans="1:8" x14ac:dyDescent="0.25">
      <c r="A14" s="129" t="s">
        <v>72</v>
      </c>
      <c r="B14" s="130"/>
      <c r="C14" s="130"/>
      <c r="D14" s="130"/>
      <c r="E14" s="130"/>
      <c r="F14" s="130"/>
      <c r="G14" s="30" t="s">
        <v>79</v>
      </c>
      <c r="H14" s="100"/>
    </row>
    <row r="15" spans="1:8" x14ac:dyDescent="0.25">
      <c r="A15" s="129"/>
      <c r="B15" s="130"/>
      <c r="C15" s="130"/>
      <c r="D15" s="130"/>
      <c r="E15" s="130"/>
      <c r="F15" s="130"/>
      <c r="G15" s="101">
        <f>+'Ardh shpenzime'!C30</f>
        <v>107077025.23365203</v>
      </c>
      <c r="H15" s="100">
        <f t="shared" ref="H15" si="1">SUM(B15:G15)</f>
        <v>107077025.23365203</v>
      </c>
    </row>
    <row r="16" spans="1:8" ht="12.75" customHeight="1" x14ac:dyDescent="0.25">
      <c r="A16" s="129"/>
      <c r="B16" s="130"/>
      <c r="C16" s="130"/>
      <c r="D16" s="130"/>
      <c r="E16" s="130"/>
      <c r="F16" s="130"/>
      <c r="G16" s="30"/>
      <c r="H16" s="38"/>
    </row>
    <row r="17" spans="1:9" x14ac:dyDescent="0.25">
      <c r="A17" s="27" t="s">
        <v>75</v>
      </c>
      <c r="B17" s="30"/>
      <c r="C17" s="30"/>
      <c r="D17" s="30"/>
      <c r="E17" s="27"/>
      <c r="F17" s="27"/>
      <c r="G17" s="27"/>
      <c r="H17" s="33"/>
    </row>
    <row r="18" spans="1:9" ht="27.6" thickBot="1" x14ac:dyDescent="0.25">
      <c r="A18" s="27" t="s">
        <v>76</v>
      </c>
      <c r="B18" s="34"/>
      <c r="C18" s="34"/>
      <c r="D18" s="34"/>
      <c r="E18" s="35"/>
      <c r="F18" s="35"/>
      <c r="G18" s="35"/>
      <c r="H18" s="36"/>
    </row>
    <row r="19" spans="1:9" x14ac:dyDescent="0.25">
      <c r="A19" s="133" t="s">
        <v>146</v>
      </c>
      <c r="B19" s="131">
        <f>+B12</f>
        <v>116394000</v>
      </c>
      <c r="C19" s="126">
        <v>0</v>
      </c>
      <c r="D19" s="131">
        <f>+D12</f>
        <v>11639400</v>
      </c>
      <c r="E19" s="126">
        <v>0</v>
      </c>
      <c r="F19" s="132">
        <f>+F12</f>
        <v>490065489.2979691</v>
      </c>
      <c r="G19" s="32" t="s">
        <v>80</v>
      </c>
      <c r="H19" s="32" t="s">
        <v>81</v>
      </c>
    </row>
    <row r="20" spans="1:9" x14ac:dyDescent="0.25">
      <c r="A20" s="133"/>
      <c r="B20" s="127"/>
      <c r="C20" s="127"/>
      <c r="D20" s="127"/>
      <c r="E20" s="127"/>
      <c r="F20" s="127"/>
      <c r="G20" s="102">
        <f>+G15</f>
        <v>107077025.23365203</v>
      </c>
      <c r="H20" s="102">
        <f>+B19+D19+F19+G20</f>
        <v>725175914.5316211</v>
      </c>
      <c r="I20" s="97">
        <f>+H20-'Bilanci 2013'!C47</f>
        <v>-1.1820309162139893</v>
      </c>
    </row>
    <row r="21" spans="1:9" ht="15.75" thickBot="1" x14ac:dyDescent="0.3">
      <c r="A21" s="133"/>
      <c r="B21" s="128"/>
      <c r="C21" s="128"/>
      <c r="D21" s="128"/>
      <c r="E21" s="128"/>
      <c r="F21" s="128"/>
      <c r="G21" s="37"/>
      <c r="H21" s="37"/>
    </row>
    <row r="22" spans="1:9" ht="15.2" thickTop="1" x14ac:dyDescent="0.2"/>
  </sheetData>
  <mergeCells count="19">
    <mergeCell ref="H3:H5"/>
    <mergeCell ref="F14:F16"/>
    <mergeCell ref="G3:G5"/>
    <mergeCell ref="D3:D5"/>
    <mergeCell ref="E3:E5"/>
    <mergeCell ref="D14:D16"/>
    <mergeCell ref="E14:E16"/>
    <mergeCell ref="D19:D21"/>
    <mergeCell ref="E19:E21"/>
    <mergeCell ref="F19:F21"/>
    <mergeCell ref="A19:A21"/>
    <mergeCell ref="B19:B21"/>
    <mergeCell ref="A3:A5"/>
    <mergeCell ref="B3:B5"/>
    <mergeCell ref="C3:C5"/>
    <mergeCell ref="C19:C21"/>
    <mergeCell ref="A14:A16"/>
    <mergeCell ref="B14:B16"/>
    <mergeCell ref="C14:C16"/>
  </mergeCells>
  <pageMargins left="0.25" right="0.25" top="0.75" bottom="0.75" header="0.3" footer="0.3"/>
  <pageSetup paperSize="9" scale="80" orientation="landscape" r:id="rId1"/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F39"/>
  <sheetViews>
    <sheetView zoomScaleNormal="100" workbookViewId="0">
      <selection activeCell="I12" sqref="I12"/>
    </sheetView>
  </sheetViews>
  <sheetFormatPr defaultRowHeight="15" x14ac:dyDescent="0.25"/>
  <cols>
    <col min="1" max="1" width="43.42578125" customWidth="1"/>
    <col min="3" max="4" width="2.140625" customWidth="1"/>
    <col min="5" max="6" width="11.7109375" customWidth="1"/>
  </cols>
  <sheetData>
    <row r="2" spans="1:6" x14ac:dyDescent="0.25">
      <c r="A2" s="59"/>
      <c r="B2" s="59"/>
      <c r="C2" s="59"/>
      <c r="D2" s="59"/>
      <c r="E2" s="59"/>
      <c r="F2" s="59"/>
    </row>
    <row r="3" spans="1:6" x14ac:dyDescent="0.25">
      <c r="A3" s="135" t="s">
        <v>102</v>
      </c>
      <c r="B3" s="135"/>
      <c r="C3" s="135"/>
      <c r="D3" s="59"/>
      <c r="E3" s="59"/>
      <c r="F3" s="59"/>
    </row>
    <row r="4" spans="1:6" x14ac:dyDescent="0.25">
      <c r="A4" s="136" t="s">
        <v>145</v>
      </c>
      <c r="B4" s="136"/>
      <c r="C4" s="59"/>
      <c r="D4" s="59"/>
      <c r="E4" s="59"/>
      <c r="F4" s="59"/>
    </row>
    <row r="5" spans="1:6" ht="15.75" thickBot="1" x14ac:dyDescent="0.3">
      <c r="A5" s="27"/>
      <c r="B5" s="27"/>
      <c r="C5" s="27"/>
      <c r="D5" s="27"/>
      <c r="E5" s="107"/>
      <c r="F5" s="38"/>
    </row>
    <row r="6" spans="1:6" ht="26.25" thickBot="1" x14ac:dyDescent="0.3">
      <c r="A6" s="137" t="s">
        <v>103</v>
      </c>
      <c r="B6" s="138"/>
      <c r="C6" s="138"/>
      <c r="D6" s="60"/>
      <c r="E6" s="61" t="s">
        <v>144</v>
      </c>
      <c r="F6" s="61" t="s">
        <v>134</v>
      </c>
    </row>
    <row r="7" spans="1:6" ht="15.75" thickTop="1" x14ac:dyDescent="0.25">
      <c r="A7" s="139" t="s">
        <v>104</v>
      </c>
      <c r="B7" s="139"/>
      <c r="C7" s="62"/>
      <c r="D7" s="62"/>
      <c r="E7" s="63">
        <v>120307565.43000002</v>
      </c>
      <c r="F7" s="63">
        <v>97535836.686632395</v>
      </c>
    </row>
    <row r="8" spans="1:6" x14ac:dyDescent="0.25">
      <c r="A8" s="134" t="s">
        <v>105</v>
      </c>
      <c r="B8" s="134"/>
      <c r="C8" s="62"/>
      <c r="D8" s="62"/>
      <c r="E8" s="63">
        <v>2070798</v>
      </c>
      <c r="F8" s="63">
        <v>2131694</v>
      </c>
    </row>
    <row r="9" spans="1:6" x14ac:dyDescent="0.25">
      <c r="A9" s="134" t="s">
        <v>106</v>
      </c>
      <c r="B9" s="134"/>
      <c r="C9" s="62"/>
      <c r="D9" s="62"/>
      <c r="E9" s="63">
        <v>0</v>
      </c>
      <c r="F9" s="63">
        <v>0</v>
      </c>
    </row>
    <row r="10" spans="1:6" x14ac:dyDescent="0.25">
      <c r="A10" s="134" t="s">
        <v>107</v>
      </c>
      <c r="B10" s="134"/>
      <c r="C10" s="62"/>
      <c r="D10" s="62"/>
      <c r="E10" s="63">
        <v>0</v>
      </c>
      <c r="F10" s="63">
        <v>0</v>
      </c>
    </row>
    <row r="11" spans="1:6" x14ac:dyDescent="0.25">
      <c r="A11" s="134" t="s">
        <v>108</v>
      </c>
      <c r="B11" s="134"/>
      <c r="C11" s="62"/>
      <c r="D11" s="62"/>
      <c r="E11" s="63">
        <v>0</v>
      </c>
      <c r="F11" s="63">
        <v>0</v>
      </c>
    </row>
    <row r="12" spans="1:6" ht="26.85" customHeight="1" x14ac:dyDescent="0.25">
      <c r="A12" s="140" t="s">
        <v>109</v>
      </c>
      <c r="B12" s="140"/>
      <c r="C12" s="140"/>
      <c r="D12" s="140"/>
      <c r="E12" s="64">
        <v>280331603.43433678</v>
      </c>
      <c r="F12" s="64">
        <v>-524853795.22313678</v>
      </c>
    </row>
    <row r="13" spans="1:6" x14ac:dyDescent="0.25">
      <c r="A13" s="134" t="s">
        <v>110</v>
      </c>
      <c r="B13" s="134"/>
      <c r="C13" s="62"/>
      <c r="D13" s="62"/>
      <c r="E13" s="63">
        <v>-127314.17999999598</v>
      </c>
      <c r="F13" s="63">
        <v>-1341579.5500000007</v>
      </c>
    </row>
    <row r="14" spans="1:6" x14ac:dyDescent="0.25">
      <c r="A14" s="134" t="s">
        <v>111</v>
      </c>
      <c r="B14" s="134"/>
      <c r="C14" s="134"/>
      <c r="D14" s="134"/>
      <c r="E14" s="63">
        <v>-253909886.90000001</v>
      </c>
      <c r="F14" s="63">
        <v>294254314.15000004</v>
      </c>
    </row>
    <row r="15" spans="1:6" x14ac:dyDescent="0.25">
      <c r="A15" s="134" t="s">
        <v>112</v>
      </c>
      <c r="B15" s="134"/>
      <c r="C15" s="62"/>
      <c r="D15" s="62"/>
      <c r="E15" s="63"/>
      <c r="F15" s="63"/>
    </row>
    <row r="16" spans="1:6" x14ac:dyDescent="0.25">
      <c r="A16" s="62" t="s">
        <v>113</v>
      </c>
      <c r="B16" s="62"/>
      <c r="C16" s="62"/>
      <c r="D16" s="62"/>
      <c r="E16" s="63" t="s">
        <v>58</v>
      </c>
      <c r="F16" s="63" t="s">
        <v>58</v>
      </c>
    </row>
    <row r="17" spans="1:6" x14ac:dyDescent="0.25">
      <c r="A17" s="134" t="s">
        <v>114</v>
      </c>
      <c r="B17" s="134"/>
      <c r="C17" s="62"/>
      <c r="D17" s="62"/>
      <c r="E17" s="63">
        <v>-13367090.493000003</v>
      </c>
      <c r="F17" s="63">
        <v>-10124249.168663241</v>
      </c>
    </row>
    <row r="18" spans="1:6" ht="15.75" thickBot="1" x14ac:dyDescent="0.3">
      <c r="A18" s="62"/>
      <c r="B18" s="62"/>
      <c r="C18" s="62"/>
      <c r="D18" s="62"/>
      <c r="E18" s="63"/>
      <c r="F18" s="63"/>
    </row>
    <row r="19" spans="1:6" ht="15.75" thickBot="1" x14ac:dyDescent="0.3">
      <c r="A19" s="141" t="s">
        <v>115</v>
      </c>
      <c r="B19" s="141"/>
      <c r="C19" s="141"/>
      <c r="D19" s="65"/>
      <c r="E19" s="66">
        <v>135305675.29133677</v>
      </c>
      <c r="F19" s="66">
        <v>-142397779.1051676</v>
      </c>
    </row>
    <row r="20" spans="1:6" ht="16.5" thickTop="1" thickBot="1" x14ac:dyDescent="0.3">
      <c r="A20" s="26"/>
      <c r="B20" s="26"/>
      <c r="C20" s="26"/>
      <c r="D20" s="26"/>
      <c r="E20" s="71"/>
      <c r="F20" s="71"/>
    </row>
    <row r="21" spans="1:6" ht="15.75" thickBot="1" x14ac:dyDescent="0.3">
      <c r="A21" s="141" t="s">
        <v>116</v>
      </c>
      <c r="B21" s="141"/>
      <c r="C21" s="141"/>
      <c r="D21" s="65"/>
      <c r="E21" s="72"/>
      <c r="F21" s="72"/>
    </row>
    <row r="22" spans="1:6" ht="15.75" thickTop="1" x14ac:dyDescent="0.25">
      <c r="A22" s="142" t="s">
        <v>117</v>
      </c>
      <c r="B22" s="142"/>
      <c r="C22" s="26"/>
      <c r="D22" s="26"/>
      <c r="E22" s="67">
        <v>-310592</v>
      </c>
      <c r="F22" s="67">
        <v>-3115702.31</v>
      </c>
    </row>
    <row r="23" spans="1:6" x14ac:dyDescent="0.25">
      <c r="A23" s="136" t="s">
        <v>118</v>
      </c>
      <c r="B23" s="136"/>
      <c r="C23" s="26"/>
      <c r="D23" s="26"/>
      <c r="E23" s="67">
        <v>0</v>
      </c>
      <c r="F23" s="67">
        <v>310961</v>
      </c>
    </row>
    <row r="24" spans="1:6" x14ac:dyDescent="0.25">
      <c r="A24" s="136" t="s">
        <v>119</v>
      </c>
      <c r="B24" s="136"/>
      <c r="C24" s="26"/>
      <c r="D24" s="26"/>
      <c r="E24" s="67">
        <v>0</v>
      </c>
      <c r="F24" s="67">
        <v>0</v>
      </c>
    </row>
    <row r="25" spans="1:6" ht="15.75" thickBot="1" x14ac:dyDescent="0.3">
      <c r="A25" s="143" t="s">
        <v>120</v>
      </c>
      <c r="B25" s="143"/>
      <c r="C25" s="26"/>
      <c r="D25" s="26"/>
      <c r="E25" s="67">
        <v>0</v>
      </c>
      <c r="F25" s="67">
        <v>0</v>
      </c>
    </row>
    <row r="26" spans="1:6" ht="15.75" thickBot="1" x14ac:dyDescent="0.3">
      <c r="A26" s="141" t="s">
        <v>121</v>
      </c>
      <c r="B26" s="141"/>
      <c r="C26" s="141"/>
      <c r="D26" s="65"/>
      <c r="E26" s="66">
        <v>-310592</v>
      </c>
      <c r="F26" s="66">
        <v>-2804741.31</v>
      </c>
    </row>
    <row r="27" spans="1:6" ht="16.5" thickTop="1" thickBot="1" x14ac:dyDescent="0.3">
      <c r="A27" s="26"/>
      <c r="B27" s="26"/>
      <c r="C27" s="26"/>
      <c r="D27" s="26"/>
      <c r="E27" s="71"/>
      <c r="F27" s="71"/>
    </row>
    <row r="28" spans="1:6" ht="15.75" thickBot="1" x14ac:dyDescent="0.3">
      <c r="A28" s="141" t="s">
        <v>122</v>
      </c>
      <c r="B28" s="141"/>
      <c r="C28" s="141"/>
      <c r="D28" s="65"/>
      <c r="E28" s="72"/>
      <c r="F28" s="72"/>
    </row>
    <row r="29" spans="1:6" ht="15.75" thickTop="1" x14ac:dyDescent="0.25">
      <c r="A29" s="142" t="s">
        <v>123</v>
      </c>
      <c r="B29" s="142"/>
      <c r="C29" s="142"/>
      <c r="D29" s="26"/>
      <c r="E29" s="67">
        <v>0</v>
      </c>
      <c r="F29" s="67">
        <v>0</v>
      </c>
    </row>
    <row r="30" spans="1:6" x14ac:dyDescent="0.25">
      <c r="A30" s="136" t="s">
        <v>124</v>
      </c>
      <c r="B30" s="136"/>
      <c r="C30" s="136"/>
      <c r="D30" s="26"/>
      <c r="E30" s="67">
        <v>0</v>
      </c>
      <c r="F30" s="67">
        <v>0</v>
      </c>
    </row>
    <row r="31" spans="1:6" x14ac:dyDescent="0.25">
      <c r="A31" s="136" t="s">
        <v>125</v>
      </c>
      <c r="B31" s="136"/>
      <c r="C31" s="136"/>
      <c r="D31" s="26"/>
      <c r="E31" s="67">
        <v>0</v>
      </c>
      <c r="F31" s="67">
        <v>0</v>
      </c>
    </row>
    <row r="32" spans="1:6" x14ac:dyDescent="0.25">
      <c r="A32" s="136" t="s">
        <v>126</v>
      </c>
      <c r="B32" s="136"/>
      <c r="C32" s="26"/>
      <c r="D32" s="26"/>
      <c r="E32" s="67">
        <v>0</v>
      </c>
      <c r="F32" s="67">
        <v>0</v>
      </c>
    </row>
    <row r="33" spans="1:6" ht="15.75" thickBot="1" x14ac:dyDescent="0.3">
      <c r="A33" s="26"/>
      <c r="B33" s="26"/>
      <c r="C33" s="26"/>
      <c r="D33" s="26"/>
      <c r="E33" s="71"/>
      <c r="F33" s="71"/>
    </row>
    <row r="34" spans="1:6" ht="15.75" thickBot="1" x14ac:dyDescent="0.3">
      <c r="A34" s="141" t="s">
        <v>127</v>
      </c>
      <c r="B34" s="141"/>
      <c r="C34" s="141"/>
      <c r="D34" s="65"/>
      <c r="E34" s="66" t="s">
        <v>138</v>
      </c>
      <c r="F34" s="66" t="s">
        <v>138</v>
      </c>
    </row>
    <row r="35" spans="1:6" ht="15.75" thickTop="1" x14ac:dyDescent="0.25">
      <c r="A35" s="26"/>
      <c r="B35" s="26"/>
      <c r="C35" s="26"/>
      <c r="D35" s="26"/>
      <c r="E35" s="71"/>
      <c r="F35" s="71"/>
    </row>
    <row r="36" spans="1:6" x14ac:dyDescent="0.25">
      <c r="A36" s="136" t="s">
        <v>128</v>
      </c>
      <c r="B36" s="136"/>
      <c r="C36" s="136"/>
      <c r="D36" s="26"/>
      <c r="E36" s="68">
        <v>134995083.29133677</v>
      </c>
      <c r="F36" s="68">
        <v>-145202520.4151676</v>
      </c>
    </row>
    <row r="37" spans="1:6" ht="15.75" thickBot="1" x14ac:dyDescent="0.3">
      <c r="A37" s="143" t="s">
        <v>129</v>
      </c>
      <c r="B37" s="143"/>
      <c r="C37" s="143"/>
      <c r="D37" s="69"/>
      <c r="E37" s="67">
        <v>64411764.140932098</v>
      </c>
      <c r="F37" s="67">
        <v>209614284.55609971</v>
      </c>
    </row>
    <row r="38" spans="1:6" ht="15.75" thickBot="1" x14ac:dyDescent="0.3">
      <c r="A38" s="141" t="s">
        <v>130</v>
      </c>
      <c r="B38" s="141"/>
      <c r="C38" s="141"/>
      <c r="D38" s="70"/>
      <c r="E38" s="66">
        <v>199406847.43226886</v>
      </c>
      <c r="F38" s="66">
        <v>64411764.140932113</v>
      </c>
    </row>
    <row r="39" spans="1:6" ht="15.75" thickTop="1" x14ac:dyDescent="0.25">
      <c r="A39" s="59"/>
      <c r="B39" s="59"/>
      <c r="C39" s="59"/>
      <c r="D39" s="59"/>
      <c r="E39" s="104"/>
      <c r="F39" s="104"/>
    </row>
  </sheetData>
  <mergeCells count="29">
    <mergeCell ref="A32:B32"/>
    <mergeCell ref="A34:C34"/>
    <mergeCell ref="A36:C36"/>
    <mergeCell ref="A37:C37"/>
    <mergeCell ref="A38:C38"/>
    <mergeCell ref="A31:C31"/>
    <mergeCell ref="A17:B17"/>
    <mergeCell ref="A19:C19"/>
    <mergeCell ref="A21:C21"/>
    <mergeCell ref="A22:B22"/>
    <mergeCell ref="A23:B23"/>
    <mergeCell ref="A24:B24"/>
    <mergeCell ref="A25:B25"/>
    <mergeCell ref="A26:C26"/>
    <mergeCell ref="A28:C28"/>
    <mergeCell ref="A29:C29"/>
    <mergeCell ref="A30:C30"/>
    <mergeCell ref="A15:B15"/>
    <mergeCell ref="A3:C3"/>
    <mergeCell ref="A4:B4"/>
    <mergeCell ref="A6:C6"/>
    <mergeCell ref="A7:B7"/>
    <mergeCell ref="A8:B8"/>
    <mergeCell ref="A9:B9"/>
    <mergeCell ref="A10:B10"/>
    <mergeCell ref="A11:B11"/>
    <mergeCell ref="A12:D12"/>
    <mergeCell ref="A13:B13"/>
    <mergeCell ref="A14:D14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Info</vt:lpstr>
      <vt:lpstr>Bilanci 2013</vt:lpstr>
      <vt:lpstr>Ardh shpenzime</vt:lpstr>
      <vt:lpstr>Kapitali</vt:lpstr>
      <vt:lpstr>Cash Flow</vt:lpstr>
      <vt:lpstr>'Ardh shpenzime'!Print_Area</vt:lpstr>
      <vt:lpstr>'Bilanci 2013'!Print_Area</vt:lpstr>
      <vt:lpstr>'Cash Flow'!Print_Area</vt:lpstr>
      <vt:lpstr>Kapitali!Print_Area</vt:lpstr>
    </vt:vector>
  </TitlesOfParts>
  <Company>Intracom Telecom Albania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Enkelejda Kellici</dc:creator>
  <cp:lastModifiedBy>Enkelejda Kellici</cp:lastModifiedBy>
  <cp:lastPrinted>2014-03-28T09:10:31Z</cp:lastPrinted>
  <dcterms:created xsi:type="dcterms:W3CDTF">2012-07-19T07:33:12Z</dcterms:created>
  <dcterms:modified xsi:type="dcterms:W3CDTF">2014-03-31T12:09:05Z</dcterms:modified>
</cp:coreProperties>
</file>