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4"/>
  </bookViews>
  <sheets>
    <sheet name="Aktiv pasivi" sheetId="1" r:id="rId1"/>
    <sheet name="Pash 1" sheetId="2" r:id="rId2"/>
    <sheet name="cash flow direkte" sheetId="3" r:id="rId3"/>
    <sheet name="Cash Flow indirekte" sheetId="4" r:id="rId4"/>
    <sheet name="Kapitali" sheetId="5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F13" i="5"/>
  <c r="F18" s="1"/>
  <c r="C13"/>
  <c r="C18" s="1"/>
  <c r="H6"/>
  <c r="H13" s="1"/>
  <c r="H18" s="1"/>
  <c r="I39" i="1"/>
  <c r="D7"/>
  <c r="D11"/>
  <c r="D19"/>
  <c r="D30"/>
  <c r="D29"/>
  <c r="D6"/>
  <c r="D26" i="2"/>
  <c r="D21"/>
  <c r="C26"/>
  <c r="D12"/>
  <c r="D17"/>
  <c r="D18"/>
  <c r="D27" s="1"/>
  <c r="D29" s="1"/>
  <c r="C12"/>
  <c r="C17"/>
  <c r="C18"/>
  <c r="C27"/>
  <c r="C29"/>
  <c r="E34" i="1"/>
  <c r="D34"/>
  <c r="J32"/>
  <c r="I32"/>
  <c r="E32"/>
  <c r="D32"/>
  <c r="E29"/>
  <c r="J25"/>
  <c r="I25"/>
  <c r="J24"/>
  <c r="I24"/>
  <c r="E19"/>
  <c r="J11"/>
  <c r="I11"/>
  <c r="E11"/>
  <c r="J8"/>
  <c r="I8"/>
  <c r="E7"/>
  <c r="J6"/>
  <c r="I6"/>
  <c r="E6"/>
  <c r="I31"/>
  <c r="I44"/>
  <c r="J31"/>
  <c r="J44"/>
  <c r="D44"/>
  <c r="E44"/>
</calcChain>
</file>

<file path=xl/sharedStrings.xml><?xml version="1.0" encoding="utf-8"?>
<sst xmlns="http://schemas.openxmlformats.org/spreadsheetml/2006/main" count="213" uniqueCount="191">
  <si>
    <t>Nr</t>
  </si>
  <si>
    <t>A K T I V E T</t>
  </si>
  <si>
    <t>Shenime</t>
  </si>
  <si>
    <t>Periudha Raportuse</t>
  </si>
  <si>
    <t>PASIVET DHE KAPITALI</t>
  </si>
  <si>
    <t>I</t>
  </si>
  <si>
    <t>A K T I V E T  A F T A  S H K U R T R A</t>
  </si>
  <si>
    <t>PASIVET  AFATSHURTRA</t>
  </si>
  <si>
    <t>1  Aktivet monetare</t>
  </si>
  <si>
    <t>1  Derivativet</t>
  </si>
  <si>
    <t>&gt;Arka</t>
  </si>
  <si>
    <t>2  Huamarrjet</t>
  </si>
  <si>
    <t>&gt;Banka</t>
  </si>
  <si>
    <t>&gt;Overdraftet bankare</t>
  </si>
  <si>
    <t>2  Derivative dhe aktive te mbajtura per tregetim</t>
  </si>
  <si>
    <t>&gt;Huamarre aftashkurtra</t>
  </si>
  <si>
    <t>3  Aktive te tjera financiare afatshkurta</t>
  </si>
  <si>
    <t>3  Huate dhe parapagimet</t>
  </si>
  <si>
    <t>&gt; Klinetë për mallra, produkte e shërbim</t>
  </si>
  <si>
    <t>&gt;Te pagueshme ndaj furnitorevë</t>
  </si>
  <si>
    <t xml:space="preserve">&gt;Debitorë, Kreditorë të tjerë </t>
  </si>
  <si>
    <t>&gt;Te pagueshme ndaj punonjësve</t>
  </si>
  <si>
    <t>&gt;Tatimi mbi fitimin</t>
  </si>
  <si>
    <t>&gt;Detyrime per Sigurime Shoq. Shënd.</t>
  </si>
  <si>
    <t>&gt;TVSH</t>
  </si>
  <si>
    <t>&gt;Detyrime tatimore për TAP-in</t>
  </si>
  <si>
    <t>&gt;Te drejta dhe detyrime ndaj ortakëve</t>
  </si>
  <si>
    <t>&gt;Detyrime tatimore për Tatim Fitmin</t>
  </si>
  <si>
    <t>&gt;Detyrime tatimore për TVSH-në</t>
  </si>
  <si>
    <t>&gt;Detyrime tatimore per Tatimin në Burim</t>
  </si>
  <si>
    <t>4  Inventari</t>
  </si>
  <si>
    <t xml:space="preserve">&gt;Të drejta e detyrime ndaj ortakëve </t>
  </si>
  <si>
    <t>&gt;Lëndët e para</t>
  </si>
  <si>
    <t>&gt;Divident për t'u paguar</t>
  </si>
  <si>
    <t>&gt;Inventari i imët</t>
  </si>
  <si>
    <t>&gt;Debitorë e kreditorë te tjerë</t>
  </si>
  <si>
    <t>&gt;Prodhimi në proces</t>
  </si>
  <si>
    <t>4   Grantet dhe te ardhurat e shtyra</t>
  </si>
  <si>
    <t>&gt;Produkte të gatëshme</t>
  </si>
  <si>
    <t>5    Provizionet afatshukrtra</t>
  </si>
  <si>
    <t>&gt;Mallra për rishitje</t>
  </si>
  <si>
    <t>II</t>
  </si>
  <si>
    <t>P A S I V ET  A F A T G J A T A</t>
  </si>
  <si>
    <t>&gt;Parapagesat për furnizimet</t>
  </si>
  <si>
    <t>1  Huate afatgjata</t>
  </si>
  <si>
    <t>&gt;Hua,bono dhe detyrime nga qeraja financiare</t>
  </si>
  <si>
    <t>5  Aktive biologjike afatshuktra</t>
  </si>
  <si>
    <t>&gt;Bonot të konvertueshme</t>
  </si>
  <si>
    <t>6  Aktive afatshkurta te mbajtura për rishitje</t>
  </si>
  <si>
    <t>2  Huamarrje të tjera afatgjata</t>
  </si>
  <si>
    <t>7  Parapagime dhe shpenzimet e shtyra</t>
  </si>
  <si>
    <t>3  Grantet dhe të ardhurat e shtyra</t>
  </si>
  <si>
    <t>&gt;Shpenzime te periudhave të ardhshme</t>
  </si>
  <si>
    <t>4  Provizionet afatgjata</t>
  </si>
  <si>
    <t>T O T A L I  I  P A S I V E V E  ( I + II )</t>
  </si>
  <si>
    <t>A K T I V E T  A F A T G J A T A</t>
  </si>
  <si>
    <t>III</t>
  </si>
  <si>
    <t>K A P I T A L I</t>
  </si>
  <si>
    <t>1  Investimet financiare aftgjata</t>
  </si>
  <si>
    <t>1  Aksione te pakicës (PF të konsoliduara)</t>
  </si>
  <si>
    <t>2  Aktive afatgjata materiale</t>
  </si>
  <si>
    <t>&gt;Toka</t>
  </si>
  <si>
    <t>3   Kapitali aksionar</t>
  </si>
  <si>
    <t>&gt;Ndërtesa</t>
  </si>
  <si>
    <t>4   Primi i aksionit</t>
  </si>
  <si>
    <t>&gt;Makineri e pajisje</t>
  </si>
  <si>
    <t>5   Njësitë ose aksionet e thesarit (Negative)</t>
  </si>
  <si>
    <t>&gt;Aktive të tjera afatgjata materiale</t>
  </si>
  <si>
    <t>6   Rezervat statutore</t>
  </si>
  <si>
    <t>3  Aktive Biologjike afatgjata</t>
  </si>
  <si>
    <t>7   Rezervat ligjore</t>
  </si>
  <si>
    <t>4  Aktive afatgjata jomateriale</t>
  </si>
  <si>
    <t>8   Rezerva të tjera</t>
  </si>
  <si>
    <t>5  Kapitali aksionar i papaguar</t>
  </si>
  <si>
    <t>9   Fitime të pashpërndara</t>
  </si>
  <si>
    <t>6  Aktive te tjera afatgjata</t>
  </si>
  <si>
    <t>10 Fitim Humbja e viti financiar</t>
  </si>
  <si>
    <t>T O T A L I  I  A K T I V E V E  ( I + II )</t>
  </si>
  <si>
    <t>T O T A L I  I  P A S I V E V E  D H E  K A P I T A L  ( I + II )</t>
  </si>
  <si>
    <t>( Bazuar në klasifikimin e Shpenzimeve sipas Natyrës)</t>
  </si>
  <si>
    <t>Përshkrimi i Elementëve</t>
  </si>
  <si>
    <t xml:space="preserve"> Shitjet neto</t>
  </si>
  <si>
    <t xml:space="preserve"> Të ardhura të tjera nga veprimtaria e shfrytëzimit</t>
  </si>
  <si>
    <t xml:space="preserve"> Ndrysh. Në invent. Prod. Gatshme në proces</t>
  </si>
  <si>
    <t xml:space="preserve"> Materialet e konsumuara</t>
  </si>
  <si>
    <t xml:space="preserve"> Kosto e punës</t>
  </si>
  <si>
    <t xml:space="preserve">           Pagat e personelit</t>
  </si>
  <si>
    <t xml:space="preserve">           Shpenzimet për sigurimet shoqërore e shëndetësore</t>
  </si>
  <si>
    <t xml:space="preserve"> Amortizimi</t>
  </si>
  <si>
    <t xml:space="preserve"> Shpenzime të tjera</t>
  </si>
  <si>
    <t xml:space="preserve"> Totali i shpenzimeve  (shumat 4+7)</t>
  </si>
  <si>
    <t xml:space="preserve"> Fitimi (humbja) nga veprimtaritë kryesore (1+2+/-3-8)</t>
  </si>
  <si>
    <t xml:space="preserve"> Të ardhurat dhe shpenzimet financiare nga njësitë e kontrolluara</t>
  </si>
  <si>
    <t xml:space="preserve"> Të ardhurat dhe shpenzimet financiare nga pjesmarrjet</t>
  </si>
  <si>
    <t xml:space="preserve"> Të ardhurat dhe shpenizmet financiare</t>
  </si>
  <si>
    <t xml:space="preserve"> 12.1  Të ardh. e shpenz. financ. nga invest. të tjera financ. afatgjata</t>
  </si>
  <si>
    <t xml:space="preserve"> 12.2  Të ardhurat dhe shpenzimet nga interesat</t>
  </si>
  <si>
    <t xml:space="preserve"> 12.3  Fitimet (Humbjet) nga kursi i këmbimit</t>
  </si>
  <si>
    <t>Totali i të Ardhurave dhe Shpenzimeve Financiare</t>
  </si>
  <si>
    <t>Fitmi/Humbja para tatimit ( 9+/-13)</t>
  </si>
  <si>
    <t>Shpenzimet e tatim mbi fitimin</t>
  </si>
  <si>
    <t>Fitim (Humbja) neto e vitit financiar ( 14-15)</t>
  </si>
  <si>
    <t>Elementet e pasqyrave të konsoliduara</t>
  </si>
  <si>
    <t>Pasqyra e Fluksit Monetar- Metoda Direkte</t>
  </si>
  <si>
    <t xml:space="preserve"> Fluksi monetar nga veprimtaritë e shfrytëzimit</t>
  </si>
  <si>
    <t xml:space="preserve">         Mjete monetare(MM) të arkëtuara nga klientët</t>
  </si>
  <si>
    <t xml:space="preserve">         MM të paguara ndaj furnitorëve dhe punonjësve</t>
  </si>
  <si>
    <t xml:space="preserve">         MM të ardhura nga veprimtaritë</t>
  </si>
  <si>
    <t xml:space="preserve">         Interesi I paguar</t>
  </si>
  <si>
    <t xml:space="preserve">         Tatim mbi fitimin I paguar</t>
  </si>
  <si>
    <t xml:space="preserve">       MM neto nga veprimtaritë e shfrytëzimit</t>
  </si>
  <si>
    <t xml:space="preserve"> Fluksi monetar nga veprimtaritë investuese</t>
  </si>
  <si>
    <t xml:space="preserve">         Blerja e njësisë së kontrolluar X minus paratë e Arkëtuara</t>
  </si>
  <si>
    <t xml:space="preserve">         Blerja e aktiveve afatgjata materiale</t>
  </si>
  <si>
    <t xml:space="preserve">         Të ardhura nga shitjet e paisjeve</t>
  </si>
  <si>
    <t xml:space="preserve">         Interesi i arkëtuar</t>
  </si>
  <si>
    <t xml:space="preserve">         Dividentët e arkëtuar</t>
  </si>
  <si>
    <t xml:space="preserve">        MM neto të përdorura në veprimtaritë investuese</t>
  </si>
  <si>
    <t xml:space="preserve"> Flukusi monetar nga aktivitetet  financiare</t>
  </si>
  <si>
    <t xml:space="preserve">         Të ardhura nga emëtimi I kapitalit aksionar</t>
  </si>
  <si>
    <t xml:space="preserve">         Të ardhura nga humarrje afatgjata</t>
  </si>
  <si>
    <t xml:space="preserve">         Pagesat e detyrimeve të qerasë financiare</t>
  </si>
  <si>
    <t xml:space="preserve">         Dividentët të paguar</t>
  </si>
  <si>
    <t xml:space="preserve">        MM neto e përdorura në Veprimtaritë Financiare</t>
  </si>
  <si>
    <t xml:space="preserve"> Rritja/Rënia neto e mjeteve monetare</t>
  </si>
  <si>
    <t xml:space="preserve"> Mjetet monetare në fillim të periudhës kontabël</t>
  </si>
  <si>
    <t xml:space="preserve"> Mjetet monetare në fund të periudhës kontabël</t>
  </si>
  <si>
    <t>Pasqyra e Fluksit Monetar - Metoda Indirekte</t>
  </si>
  <si>
    <t xml:space="preserve"> Fluksi i parave nga veprimtaria e shfrytëzimit</t>
  </si>
  <si>
    <t xml:space="preserve">          Fitimi para tatimit</t>
  </si>
  <si>
    <t xml:space="preserve">          Rregullimet per :</t>
  </si>
  <si>
    <t xml:space="preserve">                      Amortizimin</t>
  </si>
  <si>
    <t xml:space="preserve">                      Humbje nga kembimet  valutore</t>
  </si>
  <si>
    <t xml:space="preserve">                      Te ardhurat nga investimet</t>
  </si>
  <si>
    <t xml:space="preserve">                      Shpenzime per interesa</t>
  </si>
  <si>
    <t xml:space="preserve">            MM te përfituara nga aktvitetet</t>
  </si>
  <si>
    <t xml:space="preserve">            Interesi i paguar</t>
  </si>
  <si>
    <t xml:space="preserve">            Tatim mbi fitimin e paguar</t>
  </si>
  <si>
    <t xml:space="preserve">         MM nga aktivitetet e shfrytëzimit</t>
  </si>
  <si>
    <t>Fluksi monetar nga veprimatria investuese</t>
  </si>
  <si>
    <t xml:space="preserve">            Blerja e aktiveve afatgjata materiale</t>
  </si>
  <si>
    <t xml:space="preserve">            Të ardhura nga shitja e paisjeve</t>
  </si>
  <si>
    <t xml:space="preserve">             Interesi i arkëtuar</t>
  </si>
  <si>
    <t xml:space="preserve">             Dividenti i arkëtuar</t>
  </si>
  <si>
    <t xml:space="preserve">           MM neto të përdorura në veprimtaritë investuese</t>
  </si>
  <si>
    <t>Fluksi monetar nga veprimtarite financiare</t>
  </si>
  <si>
    <t xml:space="preserve">              Të ardhura nga emetimi i kapitalit aksioner</t>
  </si>
  <si>
    <t xml:space="preserve">              Të ardhura nga humarrjet afatgjata</t>
  </si>
  <si>
    <t xml:space="preserve">               Pagesat e detyrimeve të qirasë financiare</t>
  </si>
  <si>
    <t xml:space="preserve">               Dividentët e paguar</t>
  </si>
  <si>
    <t xml:space="preserve">               MM neto e përdorur në veprimtaritë financiare</t>
  </si>
  <si>
    <t>Rritje/Renie neto e mjeteve monetare</t>
  </si>
  <si>
    <t>Mjete monetare ne fillim te periudhes kontabel</t>
  </si>
  <si>
    <t>Mjete monetare ne fund te periudhes kontabel</t>
  </si>
  <si>
    <t>A</t>
  </si>
  <si>
    <t>B</t>
  </si>
  <si>
    <t>Pozicioni i rregulluar</t>
  </si>
  <si>
    <t xml:space="preserve">Rritje/Renie ne tepricen e kerkesave te arketueshme nga                                                                                                aktiviteti, si dhe kerkesa te arketueshme te tjera                                      </t>
  </si>
  <si>
    <t xml:space="preserve">  Rritje/Renie ne tepricen e detyrimeve, per tu paguar nga aktiviteti </t>
  </si>
  <si>
    <t xml:space="preserve"> Rritje/Renie ne tepricen inventarit</t>
  </si>
  <si>
    <t xml:space="preserve">  Blerja e njësisë së  kontrolluar X minus paratë e Arkëtuara</t>
  </si>
  <si>
    <t>Pozicioni me 31 Dhjetor 2010</t>
  </si>
  <si>
    <t>PAQYRA E NDRYSHIMIT TE KAPITALIT</t>
  </si>
  <si>
    <t>Kapitali aksionar</t>
  </si>
  <si>
    <t>Primi I aksionit</t>
  </si>
  <si>
    <t>Aksionet e thesarit</t>
  </si>
  <si>
    <t>Rezerva statutore dhe ligjore</t>
  </si>
  <si>
    <t>Fitimi i pashperndare</t>
  </si>
  <si>
    <t>Totali</t>
  </si>
  <si>
    <t>Pozicioni me 31 Dhjetor viti 2008</t>
  </si>
  <si>
    <t>Efekti i ndryshimit ne politikat kontabel</t>
  </si>
  <si>
    <t>Fitimi neto i viti financiar</t>
  </si>
  <si>
    <t>Dividendet e paguar</t>
  </si>
  <si>
    <t>Transferime ne rezerven e detyrueshme statutore</t>
  </si>
  <si>
    <t>Emetimi i kapitalit aksionar</t>
  </si>
  <si>
    <t>Pozicioni me 31 Dhjetor viti 2009</t>
  </si>
  <si>
    <t>Fitmi neto per periudhen kontabel</t>
  </si>
  <si>
    <t>Emetim i kapitalit aksionar</t>
  </si>
  <si>
    <t>Aksione te thesarit te riblera</t>
  </si>
  <si>
    <t>Një pasqyre e pa konsoliduar</t>
  </si>
  <si>
    <t xml:space="preserve">PASQYRAT  FINANCIARE </t>
  </si>
  <si>
    <t>Për vitin ushtrimor të  mbyllur  më 31  Dhjetor  2010</t>
  </si>
  <si>
    <t xml:space="preserve">PASQYRA E TE ARDHURAVE DHE SHPENIZMEVE </t>
  </si>
  <si>
    <t>PASQYRA E FLUKSIT MONETAR- METODA DIREKTE</t>
  </si>
  <si>
    <t>PASYRA E FLUKSIT MONETAR- METODA INDIREKTE</t>
  </si>
  <si>
    <t>"Muca" shpk</t>
  </si>
  <si>
    <t>Periudha     Paraardhese</t>
  </si>
  <si>
    <t>Periudha      Paraardhese</t>
  </si>
  <si>
    <t xml:space="preserve">2   Kapitali që i përket aksionarëve të shoqërisë mëmë </t>
  </si>
  <si>
    <t>Periudha          Paraardhese</t>
  </si>
  <si>
    <t>Periudha             Paraardhese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</si>
</sst>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b/>
      <sz val="11"/>
      <color indexed="8"/>
      <name val="Calibri"/>
      <family val="2"/>
    </font>
    <font>
      <b/>
      <sz val="11"/>
      <color theme="1" tint="4.9989318521683403E-2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Border="1"/>
    <xf numFmtId="3" fontId="1" fillId="0" borderId="1" xfId="0" applyNumberFormat="1" applyFont="1" applyBorder="1"/>
    <xf numFmtId="0" fontId="1" fillId="0" borderId="1" xfId="0" applyFont="1" applyBorder="1"/>
    <xf numFmtId="3" fontId="0" fillId="0" borderId="1" xfId="0" applyNumberFormat="1" applyBorder="1"/>
    <xf numFmtId="0" fontId="4" fillId="0" borderId="1" xfId="0" applyFont="1" applyBorder="1"/>
    <xf numFmtId="0" fontId="0" fillId="0" borderId="1" xfId="0" applyFill="1" applyBorder="1"/>
    <xf numFmtId="0" fontId="1" fillId="0" borderId="1" xfId="0" applyFont="1" applyFill="1" applyBorder="1"/>
    <xf numFmtId="0" fontId="5" fillId="0" borderId="1" xfId="0" applyFont="1" applyBorder="1"/>
    <xf numFmtId="3" fontId="6" fillId="0" borderId="1" xfId="0" applyNumberFormat="1" applyFont="1" applyFill="1" applyBorder="1"/>
    <xf numFmtId="3" fontId="7" fillId="0" borderId="1" xfId="0" applyNumberFormat="1" applyFont="1" applyBorder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9" fillId="0" borderId="0" xfId="0" applyFont="1" applyAlignment="1"/>
    <xf numFmtId="0" fontId="9" fillId="0" borderId="0" xfId="0" applyFont="1" applyAlignment="1">
      <alignment horizontal="left"/>
    </xf>
    <xf numFmtId="0" fontId="13" fillId="0" borderId="0" xfId="0" applyFont="1"/>
    <xf numFmtId="0" fontId="9" fillId="0" borderId="0" xfId="0" applyFont="1" applyAlignment="1">
      <alignment horizontal="center"/>
    </xf>
    <xf numFmtId="0" fontId="14" fillId="0" borderId="1" xfId="0" applyFont="1" applyBorder="1"/>
    <xf numFmtId="3" fontId="14" fillId="0" borderId="1" xfId="0" applyNumberFormat="1" applyFont="1" applyBorder="1"/>
    <xf numFmtId="0" fontId="14" fillId="0" borderId="0" xfId="0" applyFont="1"/>
    <xf numFmtId="3" fontId="0" fillId="0" borderId="0" xfId="0" applyNumberForma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3" fontId="0" fillId="0" borderId="7" xfId="0" applyNumberFormat="1" applyBorder="1"/>
    <xf numFmtId="3" fontId="14" fillId="0" borderId="1" xfId="0" applyNumberFormat="1" applyFont="1" applyBorder="1"/>
    <xf numFmtId="0" fontId="14" fillId="0" borderId="6" xfId="0" applyFont="1" applyBorder="1" applyAlignment="1">
      <alignment horizontal="center"/>
    </xf>
    <xf numFmtId="3" fontId="14" fillId="0" borderId="7" xfId="0" applyNumberFormat="1" applyFont="1" applyBorder="1"/>
    <xf numFmtId="0" fontId="14" fillId="0" borderId="0" xfId="0" applyFont="1"/>
    <xf numFmtId="0" fontId="14" fillId="0" borderId="8" xfId="0" applyFont="1" applyBorder="1" applyAlignment="1">
      <alignment horizontal="center"/>
    </xf>
    <xf numFmtId="3" fontId="14" fillId="0" borderId="2" xfId="0" applyNumberFormat="1" applyFont="1" applyBorder="1"/>
    <xf numFmtId="3" fontId="14" fillId="0" borderId="9" xfId="0" applyNumberFormat="1" applyFont="1" applyBorder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15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BILANCE%202010/DOKA%20BILANC%20%202010/Bilanc%20Firme%20DDD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dihmë"/>
      <sheetName val="Hyrjet"/>
      <sheetName val="Paga"/>
      <sheetName val="Ardhura"/>
      <sheetName val="arka leke"/>
      <sheetName val="Centraliz."/>
      <sheetName val="VEPRIME TE NDRYSHME"/>
      <sheetName val="Banka USD"/>
      <sheetName val="Banka EURO"/>
      <sheetName val="Banka LEK"/>
      <sheetName val="FAQJA 1"/>
      <sheetName val="AKTIV PASIVI"/>
      <sheetName val="PASH 1"/>
      <sheetName val="PASH2"/>
      <sheetName val="CASH DIREKT"/>
      <sheetName val="CASH INDIREKT"/>
      <sheetName val="KAPITALI KONS"/>
      <sheetName val="KAPITALI PAKONS"/>
      <sheetName val="SHENIMET"/>
    </sheetNames>
    <sheetDataSet>
      <sheetData sheetId="0"/>
      <sheetData sheetId="1"/>
      <sheetData sheetId="2"/>
      <sheetData sheetId="3"/>
      <sheetData sheetId="4"/>
      <sheetData sheetId="5">
        <row r="37">
          <cell r="M3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7"/>
  <sheetViews>
    <sheetView topLeftCell="B1" workbookViewId="0">
      <selection activeCell="L17" sqref="L17"/>
    </sheetView>
  </sheetViews>
  <sheetFormatPr defaultRowHeight="15"/>
  <cols>
    <col min="1" max="1" width="5.28515625" customWidth="1"/>
    <col min="2" max="2" width="44.140625" customWidth="1"/>
    <col min="4" max="4" width="15.28515625" customWidth="1"/>
    <col min="5" max="5" width="15.140625" customWidth="1"/>
    <col min="6" max="6" width="4.28515625" customWidth="1"/>
    <col min="7" max="7" width="46.5703125" customWidth="1"/>
    <col min="8" max="8" width="10" customWidth="1"/>
    <col min="9" max="9" width="13.85546875" customWidth="1"/>
    <col min="10" max="10" width="14.28515625" customWidth="1"/>
  </cols>
  <sheetData>
    <row r="1" spans="1:10">
      <c r="A1" s="1"/>
      <c r="B1" t="s">
        <v>185</v>
      </c>
      <c r="F1" s="1"/>
    </row>
    <row r="2" spans="1:10" s="26" customFormat="1" ht="15.75">
      <c r="A2" s="24"/>
      <c r="B2" s="52" t="s">
        <v>180</v>
      </c>
      <c r="C2" s="52"/>
      <c r="D2" s="52"/>
      <c r="E2" s="52"/>
      <c r="F2" s="25"/>
      <c r="G2" s="52"/>
      <c r="H2" s="52"/>
      <c r="I2" s="52"/>
      <c r="J2" s="52"/>
    </row>
    <row r="3" spans="1:10" s="26" customFormat="1" ht="20.25" customHeight="1">
      <c r="A3" s="24"/>
      <c r="B3" s="53" t="s">
        <v>181</v>
      </c>
      <c r="C3" s="53"/>
      <c r="D3" s="53"/>
      <c r="E3" s="53"/>
      <c r="F3" s="25"/>
      <c r="G3" s="53"/>
      <c r="H3" s="53"/>
      <c r="I3" s="53"/>
      <c r="J3" s="53"/>
    </row>
    <row r="4" spans="1:10" ht="20.25">
      <c r="A4" s="1"/>
      <c r="B4" s="4"/>
      <c r="C4" s="4"/>
      <c r="D4" s="4"/>
      <c r="E4" s="2"/>
      <c r="F4" s="3"/>
      <c r="G4" s="3"/>
      <c r="H4" s="3"/>
      <c r="I4" s="3"/>
      <c r="J4" s="2"/>
    </row>
    <row r="5" spans="1:10" ht="26.25">
      <c r="A5" s="5" t="s">
        <v>0</v>
      </c>
      <c r="B5" s="5" t="s">
        <v>1</v>
      </c>
      <c r="C5" s="5" t="s">
        <v>2</v>
      </c>
      <c r="D5" s="6" t="s">
        <v>3</v>
      </c>
      <c r="E5" s="6" t="s">
        <v>187</v>
      </c>
      <c r="F5" s="5" t="s">
        <v>0</v>
      </c>
      <c r="G5" s="7" t="s">
        <v>4</v>
      </c>
      <c r="H5" s="7" t="s">
        <v>2</v>
      </c>
      <c r="I5" s="6" t="s">
        <v>3</v>
      </c>
      <c r="J5" s="6" t="s">
        <v>186</v>
      </c>
    </row>
    <row r="6" spans="1:10">
      <c r="A6" s="5" t="s">
        <v>5</v>
      </c>
      <c r="B6" s="5" t="s">
        <v>6</v>
      </c>
      <c r="C6" s="8"/>
      <c r="D6" s="9">
        <f>D7+D11+D10+D19+D27+D28+D29</f>
        <v>517797965</v>
      </c>
      <c r="E6" s="9">
        <f>E7+E11+E10+E19+E27+E28+E29</f>
        <v>445977107</v>
      </c>
      <c r="F6" s="5" t="s">
        <v>5</v>
      </c>
      <c r="G6" s="5" t="s">
        <v>7</v>
      </c>
      <c r="H6" s="10"/>
      <c r="I6" s="9">
        <f>I7+I8+I11+I22+I23</f>
        <v>359454705</v>
      </c>
      <c r="J6" s="9">
        <f>J7+J8+J11+J22+J23</f>
        <v>311407868</v>
      </c>
    </row>
    <row r="7" spans="1:10">
      <c r="A7" s="5"/>
      <c r="B7" s="10" t="s">
        <v>8</v>
      </c>
      <c r="C7" s="8"/>
      <c r="D7" s="9">
        <f>SUM(D8:D9)</f>
        <v>87271820</v>
      </c>
      <c r="E7" s="9">
        <f>SUM(E8:E9)</f>
        <v>73463145</v>
      </c>
      <c r="F7" s="5"/>
      <c r="G7" s="10" t="s">
        <v>9</v>
      </c>
      <c r="H7" s="8"/>
      <c r="I7" s="11"/>
      <c r="J7" s="11"/>
    </row>
    <row r="8" spans="1:10">
      <c r="A8" s="5"/>
      <c r="B8" s="12" t="s">
        <v>10</v>
      </c>
      <c r="C8" s="8"/>
      <c r="D8" s="11">
        <v>588506</v>
      </c>
      <c r="E8" s="11">
        <v>511414</v>
      </c>
      <c r="F8" s="5"/>
      <c r="G8" s="10" t="s">
        <v>11</v>
      </c>
      <c r="H8" s="10"/>
      <c r="I8" s="9">
        <f>SUM(I9:I10)</f>
        <v>0</v>
      </c>
      <c r="J8" s="9">
        <f>SUM(J9:J10)</f>
        <v>0</v>
      </c>
    </row>
    <row r="9" spans="1:10">
      <c r="A9" s="5"/>
      <c r="B9" s="12" t="s">
        <v>12</v>
      </c>
      <c r="C9" s="8"/>
      <c r="D9" s="11">
        <v>86683314</v>
      </c>
      <c r="E9" s="11">
        <v>72951731</v>
      </c>
      <c r="F9" s="5"/>
      <c r="G9" s="8" t="s">
        <v>13</v>
      </c>
      <c r="H9" s="8"/>
      <c r="I9" s="11"/>
      <c r="J9" s="11"/>
    </row>
    <row r="10" spans="1:10">
      <c r="A10" s="5"/>
      <c r="B10" s="10" t="s">
        <v>14</v>
      </c>
      <c r="C10" s="8"/>
      <c r="D10" s="11"/>
      <c r="E10" s="11"/>
      <c r="F10" s="5"/>
      <c r="G10" s="8" t="s">
        <v>15</v>
      </c>
      <c r="H10" s="8"/>
      <c r="I10" s="11"/>
      <c r="J10" s="11"/>
    </row>
    <row r="11" spans="1:10">
      <c r="A11" s="5"/>
      <c r="B11" s="10" t="s">
        <v>16</v>
      </c>
      <c r="C11" s="8"/>
      <c r="D11" s="9">
        <f>SUM(D12:D16)</f>
        <v>110374063</v>
      </c>
      <c r="E11" s="9">
        <f>SUM(E12:E16)</f>
        <v>165346394</v>
      </c>
      <c r="F11" s="5"/>
      <c r="G11" s="10" t="s">
        <v>17</v>
      </c>
      <c r="H11" s="10"/>
      <c r="I11" s="9">
        <f>SUM(I12:I21)</f>
        <v>359454705</v>
      </c>
      <c r="J11" s="9">
        <f>SUM(J12:J21)</f>
        <v>311407868</v>
      </c>
    </row>
    <row r="12" spans="1:10">
      <c r="A12" s="5"/>
      <c r="B12" s="8" t="s">
        <v>18</v>
      </c>
      <c r="C12" s="8"/>
      <c r="D12" s="11">
        <v>56170802</v>
      </c>
      <c r="E12" s="11">
        <v>127691523</v>
      </c>
      <c r="F12" s="5"/>
      <c r="G12" s="8" t="s">
        <v>19</v>
      </c>
      <c r="H12" s="8"/>
      <c r="I12" s="11">
        <v>88601454</v>
      </c>
      <c r="J12" s="11">
        <v>115513785</v>
      </c>
    </row>
    <row r="13" spans="1:10">
      <c r="A13" s="5"/>
      <c r="B13" s="8" t="s">
        <v>20</v>
      </c>
      <c r="C13" s="8"/>
      <c r="D13" s="11"/>
      <c r="E13" s="11"/>
      <c r="F13" s="5"/>
      <c r="G13" s="8" t="s">
        <v>21</v>
      </c>
      <c r="H13" s="8"/>
      <c r="I13" s="11"/>
      <c r="J13" s="11"/>
    </row>
    <row r="14" spans="1:10">
      <c r="A14" s="5"/>
      <c r="B14" s="8" t="s">
        <v>22</v>
      </c>
      <c r="C14" s="8"/>
      <c r="D14" s="11">
        <v>1760091</v>
      </c>
      <c r="E14" s="11">
        <v>2039096</v>
      </c>
      <c r="F14" s="5"/>
      <c r="G14" s="8" t="s">
        <v>23</v>
      </c>
      <c r="H14" s="8"/>
      <c r="I14" s="11">
        <v>318823</v>
      </c>
      <c r="J14" s="11">
        <v>268733</v>
      </c>
    </row>
    <row r="15" spans="1:10">
      <c r="A15" s="5"/>
      <c r="B15" s="8" t="s">
        <v>24</v>
      </c>
      <c r="C15" s="8"/>
      <c r="D15" s="11">
        <v>52443170</v>
      </c>
      <c r="E15" s="11">
        <v>35615775</v>
      </c>
      <c r="F15" s="5"/>
      <c r="G15" s="8" t="s">
        <v>25</v>
      </c>
      <c r="H15" s="8"/>
      <c r="I15" s="11">
        <v>209906</v>
      </c>
      <c r="J15" s="11">
        <v>182828</v>
      </c>
    </row>
    <row r="16" spans="1:10">
      <c r="A16" s="5"/>
      <c r="B16" s="12" t="s">
        <v>26</v>
      </c>
      <c r="C16" s="8"/>
      <c r="D16" s="11"/>
      <c r="E16" s="11"/>
      <c r="F16" s="5"/>
      <c r="G16" s="8" t="s">
        <v>27</v>
      </c>
      <c r="H16" s="8"/>
      <c r="I16" s="11"/>
      <c r="J16" s="11"/>
    </row>
    <row r="17" spans="1:10">
      <c r="A17" s="5"/>
      <c r="B17" s="8"/>
      <c r="C17" s="8"/>
      <c r="D17" s="11"/>
      <c r="E17" s="11"/>
      <c r="F17" s="5"/>
      <c r="G17" s="12" t="s">
        <v>28</v>
      </c>
      <c r="H17" s="8"/>
      <c r="I17" s="11"/>
      <c r="J17" s="11"/>
    </row>
    <row r="18" spans="1:10">
      <c r="A18" s="5"/>
      <c r="B18" s="8"/>
      <c r="C18" s="8"/>
      <c r="D18" s="11"/>
      <c r="E18" s="11"/>
      <c r="F18" s="5"/>
      <c r="G18" s="13" t="s">
        <v>29</v>
      </c>
      <c r="H18" s="8"/>
      <c r="I18" s="11">
        <v>774120</v>
      </c>
      <c r="J18" s="11">
        <v>488000</v>
      </c>
    </row>
    <row r="19" spans="1:10">
      <c r="A19" s="5"/>
      <c r="B19" s="10" t="s">
        <v>30</v>
      </c>
      <c r="C19" s="8"/>
      <c r="D19" s="9">
        <f>SUM(D20:D25)</f>
        <v>320152082</v>
      </c>
      <c r="E19" s="9">
        <f>SUM(E20:E25)</f>
        <v>207167568</v>
      </c>
      <c r="F19" s="5"/>
      <c r="G19" s="13" t="s">
        <v>31</v>
      </c>
      <c r="H19" s="8"/>
      <c r="I19" s="11"/>
      <c r="J19" s="11"/>
    </row>
    <row r="20" spans="1:10">
      <c r="A20" s="5"/>
      <c r="B20" s="8" t="s">
        <v>32</v>
      </c>
      <c r="C20" s="8"/>
      <c r="D20" s="11"/>
      <c r="E20" s="11"/>
      <c r="F20" s="5"/>
      <c r="G20" s="13" t="s">
        <v>33</v>
      </c>
      <c r="H20" s="8"/>
      <c r="I20" s="11"/>
      <c r="J20" s="11"/>
    </row>
    <row r="21" spans="1:10">
      <c r="A21" s="5"/>
      <c r="B21" s="8" t="s">
        <v>34</v>
      </c>
      <c r="C21" s="8"/>
      <c r="D21" s="11"/>
      <c r="E21" s="11"/>
      <c r="F21" s="5"/>
      <c r="G21" s="13" t="s">
        <v>35</v>
      </c>
      <c r="H21" s="8"/>
      <c r="I21" s="11">
        <v>269550402</v>
      </c>
      <c r="J21" s="11">
        <v>194954522</v>
      </c>
    </row>
    <row r="22" spans="1:10">
      <c r="A22" s="5"/>
      <c r="B22" s="13" t="s">
        <v>36</v>
      </c>
      <c r="C22" s="8"/>
      <c r="D22" s="11"/>
      <c r="E22" s="11"/>
      <c r="F22" s="5"/>
      <c r="G22" s="10" t="s">
        <v>37</v>
      </c>
      <c r="H22" s="8"/>
      <c r="I22" s="11"/>
      <c r="J22" s="11"/>
    </row>
    <row r="23" spans="1:10">
      <c r="A23" s="5"/>
      <c r="B23" s="8" t="s">
        <v>38</v>
      </c>
      <c r="C23" s="8"/>
      <c r="D23" s="11"/>
      <c r="E23" s="11"/>
      <c r="F23" s="5"/>
      <c r="G23" s="10" t="s">
        <v>39</v>
      </c>
      <c r="H23" s="8"/>
      <c r="I23" s="11"/>
      <c r="J23" s="11"/>
    </row>
    <row r="24" spans="1:10">
      <c r="A24" s="5"/>
      <c r="B24" s="8" t="s">
        <v>40</v>
      </c>
      <c r="C24" s="8"/>
      <c r="D24" s="11">
        <v>320152082</v>
      </c>
      <c r="E24" s="11">
        <v>207167568</v>
      </c>
      <c r="F24" s="5" t="s">
        <v>41</v>
      </c>
      <c r="G24" s="5" t="s">
        <v>42</v>
      </c>
      <c r="H24" s="8"/>
      <c r="I24" s="9">
        <f>I25+I28+I29+I30</f>
        <v>0</v>
      </c>
      <c r="J24" s="9">
        <f>J25+J28+J29+J30</f>
        <v>0</v>
      </c>
    </row>
    <row r="25" spans="1:10">
      <c r="A25" s="5"/>
      <c r="B25" s="8" t="s">
        <v>43</v>
      </c>
      <c r="C25" s="8"/>
      <c r="D25" s="11"/>
      <c r="E25" s="11"/>
      <c r="F25" s="5"/>
      <c r="G25" s="10" t="s">
        <v>44</v>
      </c>
      <c r="H25" s="8"/>
      <c r="I25" s="9">
        <f>SUM(I26:I27)</f>
        <v>0</v>
      </c>
      <c r="J25" s="9">
        <f>SUM(J26:J27)</f>
        <v>0</v>
      </c>
    </row>
    <row r="26" spans="1:10">
      <c r="A26" s="5"/>
      <c r="B26" s="10"/>
      <c r="C26" s="8"/>
      <c r="D26" s="11"/>
      <c r="E26" s="11"/>
      <c r="F26" s="5"/>
      <c r="G26" s="8" t="s">
        <v>45</v>
      </c>
      <c r="H26" s="8"/>
      <c r="I26" s="11"/>
      <c r="J26" s="11"/>
    </row>
    <row r="27" spans="1:10">
      <c r="A27" s="5"/>
      <c r="B27" s="10" t="s">
        <v>46</v>
      </c>
      <c r="C27" s="8"/>
      <c r="D27" s="11"/>
      <c r="E27" s="11"/>
      <c r="F27" s="5"/>
      <c r="G27" s="8" t="s">
        <v>47</v>
      </c>
      <c r="H27" s="8"/>
      <c r="I27" s="11"/>
      <c r="J27" s="11"/>
    </row>
    <row r="28" spans="1:10">
      <c r="A28" s="5"/>
      <c r="B28" s="10" t="s">
        <v>48</v>
      </c>
      <c r="C28" s="8"/>
      <c r="D28" s="11"/>
      <c r="E28" s="11"/>
      <c r="F28" s="5"/>
      <c r="G28" s="10" t="s">
        <v>49</v>
      </c>
      <c r="H28" s="8"/>
      <c r="I28" s="11"/>
      <c r="J28" s="11"/>
    </row>
    <row r="29" spans="1:10">
      <c r="A29" s="5"/>
      <c r="B29" s="10" t="s">
        <v>50</v>
      </c>
      <c r="C29" s="8"/>
      <c r="D29" s="9">
        <f>D30</f>
        <v>0</v>
      </c>
      <c r="E29" s="9">
        <f>E30</f>
        <v>0</v>
      </c>
      <c r="F29" s="5"/>
      <c r="G29" s="10" t="s">
        <v>51</v>
      </c>
      <c r="H29" s="8"/>
      <c r="I29" s="11"/>
      <c r="J29" s="11"/>
    </row>
    <row r="30" spans="1:10">
      <c r="A30" s="5"/>
      <c r="B30" s="14" t="s">
        <v>52</v>
      </c>
      <c r="C30" s="8"/>
      <c r="D30" s="11">
        <f>[1]Centraliz.!M37</f>
        <v>0</v>
      </c>
      <c r="E30" s="11"/>
      <c r="F30" s="5"/>
      <c r="G30" s="10" t="s">
        <v>53</v>
      </c>
      <c r="H30" s="8"/>
      <c r="I30" s="11"/>
      <c r="J30" s="11"/>
    </row>
    <row r="31" spans="1:10">
      <c r="A31" s="5"/>
      <c r="B31" s="10"/>
      <c r="C31" s="8"/>
      <c r="D31" s="11"/>
      <c r="E31" s="11"/>
      <c r="F31" s="5"/>
      <c r="G31" s="14" t="s">
        <v>54</v>
      </c>
      <c r="H31" s="8"/>
      <c r="I31" s="9">
        <f>+I24+I6</f>
        <v>359454705</v>
      </c>
      <c r="J31" s="9">
        <f>+J24+J6</f>
        <v>311407868</v>
      </c>
    </row>
    <row r="32" spans="1:10">
      <c r="A32" s="5" t="s">
        <v>41</v>
      </c>
      <c r="B32" s="5" t="s">
        <v>55</v>
      </c>
      <c r="C32" s="8"/>
      <c r="D32" s="9">
        <f>D33+D34+D39+D40+D41+D42</f>
        <v>171305405</v>
      </c>
      <c r="E32" s="9">
        <f>E33+E34+E39+E40+E41+E42</f>
        <v>170351996</v>
      </c>
      <c r="F32" s="5" t="s">
        <v>56</v>
      </c>
      <c r="G32" s="5" t="s">
        <v>57</v>
      </c>
      <c r="H32" s="8"/>
      <c r="I32" s="9">
        <f>SUM(I33:I42)</f>
        <v>329648665</v>
      </c>
      <c r="J32" s="9">
        <f>SUM(J33:J42)</f>
        <v>304921235</v>
      </c>
    </row>
    <row r="33" spans="1:10">
      <c r="A33" s="5"/>
      <c r="B33" s="10" t="s">
        <v>58</v>
      </c>
      <c r="C33" s="8"/>
      <c r="D33" s="11"/>
      <c r="E33" s="11"/>
      <c r="F33" s="5"/>
      <c r="G33" s="12" t="s">
        <v>59</v>
      </c>
      <c r="H33" s="8"/>
      <c r="I33" s="11"/>
      <c r="J33" s="11"/>
    </row>
    <row r="34" spans="1:10">
      <c r="A34" s="5"/>
      <c r="B34" s="10" t="s">
        <v>60</v>
      </c>
      <c r="C34" s="8"/>
      <c r="D34" s="9">
        <f>SUM(D35:D38)</f>
        <v>171305405</v>
      </c>
      <c r="E34" s="9">
        <f>SUM(E35:E38)</f>
        <v>170351996</v>
      </c>
      <c r="F34" s="5"/>
      <c r="G34" s="12" t="s">
        <v>188</v>
      </c>
      <c r="H34" s="8"/>
      <c r="I34" s="11"/>
      <c r="J34" s="11"/>
    </row>
    <row r="35" spans="1:10">
      <c r="A35" s="5"/>
      <c r="B35" s="8" t="s">
        <v>61</v>
      </c>
      <c r="C35" s="8"/>
      <c r="D35" s="11"/>
      <c r="E35" s="11"/>
      <c r="F35" s="5"/>
      <c r="G35" s="12" t="s">
        <v>62</v>
      </c>
      <c r="H35" s="8"/>
      <c r="I35" s="11">
        <v>216900000</v>
      </c>
      <c r="J35" s="11">
        <v>216900000</v>
      </c>
    </row>
    <row r="36" spans="1:10">
      <c r="A36" s="5"/>
      <c r="B36" s="8" t="s">
        <v>63</v>
      </c>
      <c r="C36" s="8"/>
      <c r="D36" s="11">
        <v>156464530</v>
      </c>
      <c r="E36" s="11">
        <v>151770260</v>
      </c>
      <c r="F36" s="5"/>
      <c r="G36" s="12" t="s">
        <v>64</v>
      </c>
      <c r="H36" s="8"/>
      <c r="I36" s="11"/>
      <c r="J36" s="11"/>
    </row>
    <row r="37" spans="1:10">
      <c r="A37" s="5"/>
      <c r="B37" s="8" t="s">
        <v>65</v>
      </c>
      <c r="C37" s="8"/>
      <c r="D37" s="11">
        <v>14840875</v>
      </c>
      <c r="E37" s="11">
        <v>18581736</v>
      </c>
      <c r="F37" s="5"/>
      <c r="G37" s="12" t="s">
        <v>66</v>
      </c>
      <c r="H37" s="8"/>
      <c r="I37" s="11"/>
      <c r="J37" s="11"/>
    </row>
    <row r="38" spans="1:10">
      <c r="A38" s="5"/>
      <c r="B38" s="8" t="s">
        <v>67</v>
      </c>
      <c r="C38" s="8"/>
      <c r="D38" s="11"/>
      <c r="E38" s="11"/>
      <c r="F38" s="5"/>
      <c r="G38" s="12" t="s">
        <v>68</v>
      </c>
      <c r="H38" s="8"/>
      <c r="I38" s="11"/>
      <c r="J38" s="11"/>
    </row>
    <row r="39" spans="1:10">
      <c r="A39" s="5"/>
      <c r="B39" s="10" t="s">
        <v>69</v>
      </c>
      <c r="C39" s="8"/>
      <c r="D39" s="11"/>
      <c r="E39" s="11"/>
      <c r="F39" s="5"/>
      <c r="G39" s="12" t="s">
        <v>70</v>
      </c>
      <c r="H39" s="8"/>
      <c r="I39" s="11">
        <f>1415166</f>
        <v>1415166</v>
      </c>
      <c r="J39" s="11">
        <v>1415166</v>
      </c>
    </row>
    <row r="40" spans="1:10">
      <c r="A40" s="5"/>
      <c r="B40" s="10" t="s">
        <v>71</v>
      </c>
      <c r="C40" s="8"/>
      <c r="D40" s="11"/>
      <c r="E40" s="11"/>
      <c r="F40" s="5"/>
      <c r="G40" s="12" t="s">
        <v>72</v>
      </c>
      <c r="H40" s="12"/>
      <c r="I40" s="11"/>
      <c r="J40" s="11"/>
    </row>
    <row r="41" spans="1:10">
      <c r="A41" s="5"/>
      <c r="B41" s="10" t="s">
        <v>73</v>
      </c>
      <c r="C41" s="8"/>
      <c r="D41" s="11"/>
      <c r="E41" s="11"/>
      <c r="F41" s="5"/>
      <c r="G41" s="12" t="s">
        <v>74</v>
      </c>
      <c r="H41" s="12"/>
      <c r="I41" s="11">
        <v>86606069</v>
      </c>
      <c r="J41" s="11">
        <v>65323238</v>
      </c>
    </row>
    <row r="42" spans="1:10">
      <c r="A42" s="5"/>
      <c r="B42" s="10" t="s">
        <v>75</v>
      </c>
      <c r="C42" s="8"/>
      <c r="D42" s="11"/>
      <c r="E42" s="11"/>
      <c r="F42" s="5"/>
      <c r="G42" s="12" t="s">
        <v>76</v>
      </c>
      <c r="H42" s="12"/>
      <c r="I42" s="11">
        <v>24727430</v>
      </c>
      <c r="J42" s="11">
        <v>21282831</v>
      </c>
    </row>
    <row r="43" spans="1:10">
      <c r="A43" s="5"/>
      <c r="B43" s="10"/>
      <c r="C43" s="8"/>
      <c r="D43" s="11"/>
      <c r="E43" s="11"/>
      <c r="F43" s="5"/>
      <c r="G43" s="8"/>
      <c r="H43" s="8"/>
      <c r="I43" s="11"/>
      <c r="J43" s="11"/>
    </row>
    <row r="44" spans="1:10" s="34" customFormat="1" ht="18" customHeight="1">
      <c r="A44" s="5"/>
      <c r="B44" s="10" t="s">
        <v>77</v>
      </c>
      <c r="C44" s="32"/>
      <c r="D44" s="9">
        <f>D32+D6</f>
        <v>689103370</v>
      </c>
      <c r="E44" s="9">
        <f>E32+E6</f>
        <v>616329103</v>
      </c>
      <c r="F44" s="5"/>
      <c r="G44" s="10" t="s">
        <v>78</v>
      </c>
      <c r="H44" s="32"/>
      <c r="I44" s="9">
        <f>I31+I32</f>
        <v>689103370</v>
      </c>
      <c r="J44" s="33">
        <f>J31+J32</f>
        <v>616329103</v>
      </c>
    </row>
    <row r="45" spans="1:10">
      <c r="I45" s="35"/>
      <c r="J45" s="35"/>
    </row>
    <row r="46" spans="1:10">
      <c r="I46" s="35"/>
      <c r="J46" s="35"/>
    </row>
    <row r="47" spans="1:10">
      <c r="I47" s="35"/>
      <c r="J47" s="35"/>
    </row>
    <row r="48" spans="1:10">
      <c r="I48" s="35"/>
      <c r="J48" s="35"/>
    </row>
    <row r="49" spans="9:10">
      <c r="I49" s="35"/>
      <c r="J49" s="35"/>
    </row>
    <row r="50" spans="9:10">
      <c r="I50" s="35"/>
      <c r="J50" s="35"/>
    </row>
    <row r="51" spans="9:10">
      <c r="I51" s="35"/>
      <c r="J51" s="35"/>
    </row>
    <row r="52" spans="9:10">
      <c r="I52" s="35"/>
      <c r="J52" s="35"/>
    </row>
    <row r="53" spans="9:10">
      <c r="I53" s="35"/>
      <c r="J53" s="35"/>
    </row>
    <row r="54" spans="9:10">
      <c r="I54" s="35"/>
      <c r="J54" s="35"/>
    </row>
    <row r="55" spans="9:10">
      <c r="I55" s="35"/>
      <c r="J55" s="35"/>
    </row>
    <row r="56" spans="9:10">
      <c r="I56" s="35"/>
      <c r="J56" s="35"/>
    </row>
    <row r="57" spans="9:10">
      <c r="I57" s="35"/>
      <c r="J57" s="35"/>
    </row>
    <row r="58" spans="9:10">
      <c r="I58" s="35"/>
      <c r="J58" s="35"/>
    </row>
    <row r="59" spans="9:10">
      <c r="I59" s="35"/>
      <c r="J59" s="35"/>
    </row>
    <row r="60" spans="9:10">
      <c r="I60" s="35"/>
      <c r="J60" s="35"/>
    </row>
    <row r="61" spans="9:10">
      <c r="I61" s="35"/>
      <c r="J61" s="35"/>
    </row>
    <row r="62" spans="9:10">
      <c r="I62" s="35"/>
      <c r="J62" s="35"/>
    </row>
    <row r="63" spans="9:10">
      <c r="I63" s="35"/>
      <c r="J63" s="35"/>
    </row>
    <row r="64" spans="9:10">
      <c r="I64" s="35"/>
      <c r="J64" s="35"/>
    </row>
    <row r="65" spans="9:10">
      <c r="I65" s="35"/>
      <c r="J65" s="35"/>
    </row>
    <row r="66" spans="9:10">
      <c r="I66" s="35"/>
      <c r="J66" s="35"/>
    </row>
    <row r="67" spans="9:10">
      <c r="I67" s="35"/>
      <c r="J67" s="35"/>
    </row>
    <row r="68" spans="9:10">
      <c r="I68" s="35"/>
      <c r="J68" s="35"/>
    </row>
    <row r="69" spans="9:10">
      <c r="I69" s="35"/>
      <c r="J69" s="35"/>
    </row>
    <row r="70" spans="9:10">
      <c r="I70" s="35"/>
      <c r="J70" s="35"/>
    </row>
    <row r="71" spans="9:10">
      <c r="I71" s="35"/>
      <c r="J71" s="35"/>
    </row>
    <row r="72" spans="9:10">
      <c r="I72" s="35"/>
      <c r="J72" s="35"/>
    </row>
    <row r="73" spans="9:10">
      <c r="I73" s="35"/>
      <c r="J73" s="35"/>
    </row>
    <row r="74" spans="9:10">
      <c r="I74" s="35"/>
      <c r="J74" s="35"/>
    </row>
    <row r="75" spans="9:10">
      <c r="I75" s="35"/>
      <c r="J75" s="35"/>
    </row>
    <row r="76" spans="9:10">
      <c r="I76" s="35"/>
      <c r="J76" s="35"/>
    </row>
    <row r="77" spans="9:10">
      <c r="I77" s="35"/>
      <c r="J77" s="35"/>
    </row>
    <row r="78" spans="9:10">
      <c r="I78" s="35"/>
      <c r="J78" s="35"/>
    </row>
    <row r="79" spans="9:10">
      <c r="I79" s="35"/>
      <c r="J79" s="35"/>
    </row>
    <row r="80" spans="9:10">
      <c r="I80" s="35"/>
      <c r="J80" s="35"/>
    </row>
    <row r="81" spans="9:10">
      <c r="I81" s="35"/>
      <c r="J81" s="35"/>
    </row>
    <row r="82" spans="9:10">
      <c r="I82" s="35"/>
      <c r="J82" s="35"/>
    </row>
    <row r="83" spans="9:10">
      <c r="I83" s="35"/>
      <c r="J83" s="35"/>
    </row>
    <row r="84" spans="9:10">
      <c r="I84" s="35"/>
      <c r="J84" s="35"/>
    </row>
    <row r="85" spans="9:10">
      <c r="I85" s="35"/>
      <c r="J85" s="35"/>
    </row>
    <row r="86" spans="9:10">
      <c r="I86" s="35"/>
      <c r="J86" s="35"/>
    </row>
    <row r="87" spans="9:10">
      <c r="I87" s="35"/>
      <c r="J87" s="35"/>
    </row>
    <row r="88" spans="9:10">
      <c r="I88" s="35"/>
      <c r="J88" s="35"/>
    </row>
    <row r="89" spans="9:10">
      <c r="I89" s="35"/>
      <c r="J89" s="35"/>
    </row>
    <row r="90" spans="9:10">
      <c r="I90" s="35"/>
      <c r="J90" s="35"/>
    </row>
    <row r="91" spans="9:10">
      <c r="I91" s="35"/>
      <c r="J91" s="35"/>
    </row>
    <row r="92" spans="9:10">
      <c r="I92" s="35"/>
      <c r="J92" s="35"/>
    </row>
    <row r="93" spans="9:10">
      <c r="I93" s="35"/>
      <c r="J93" s="35"/>
    </row>
    <row r="94" spans="9:10">
      <c r="I94" s="35"/>
      <c r="J94" s="35"/>
    </row>
    <row r="95" spans="9:10">
      <c r="I95" s="35"/>
      <c r="J95" s="35"/>
    </row>
    <row r="96" spans="9:10">
      <c r="I96" s="35"/>
      <c r="J96" s="35"/>
    </row>
    <row r="97" spans="9:10">
      <c r="I97" s="35"/>
      <c r="J97" s="35"/>
    </row>
    <row r="98" spans="9:10">
      <c r="I98" s="35"/>
      <c r="J98" s="35"/>
    </row>
    <row r="99" spans="9:10">
      <c r="I99" s="35"/>
      <c r="J99" s="35"/>
    </row>
    <row r="100" spans="9:10">
      <c r="I100" s="35"/>
      <c r="J100" s="35"/>
    </row>
    <row r="101" spans="9:10">
      <c r="I101" s="35"/>
      <c r="J101" s="35"/>
    </row>
    <row r="102" spans="9:10">
      <c r="I102" s="35"/>
      <c r="J102" s="35"/>
    </row>
    <row r="103" spans="9:10">
      <c r="I103" s="35"/>
      <c r="J103" s="35"/>
    </row>
    <row r="104" spans="9:10">
      <c r="I104" s="35"/>
      <c r="J104" s="35"/>
    </row>
    <row r="105" spans="9:10">
      <c r="I105" s="35"/>
      <c r="J105" s="35"/>
    </row>
    <row r="106" spans="9:10">
      <c r="I106" s="35"/>
      <c r="J106" s="35"/>
    </row>
    <row r="107" spans="9:10">
      <c r="I107" s="35"/>
      <c r="J107" s="35"/>
    </row>
  </sheetData>
  <mergeCells count="4">
    <mergeCell ref="B2:E2"/>
    <mergeCell ref="G2:J2"/>
    <mergeCell ref="B3:E3"/>
    <mergeCell ref="G3:J3"/>
  </mergeCells>
  <phoneticPr fontId="0" type="noConversion"/>
  <printOptions horizontalCentered="1"/>
  <pageMargins left="0" right="0.88" top="0.16" bottom="0" header="0.16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D99"/>
  <sheetViews>
    <sheetView topLeftCell="A8" workbookViewId="0">
      <selection activeCell="F19" sqref="F19"/>
    </sheetView>
  </sheetViews>
  <sheetFormatPr defaultRowHeight="15"/>
  <cols>
    <col min="1" max="1" width="3.7109375" customWidth="1"/>
    <col min="2" max="2" width="60.28515625" bestFit="1" customWidth="1"/>
    <col min="3" max="3" width="13.7109375" customWidth="1"/>
    <col min="4" max="4" width="13.85546875" customWidth="1"/>
  </cols>
  <sheetData>
    <row r="2" spans="1:4" ht="15.75">
      <c r="A2" s="52" t="s">
        <v>182</v>
      </c>
      <c r="B2" s="52"/>
      <c r="C2" s="52"/>
      <c r="D2" s="52"/>
    </row>
    <row r="3" spans="1:4" ht="15.75">
      <c r="A3" s="27"/>
      <c r="B3" s="27"/>
      <c r="C3" s="27"/>
      <c r="D3" s="27"/>
    </row>
    <row r="4" spans="1:4" ht="15.75">
      <c r="A4" s="27"/>
      <c r="B4" s="52" t="s">
        <v>79</v>
      </c>
      <c r="C4" s="52"/>
      <c r="D4" s="52"/>
    </row>
    <row r="5" spans="1:4" ht="15.75">
      <c r="A5" s="27"/>
      <c r="B5" s="31"/>
      <c r="C5" s="31"/>
      <c r="D5" s="31"/>
    </row>
    <row r="7" spans="1:4" ht="30" customHeight="1">
      <c r="A7" s="5" t="s">
        <v>0</v>
      </c>
      <c r="B7" s="5" t="s">
        <v>80</v>
      </c>
      <c r="C7" s="6" t="s">
        <v>3</v>
      </c>
      <c r="D7" s="6" t="s">
        <v>189</v>
      </c>
    </row>
    <row r="8" spans="1:4">
      <c r="A8" s="8">
        <v>1</v>
      </c>
      <c r="B8" s="12" t="s">
        <v>81</v>
      </c>
      <c r="C8" s="11">
        <v>323247507</v>
      </c>
      <c r="D8" s="11">
        <v>290222520</v>
      </c>
    </row>
    <row r="9" spans="1:4">
      <c r="A9" s="8">
        <v>2</v>
      </c>
      <c r="B9" s="8" t="s">
        <v>82</v>
      </c>
      <c r="C9" s="11">
        <v>3196000</v>
      </c>
      <c r="D9" s="11"/>
    </row>
    <row r="10" spans="1:4">
      <c r="A10" s="8">
        <v>3</v>
      </c>
      <c r="B10" s="8" t="s">
        <v>83</v>
      </c>
      <c r="C10" s="11"/>
      <c r="D10" s="11"/>
    </row>
    <row r="11" spans="1:4">
      <c r="A11" s="8">
        <v>4</v>
      </c>
      <c r="B11" s="8" t="s">
        <v>84</v>
      </c>
      <c r="C11" s="11">
        <v>262252845</v>
      </c>
      <c r="D11" s="11">
        <v>220373644</v>
      </c>
    </row>
    <row r="12" spans="1:4">
      <c r="A12" s="8">
        <v>5</v>
      </c>
      <c r="B12" s="8" t="s">
        <v>85</v>
      </c>
      <c r="C12" s="9">
        <f>SUM(C13:C14)</f>
        <v>17152674</v>
      </c>
      <c r="D12" s="45">
        <f>SUM(D14+D13)</f>
        <v>14761745</v>
      </c>
    </row>
    <row r="13" spans="1:4">
      <c r="A13" s="8"/>
      <c r="B13" s="15" t="s">
        <v>86</v>
      </c>
      <c r="C13" s="11">
        <v>15001194</v>
      </c>
      <c r="D13" s="11">
        <v>12806746</v>
      </c>
    </row>
    <row r="14" spans="1:4">
      <c r="A14" s="8"/>
      <c r="B14" s="15" t="s">
        <v>87</v>
      </c>
      <c r="C14" s="11">
        <v>2151480</v>
      </c>
      <c r="D14" s="11">
        <v>1954999</v>
      </c>
    </row>
    <row r="15" spans="1:4">
      <c r="A15" s="8">
        <v>6</v>
      </c>
      <c r="B15" s="8" t="s">
        <v>88</v>
      </c>
      <c r="C15" s="11">
        <v>4503010</v>
      </c>
      <c r="D15" s="11">
        <v>8988856</v>
      </c>
    </row>
    <row r="16" spans="1:4">
      <c r="A16" s="8">
        <v>7</v>
      </c>
      <c r="B16" s="8" t="s">
        <v>89</v>
      </c>
      <c r="C16" s="11">
        <v>25315318</v>
      </c>
      <c r="D16" s="11">
        <v>23089306</v>
      </c>
    </row>
    <row r="17" spans="1:4">
      <c r="A17" s="8">
        <v>8</v>
      </c>
      <c r="B17" s="5" t="s">
        <v>90</v>
      </c>
      <c r="C17" s="11">
        <f>C11+C12+C15+C16</f>
        <v>309223847</v>
      </c>
      <c r="D17" s="11">
        <f>SUM(D11+D12+D15+D16)</f>
        <v>267213551</v>
      </c>
    </row>
    <row r="18" spans="1:4">
      <c r="A18" s="8">
        <v>9</v>
      </c>
      <c r="B18" s="5" t="s">
        <v>91</v>
      </c>
      <c r="C18" s="9">
        <f>C8+C9-C10-C17</f>
        <v>17219660</v>
      </c>
      <c r="D18" s="45">
        <f>SUM(D8+D9-D10-D17)</f>
        <v>23008969</v>
      </c>
    </row>
    <row r="19" spans="1:4">
      <c r="A19" s="8">
        <v>10</v>
      </c>
      <c r="B19" s="8" t="s">
        <v>92</v>
      </c>
      <c r="C19" s="11">
        <v>-10256373</v>
      </c>
      <c r="D19" s="11"/>
    </row>
    <row r="20" spans="1:4">
      <c r="A20" s="8">
        <v>11</v>
      </c>
      <c r="B20" s="8" t="s">
        <v>93</v>
      </c>
      <c r="C20" s="11"/>
      <c r="D20" s="11"/>
    </row>
    <row r="21" spans="1:4">
      <c r="A21" s="8">
        <v>12</v>
      </c>
      <c r="B21" s="8" t="s">
        <v>94</v>
      </c>
      <c r="C21" s="11"/>
      <c r="D21" s="11">
        <f>D22+D23+D24</f>
        <v>644177</v>
      </c>
    </row>
    <row r="22" spans="1:4">
      <c r="A22" s="8"/>
      <c r="B22" s="15" t="s">
        <v>95</v>
      </c>
      <c r="C22" s="11"/>
      <c r="D22" s="11">
        <v>-790808</v>
      </c>
    </row>
    <row r="23" spans="1:4">
      <c r="A23" s="8"/>
      <c r="B23" s="15" t="s">
        <v>96</v>
      </c>
      <c r="C23" s="11"/>
      <c r="D23" s="11">
        <v>1434985</v>
      </c>
    </row>
    <row r="24" spans="1:4">
      <c r="A24" s="8"/>
      <c r="B24" s="15" t="s">
        <v>97</v>
      </c>
      <c r="C24" s="11"/>
      <c r="D24" s="11"/>
    </row>
    <row r="25" spans="1:4">
      <c r="A25" s="8"/>
      <c r="B25" s="15"/>
      <c r="C25" s="16"/>
      <c r="D25" s="11"/>
    </row>
    <row r="26" spans="1:4">
      <c r="A26" s="8">
        <v>13</v>
      </c>
      <c r="B26" s="10" t="s">
        <v>98</v>
      </c>
      <c r="C26" s="9">
        <f>SUM(C19:C21)</f>
        <v>-10256373</v>
      </c>
      <c r="D26" s="9">
        <f>D23+D22</f>
        <v>644177</v>
      </c>
    </row>
    <row r="27" spans="1:4">
      <c r="A27" s="8">
        <v>14</v>
      </c>
      <c r="B27" s="10" t="s">
        <v>99</v>
      </c>
      <c r="C27" s="9">
        <f>C18-C26</f>
        <v>27476033</v>
      </c>
      <c r="D27" s="9">
        <f>D18+D26</f>
        <v>23653146</v>
      </c>
    </row>
    <row r="28" spans="1:4">
      <c r="A28" s="8">
        <v>15</v>
      </c>
      <c r="B28" s="12" t="s">
        <v>100</v>
      </c>
      <c r="C28" s="11">
        <v>2748603</v>
      </c>
      <c r="D28" s="11">
        <v>2370315</v>
      </c>
    </row>
    <row r="29" spans="1:4">
      <c r="A29" s="8">
        <v>16</v>
      </c>
      <c r="B29" s="10" t="s">
        <v>101</v>
      </c>
      <c r="C29" s="9">
        <f>C27-C28</f>
        <v>24727430</v>
      </c>
      <c r="D29" s="45">
        <f>SUM(D27-D28)</f>
        <v>21282831</v>
      </c>
    </row>
    <row r="30" spans="1:4">
      <c r="A30" s="8">
        <v>17</v>
      </c>
      <c r="B30" s="12" t="s">
        <v>102</v>
      </c>
      <c r="C30" s="11"/>
      <c r="D30" s="11"/>
    </row>
    <row r="31" spans="1:4">
      <c r="A31" s="8"/>
      <c r="B31" s="8"/>
      <c r="C31" s="11"/>
      <c r="D31" s="11"/>
    </row>
    <row r="32" spans="1:4">
      <c r="C32" s="35"/>
      <c r="D32" s="35"/>
    </row>
    <row r="33" spans="3:4">
      <c r="C33" s="35"/>
      <c r="D33" s="35"/>
    </row>
    <row r="34" spans="3:4">
      <c r="C34" s="35"/>
      <c r="D34" s="35"/>
    </row>
    <row r="35" spans="3:4">
      <c r="C35" s="35"/>
      <c r="D35" s="35"/>
    </row>
    <row r="36" spans="3:4">
      <c r="C36" s="35"/>
      <c r="D36" s="35"/>
    </row>
    <row r="37" spans="3:4">
      <c r="C37" s="35"/>
      <c r="D37" s="35"/>
    </row>
    <row r="38" spans="3:4">
      <c r="C38" s="35"/>
      <c r="D38" s="35"/>
    </row>
    <row r="39" spans="3:4">
      <c r="C39" s="35"/>
      <c r="D39" s="35"/>
    </row>
    <row r="40" spans="3:4">
      <c r="C40" s="35"/>
      <c r="D40" s="35"/>
    </row>
    <row r="41" spans="3:4">
      <c r="C41" s="35"/>
      <c r="D41" s="35"/>
    </row>
    <row r="42" spans="3:4">
      <c r="C42" s="35"/>
      <c r="D42" s="35"/>
    </row>
    <row r="43" spans="3:4">
      <c r="C43" s="35"/>
      <c r="D43" s="35"/>
    </row>
    <row r="44" spans="3:4">
      <c r="C44" s="35"/>
      <c r="D44" s="35"/>
    </row>
    <row r="45" spans="3:4">
      <c r="C45" s="35"/>
      <c r="D45" s="35"/>
    </row>
    <row r="46" spans="3:4">
      <c r="C46" s="35"/>
      <c r="D46" s="35"/>
    </row>
    <row r="47" spans="3:4">
      <c r="C47" s="35"/>
      <c r="D47" s="35"/>
    </row>
    <row r="48" spans="3:4">
      <c r="C48" s="35"/>
      <c r="D48" s="35"/>
    </row>
    <row r="49" spans="3:4">
      <c r="C49" s="35"/>
      <c r="D49" s="35"/>
    </row>
    <row r="50" spans="3:4">
      <c r="C50" s="35"/>
      <c r="D50" s="35"/>
    </row>
    <row r="51" spans="3:4">
      <c r="C51" s="35"/>
      <c r="D51" s="35"/>
    </row>
    <row r="52" spans="3:4">
      <c r="C52" s="35"/>
      <c r="D52" s="35"/>
    </row>
    <row r="53" spans="3:4">
      <c r="C53" s="35"/>
      <c r="D53" s="35"/>
    </row>
    <row r="54" spans="3:4">
      <c r="C54" s="35"/>
      <c r="D54" s="35"/>
    </row>
    <row r="55" spans="3:4">
      <c r="C55" s="35"/>
      <c r="D55" s="35"/>
    </row>
    <row r="56" spans="3:4">
      <c r="C56" s="35"/>
      <c r="D56" s="35"/>
    </row>
    <row r="57" spans="3:4">
      <c r="C57" s="35"/>
      <c r="D57" s="35"/>
    </row>
    <row r="58" spans="3:4">
      <c r="C58" s="35"/>
      <c r="D58" s="35"/>
    </row>
    <row r="59" spans="3:4">
      <c r="C59" s="35"/>
      <c r="D59" s="35"/>
    </row>
    <row r="60" spans="3:4">
      <c r="C60" s="35"/>
      <c r="D60" s="35"/>
    </row>
    <row r="61" spans="3:4">
      <c r="C61" s="35"/>
      <c r="D61" s="35"/>
    </row>
    <row r="62" spans="3:4">
      <c r="C62" s="35"/>
      <c r="D62" s="35"/>
    </row>
    <row r="63" spans="3:4">
      <c r="C63" s="35"/>
      <c r="D63" s="35"/>
    </row>
    <row r="64" spans="3:4">
      <c r="C64" s="35"/>
      <c r="D64" s="35"/>
    </row>
    <row r="65" spans="3:4">
      <c r="C65" s="35"/>
      <c r="D65" s="35"/>
    </row>
    <row r="66" spans="3:4">
      <c r="C66" s="35"/>
      <c r="D66" s="35"/>
    </row>
    <row r="67" spans="3:4">
      <c r="C67" s="35"/>
      <c r="D67" s="35"/>
    </row>
    <row r="68" spans="3:4">
      <c r="C68" s="35"/>
      <c r="D68" s="35"/>
    </row>
    <row r="69" spans="3:4">
      <c r="C69" s="35"/>
      <c r="D69" s="35"/>
    </row>
    <row r="70" spans="3:4">
      <c r="C70" s="35"/>
      <c r="D70" s="35"/>
    </row>
    <row r="71" spans="3:4">
      <c r="C71" s="35"/>
      <c r="D71" s="35"/>
    </row>
    <row r="72" spans="3:4">
      <c r="C72" s="35"/>
      <c r="D72" s="35"/>
    </row>
    <row r="73" spans="3:4">
      <c r="C73" s="35"/>
      <c r="D73" s="35"/>
    </row>
    <row r="74" spans="3:4">
      <c r="C74" s="35"/>
      <c r="D74" s="35"/>
    </row>
    <row r="75" spans="3:4">
      <c r="C75" s="35"/>
      <c r="D75" s="35"/>
    </row>
    <row r="76" spans="3:4">
      <c r="C76" s="35"/>
      <c r="D76" s="35"/>
    </row>
    <row r="77" spans="3:4">
      <c r="C77" s="35"/>
      <c r="D77" s="35"/>
    </row>
    <row r="78" spans="3:4">
      <c r="C78" s="35"/>
      <c r="D78" s="35"/>
    </row>
    <row r="79" spans="3:4">
      <c r="C79" s="35"/>
      <c r="D79" s="35"/>
    </row>
    <row r="80" spans="3:4">
      <c r="C80" s="35"/>
      <c r="D80" s="35"/>
    </row>
    <row r="81" spans="3:4">
      <c r="C81" s="35"/>
      <c r="D81" s="35"/>
    </row>
    <row r="82" spans="3:4">
      <c r="C82" s="35"/>
      <c r="D82" s="35"/>
    </row>
    <row r="83" spans="3:4">
      <c r="C83" s="35"/>
      <c r="D83" s="35"/>
    </row>
    <row r="84" spans="3:4">
      <c r="C84" s="35"/>
      <c r="D84" s="35"/>
    </row>
    <row r="85" spans="3:4">
      <c r="C85" s="35"/>
      <c r="D85" s="35"/>
    </row>
    <row r="86" spans="3:4">
      <c r="C86" s="35"/>
      <c r="D86" s="35"/>
    </row>
    <row r="87" spans="3:4">
      <c r="C87" s="35"/>
      <c r="D87" s="35"/>
    </row>
    <row r="88" spans="3:4">
      <c r="C88" s="35"/>
      <c r="D88" s="35"/>
    </row>
    <row r="89" spans="3:4">
      <c r="C89" s="35"/>
      <c r="D89" s="35"/>
    </row>
    <row r="90" spans="3:4">
      <c r="C90" s="35"/>
      <c r="D90" s="35"/>
    </row>
    <row r="91" spans="3:4">
      <c r="C91" s="35"/>
      <c r="D91" s="35"/>
    </row>
    <row r="92" spans="3:4">
      <c r="C92" s="35"/>
      <c r="D92" s="35"/>
    </row>
    <row r="93" spans="3:4">
      <c r="C93" s="35"/>
      <c r="D93" s="35"/>
    </row>
    <row r="94" spans="3:4">
      <c r="C94" s="35"/>
      <c r="D94" s="35"/>
    </row>
    <row r="95" spans="3:4">
      <c r="C95" s="35"/>
      <c r="D95" s="35"/>
    </row>
    <row r="96" spans="3:4">
      <c r="C96" s="35"/>
      <c r="D96" s="35"/>
    </row>
    <row r="97" spans="3:4">
      <c r="C97" s="35"/>
      <c r="D97" s="35"/>
    </row>
    <row r="98" spans="3:4">
      <c r="C98" s="35"/>
      <c r="D98" s="35"/>
    </row>
    <row r="99" spans="3:4">
      <c r="C99" s="35"/>
      <c r="D99" s="35"/>
    </row>
  </sheetData>
  <mergeCells count="2">
    <mergeCell ref="A2:D2"/>
    <mergeCell ref="B4:D4"/>
  </mergeCells>
  <phoneticPr fontId="0" type="noConversion"/>
  <printOptions horizontalCentered="1"/>
  <pageMargins left="0" right="0" top="0" bottom="0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8"/>
  <sheetViews>
    <sheetView topLeftCell="A12" workbookViewId="0">
      <selection activeCell="G6" sqref="G6"/>
    </sheetView>
  </sheetViews>
  <sheetFormatPr defaultRowHeight="15"/>
  <cols>
    <col min="1" max="1" width="4.140625" customWidth="1"/>
    <col min="2" max="2" width="56.85546875" bestFit="1" customWidth="1"/>
    <col min="3" max="3" width="14.42578125" customWidth="1"/>
    <col min="4" max="4" width="14.28515625" customWidth="1"/>
  </cols>
  <sheetData>
    <row r="1" spans="1:4">
      <c r="A1" s="1"/>
    </row>
    <row r="2" spans="1:4">
      <c r="A2" s="1"/>
    </row>
    <row r="3" spans="1:4" ht="15.75">
      <c r="A3" s="52" t="s">
        <v>183</v>
      </c>
      <c r="B3" s="52"/>
      <c r="C3" s="52"/>
      <c r="D3" s="52"/>
    </row>
    <row r="4" spans="1:4">
      <c r="A4" s="1"/>
    </row>
    <row r="5" spans="1:4">
      <c r="A5" s="1"/>
    </row>
    <row r="6" spans="1:4" ht="27.75" customHeight="1">
      <c r="A6" s="5" t="s">
        <v>0</v>
      </c>
      <c r="B6" s="20" t="s">
        <v>103</v>
      </c>
      <c r="C6" s="6" t="s">
        <v>3</v>
      </c>
      <c r="D6" s="6" t="s">
        <v>190</v>
      </c>
    </row>
    <row r="7" spans="1:4" ht="18" customHeight="1">
      <c r="A7" s="5" t="s">
        <v>5</v>
      </c>
      <c r="B7" s="10" t="s">
        <v>104</v>
      </c>
      <c r="C7" s="11"/>
      <c r="D7" s="11"/>
    </row>
    <row r="8" spans="1:4" ht="18" customHeight="1">
      <c r="A8" s="5"/>
      <c r="B8" s="8" t="s">
        <v>105</v>
      </c>
      <c r="C8" s="11">
        <v>462613730</v>
      </c>
      <c r="D8" s="11">
        <v>314388532</v>
      </c>
    </row>
    <row r="9" spans="1:4" ht="18" customHeight="1">
      <c r="A9" s="5"/>
      <c r="B9" s="8" t="s">
        <v>106</v>
      </c>
      <c r="C9" s="11">
        <v>530035397</v>
      </c>
      <c r="D9" s="11">
        <v>309800937</v>
      </c>
    </row>
    <row r="10" spans="1:4" ht="18" customHeight="1">
      <c r="A10" s="5"/>
      <c r="B10" s="8" t="s">
        <v>107</v>
      </c>
      <c r="C10" s="11"/>
      <c r="D10" s="11"/>
    </row>
    <row r="11" spans="1:4" ht="18" customHeight="1">
      <c r="A11" s="5"/>
      <c r="B11" s="8" t="s">
        <v>108</v>
      </c>
      <c r="C11" s="11"/>
      <c r="D11" s="11"/>
    </row>
    <row r="12" spans="1:4" ht="18" customHeight="1">
      <c r="A12" s="5"/>
      <c r="B12" s="8" t="s">
        <v>109</v>
      </c>
      <c r="C12" s="11">
        <v>2469598</v>
      </c>
      <c r="D12" s="11">
        <v>4360000</v>
      </c>
    </row>
    <row r="13" spans="1:4" ht="18" customHeight="1">
      <c r="A13" s="5"/>
      <c r="B13" s="15" t="s">
        <v>110</v>
      </c>
      <c r="C13" s="17"/>
      <c r="D13" s="11"/>
    </row>
    <row r="14" spans="1:4" ht="18" customHeight="1">
      <c r="A14" s="5" t="s">
        <v>41</v>
      </c>
      <c r="B14" s="12" t="s">
        <v>111</v>
      </c>
      <c r="C14" s="11"/>
      <c r="D14" s="11"/>
    </row>
    <row r="15" spans="1:4" ht="18" customHeight="1">
      <c r="A15" s="5"/>
      <c r="B15" s="8" t="s">
        <v>112</v>
      </c>
      <c r="C15" s="11"/>
      <c r="D15" s="11"/>
    </row>
    <row r="16" spans="1:4" ht="18" customHeight="1">
      <c r="A16" s="5"/>
      <c r="B16" s="8" t="s">
        <v>113</v>
      </c>
      <c r="C16" s="11">
        <v>8910493</v>
      </c>
      <c r="D16" s="11">
        <v>26364830</v>
      </c>
    </row>
    <row r="17" spans="1:4" ht="18" customHeight="1">
      <c r="A17" s="5"/>
      <c r="B17" s="8" t="s">
        <v>114</v>
      </c>
      <c r="C17" s="11">
        <v>3837860</v>
      </c>
      <c r="D17" s="11"/>
    </row>
    <row r="18" spans="1:4" ht="18" customHeight="1">
      <c r="A18" s="5"/>
      <c r="B18" s="8" t="s">
        <v>115</v>
      </c>
      <c r="C18" s="11">
        <v>13452373</v>
      </c>
      <c r="D18" s="11">
        <v>1434985</v>
      </c>
    </row>
    <row r="19" spans="1:4" ht="18" customHeight="1">
      <c r="A19" s="5"/>
      <c r="B19" s="8" t="s">
        <v>116</v>
      </c>
      <c r="C19" s="11"/>
      <c r="D19" s="11"/>
    </row>
    <row r="20" spans="1:4" ht="18" customHeight="1">
      <c r="A20" s="5"/>
      <c r="B20" s="15" t="s">
        <v>117</v>
      </c>
      <c r="C20" s="9"/>
      <c r="D20" s="11"/>
    </row>
    <row r="21" spans="1:4" ht="18" customHeight="1">
      <c r="A21" s="5" t="s">
        <v>56</v>
      </c>
      <c r="B21" s="10" t="s">
        <v>118</v>
      </c>
      <c r="C21" s="11"/>
      <c r="D21" s="11"/>
    </row>
    <row r="22" spans="1:4" ht="18" customHeight="1">
      <c r="A22" s="5"/>
      <c r="B22" s="8" t="s">
        <v>119</v>
      </c>
      <c r="C22" s="11"/>
      <c r="D22" s="11"/>
    </row>
    <row r="23" spans="1:4" ht="18" customHeight="1">
      <c r="A23" s="5"/>
      <c r="B23" s="8" t="s">
        <v>120</v>
      </c>
      <c r="C23" s="9">
        <v>75320200</v>
      </c>
      <c r="D23" s="11"/>
    </row>
    <row r="24" spans="1:4" ht="18" customHeight="1">
      <c r="A24" s="5"/>
      <c r="B24" s="8" t="s">
        <v>121</v>
      </c>
      <c r="C24" s="11"/>
      <c r="D24" s="11"/>
    </row>
    <row r="25" spans="1:4" ht="18" customHeight="1">
      <c r="A25" s="5"/>
      <c r="B25" s="8" t="s">
        <v>122</v>
      </c>
      <c r="C25" s="11"/>
      <c r="D25" s="11"/>
    </row>
    <row r="26" spans="1:4" ht="18" customHeight="1">
      <c r="A26" s="5"/>
      <c r="B26" s="15" t="s">
        <v>123</v>
      </c>
      <c r="C26" s="9"/>
      <c r="D26" s="11"/>
    </row>
    <row r="27" spans="1:4" ht="18" customHeight="1">
      <c r="A27" s="5"/>
      <c r="B27" s="10" t="s">
        <v>124</v>
      </c>
      <c r="C27" s="11"/>
      <c r="D27" s="11"/>
    </row>
    <row r="28" spans="1:4" s="34" customFormat="1" ht="18" customHeight="1">
      <c r="A28" s="5"/>
      <c r="B28" s="10" t="s">
        <v>125</v>
      </c>
      <c r="C28" s="33">
        <v>73463145</v>
      </c>
      <c r="D28" s="33">
        <v>98165395</v>
      </c>
    </row>
    <row r="29" spans="1:4" ht="18" customHeight="1">
      <c r="A29" s="5"/>
      <c r="B29" s="10" t="s">
        <v>126</v>
      </c>
      <c r="C29" s="9">
        <v>87271820</v>
      </c>
      <c r="D29" s="33">
        <v>73463145</v>
      </c>
    </row>
    <row r="30" spans="1:4" ht="18" customHeight="1">
      <c r="C30" s="35"/>
      <c r="D30" s="35"/>
    </row>
    <row r="31" spans="1:4" ht="18" customHeight="1">
      <c r="C31" s="35"/>
      <c r="D31" s="35"/>
    </row>
    <row r="32" spans="1:4" ht="18" customHeight="1">
      <c r="C32" s="35"/>
      <c r="D32" s="35"/>
    </row>
    <row r="33" spans="3:4" ht="18" customHeight="1">
      <c r="C33" s="35"/>
      <c r="D33" s="35"/>
    </row>
    <row r="34" spans="3:4" ht="18" customHeight="1">
      <c r="C34" s="35"/>
      <c r="D34" s="35"/>
    </row>
    <row r="35" spans="3:4" ht="18" customHeight="1">
      <c r="C35" s="35"/>
      <c r="D35" s="35"/>
    </row>
    <row r="36" spans="3:4" ht="18" customHeight="1"/>
    <row r="37" spans="3:4" ht="18" customHeight="1"/>
    <row r="38" spans="3:4" ht="18" customHeight="1"/>
  </sheetData>
  <mergeCells count="1">
    <mergeCell ref="A3:D3"/>
  </mergeCells>
  <phoneticPr fontId="0" type="noConversion"/>
  <printOptions horizontalCentered="1"/>
  <pageMargins left="0" right="0" top="0" bottom="0" header="0" footer="0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E34"/>
  <sheetViews>
    <sheetView topLeftCell="A2" workbookViewId="0">
      <selection activeCell="G13" sqref="G13"/>
    </sheetView>
  </sheetViews>
  <sheetFormatPr defaultRowHeight="15"/>
  <cols>
    <col min="1" max="1" width="2.140625" customWidth="1"/>
    <col min="2" max="2" width="5.140625" customWidth="1"/>
    <col min="3" max="3" width="58.5703125" customWidth="1"/>
    <col min="4" max="4" width="14.28515625" customWidth="1"/>
    <col min="5" max="5" width="14.140625" customWidth="1"/>
  </cols>
  <sheetData>
    <row r="1" spans="2:5">
      <c r="B1" s="1"/>
    </row>
    <row r="2" spans="2:5" ht="18">
      <c r="B2" s="28"/>
      <c r="C2" s="29" t="s">
        <v>184</v>
      </c>
      <c r="D2" s="2"/>
    </row>
    <row r="3" spans="2:5">
      <c r="B3" s="1"/>
    </row>
    <row r="4" spans="2:5" ht="30" customHeight="1">
      <c r="B4" s="5" t="s">
        <v>0</v>
      </c>
      <c r="C4" s="5" t="s">
        <v>127</v>
      </c>
      <c r="D4" s="6" t="s">
        <v>3</v>
      </c>
      <c r="E4" s="6" t="s">
        <v>190</v>
      </c>
    </row>
    <row r="5" spans="2:5" ht="18" customHeight="1">
      <c r="B5" s="5" t="s">
        <v>5</v>
      </c>
      <c r="C5" s="20" t="s">
        <v>128</v>
      </c>
      <c r="D5" s="8"/>
      <c r="E5" s="8"/>
    </row>
    <row r="6" spans="2:5" ht="18" customHeight="1">
      <c r="B6" s="5"/>
      <c r="C6" s="18" t="s">
        <v>129</v>
      </c>
      <c r="D6" s="11"/>
      <c r="E6" s="11"/>
    </row>
    <row r="7" spans="2:5" ht="18" customHeight="1">
      <c r="B7" s="5"/>
      <c r="C7" s="18" t="s">
        <v>130</v>
      </c>
      <c r="D7" s="11"/>
      <c r="E7" s="11"/>
    </row>
    <row r="8" spans="2:5" ht="18" customHeight="1">
      <c r="B8" s="5"/>
      <c r="C8" s="18" t="s">
        <v>131</v>
      </c>
      <c r="D8" s="11"/>
      <c r="E8" s="11"/>
    </row>
    <row r="9" spans="2:5" ht="18" customHeight="1">
      <c r="B9" s="5"/>
      <c r="C9" s="18" t="s">
        <v>132</v>
      </c>
      <c r="D9" s="11"/>
      <c r="E9" s="11"/>
    </row>
    <row r="10" spans="2:5" ht="18" customHeight="1">
      <c r="B10" s="5"/>
      <c r="C10" s="18" t="s">
        <v>133</v>
      </c>
      <c r="D10" s="11"/>
      <c r="E10" s="11"/>
    </row>
    <row r="11" spans="2:5" ht="18" customHeight="1">
      <c r="B11" s="5"/>
      <c r="C11" s="18" t="s">
        <v>134</v>
      </c>
      <c r="D11" s="11"/>
      <c r="E11" s="11"/>
    </row>
    <row r="12" spans="2:5" ht="30.75" customHeight="1">
      <c r="B12" s="5"/>
      <c r="C12" s="21" t="s">
        <v>157</v>
      </c>
      <c r="D12" s="11"/>
      <c r="E12" s="11"/>
    </row>
    <row r="13" spans="2:5" ht="18" customHeight="1">
      <c r="B13" s="5"/>
      <c r="C13" s="21" t="s">
        <v>159</v>
      </c>
      <c r="D13" s="11"/>
      <c r="E13" s="11"/>
    </row>
    <row r="14" spans="2:5" ht="29.25" customHeight="1">
      <c r="B14" s="5"/>
      <c r="C14" s="21" t="s">
        <v>158</v>
      </c>
      <c r="D14" s="11"/>
      <c r="E14" s="11"/>
    </row>
    <row r="15" spans="2:5" ht="18" customHeight="1">
      <c r="B15" s="5"/>
      <c r="C15" s="22" t="s">
        <v>135</v>
      </c>
      <c r="D15" s="11"/>
      <c r="E15" s="11"/>
    </row>
    <row r="16" spans="2:5" ht="18" customHeight="1">
      <c r="B16" s="5"/>
      <c r="C16" s="21" t="s">
        <v>136</v>
      </c>
      <c r="D16" s="11"/>
      <c r="E16" s="11"/>
    </row>
    <row r="17" spans="2:5" ht="18" customHeight="1">
      <c r="B17" s="5"/>
      <c r="C17" s="21" t="s">
        <v>137</v>
      </c>
      <c r="D17" s="11"/>
      <c r="E17" s="11"/>
    </row>
    <row r="18" spans="2:5" ht="18" customHeight="1">
      <c r="B18" s="5"/>
      <c r="C18" s="19" t="s">
        <v>138</v>
      </c>
      <c r="D18" s="9"/>
      <c r="E18" s="11"/>
    </row>
    <row r="19" spans="2:5" ht="18" customHeight="1">
      <c r="B19" s="5" t="s">
        <v>41</v>
      </c>
      <c r="C19" s="23" t="s">
        <v>139</v>
      </c>
      <c r="D19" s="11"/>
      <c r="E19" s="11"/>
    </row>
    <row r="20" spans="2:5" ht="18" customHeight="1">
      <c r="B20" s="5"/>
      <c r="C20" s="21" t="s">
        <v>160</v>
      </c>
      <c r="D20" s="11"/>
      <c r="E20" s="11"/>
    </row>
    <row r="21" spans="2:5" ht="18" customHeight="1">
      <c r="B21" s="5"/>
      <c r="C21" s="21" t="s">
        <v>140</v>
      </c>
      <c r="D21" s="11"/>
      <c r="E21" s="11"/>
    </row>
    <row r="22" spans="2:5" ht="18" customHeight="1">
      <c r="B22" s="5"/>
      <c r="C22" s="21" t="s">
        <v>141</v>
      </c>
      <c r="D22" s="11"/>
      <c r="E22" s="11"/>
    </row>
    <row r="23" spans="2:5" ht="18" customHeight="1">
      <c r="B23" s="5"/>
      <c r="C23" s="21" t="s">
        <v>142</v>
      </c>
      <c r="D23" s="11"/>
      <c r="E23" s="11"/>
    </row>
    <row r="24" spans="2:5" ht="18" customHeight="1">
      <c r="B24" s="5"/>
      <c r="C24" s="21" t="s">
        <v>143</v>
      </c>
      <c r="D24" s="11"/>
      <c r="E24" s="11"/>
    </row>
    <row r="25" spans="2:5" ht="18" customHeight="1">
      <c r="B25" s="5"/>
      <c r="C25" s="19" t="s">
        <v>144</v>
      </c>
      <c r="D25" s="9"/>
      <c r="E25" s="11"/>
    </row>
    <row r="26" spans="2:5" ht="18" customHeight="1">
      <c r="B26" s="5" t="s">
        <v>56</v>
      </c>
      <c r="C26" s="23" t="s">
        <v>145</v>
      </c>
      <c r="D26" s="11"/>
      <c r="E26" s="11"/>
    </row>
    <row r="27" spans="2:5" ht="18" customHeight="1">
      <c r="B27" s="5"/>
      <c r="C27" s="21" t="s">
        <v>146</v>
      </c>
      <c r="D27" s="11"/>
      <c r="E27" s="11"/>
    </row>
    <row r="28" spans="2:5" ht="18" customHeight="1">
      <c r="B28" s="5"/>
      <c r="C28" s="21" t="s">
        <v>147</v>
      </c>
      <c r="D28" s="9"/>
      <c r="E28" s="11"/>
    </row>
    <row r="29" spans="2:5" ht="18" customHeight="1">
      <c r="B29" s="5"/>
      <c r="C29" s="21" t="s">
        <v>148</v>
      </c>
      <c r="D29" s="11"/>
      <c r="E29" s="11"/>
    </row>
    <row r="30" spans="2:5" ht="18" customHeight="1">
      <c r="B30" s="5"/>
      <c r="C30" s="21" t="s">
        <v>149</v>
      </c>
      <c r="D30" s="11"/>
      <c r="E30" s="11"/>
    </row>
    <row r="31" spans="2:5" ht="18" customHeight="1">
      <c r="B31" s="5"/>
      <c r="C31" s="19" t="s">
        <v>150</v>
      </c>
      <c r="D31" s="9"/>
      <c r="E31" s="11"/>
    </row>
    <row r="32" spans="2:5" ht="18" customHeight="1">
      <c r="B32" s="5"/>
      <c r="C32" s="23" t="s">
        <v>151</v>
      </c>
      <c r="D32" s="11"/>
      <c r="E32" s="11"/>
    </row>
    <row r="33" spans="2:5" ht="18" customHeight="1">
      <c r="B33" s="5"/>
      <c r="C33" s="23" t="s">
        <v>152</v>
      </c>
      <c r="D33" s="11"/>
      <c r="E33" s="11"/>
    </row>
    <row r="34" spans="2:5" ht="18" customHeight="1">
      <c r="B34" s="5"/>
      <c r="C34" s="23" t="s">
        <v>153</v>
      </c>
      <c r="D34" s="11"/>
      <c r="E34" s="11"/>
    </row>
  </sheetData>
  <phoneticPr fontId="0" type="noConversion"/>
  <printOptions horizontalCentered="1"/>
  <pageMargins left="0" right="0" top="0" bottom="0" header="0" footer="0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19"/>
  <sheetViews>
    <sheetView tabSelected="1" workbookViewId="0">
      <selection activeCell="G13" sqref="G13"/>
    </sheetView>
  </sheetViews>
  <sheetFormatPr defaultRowHeight="15"/>
  <cols>
    <col min="1" max="1" width="7.140625" customWidth="1"/>
    <col min="2" max="2" width="38.5703125" customWidth="1"/>
    <col min="3" max="3" width="12.7109375" customWidth="1"/>
    <col min="4" max="4" width="9.28515625" customWidth="1"/>
    <col min="5" max="5" width="10.42578125" customWidth="1"/>
    <col min="6" max="6" width="14.140625" customWidth="1"/>
    <col min="7" max="7" width="16.5703125" customWidth="1"/>
    <col min="8" max="8" width="18.85546875" customWidth="1"/>
  </cols>
  <sheetData>
    <row r="2" spans="1:8" ht="15.75">
      <c r="B2" s="52" t="s">
        <v>162</v>
      </c>
      <c r="C2" s="52"/>
      <c r="D2" s="52"/>
      <c r="E2" s="52"/>
      <c r="F2" s="52"/>
      <c r="G2" s="52"/>
    </row>
    <row r="3" spans="1:8" ht="18">
      <c r="B3" s="30" t="s">
        <v>179</v>
      </c>
      <c r="C3" s="3"/>
      <c r="D3" s="3"/>
      <c r="E3" s="3"/>
      <c r="F3" s="3"/>
      <c r="G3" s="3"/>
    </row>
    <row r="4" spans="1:8" ht="15.75" thickBot="1"/>
    <row r="5" spans="1:8" ht="39.75" thickTop="1">
      <c r="A5" s="39"/>
      <c r="B5" s="40"/>
      <c r="C5" s="41" t="s">
        <v>163</v>
      </c>
      <c r="D5" s="41" t="s">
        <v>164</v>
      </c>
      <c r="E5" s="41" t="s">
        <v>165</v>
      </c>
      <c r="F5" s="41" t="s">
        <v>166</v>
      </c>
      <c r="G5" s="41" t="s">
        <v>167</v>
      </c>
      <c r="H5" s="42" t="s">
        <v>168</v>
      </c>
    </row>
    <row r="6" spans="1:8" s="48" customFormat="1" ht="24" customHeight="1">
      <c r="A6" s="46" t="s">
        <v>5</v>
      </c>
      <c r="B6" s="36" t="s">
        <v>169</v>
      </c>
      <c r="C6" s="45">
        <v>216900000</v>
      </c>
      <c r="D6" s="45"/>
      <c r="E6" s="45"/>
      <c r="F6" s="45">
        <v>1415166</v>
      </c>
      <c r="G6" s="45">
        <v>65323238</v>
      </c>
      <c r="H6" s="47">
        <f>SUM(C6:G6)</f>
        <v>283638404</v>
      </c>
    </row>
    <row r="7" spans="1:8" ht="18" customHeight="1">
      <c r="A7" s="43" t="s">
        <v>154</v>
      </c>
      <c r="B7" s="37" t="s">
        <v>170</v>
      </c>
      <c r="C7" s="11"/>
      <c r="D7" s="11"/>
      <c r="E7" s="11"/>
      <c r="F7" s="11"/>
      <c r="G7" s="11"/>
      <c r="H7" s="44"/>
    </row>
    <row r="8" spans="1:8" ht="18" customHeight="1">
      <c r="A8" s="43" t="s">
        <v>155</v>
      </c>
      <c r="B8" s="37" t="s">
        <v>156</v>
      </c>
      <c r="C8" s="11"/>
      <c r="D8" s="11"/>
      <c r="E8" s="11"/>
      <c r="F8" s="11"/>
      <c r="G8" s="11"/>
      <c r="H8" s="44"/>
    </row>
    <row r="9" spans="1:8" ht="18" customHeight="1">
      <c r="A9" s="43">
        <v>1</v>
      </c>
      <c r="B9" s="37" t="s">
        <v>171</v>
      </c>
      <c r="C9" s="11"/>
      <c r="D9" s="11"/>
      <c r="E9" s="11"/>
      <c r="F9" s="11"/>
      <c r="G9" s="11"/>
      <c r="H9" s="44">
        <v>21282831</v>
      </c>
    </row>
    <row r="10" spans="1:8" ht="18" customHeight="1">
      <c r="A10" s="43">
        <v>2</v>
      </c>
      <c r="B10" s="37" t="s">
        <v>172</v>
      </c>
      <c r="C10" s="11"/>
      <c r="D10" s="11"/>
      <c r="E10" s="11"/>
      <c r="F10" s="11"/>
      <c r="G10" s="11"/>
      <c r="H10" s="44"/>
    </row>
    <row r="11" spans="1:8" ht="18" customHeight="1">
      <c r="A11" s="43">
        <v>3</v>
      </c>
      <c r="B11" s="37" t="s">
        <v>173</v>
      </c>
      <c r="C11" s="11"/>
      <c r="D11" s="11"/>
      <c r="E11" s="11"/>
      <c r="F11" s="11"/>
      <c r="G11" s="11"/>
      <c r="H11" s="44"/>
    </row>
    <row r="12" spans="1:8" ht="18" customHeight="1">
      <c r="A12" s="43">
        <v>4</v>
      </c>
      <c r="B12" s="37" t="s">
        <v>174</v>
      </c>
      <c r="C12" s="11"/>
      <c r="D12" s="11"/>
      <c r="E12" s="11"/>
      <c r="F12" s="11"/>
      <c r="G12" s="11"/>
      <c r="H12" s="44"/>
    </row>
    <row r="13" spans="1:8" s="48" customFormat="1" ht="23.25" customHeight="1">
      <c r="A13" s="46" t="s">
        <v>41</v>
      </c>
      <c r="B13" s="36" t="s">
        <v>175</v>
      </c>
      <c r="C13" s="45">
        <f>C6</f>
        <v>216900000</v>
      </c>
      <c r="D13" s="45"/>
      <c r="E13" s="45"/>
      <c r="F13" s="45">
        <f>F6</f>
        <v>1415166</v>
      </c>
      <c r="G13" s="54">
        <v>65323238</v>
      </c>
      <c r="H13" s="47">
        <f>SUM(H6:H12)</f>
        <v>304921235</v>
      </c>
    </row>
    <row r="14" spans="1:8" ht="18" customHeight="1">
      <c r="A14" s="43">
        <v>1</v>
      </c>
      <c r="B14" s="37" t="s">
        <v>176</v>
      </c>
      <c r="C14" s="11"/>
      <c r="D14" s="11"/>
      <c r="E14" s="11"/>
      <c r="F14" s="11"/>
      <c r="G14" s="11"/>
      <c r="H14" s="44">
        <v>24727430</v>
      </c>
    </row>
    <row r="15" spans="1:8" ht="18" customHeight="1">
      <c r="A15" s="43">
        <v>2</v>
      </c>
      <c r="B15" s="37" t="s">
        <v>172</v>
      </c>
      <c r="C15" s="11"/>
      <c r="D15" s="11"/>
      <c r="E15" s="11"/>
      <c r="F15" s="11"/>
      <c r="G15" s="11"/>
      <c r="H15" s="44"/>
    </row>
    <row r="16" spans="1:8" ht="18" customHeight="1">
      <c r="A16" s="43">
        <v>3</v>
      </c>
      <c r="B16" s="37" t="s">
        <v>177</v>
      </c>
      <c r="C16" s="11"/>
      <c r="D16" s="11"/>
      <c r="E16" s="11"/>
      <c r="F16" s="11"/>
      <c r="G16" s="11"/>
      <c r="H16" s="44"/>
    </row>
    <row r="17" spans="1:8" ht="18" customHeight="1">
      <c r="A17" s="43">
        <v>4</v>
      </c>
      <c r="B17" s="37" t="s">
        <v>178</v>
      </c>
      <c r="C17" s="11"/>
      <c r="D17" s="11"/>
      <c r="E17" s="11"/>
      <c r="F17" s="11"/>
      <c r="G17" s="11"/>
      <c r="H17" s="44"/>
    </row>
    <row r="18" spans="1:8" s="48" customFormat="1" ht="24.75" customHeight="1" thickBot="1">
      <c r="A18" s="49" t="s">
        <v>56</v>
      </c>
      <c r="B18" s="38" t="s">
        <v>161</v>
      </c>
      <c r="C18" s="50">
        <f>C13</f>
        <v>216900000</v>
      </c>
      <c r="D18" s="50"/>
      <c r="E18" s="50"/>
      <c r="F18" s="50">
        <f>F13</f>
        <v>1415166</v>
      </c>
      <c r="G18" s="50">
        <v>86606069</v>
      </c>
      <c r="H18" s="51">
        <f>H13+H14</f>
        <v>329648665</v>
      </c>
    </row>
    <row r="19" spans="1:8" ht="15.75" thickTop="1"/>
  </sheetData>
  <mergeCells count="1">
    <mergeCell ref="B2:G2"/>
  </mergeCells>
  <phoneticPr fontId="0" type="noConversion"/>
  <printOptions horizont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Aktiv pasivi</vt:lpstr>
      <vt:lpstr>Pash 1</vt:lpstr>
      <vt:lpstr>cash flow direkte</vt:lpstr>
      <vt:lpstr>Cash Flow indirekte</vt:lpstr>
      <vt:lpstr>Kapitali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2011-02-13T15:06:44Z</cp:lastPrinted>
  <dcterms:created xsi:type="dcterms:W3CDTF">2006-09-16T00:00:00Z</dcterms:created>
  <dcterms:modified xsi:type="dcterms:W3CDTF">2011-02-15T06:22:48Z</dcterms:modified>
</cp:coreProperties>
</file>