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drit\Desktop\Armando Gega\"/>
    </mc:Choice>
  </mc:AlternateContent>
  <bookViews>
    <workbookView xWindow="0" yWindow="0" windowWidth="20490" windowHeight="7755" tabRatio="852" firstSheet="3" activeTab="3"/>
  </bookViews>
  <sheets>
    <sheet name="RAPORTET" sheetId="28" state="hidden" r:id="rId1"/>
    <sheet name="FURNITORET" sheetId="20" state="hidden" r:id="rId2"/>
    <sheet name="ANALIZE BILANCI " sheetId="24" state="hidden" r:id="rId3"/>
    <sheet name="pasqyra e performances" sheetId="35" r:id="rId4"/>
    <sheet name="Dekl.M" sheetId="9" state="hidden" r:id="rId5"/>
  </sheets>
  <definedNames>
    <definedName name="_10_01_2015">#REF!</definedName>
    <definedName name="Bashkuese_per_tub_te_valezuar_D.315">#REF!</definedName>
    <definedName name="Bordura_me_gur_ranor_13_cm">#REF!</definedName>
    <definedName name="Bordura_me_gur_ranor_8_cm">#REF!</definedName>
    <definedName name="Bordura_ranori_13_cm">#REF!</definedName>
    <definedName name="Bordura_ranori_18_cm">#REF!</definedName>
    <definedName name="Bordura_ranori_8_cm">#REF!</definedName>
    <definedName name="DV_WC_Porcelani">#REF!</definedName>
    <definedName name="Euro_Paleta">#REF!</definedName>
    <definedName name="FURNITORI">#REF!</definedName>
    <definedName name="GB_Buton">#REF!</definedName>
    <definedName name="Haki_SINANI">#REF!</definedName>
    <definedName name="Hekur">#REF!</definedName>
    <definedName name="inventari">#REF!</definedName>
    <definedName name="k">#REF!</definedName>
    <definedName name="Kendore">#REF!</definedName>
    <definedName name="Lastra_guri_te_perpunuar">#REF!</definedName>
    <definedName name="Leter_sfungjeri_P120_Dore_Edoni">#REF!</definedName>
    <definedName name="Leter_sfungjeri_P180_Dore_Edoni">#REF!</definedName>
    <definedName name="PERSHKRIMI">#REF!</definedName>
    <definedName name="Pestan__valvol_moskthyese_fi_315">#REF!</definedName>
    <definedName name="Pestan_I_valezuar_me_dy_shtresa_PHED_fi_35">#REF!</definedName>
    <definedName name="Pigment">#REF!</definedName>
    <definedName name="PrimerHoftgr_10_litra">#REF!</definedName>
    <definedName name="Qese_mbulimi">#REF!</definedName>
    <definedName name="Renocolor_18_kg_B">#REF!</definedName>
    <definedName name="Renofix___200">#REF!</definedName>
    <definedName name="Renofix_12">#REF!</definedName>
    <definedName name="Renofix_Plastik_1.5_V_ST">#REF!</definedName>
    <definedName name="Saint_color_Ambiance_9_litra">#REF!</definedName>
    <definedName name="Situacioni_Nr_3">#REF!</definedName>
    <definedName name="Spaturella">#REF!</definedName>
    <definedName name="Tenie_50">#REF!</definedName>
    <definedName name="Tenie_edoni_5_x_50">#REF!</definedName>
  </definedNames>
  <calcPr calcId="152511"/>
</workbook>
</file>

<file path=xl/calcChain.xml><?xml version="1.0" encoding="utf-8"?>
<calcChain xmlns="http://schemas.openxmlformats.org/spreadsheetml/2006/main">
  <c r="J40" i="20" l="1"/>
  <c r="K35" i="20"/>
  <c r="D7" i="20"/>
  <c r="D8" i="20"/>
  <c r="F8" i="20" s="1"/>
  <c r="J8" i="20" s="1"/>
  <c r="D9" i="20"/>
  <c r="D10" i="20"/>
  <c r="D11" i="20"/>
  <c r="D12" i="20"/>
  <c r="F12" i="20" s="1"/>
  <c r="J12" i="20" s="1"/>
  <c r="D13" i="20"/>
  <c r="D14" i="20"/>
  <c r="D15" i="20"/>
  <c r="D16" i="20"/>
  <c r="D17" i="20"/>
  <c r="D18" i="20"/>
  <c r="D19" i="20"/>
  <c r="D20" i="20"/>
  <c r="F20" i="20" s="1"/>
  <c r="J20" i="20" s="1"/>
  <c r="D21" i="20"/>
  <c r="D22" i="20"/>
  <c r="D23" i="20"/>
  <c r="D24" i="20"/>
  <c r="D25" i="20"/>
  <c r="D26" i="20"/>
  <c r="D27" i="20"/>
  <c r="D28" i="20"/>
  <c r="F28" i="20" s="1"/>
  <c r="J28" i="20" s="1"/>
  <c r="K28" i="20" s="1"/>
  <c r="D29" i="20"/>
  <c r="D30" i="20"/>
  <c r="D31" i="20"/>
  <c r="D32" i="20"/>
  <c r="F32" i="20" s="1"/>
  <c r="J32" i="20" s="1"/>
  <c r="D33" i="20"/>
  <c r="D34" i="20"/>
  <c r="D36" i="20"/>
  <c r="F36" i="20"/>
  <c r="J36" i="20" s="1"/>
  <c r="D6" i="20"/>
  <c r="C32" i="20"/>
  <c r="C33" i="20"/>
  <c r="C28" i="20"/>
  <c r="C29" i="20"/>
  <c r="C30" i="20"/>
  <c r="C31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6" i="20"/>
  <c r="J39" i="20"/>
  <c r="I30" i="24"/>
  <c r="J49" i="24"/>
  <c r="J51" i="24" s="1"/>
  <c r="F27" i="24"/>
  <c r="I29" i="24" s="1"/>
  <c r="F26" i="24"/>
  <c r="H41" i="24"/>
  <c r="C7" i="24"/>
  <c r="M5" i="24"/>
  <c r="G18" i="24"/>
  <c r="M21" i="24"/>
  <c r="K31" i="24"/>
  <c r="O21" i="24"/>
  <c r="P20" i="24"/>
  <c r="N16" i="24"/>
  <c r="Q22" i="24" s="1"/>
  <c r="G16" i="24"/>
  <c r="E17" i="24"/>
  <c r="E16" i="24"/>
  <c r="C16" i="24"/>
  <c r="D7" i="24"/>
  <c r="O23" i="20"/>
  <c r="J76" i="9"/>
  <c r="V74" i="9" s="1"/>
  <c r="AH74" i="9" s="1"/>
  <c r="J137" i="9"/>
  <c r="J198" i="9" s="1"/>
  <c r="J75" i="9"/>
  <c r="J136" i="9" s="1"/>
  <c r="V134" i="9" s="1"/>
  <c r="J392" i="9"/>
  <c r="L392" i="9" s="1"/>
  <c r="J151" i="9"/>
  <c r="J276" i="9"/>
  <c r="L276" i="9" s="1"/>
  <c r="J273" i="9"/>
  <c r="J212" i="9"/>
  <c r="J270" i="9"/>
  <c r="L270" i="9" s="1"/>
  <c r="J274" i="9"/>
  <c r="L274" i="9"/>
  <c r="J149" i="9"/>
  <c r="L149" i="9" s="1"/>
  <c r="J148" i="9"/>
  <c r="L148" i="9" s="1"/>
  <c r="J146" i="9"/>
  <c r="Q6" i="9"/>
  <c r="AC6" i="9"/>
  <c r="D7" i="9"/>
  <c r="AC7" i="9" s="1"/>
  <c r="E7" i="9"/>
  <c r="E680" i="9" s="1"/>
  <c r="R678" i="9"/>
  <c r="J9" i="9"/>
  <c r="J10" i="9"/>
  <c r="V10" i="9"/>
  <c r="AH10" i="9" s="1"/>
  <c r="AH71" i="9" s="1"/>
  <c r="AH132" i="9" s="1"/>
  <c r="AH193" i="9" s="1"/>
  <c r="AH254" i="9"/>
  <c r="AH315" i="9" s="1"/>
  <c r="AH376" i="9" s="1"/>
  <c r="AH437" i="9" s="1"/>
  <c r="AH498" i="9" s="1"/>
  <c r="AH559" i="9" s="1"/>
  <c r="AH620" i="9" s="1"/>
  <c r="AH681" i="9" s="1"/>
  <c r="J12" i="9"/>
  <c r="V12" i="9" s="1"/>
  <c r="AH12" i="9" s="1"/>
  <c r="AH73" i="9" s="1"/>
  <c r="AH134" i="9" s="1"/>
  <c r="AH195" i="9" s="1"/>
  <c r="AH256" i="9" s="1"/>
  <c r="AH317" i="9" s="1"/>
  <c r="AH378" i="9" s="1"/>
  <c r="AH439" i="9" s="1"/>
  <c r="AH500" i="9" s="1"/>
  <c r="AH561" i="9" s="1"/>
  <c r="AH622" i="9" s="1"/>
  <c r="AH683" i="9" s="1"/>
  <c r="J13" i="9"/>
  <c r="V13" i="9"/>
  <c r="AH13" i="9" s="1"/>
  <c r="J14" i="9"/>
  <c r="J24" i="9"/>
  <c r="L24" i="9"/>
  <c r="X32" i="9"/>
  <c r="V41" i="9"/>
  <c r="AC42" i="9"/>
  <c r="V44" i="9"/>
  <c r="R47" i="9"/>
  <c r="Q67" i="9"/>
  <c r="AC67" i="9"/>
  <c r="Q68" i="9"/>
  <c r="AC68" i="9"/>
  <c r="J85" i="9"/>
  <c r="J86" i="9"/>
  <c r="J87" i="9"/>
  <c r="L87" i="9" s="1"/>
  <c r="J88" i="9"/>
  <c r="L88" i="9" s="1"/>
  <c r="X93" i="9"/>
  <c r="J94" i="9"/>
  <c r="L94" i="9" s="1"/>
  <c r="J95" i="9"/>
  <c r="L95" i="9"/>
  <c r="V102" i="9"/>
  <c r="AC103" i="9"/>
  <c r="V105" i="9"/>
  <c r="R108" i="9"/>
  <c r="J155" i="9"/>
  <c r="L155" i="9" s="1"/>
  <c r="J156" i="9"/>
  <c r="L156" i="9" s="1"/>
  <c r="V163" i="9"/>
  <c r="AC164" i="9"/>
  <c r="V166" i="9"/>
  <c r="R169" i="9"/>
  <c r="J207" i="9"/>
  <c r="J208" i="9"/>
  <c r="J210" i="9"/>
  <c r="L210" i="9" s="1"/>
  <c r="J216" i="9"/>
  <c r="L216" i="9" s="1"/>
  <c r="J217" i="9"/>
  <c r="L217" i="9"/>
  <c r="V224" i="9"/>
  <c r="AC225" i="9"/>
  <c r="V227" i="9"/>
  <c r="R230" i="9"/>
  <c r="J275" i="9"/>
  <c r="L275" i="9" s="1"/>
  <c r="J277" i="9"/>
  <c r="L277" i="9"/>
  <c r="J278" i="9"/>
  <c r="L278" i="9" s="1"/>
  <c r="V285" i="9"/>
  <c r="AC286" i="9"/>
  <c r="V288" i="9"/>
  <c r="R291" i="9"/>
  <c r="J332" i="9"/>
  <c r="L332" i="9"/>
  <c r="J336" i="9"/>
  <c r="L336" i="9" s="1"/>
  <c r="J338" i="9"/>
  <c r="L338" i="9" s="1"/>
  <c r="J339" i="9"/>
  <c r="L339" i="9" s="1"/>
  <c r="V346" i="9"/>
  <c r="AC347" i="9"/>
  <c r="V349" i="9"/>
  <c r="R352" i="9"/>
  <c r="J391" i="9"/>
  <c r="J393" i="9"/>
  <c r="L393" i="9" s="1"/>
  <c r="J396" i="9"/>
  <c r="L396" i="9" s="1"/>
  <c r="J400" i="9"/>
  <c r="L400" i="9"/>
  <c r="AC408" i="9"/>
  <c r="V410" i="9"/>
  <c r="R413" i="9"/>
  <c r="J451" i="9"/>
  <c r="J452" i="9"/>
  <c r="J453" i="9"/>
  <c r="L453" i="9" s="1"/>
  <c r="J454" i="9"/>
  <c r="L454" i="9" s="1"/>
  <c r="AC469" i="9"/>
  <c r="V471" i="9"/>
  <c r="R474" i="9"/>
  <c r="J522" i="9"/>
  <c r="L522" i="9" s="1"/>
  <c r="AC530" i="9"/>
  <c r="V532" i="9"/>
  <c r="R535" i="9"/>
  <c r="J573" i="9"/>
  <c r="J574" i="9"/>
  <c r="L574" i="9" s="1"/>
  <c r="J575" i="9"/>
  <c r="L575" i="9" s="1"/>
  <c r="J581" i="9"/>
  <c r="L581" i="9"/>
  <c r="J582" i="9"/>
  <c r="L582" i="9" s="1"/>
  <c r="AC591" i="9"/>
  <c r="V593" i="9"/>
  <c r="R596" i="9"/>
  <c r="J634" i="9"/>
  <c r="J635" i="9"/>
  <c r="J636" i="9"/>
  <c r="L636" i="9" s="1"/>
  <c r="J637" i="9"/>
  <c r="L637" i="9" s="1"/>
  <c r="J643" i="9"/>
  <c r="L643" i="9" s="1"/>
  <c r="J644" i="9"/>
  <c r="L644" i="9"/>
  <c r="AC652" i="9"/>
  <c r="V654" i="9"/>
  <c r="R657" i="9"/>
  <c r="J695" i="9"/>
  <c r="J696" i="9"/>
  <c r="J697" i="9"/>
  <c r="L697" i="9" s="1"/>
  <c r="J698" i="9"/>
  <c r="L698" i="9"/>
  <c r="J700" i="9"/>
  <c r="J701" i="9"/>
  <c r="L701" i="9" s="1"/>
  <c r="J702" i="9"/>
  <c r="L702" i="9" s="1"/>
  <c r="J703" i="9"/>
  <c r="L703" i="9"/>
  <c r="J704" i="9"/>
  <c r="L704" i="9" s="1"/>
  <c r="J705" i="9"/>
  <c r="L705" i="9" s="1"/>
  <c r="AC713" i="9"/>
  <c r="V715" i="9"/>
  <c r="R718" i="9"/>
  <c r="AH33" i="9"/>
  <c r="AH94" i="9"/>
  <c r="X154" i="9"/>
  <c r="AH155" i="9"/>
  <c r="X215" i="9"/>
  <c r="AH216" i="9"/>
  <c r="X276" i="9"/>
  <c r="AH277" i="9"/>
  <c r="X337" i="9"/>
  <c r="AH338" i="9"/>
  <c r="V407" i="9"/>
  <c r="AH399" i="9"/>
  <c r="V468" i="9"/>
  <c r="AH460" i="9"/>
  <c r="V529" i="9"/>
  <c r="AH521" i="9"/>
  <c r="V590" i="9"/>
  <c r="AH582" i="9"/>
  <c r="V651" i="9"/>
  <c r="AH643" i="9"/>
  <c r="V712" i="9"/>
  <c r="AH704" i="9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G6" i="20"/>
  <c r="G7" i="20"/>
  <c r="G8" i="20"/>
  <c r="G9" i="20"/>
  <c r="G10" i="20"/>
  <c r="G11" i="20"/>
  <c r="G12" i="20"/>
  <c r="G13" i="20"/>
  <c r="G14" i="20"/>
  <c r="G15" i="20"/>
  <c r="J15" i="20" s="1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C43" i="24"/>
  <c r="G47" i="24" s="1"/>
  <c r="G49" i="24" s="1"/>
  <c r="E36" i="20"/>
  <c r="J27" i="9"/>
  <c r="J34" i="9"/>
  <c r="L36" i="9" s="1"/>
  <c r="J28" i="9"/>
  <c r="L28" i="9" s="1"/>
  <c r="J209" i="9"/>
  <c r="L209" i="9" s="1"/>
  <c r="E557" i="9"/>
  <c r="R556" i="9" s="1"/>
  <c r="J152" i="9"/>
  <c r="L152" i="9" s="1"/>
  <c r="J91" i="9"/>
  <c r="L91" i="9" s="1"/>
  <c r="E436" i="9"/>
  <c r="R434" i="9" s="1"/>
  <c r="E619" i="9"/>
  <c r="R617" i="9" s="1"/>
  <c r="J331" i="9"/>
  <c r="L331" i="9" s="1"/>
  <c r="J514" i="9"/>
  <c r="L514" i="9" s="1"/>
  <c r="J29" i="9"/>
  <c r="L29" i="9" s="1"/>
  <c r="J153" i="9"/>
  <c r="L153" i="9" s="1"/>
  <c r="E35" i="20"/>
  <c r="F35" i="20" s="1"/>
  <c r="J35" i="20" s="1"/>
  <c r="J578" i="9"/>
  <c r="L578" i="9" s="1"/>
  <c r="J92" i="9"/>
  <c r="L92" i="9" s="1"/>
  <c r="J520" i="9"/>
  <c r="L520" i="9" s="1"/>
  <c r="J640" i="9"/>
  <c r="L640" i="9" s="1"/>
  <c r="J641" i="9"/>
  <c r="L641" i="9" s="1"/>
  <c r="J519" i="9"/>
  <c r="L519" i="9" s="1"/>
  <c r="J90" i="9"/>
  <c r="J154" i="9"/>
  <c r="L154" i="9" s="1"/>
  <c r="J215" i="9"/>
  <c r="L215" i="9" s="1"/>
  <c r="E34" i="20"/>
  <c r="J30" i="9"/>
  <c r="L30" i="9"/>
  <c r="E43" i="9"/>
  <c r="E716" i="9" s="1"/>
  <c r="T718" i="9" s="1"/>
  <c r="J390" i="9"/>
  <c r="J271" i="9"/>
  <c r="L271" i="9" s="1"/>
  <c r="V635" i="9"/>
  <c r="J269" i="9"/>
  <c r="V452" i="9"/>
  <c r="AD617" i="9"/>
  <c r="AD556" i="9"/>
  <c r="E472" i="9"/>
  <c r="E253" i="9"/>
  <c r="R251" i="9" s="1"/>
  <c r="E131" i="9"/>
  <c r="R129" i="9" s="1"/>
  <c r="E375" i="9"/>
  <c r="R373" i="9"/>
  <c r="AD7" i="9"/>
  <c r="E314" i="9"/>
  <c r="E70" i="9"/>
  <c r="AD68" i="9"/>
  <c r="E497" i="9"/>
  <c r="AD495" i="9" s="1"/>
  <c r="R7" i="9"/>
  <c r="E192" i="9"/>
  <c r="J461" i="9"/>
  <c r="L461" i="9" s="1"/>
  <c r="J214" i="9"/>
  <c r="L214" i="9"/>
  <c r="J25" i="9"/>
  <c r="L25" i="9" s="1"/>
  <c r="J23" i="9"/>
  <c r="J335" i="9"/>
  <c r="L335" i="9" s="1"/>
  <c r="E18" i="20"/>
  <c r="E33" i="20"/>
  <c r="E29" i="20"/>
  <c r="E20" i="20"/>
  <c r="E13" i="20"/>
  <c r="E22" i="20"/>
  <c r="F22" i="20"/>
  <c r="J22" i="20" s="1"/>
  <c r="K22" i="20" s="1"/>
  <c r="E17" i="20"/>
  <c r="E10" i="20"/>
  <c r="E8" i="20"/>
  <c r="E15" i="20"/>
  <c r="F15" i="20" s="1"/>
  <c r="E23" i="20"/>
  <c r="F23" i="20" s="1"/>
  <c r="J23" i="20" s="1"/>
  <c r="E12" i="20"/>
  <c r="E24" i="20"/>
  <c r="E25" i="20"/>
  <c r="E6" i="20"/>
  <c r="J517" i="9"/>
  <c r="J579" i="9"/>
  <c r="L579" i="9" s="1"/>
  <c r="J334" i="9"/>
  <c r="J457" i="9"/>
  <c r="L457" i="9"/>
  <c r="J397" i="9"/>
  <c r="L397" i="9" s="1"/>
  <c r="J213" i="9"/>
  <c r="L213" i="9" s="1"/>
  <c r="J460" i="9"/>
  <c r="L460" i="9" s="1"/>
  <c r="J521" i="9"/>
  <c r="L521" i="9"/>
  <c r="J398" i="9"/>
  <c r="L398" i="9" s="1"/>
  <c r="J577" i="9"/>
  <c r="J518" i="9"/>
  <c r="L518" i="9"/>
  <c r="J642" i="9"/>
  <c r="L642" i="9" s="1"/>
  <c r="J31" i="9"/>
  <c r="L31" i="9" s="1"/>
  <c r="J32" i="9"/>
  <c r="L32" i="9" s="1"/>
  <c r="J639" i="9"/>
  <c r="J399" i="9"/>
  <c r="L399" i="9" s="1"/>
  <c r="J395" i="9"/>
  <c r="J458" i="9"/>
  <c r="L458" i="9" s="1"/>
  <c r="J580" i="9"/>
  <c r="L580" i="9" s="1"/>
  <c r="J456" i="9"/>
  <c r="J337" i="9"/>
  <c r="L337" i="9" s="1"/>
  <c r="J459" i="9"/>
  <c r="L459" i="9" s="1"/>
  <c r="J512" i="9"/>
  <c r="J572" i="9"/>
  <c r="J93" i="9"/>
  <c r="L93" i="9" s="1"/>
  <c r="J11" i="9"/>
  <c r="V11" i="9" s="1"/>
  <c r="J22" i="9"/>
  <c r="J329" i="9"/>
  <c r="J330" i="9"/>
  <c r="J513" i="9"/>
  <c r="J268" i="9"/>
  <c r="J147" i="9"/>
  <c r="J515" i="9"/>
  <c r="L515" i="9" s="1"/>
  <c r="V330" i="9"/>
  <c r="X271" i="9"/>
  <c r="X281" i="9"/>
  <c r="X586" i="9"/>
  <c r="X525" i="9"/>
  <c r="X517" i="9"/>
  <c r="X708" i="9"/>
  <c r="X456" i="9"/>
  <c r="X454" i="9"/>
  <c r="X461" i="9" s="1"/>
  <c r="X466" i="9" s="1"/>
  <c r="X637" i="9"/>
  <c r="X647" i="9"/>
  <c r="X395" i="9"/>
  <c r="AD373" i="9"/>
  <c r="I27" i="24"/>
  <c r="J52" i="24"/>
  <c r="E26" i="20"/>
  <c r="F26" i="20" s="1"/>
  <c r="I26" i="20" s="1"/>
  <c r="I38" i="20" s="1"/>
  <c r="AD129" i="9"/>
  <c r="J41" i="20"/>
  <c r="J42" i="20"/>
  <c r="E30" i="20"/>
  <c r="F30" i="20" s="1"/>
  <c r="J30" i="20" s="1"/>
  <c r="E27" i="20"/>
  <c r="F27" i="20" s="1"/>
  <c r="J27" i="20" s="1"/>
  <c r="E31" i="20"/>
  <c r="E11" i="20"/>
  <c r="E7" i="20"/>
  <c r="D9" i="24"/>
  <c r="G43" i="9"/>
  <c r="V47" i="9" s="1"/>
  <c r="AF42" i="9" s="1"/>
  <c r="AJ209" i="9"/>
  <c r="AJ26" i="9"/>
  <c r="X37" i="9"/>
  <c r="AJ270" i="9"/>
  <c r="AJ148" i="9"/>
  <c r="X403" i="9"/>
  <c r="X515" i="9"/>
  <c r="AJ697" i="9"/>
  <c r="AJ636" i="9"/>
  <c r="AJ87" i="9"/>
  <c r="X98" i="9"/>
  <c r="X212" i="9"/>
  <c r="X217" i="9" s="1"/>
  <c r="V147" i="9"/>
  <c r="V208" i="9"/>
  <c r="X273" i="9"/>
  <c r="X278" i="9"/>
  <c r="X283" i="9" s="1"/>
  <c r="AJ274" i="9"/>
  <c r="X159" i="9"/>
  <c r="AJ392" i="9"/>
  <c r="X220" i="9"/>
  <c r="X342" i="9"/>
  <c r="V574" i="9"/>
  <c r="AJ453" i="9"/>
  <c r="AJ575" i="9"/>
  <c r="V513" i="9"/>
  <c r="X149" i="9"/>
  <c r="X156" i="9" s="1"/>
  <c r="X161" i="9" s="1"/>
  <c r="V696" i="9"/>
  <c r="X90" i="9"/>
  <c r="AJ514" i="9"/>
  <c r="X334" i="9"/>
  <c r="V269" i="9"/>
  <c r="X151" i="9"/>
  <c r="X88" i="9"/>
  <c r="X95" i="9" s="1"/>
  <c r="X100" i="9" s="1"/>
  <c r="AJ331" i="9"/>
  <c r="X332" i="9"/>
  <c r="X339" i="9" s="1"/>
  <c r="X344" i="9" s="1"/>
  <c r="X639" i="9"/>
  <c r="X644" i="9" s="1"/>
  <c r="X210" i="9"/>
  <c r="X576" i="9"/>
  <c r="X583" i="9" s="1"/>
  <c r="X588" i="9" s="1"/>
  <c r="X464" i="9"/>
  <c r="X698" i="9"/>
  <c r="X705" i="9" s="1"/>
  <c r="X710" i="9" s="1"/>
  <c r="X578" i="9"/>
  <c r="X700" i="9"/>
  <c r="X393" i="9"/>
  <c r="E19" i="20"/>
  <c r="E28" i="20"/>
  <c r="E16" i="20"/>
  <c r="E21" i="20"/>
  <c r="E9" i="20"/>
  <c r="E14" i="20"/>
  <c r="F14" i="20" s="1"/>
  <c r="J14" i="20" s="1"/>
  <c r="K14" i="20" s="1"/>
  <c r="E32" i="20"/>
  <c r="I26" i="24"/>
  <c r="J45" i="24"/>
  <c r="V391" i="9"/>
  <c r="V86" i="9"/>
  <c r="AJ701" i="9"/>
  <c r="X27" i="9"/>
  <c r="X29" i="9"/>
  <c r="AJ579" i="9"/>
  <c r="AJ396" i="9"/>
  <c r="V25" i="9"/>
  <c r="AJ30" i="9"/>
  <c r="AJ213" i="9"/>
  <c r="AJ91" i="9"/>
  <c r="AJ335" i="9"/>
  <c r="AJ518" i="9"/>
  <c r="AJ640" i="9"/>
  <c r="AJ457" i="9"/>
  <c r="AJ152" i="9"/>
  <c r="I28" i="24"/>
  <c r="J50" i="24"/>
  <c r="K35" i="24"/>
  <c r="J39" i="24" s="1"/>
  <c r="I32" i="24"/>
  <c r="C46" i="24"/>
  <c r="C47" i="24" s="1"/>
  <c r="H9" i="24"/>
  <c r="F29" i="24"/>
  <c r="O26" i="20"/>
  <c r="O27" i="20" s="1"/>
  <c r="L42" i="20"/>
  <c r="E10" i="28"/>
  <c r="F10" i="28" s="1"/>
  <c r="F25" i="24"/>
  <c r="F28" i="24" s="1"/>
  <c r="K37" i="24"/>
  <c r="K38" i="24" s="1"/>
  <c r="H8" i="24"/>
  <c r="H7" i="24"/>
  <c r="H10" i="24"/>
  <c r="E5" i="28"/>
  <c r="E8" i="28" s="1"/>
  <c r="E11" i="28" s="1"/>
  <c r="E4" i="28"/>
  <c r="K36" i="24"/>
  <c r="AH11" i="9"/>
  <c r="AH72" i="9" s="1"/>
  <c r="AH133" i="9" s="1"/>
  <c r="AH194" i="9" s="1"/>
  <c r="AH255" i="9" s="1"/>
  <c r="AH316" i="9" s="1"/>
  <c r="AH377" i="9" s="1"/>
  <c r="AH438" i="9" s="1"/>
  <c r="AH499" i="9" s="1"/>
  <c r="AH560" i="9" s="1"/>
  <c r="AH621" i="9" s="1"/>
  <c r="AH682" i="9" s="1"/>
  <c r="R68" i="9"/>
  <c r="Q7" i="9"/>
  <c r="J73" i="9"/>
  <c r="V71" i="9" s="1"/>
  <c r="E655" i="9"/>
  <c r="E350" i="9"/>
  <c r="T352" i="9" s="1"/>
  <c r="E533" i="9"/>
  <c r="T535" i="9" s="1"/>
  <c r="F18" i="20"/>
  <c r="J18" i="20" s="1"/>
  <c r="F10" i="20"/>
  <c r="J10" i="20"/>
  <c r="E593" i="9"/>
  <c r="T596" i="9"/>
  <c r="E289" i="9"/>
  <c r="T47" i="9"/>
  <c r="AD42" i="9" s="1"/>
  <c r="F31" i="20"/>
  <c r="F19" i="20"/>
  <c r="J19" i="20" s="1"/>
  <c r="K19" i="20" s="1"/>
  <c r="F11" i="20"/>
  <c r="F7" i="20"/>
  <c r="J7" i="20" s="1"/>
  <c r="N34" i="24"/>
  <c r="N35" i="24" s="1"/>
  <c r="C44" i="24"/>
  <c r="J54" i="24" s="1"/>
  <c r="AD251" i="9"/>
  <c r="I31" i="24"/>
  <c r="R495" i="9"/>
  <c r="AD678" i="9"/>
  <c r="C45" i="24"/>
  <c r="AD591" i="9"/>
  <c r="V135" i="9"/>
  <c r="AH135" i="9" s="1"/>
  <c r="T657" i="9"/>
  <c r="AD652" i="9"/>
  <c r="T291" i="9"/>
  <c r="AD286" i="9"/>
  <c r="AD530" i="9"/>
  <c r="C48" i="24"/>
  <c r="G48" i="24" s="1"/>
  <c r="L37" i="9" l="1"/>
  <c r="O20" i="20"/>
  <c r="K15" i="20"/>
  <c r="F16" i="20"/>
  <c r="J16" i="20" s="1"/>
  <c r="K16" i="20" s="1"/>
  <c r="AD434" i="9"/>
  <c r="X400" i="9"/>
  <c r="X405" i="9" s="1"/>
  <c r="J74" i="9"/>
  <c r="J11" i="20"/>
  <c r="K11" i="20" s="1"/>
  <c r="K34" i="20" s="1"/>
  <c r="K36" i="20" s="1"/>
  <c r="X222" i="9"/>
  <c r="J53" i="24"/>
  <c r="J55" i="24" s="1"/>
  <c r="J57" i="24" s="1"/>
  <c r="X649" i="9"/>
  <c r="V73" i="9"/>
  <c r="J31" i="20"/>
  <c r="K31" i="20" s="1"/>
  <c r="X522" i="9"/>
  <c r="X527" i="9" s="1"/>
  <c r="J197" i="9"/>
  <c r="J258" i="9" s="1"/>
  <c r="J319" i="9" s="1"/>
  <c r="F6" i="20"/>
  <c r="F33" i="20"/>
  <c r="J33" i="20" s="1"/>
  <c r="F29" i="20"/>
  <c r="J29" i="20" s="1"/>
  <c r="F25" i="20"/>
  <c r="J25" i="20" s="1"/>
  <c r="K25" i="20" s="1"/>
  <c r="F21" i="20"/>
  <c r="J21" i="20" s="1"/>
  <c r="F17" i="20"/>
  <c r="J17" i="20" s="1"/>
  <c r="K20" i="20"/>
  <c r="O17" i="20"/>
  <c r="O22" i="20" s="1"/>
  <c r="O24" i="20" s="1"/>
  <c r="O21" i="20"/>
  <c r="J135" i="9"/>
  <c r="V72" i="9"/>
  <c r="AD190" i="9"/>
  <c r="R190" i="9"/>
  <c r="AD469" i="9"/>
  <c r="T474" i="9"/>
  <c r="L40" i="9"/>
  <c r="L42" i="9" s="1"/>
  <c r="V256" i="9"/>
  <c r="AD713" i="9"/>
  <c r="J38" i="9"/>
  <c r="J97" i="9" s="1"/>
  <c r="L99" i="9" s="1"/>
  <c r="L100" i="9" s="1"/>
  <c r="V195" i="9"/>
  <c r="E7" i="28"/>
  <c r="F7" i="28" s="1"/>
  <c r="F4" i="28"/>
  <c r="J259" i="9"/>
  <c r="V196" i="9"/>
  <c r="I33" i="24"/>
  <c r="F24" i="20"/>
  <c r="J24" i="20" s="1"/>
  <c r="J134" i="9"/>
  <c r="G106" i="9"/>
  <c r="V9" i="9"/>
  <c r="AH9" i="9" s="1"/>
  <c r="AH70" i="9" s="1"/>
  <c r="AH131" i="9" s="1"/>
  <c r="AH192" i="9" s="1"/>
  <c r="AH253" i="9" s="1"/>
  <c r="AH314" i="9" s="1"/>
  <c r="AH375" i="9" s="1"/>
  <c r="AH436" i="9" s="1"/>
  <c r="AH497" i="9" s="1"/>
  <c r="AH558" i="9" s="1"/>
  <c r="AH619" i="9" s="1"/>
  <c r="AH680" i="9" s="1"/>
  <c r="J72" i="9"/>
  <c r="AD347" i="9"/>
  <c r="E13" i="28"/>
  <c r="F13" i="20"/>
  <c r="J13" i="20" s="1"/>
  <c r="F9" i="20"/>
  <c r="J9" i="20" s="1"/>
  <c r="R312" i="9"/>
  <c r="AD312" i="9"/>
  <c r="E18" i="24"/>
  <c r="D16" i="24" s="1"/>
  <c r="D18" i="24" s="1"/>
  <c r="G17" i="24" s="1"/>
  <c r="X34" i="9"/>
  <c r="X39" i="9" s="1"/>
  <c r="E411" i="9"/>
  <c r="E106" i="9"/>
  <c r="J380" i="9" l="1"/>
  <c r="V317" i="9"/>
  <c r="J6" i="20"/>
  <c r="J34" i="20" s="1"/>
  <c r="J37" i="20" s="1"/>
  <c r="F34" i="20"/>
  <c r="J101" i="9"/>
  <c r="J158" i="9" s="1"/>
  <c r="L160" i="9" s="1"/>
  <c r="L161" i="9" s="1"/>
  <c r="L103" i="9"/>
  <c r="L105" i="9" s="1"/>
  <c r="E167" i="9"/>
  <c r="E228" i="9"/>
  <c r="T108" i="9"/>
  <c r="AD103" i="9"/>
  <c r="T413" i="9"/>
  <c r="AD408" i="9"/>
  <c r="V70" i="9"/>
  <c r="J133" i="9"/>
  <c r="J196" i="9"/>
  <c r="G167" i="9"/>
  <c r="V133" i="9"/>
  <c r="V132" i="9"/>
  <c r="J195" i="9"/>
  <c r="AF103" i="9"/>
  <c r="V108" i="9"/>
  <c r="V257" i="9"/>
  <c r="AH257" i="9" s="1"/>
  <c r="J320" i="9"/>
  <c r="V378" i="9" l="1"/>
  <c r="J441" i="9"/>
  <c r="J194" i="9"/>
  <c r="V131" i="9"/>
  <c r="AD225" i="9"/>
  <c r="T230" i="9"/>
  <c r="AD164" i="9"/>
  <c r="T169" i="9"/>
  <c r="V169" i="9"/>
  <c r="AF164" i="9"/>
  <c r="V318" i="9"/>
  <c r="AH318" i="9" s="1"/>
  <c r="J381" i="9"/>
  <c r="V193" i="9"/>
  <c r="J256" i="9"/>
  <c r="J257" i="9"/>
  <c r="G228" i="9"/>
  <c r="J162" i="9"/>
  <c r="J219" i="9" s="1"/>
  <c r="L221" i="9" s="1"/>
  <c r="L222" i="9" s="1"/>
  <c r="L164" i="9"/>
  <c r="L166" i="9" s="1"/>
  <c r="J502" i="9" l="1"/>
  <c r="V439" i="9"/>
  <c r="J317" i="9"/>
  <c r="V254" i="9"/>
  <c r="J442" i="9"/>
  <c r="V379" i="9"/>
  <c r="AH379" i="9" s="1"/>
  <c r="V192" i="9"/>
  <c r="V194" i="9"/>
  <c r="J255" i="9"/>
  <c r="V230" i="9"/>
  <c r="AF225" i="9"/>
  <c r="J223" i="9"/>
  <c r="J280" i="9" s="1"/>
  <c r="L282" i="9" s="1"/>
  <c r="L283" i="9" s="1"/>
  <c r="L225" i="9"/>
  <c r="L227" i="9" s="1"/>
  <c r="J318" i="9"/>
  <c r="V255" i="9"/>
  <c r="G289" i="9"/>
  <c r="J562" i="9" l="1"/>
  <c r="V500" i="9"/>
  <c r="AF286" i="9"/>
  <c r="V291" i="9"/>
  <c r="L286" i="9"/>
  <c r="L288" i="9" s="1"/>
  <c r="J284" i="9"/>
  <c r="J341" i="9" s="1"/>
  <c r="L343" i="9" s="1"/>
  <c r="L344" i="9" s="1"/>
  <c r="J316" i="9"/>
  <c r="V253" i="9"/>
  <c r="J378" i="9"/>
  <c r="V315" i="9"/>
  <c r="G350" i="9"/>
  <c r="V316" i="9"/>
  <c r="J379" i="9"/>
  <c r="J503" i="9"/>
  <c r="V440" i="9"/>
  <c r="AH440" i="9" s="1"/>
  <c r="J624" i="9" l="1"/>
  <c r="V561" i="9"/>
  <c r="AF347" i="9"/>
  <c r="V352" i="9"/>
  <c r="J377" i="9"/>
  <c r="V314" i="9"/>
  <c r="G411" i="9"/>
  <c r="V377" i="9"/>
  <c r="J440" i="9"/>
  <c r="V376" i="9"/>
  <c r="J439" i="9"/>
  <c r="J563" i="9"/>
  <c r="V501" i="9"/>
  <c r="AH501" i="9" s="1"/>
  <c r="J345" i="9"/>
  <c r="J402" i="9" s="1"/>
  <c r="L404" i="9" s="1"/>
  <c r="L405" i="9" s="1"/>
  <c r="L347" i="9"/>
  <c r="L349" i="9" s="1"/>
  <c r="J685" i="9" l="1"/>
  <c r="V683" i="9" s="1"/>
  <c r="V622" i="9"/>
  <c r="J501" i="9"/>
  <c r="G472" i="9"/>
  <c r="V438" i="9"/>
  <c r="J438" i="9"/>
  <c r="V375" i="9"/>
  <c r="V562" i="9"/>
  <c r="J625" i="9"/>
  <c r="V437" i="9"/>
  <c r="J500" i="9"/>
  <c r="V413" i="9"/>
  <c r="AF408" i="9"/>
  <c r="J406" i="9"/>
  <c r="J463" i="9" s="1"/>
  <c r="L465" i="9" s="1"/>
  <c r="L466" i="9" s="1"/>
  <c r="L408" i="9"/>
  <c r="L410" i="9" s="1"/>
  <c r="J686" i="9" l="1"/>
  <c r="V684" i="9" s="1"/>
  <c r="V623" i="9"/>
  <c r="AF469" i="9"/>
  <c r="V474" i="9"/>
  <c r="J467" i="9"/>
  <c r="J524" i="9" s="1"/>
  <c r="L526" i="9" s="1"/>
  <c r="L527" i="9" s="1"/>
  <c r="L469" i="9"/>
  <c r="L471" i="9" s="1"/>
  <c r="J499" i="9"/>
  <c r="V436" i="9"/>
  <c r="V498" i="9"/>
  <c r="J560" i="9"/>
  <c r="V499" i="9"/>
  <c r="J561" i="9"/>
  <c r="G533" i="9"/>
  <c r="V535" i="9" l="1"/>
  <c r="AF530" i="9"/>
  <c r="J528" i="9"/>
  <c r="J584" i="9" s="1"/>
  <c r="L586" i="9" s="1"/>
  <c r="L587" i="9" s="1"/>
  <c r="L530" i="9"/>
  <c r="L532" i="9" s="1"/>
  <c r="G593" i="9"/>
  <c r="J623" i="9"/>
  <c r="V560" i="9"/>
  <c r="J559" i="9"/>
  <c r="V497" i="9"/>
  <c r="J622" i="9"/>
  <c r="V559" i="9"/>
  <c r="J588" i="9" l="1"/>
  <c r="J646" i="9" s="1"/>
  <c r="L648" i="9" s="1"/>
  <c r="L649" i="9" s="1"/>
  <c r="L590" i="9"/>
  <c r="L592" i="9" s="1"/>
  <c r="V620" i="9"/>
  <c r="J683" i="9"/>
  <c r="V681" i="9" s="1"/>
  <c r="J684" i="9"/>
  <c r="G655" i="9"/>
  <c r="V621" i="9"/>
  <c r="AF591" i="9"/>
  <c r="V596" i="9"/>
  <c r="V558" i="9"/>
  <c r="J621" i="9"/>
  <c r="V619" i="9" l="1"/>
  <c r="J682" i="9"/>
  <c r="V680" i="9" s="1"/>
  <c r="V657" i="9"/>
  <c r="AF652" i="9"/>
  <c r="G716" i="9"/>
  <c r="V682" i="9"/>
  <c r="L652" i="9"/>
  <c r="L654" i="9" s="1"/>
  <c r="J650" i="9"/>
  <c r="J707" i="9" s="1"/>
  <c r="L709" i="9" s="1"/>
  <c r="L710" i="9" s="1"/>
  <c r="AF713" i="9" l="1"/>
  <c r="V718" i="9"/>
  <c r="J711" i="9"/>
  <c r="L713" i="9"/>
  <c r="L715" i="9" s="1"/>
</calcChain>
</file>

<file path=xl/comments1.xml><?xml version="1.0" encoding="utf-8"?>
<comments xmlns="http://schemas.openxmlformats.org/spreadsheetml/2006/main">
  <authors>
    <author>BLEDI ISARAJ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ZUBO</t>
        </r>
      </text>
    </comment>
  </commentList>
</comments>
</file>

<file path=xl/comments2.xml><?xml version="1.0" encoding="utf-8"?>
<comments xmlns="http://schemas.openxmlformats.org/spreadsheetml/2006/main">
  <authors>
    <author>BLEDI ISARAJ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BANKA 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DEKLARIMI DHJETOR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NE TAPIN E JANARIT 2015 PAGESA E BANKES ESHTE HEDHUR E TERA SIGURIME DHE PERPUTHET KESHTU E TAPIN NE BILANC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KUADRON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CELJA 2015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DUHET TE ISHTE NE BILANC</t>
        </r>
      </text>
    </comment>
    <comment ref="M21" authorId="0" shapeId="0">
      <text>
        <r>
          <rPr>
            <b/>
            <sz val="9"/>
            <color indexed="81"/>
            <rFont val="Tahoma"/>
            <family val="2"/>
          </rPr>
          <t>BLEDI ISARAJ:</t>
        </r>
        <r>
          <rPr>
            <sz val="9"/>
            <color indexed="81"/>
            <rFont val="Tahoma"/>
            <family val="2"/>
          </rPr>
          <t xml:space="preserve">
DUHET TE ISHTE NE BILANC</t>
        </r>
      </text>
    </comment>
  </commentList>
</comments>
</file>

<file path=xl/sharedStrings.xml><?xml version="1.0" encoding="utf-8"?>
<sst xmlns="http://schemas.openxmlformats.org/spreadsheetml/2006/main" count="1748" uniqueCount="256">
  <si>
    <t xml:space="preserve">TOTALI </t>
  </si>
  <si>
    <t>FURNITORET</t>
  </si>
  <si>
    <t>01/01/2015</t>
  </si>
  <si>
    <t>GJATE 2015</t>
  </si>
  <si>
    <t>GJ.FILLIM</t>
  </si>
  <si>
    <t>FURNIZUAR</t>
  </si>
  <si>
    <t>BANKE</t>
  </si>
  <si>
    <t>ARKE</t>
  </si>
  <si>
    <t>SISTEMIM</t>
  </si>
  <si>
    <t>GJ.FUND</t>
  </si>
  <si>
    <t xml:space="preserve">NDRYSHIMI </t>
  </si>
  <si>
    <t>TF</t>
  </si>
  <si>
    <t>PER VITIN 2014</t>
  </si>
  <si>
    <t>PER VITIN 2015</t>
  </si>
  <si>
    <t>SIG</t>
  </si>
  <si>
    <t>2015 Dhjetor (1512)</t>
  </si>
  <si>
    <t>2015 Nentor (1511)</t>
  </si>
  <si>
    <t>2015 Tetor (1510)</t>
  </si>
  <si>
    <t>2015 Shtator (1509)</t>
  </si>
  <si>
    <t>2015 Gusht (1508)</t>
  </si>
  <si>
    <t>2015 Korrik (1507)</t>
  </si>
  <si>
    <t xml:space="preserve">REZERAVE </t>
  </si>
  <si>
    <t>DHJETOR 2015</t>
  </si>
  <si>
    <t xml:space="preserve">BANKA </t>
  </si>
  <si>
    <t xml:space="preserve">ESHTE </t>
  </si>
  <si>
    <t>DUHET</t>
  </si>
  <si>
    <t xml:space="preserve">SHTOJE </t>
  </si>
  <si>
    <t xml:space="preserve">ARKA </t>
  </si>
  <si>
    <t xml:space="preserve">DUHET </t>
  </si>
  <si>
    <t>JANE</t>
  </si>
  <si>
    <t xml:space="preserve">DUHEN </t>
  </si>
  <si>
    <t xml:space="preserve">SISTEMI </t>
  </si>
  <si>
    <t>PAGESAT BANK  2015</t>
  </si>
  <si>
    <t xml:space="preserve">SIGURIMET </t>
  </si>
  <si>
    <t>NGA 2014</t>
  </si>
  <si>
    <t xml:space="preserve">SHTES KOREGJIMI </t>
  </si>
  <si>
    <t>JAN.-NENTOR</t>
  </si>
  <si>
    <t xml:space="preserve">GJENDJE NE BILANC </t>
  </si>
  <si>
    <t>DUHET TE ISH PAGUAR</t>
  </si>
  <si>
    <t xml:space="preserve">JANE PAGUAR </t>
  </si>
  <si>
    <t>GJENDJA E RE</t>
  </si>
  <si>
    <t xml:space="preserve">NUK KUADROJNE </t>
  </si>
  <si>
    <t>DHJETORI 2015</t>
  </si>
  <si>
    <t>S'LLOGARITET</t>
  </si>
  <si>
    <t xml:space="preserve">PAG BANK </t>
  </si>
  <si>
    <t>BLERJE 2015</t>
  </si>
  <si>
    <t>SHITJE 2015</t>
  </si>
  <si>
    <t xml:space="preserve">DIF </t>
  </si>
  <si>
    <t xml:space="preserve">PAGUAR </t>
  </si>
  <si>
    <t>GJENDJE 2014</t>
  </si>
  <si>
    <t>SISTEMI</t>
  </si>
  <si>
    <t xml:space="preserve">BILANCI </t>
  </si>
  <si>
    <t>DIF</t>
  </si>
  <si>
    <t xml:space="preserve">ANALIZA  SHITJEVE </t>
  </si>
  <si>
    <t># SISTEMIN</t>
  </si>
  <si>
    <t xml:space="preserve">TVSH E DHJETORIT </t>
  </si>
  <si>
    <t xml:space="preserve">PAGESA E BANKES </t>
  </si>
  <si>
    <t>BLINACI REZULTON</t>
  </si>
  <si>
    <t>NGA SHITJET REZULTON</t>
  </si>
  <si>
    <t xml:space="preserve">TVSH E VITI E PA PAGUAR </t>
  </si>
  <si>
    <t xml:space="preserve">TVSH DHJETOR </t>
  </si>
  <si>
    <t xml:space="preserve">TVSH GJENDJE </t>
  </si>
  <si>
    <t xml:space="preserve">TVSH BLERJE </t>
  </si>
  <si>
    <t>TVSH NE SHITJE</t>
  </si>
  <si>
    <t>GJENDJA NE BILANC</t>
  </si>
  <si>
    <t xml:space="preserve">PAGUAR ME ARKE </t>
  </si>
  <si>
    <t>KLERING</t>
  </si>
  <si>
    <t xml:space="preserve">TE SISTEMUAR ME DEBITORET </t>
  </si>
  <si>
    <t>GJENDJA 31/12/2015</t>
  </si>
  <si>
    <t xml:space="preserve">PAGESA NGA MARRVESHJA TRE PALSHE </t>
  </si>
  <si>
    <t xml:space="preserve">billa </t>
  </si>
  <si>
    <t>blerard</t>
  </si>
  <si>
    <t xml:space="preserve">topi eki </t>
  </si>
  <si>
    <t>lillis</t>
  </si>
  <si>
    <t xml:space="preserve">klerajd </t>
  </si>
  <si>
    <t>alion</t>
  </si>
  <si>
    <t>brunes</t>
  </si>
  <si>
    <t xml:space="preserve">RENOVA </t>
  </si>
  <si>
    <t xml:space="preserve">DAST </t>
  </si>
  <si>
    <t xml:space="preserve">HAKI SINNI </t>
  </si>
  <si>
    <t>DELTA</t>
  </si>
  <si>
    <t>DOUTCH</t>
  </si>
  <si>
    <t>GJENDJE ME 31.12.2015</t>
  </si>
  <si>
    <t xml:space="preserve">RAPORTI KORENT </t>
  </si>
  <si>
    <t xml:space="preserve">RAPORTI I SHPEJTE </t>
  </si>
  <si>
    <t xml:space="preserve">AKTIVET AFATSHKURTERA - INVENTARIN </t>
  </si>
  <si>
    <t>AKTIVET AFAT SHKURTERA</t>
  </si>
  <si>
    <t>DETYRIMET AFATSHKURTERA</t>
  </si>
  <si>
    <t xml:space="preserve">DETYRIMET AFAT SHKURTERA </t>
  </si>
  <si>
    <t>RAPORTI LIKUID</t>
  </si>
  <si>
    <t xml:space="preserve">AKTIVE LIKUIDE </t>
  </si>
  <si>
    <t>KAPITALI PUNUES</t>
  </si>
  <si>
    <t xml:space="preserve">Aktive afatshkurtra - Detyrime afatshkurtra.  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</si>
  <si>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</si>
  <si>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</si>
  <si>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</si>
  <si>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</si>
  <si>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</si>
  <si>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</si>
  <si>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</si>
  <si>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</si>
  <si>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</si>
  <si>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</si>
  <si>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Te tjera</t>
  </si>
  <si>
    <t>TAP</t>
  </si>
  <si>
    <t>IKONA</t>
  </si>
  <si>
    <t>31/12/2015</t>
  </si>
  <si>
    <t>_________________________________________________</t>
  </si>
  <si>
    <t>__________________________________________</t>
  </si>
  <si>
    <t>Numri Identifikues i Personit te Tatueshem (NIPT)</t>
  </si>
  <si>
    <t>Emri Tregetar i Personit te Tatueshem</t>
  </si>
  <si>
    <t>Emri,Mbiemri Personit Fizik:</t>
  </si>
  <si>
    <t>Adresa:</t>
  </si>
  <si>
    <t>Qyteti/Komuna/Rrethi:</t>
  </si>
  <si>
    <t xml:space="preserve">              </t>
  </si>
  <si>
    <t>Numri i Telefonit:</t>
  </si>
  <si>
    <t>Janar</t>
  </si>
  <si>
    <t>Shkurt</t>
  </si>
  <si>
    <t>Kontributet per sigurimet shoqeroere nga punedhenesi</t>
  </si>
  <si>
    <t>Te ardhurat e tatueshme</t>
  </si>
  <si>
    <t>Kontributet per sigurimet shoqerore nga punemarresi</t>
  </si>
  <si>
    <t>Saktesime</t>
  </si>
  <si>
    <t>(pa kontributet shtese)</t>
  </si>
  <si>
    <t>Tatimi per tu paguar</t>
  </si>
  <si>
    <t>Kontributet shtese (sig.shoq.suplementar)</t>
  </si>
  <si>
    <t>Kontributet per sigurimet SHOQERORE gjithsej</t>
  </si>
  <si>
    <t>(10+11+12)</t>
  </si>
  <si>
    <t>(Te mbartet ne muajin pasardhes)</t>
  </si>
  <si>
    <t>Kontribute per sigurimet SHENDETESORE</t>
  </si>
  <si>
    <t>TOTALI PER TU PAGUAR  (13+14)</t>
  </si>
  <si>
    <t>Numri gjithsej i personave qe duhet te paguajne</t>
  </si>
  <si>
    <t>Data dhe Firma e Personit te Tatueshem - Deklaroj nen pergjegjesine time qe informacioni i mesiperm eshte i plote dhe i sakte</t>
  </si>
  <si>
    <t>kontributet sipas listepageses</t>
  </si>
  <si>
    <t xml:space="preserve">Numri i personave qe paguajne kontribute </t>
  </si>
  <si>
    <t>Vetem per perdorim zyrtar</t>
  </si>
  <si>
    <t>PAGESA</t>
  </si>
  <si>
    <t>ne nivelin e pages minimale sipas listepageses</t>
  </si>
  <si>
    <t>Leke</t>
  </si>
  <si>
    <t>Shuma e paguar</t>
  </si>
  <si>
    <t>Xhirim</t>
  </si>
  <si>
    <t xml:space="preserve">        SHUMA E PAGUAR</t>
  </si>
  <si>
    <t>Cek</t>
  </si>
  <si>
    <t xml:space="preserve">                              Data,Vula e Bankes dhe nenshkrimi i nepunesit te bankes</t>
  </si>
  <si>
    <t>Origjinali-Zyra e Tatimit</t>
  </si>
  <si>
    <t>Kopja-Person i Tatueshem</t>
  </si>
  <si>
    <t xml:space="preserve">                                  Data,Vula e Bankes dhe nenshkrimi i nepunesit te bankes</t>
  </si>
  <si>
    <t xml:space="preserve">               Origjinali-Zyra e Tatimeve</t>
  </si>
  <si>
    <t xml:space="preserve">               Kopja-Personi i Tatueshem</t>
  </si>
  <si>
    <t>SHUMA E PAGUAR</t>
  </si>
  <si>
    <t>FURNITORI</t>
  </si>
  <si>
    <t>TVSH</t>
  </si>
  <si>
    <t>Numri gjithsej I personave</t>
  </si>
  <si>
    <t xml:space="preserve">                   Lajmeroni nese informacioni i mesiperm eshte jo i plote ose ka ndryshuar</t>
  </si>
  <si>
    <t>SHUMA</t>
  </si>
  <si>
    <t xml:space="preserve">      (8) Shenoni 'X' nqs. Gjate muajit nuk eshte bere asnje transaksion.Vendosni Daten, Firmosni dhe dorezoni</t>
  </si>
  <si>
    <t>deklaraten.</t>
  </si>
  <si>
    <t>TVSH e llogaritur per Muajin:</t>
  </si>
  <si>
    <t xml:space="preserve"> Vlera e tatueshme</t>
  </si>
  <si>
    <t>TVSH i llogaritur</t>
  </si>
  <si>
    <t>(9)       Shitje te perjashtuara</t>
  </si>
  <si>
    <t>Deklarim permbledhes</t>
  </si>
  <si>
    <t xml:space="preserve">   Vlera e tatueshme</t>
  </si>
  <si>
    <t>Totali i pagave mbi te cilat paguhen kontributet</t>
  </si>
  <si>
    <t>Numri i vendosjes se dokumentit (NVD)</t>
  </si>
  <si>
    <t xml:space="preserve">             Numri i vendosjes se dokumentit (NVD)</t>
  </si>
  <si>
    <t xml:space="preserve">FORMULAR I DEKLARIMIT DHE </t>
  </si>
  <si>
    <t xml:space="preserve">            (Vetem per perdorim zyrtar)</t>
  </si>
  <si>
    <t xml:space="preserve">                        (Vetem per perdorim zyrtar)</t>
  </si>
  <si>
    <t>PAGESES SE KONTRIBUTEVE TE</t>
  </si>
  <si>
    <t>PAGESES SE TATIMIT</t>
  </si>
  <si>
    <t xml:space="preserve">                 I PAGESES SE TVSH</t>
  </si>
  <si>
    <t>SIGURIMEVE SHOQERORE</t>
  </si>
  <si>
    <t>MBI TE ARDHURAT PERSONALE</t>
  </si>
  <si>
    <t>(2) Periudha Tatimore</t>
  </si>
  <si>
    <t>(1) Numri serial:</t>
  </si>
  <si>
    <t>(10)     Eksporte/Furnizime me shkalle 0%</t>
  </si>
  <si>
    <t>(11)     Shitjet e Tatueshme me shkalle 20%</t>
  </si>
  <si>
    <t>(13)     Shjitjet e tatueshme me shkalle 10%</t>
  </si>
  <si>
    <t xml:space="preserve">       TVSH e Paguar per muajin:</t>
  </si>
  <si>
    <t>(15)     Blerje te perjashtuara, TVSH jo te zbritshme,pa Tvsh</t>
  </si>
  <si>
    <t>(16)     Importe me shkalle tatimore  20%</t>
  </si>
  <si>
    <t>(18)     Importe me shkalle tatimore  10%</t>
  </si>
  <si>
    <t>(20)     Blerje nga furnitore vendas me shkalle 20%</t>
  </si>
  <si>
    <t>(22)     Blerje nga furnitore vendas me shkalle 10%</t>
  </si>
  <si>
    <t>(24)    Blerje nga fermere vendas</t>
  </si>
  <si>
    <t>(26)     TVSH i zbritshem, mbartur nga muaji i kaluar</t>
  </si>
  <si>
    <t>(27)     Kerkese rimbursimi i teprices se TVSH se zbritshme nga muaji i kaluar</t>
  </si>
  <si>
    <t>(28)     Gjendje e TVSH se zbritshme nga muaji i kaluar (26)-(27)</t>
  </si>
  <si>
    <t>(30)      Teprica e TVSH te zbritshem (29)-(12+14) nqs (29)&gt;(12+14)</t>
  </si>
  <si>
    <t>(31)      TVSH I DETYRUESHEM PER TU PAGUAR (12+14)-(29) nqs (12+14)&gt;(29)</t>
  </si>
  <si>
    <t>(32)      Gjoba per vonesa ne Pagese/Dorzim deklarate</t>
  </si>
  <si>
    <t>(33)      TOTALI PER TU PAGUAR</t>
  </si>
  <si>
    <t>(29)     Totali I TVSH se zbritshme per muajin (17)+(19)+(21)+(23)+(25)+(28)</t>
  </si>
  <si>
    <t>Pa veprimtari</t>
  </si>
  <si>
    <t>NR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</si>
  <si>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</si>
  <si>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</si>
  <si>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</si>
  <si>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</si>
  <si>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</si>
  <si>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</si>
  <si>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</si>
  <si>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</si>
  <si>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</si>
  <si>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</si>
  <si>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</si>
  <si>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</si>
  <si>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</si>
  <si>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</si>
  <si>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</si>
  <si>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</si>
  <si>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</si>
  <si>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</si>
  <si>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</si>
  <si>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</si>
  <si>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</si>
  <si>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</si>
  <si>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</si>
  <si>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</si>
  <si>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</si>
  <si>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</si>
  <si>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</si>
  <si>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</si>
  <si>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</si>
  <si>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</si>
  <si>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</si>
  <si>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</si>
  <si>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</si>
  <si>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</si>
  <si>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</si>
  <si>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</si>
  <si>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</si>
  <si>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</si>
  <si>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</si>
  <si>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</si>
  <si>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</si>
  <si>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</si>
  <si>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</si>
  <si>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</si>
  <si>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</si>
  <si>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</si>
  <si>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</si>
  <si>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</si>
  <si>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</si>
  <si>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</si>
  <si>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</si>
  <si>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</si>
  <si>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</si>
  <si>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</si>
  <si>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</si>
  <si>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</si>
  <si>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</si>
  <si>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SUBJEKTI "ARMANDO GEGA" PERSON FIZIK</t>
  </si>
  <si>
    <t>NIPTI: K82719004J</t>
  </si>
  <si>
    <t>Shpenzime te tjera financiare TATIM FITIMI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</si>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</sst>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_);\(0\)"/>
    <numFmt numFmtId="166" formatCode="_(* #,##0_);_(* \(#,##0\);_(* &quot;-&quot;??_);_(@_)"/>
    <numFmt numFmtId="167" formatCode="_(* #,##0.000_);_(* \(#,##0.000\);_(* &quot;-&quot;??_);_(@_)"/>
    <numFmt numFmtId="168" formatCode="_ * #,##0.00_)_€_ ;_ * \(#,##0.00\)_€_ ;_ * &quot;-&quot;??_)_€_ ;_ @_ "/>
    <numFmt numFmtId="169" formatCode="_-* #,##0_-;\-* #,##0_-;_-* &quot;-&quot;_-;_-@_-"/>
    <numFmt numFmtId="170" formatCode="#,##0&quot;Lek&quot;;\-#,##0&quot;Lek&quot;"/>
  </numFmts>
  <fonts count="49" x14ac:knownFonts="1">
    <font>
      <sz val="10"/>
      <name val="Arial"/>
    </font>
    <font>
      <sz val="11"/>
      <color indexed="8"/>
      <name val="Garamond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i/>
      <sz val="10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indexed="8"/>
      <name val="Garamond"/>
      <family val="2"/>
    </font>
    <font>
      <sz val="11"/>
      <color indexed="8"/>
      <name val="Garamond"/>
      <family val="2"/>
    </font>
    <font>
      <sz val="11"/>
      <color indexed="8"/>
      <name val="Garamond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1"/>
      <scheme val="minor"/>
    </font>
    <font>
      <sz val="11"/>
      <color theme="1"/>
      <name val="Garamon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">
    <xf numFmtId="0" fontId="0" fillId="0" borderId="0"/>
    <xf numFmtId="0" fontId="26" fillId="7" borderId="30" applyNumberFormat="0" applyAlignment="0" applyProtection="0"/>
    <xf numFmtId="43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31" applyNumberFormat="0" applyFill="0" applyAlignment="0" applyProtection="0"/>
    <xf numFmtId="0" fontId="28" fillId="0" borderId="0"/>
    <xf numFmtId="0" fontId="25" fillId="0" borderId="0"/>
    <xf numFmtId="0" fontId="3" fillId="0" borderId="0"/>
    <xf numFmtId="0" fontId="7" fillId="0" borderId="0"/>
    <xf numFmtId="0" fontId="25" fillId="0" borderId="0"/>
    <xf numFmtId="0" fontId="3" fillId="0" borderId="0"/>
    <xf numFmtId="0" fontId="29" fillId="0" borderId="0"/>
    <xf numFmtId="9" fontId="1" fillId="0" borderId="0" applyFont="0" applyFill="0" applyBorder="0" applyAlignment="0" applyProtection="0"/>
    <xf numFmtId="0" fontId="30" fillId="0" borderId="32" applyNumberFormat="0" applyFill="0" applyAlignment="0" applyProtection="0"/>
    <xf numFmtId="0" fontId="3" fillId="0" borderId="0"/>
    <xf numFmtId="0" fontId="2" fillId="0" borderId="0"/>
    <xf numFmtId="0" fontId="3" fillId="0" borderId="0"/>
    <xf numFmtId="168" fontId="40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0" fillId="0" borderId="0"/>
    <xf numFmtId="0" fontId="21" fillId="0" borderId="0"/>
  </cellStyleXfs>
  <cellXfs count="202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Border="1"/>
    <xf numFmtId="0" fontId="7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3" fontId="0" fillId="0" borderId="0" xfId="0" applyNumberFormat="1"/>
    <xf numFmtId="0" fontId="0" fillId="0" borderId="0" xfId="0" applyFill="1" applyBorder="1"/>
    <xf numFmtId="0" fontId="0" fillId="0" borderId="6" xfId="0" applyBorder="1"/>
    <xf numFmtId="0" fontId="5" fillId="0" borderId="0" xfId="0" applyFont="1" applyFill="1" applyBorder="1"/>
    <xf numFmtId="0" fontId="0" fillId="0" borderId="7" xfId="0" applyBorder="1"/>
    <xf numFmtId="0" fontId="9" fillId="0" borderId="0" xfId="0" applyFont="1"/>
    <xf numFmtId="0" fontId="0" fillId="0" borderId="8" xfId="0" applyBorder="1"/>
    <xf numFmtId="0" fontId="0" fillId="0" borderId="9" xfId="0" applyBorder="1"/>
    <xf numFmtId="0" fontId="10" fillId="0" borderId="0" xfId="0" applyFont="1" applyBorder="1"/>
    <xf numFmtId="0" fontId="4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0" xfId="0" applyFont="1"/>
    <xf numFmtId="3" fontId="0" fillId="0" borderId="0" xfId="0" applyNumberFormat="1" applyBorder="1"/>
    <xf numFmtId="0" fontId="0" fillId="0" borderId="13" xfId="0" applyBorder="1"/>
    <xf numFmtId="0" fontId="13" fillId="0" borderId="11" xfId="0" applyFont="1" applyBorder="1"/>
    <xf numFmtId="0" fontId="13" fillId="0" borderId="6" xfId="0" applyFont="1" applyBorder="1"/>
    <xf numFmtId="0" fontId="5" fillId="0" borderId="0" xfId="0" applyFont="1"/>
    <xf numFmtId="0" fontId="10" fillId="0" borderId="6" xfId="0" applyFont="1" applyBorder="1"/>
    <xf numFmtId="0" fontId="12" fillId="0" borderId="1" xfId="0" applyFont="1" applyBorder="1"/>
    <xf numFmtId="0" fontId="10" fillId="0" borderId="8" xfId="0" applyFont="1" applyBorder="1"/>
    <xf numFmtId="0" fontId="12" fillId="0" borderId="8" xfId="0" applyFont="1" applyBorder="1"/>
    <xf numFmtId="165" fontId="6" fillId="0" borderId="11" xfId="0" applyNumberFormat="1" applyFont="1" applyBorder="1"/>
    <xf numFmtId="0" fontId="12" fillId="0" borderId="6" xfId="0" applyFont="1" applyBorder="1"/>
    <xf numFmtId="165" fontId="6" fillId="0" borderId="0" xfId="0" applyNumberFormat="1" applyFont="1" applyBorder="1"/>
    <xf numFmtId="165" fontId="6" fillId="0" borderId="0" xfId="0" applyNumberFormat="1" applyFont="1" applyFill="1" applyBorder="1"/>
    <xf numFmtId="0" fontId="6" fillId="0" borderId="6" xfId="0" applyFont="1" applyBorder="1"/>
    <xf numFmtId="0" fontId="0" fillId="0" borderId="14" xfId="0" applyBorder="1"/>
    <xf numFmtId="0" fontId="0" fillId="0" borderId="15" xfId="0" applyBorder="1"/>
    <xf numFmtId="0" fontId="13" fillId="0" borderId="0" xfId="0" applyFont="1"/>
    <xf numFmtId="165" fontId="6" fillId="0" borderId="0" xfId="0" applyNumberFormat="1" applyFont="1"/>
    <xf numFmtId="0" fontId="0" fillId="0" borderId="16" xfId="0" applyBorder="1"/>
    <xf numFmtId="0" fontId="0" fillId="0" borderId="17" xfId="0" applyBorder="1"/>
    <xf numFmtId="0" fontId="14" fillId="0" borderId="0" xfId="0" applyFont="1"/>
    <xf numFmtId="0" fontId="12" fillId="0" borderId="0" xfId="0" applyFont="1"/>
    <xf numFmtId="165" fontId="4" fillId="0" borderId="8" xfId="0" applyNumberFormat="1" applyFont="1" applyBorder="1"/>
    <xf numFmtId="3" fontId="0" fillId="0" borderId="12" xfId="0" applyNumberFormat="1" applyBorder="1"/>
    <xf numFmtId="165" fontId="4" fillId="0" borderId="18" xfId="0" applyNumberFormat="1" applyFont="1" applyBorder="1"/>
    <xf numFmtId="3" fontId="0" fillId="0" borderId="5" xfId="0" applyNumberFormat="1" applyBorder="1"/>
    <xf numFmtId="165" fontId="4" fillId="0" borderId="19" xfId="0" applyNumberFormat="1" applyFont="1" applyBorder="1"/>
    <xf numFmtId="165" fontId="11" fillId="0" borderId="0" xfId="0" applyNumberFormat="1" applyFont="1"/>
    <xf numFmtId="165" fontId="4" fillId="0" borderId="0" xfId="0" applyNumberFormat="1" applyFont="1" applyBorder="1"/>
    <xf numFmtId="3" fontId="0" fillId="0" borderId="5" xfId="0" applyNumberFormat="1" applyFill="1" applyBorder="1"/>
    <xf numFmtId="165" fontId="4" fillId="0" borderId="0" xfId="0" applyNumberFormat="1" applyFont="1"/>
    <xf numFmtId="165" fontId="4" fillId="0" borderId="9" xfId="0" applyNumberFormat="1" applyFont="1" applyBorder="1"/>
    <xf numFmtId="3" fontId="0" fillId="0" borderId="4" xfId="0" applyNumberFormat="1" applyBorder="1"/>
    <xf numFmtId="165" fontId="4" fillId="0" borderId="6" xfId="0" applyNumberFormat="1" applyFont="1" applyBorder="1"/>
    <xf numFmtId="3" fontId="0" fillId="0" borderId="13" xfId="0" applyNumberFormat="1" applyBorder="1"/>
    <xf numFmtId="0" fontId="15" fillId="0" borderId="0" xfId="0" applyFont="1"/>
    <xf numFmtId="49" fontId="6" fillId="0" borderId="0" xfId="0" applyNumberFormat="1" applyFont="1"/>
    <xf numFmtId="165" fontId="4" fillId="0" borderId="14" xfId="0" applyNumberFormat="1" applyFont="1" applyBorder="1"/>
    <xf numFmtId="3" fontId="0" fillId="0" borderId="15" xfId="0" applyNumberFormat="1" applyBorder="1"/>
    <xf numFmtId="0" fontId="12" fillId="0" borderId="10" xfId="0" applyFont="1" applyBorder="1"/>
    <xf numFmtId="0" fontId="10" fillId="0" borderId="0" xfId="0" applyFont="1"/>
    <xf numFmtId="3" fontId="0" fillId="0" borderId="17" xfId="0" applyNumberFormat="1" applyBorder="1"/>
    <xf numFmtId="0" fontId="13" fillId="0" borderId="12" xfId="0" applyFont="1" applyBorder="1"/>
    <xf numFmtId="0" fontId="10" fillId="0" borderId="13" xfId="0" applyFont="1" applyBorder="1"/>
    <xf numFmtId="3" fontId="15" fillId="0" borderId="0" xfId="0" applyNumberFormat="1" applyFont="1"/>
    <xf numFmtId="0" fontId="0" fillId="0" borderId="20" xfId="0" applyBorder="1"/>
    <xf numFmtId="0" fontId="0" fillId="0" borderId="2" xfId="0" applyBorder="1"/>
    <xf numFmtId="49" fontId="0" fillId="0" borderId="11" xfId="0" applyNumberFormat="1" applyBorder="1"/>
    <xf numFmtId="165" fontId="4" fillId="0" borderId="18" xfId="0" applyNumberFormat="1" applyFont="1" applyFill="1" applyBorder="1"/>
    <xf numFmtId="165" fontId="6" fillId="0" borderId="0" xfId="0" applyNumberFormat="1" applyFont="1" applyAlignment="1">
      <alignment horizontal="left"/>
    </xf>
    <xf numFmtId="0" fontId="13" fillId="0" borderId="0" xfId="0" applyFont="1" applyFill="1" applyBorder="1"/>
    <xf numFmtId="0" fontId="10" fillId="0" borderId="0" xfId="0" applyFont="1" applyFill="1" applyBorder="1"/>
    <xf numFmtId="49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Font="1" applyBorder="1"/>
    <xf numFmtId="49" fontId="0" fillId="0" borderId="11" xfId="0" applyNumberFormat="1" applyFont="1" applyBorder="1"/>
    <xf numFmtId="44" fontId="0" fillId="0" borderId="0" xfId="0" applyNumberFormat="1" applyFont="1" applyBorder="1"/>
    <xf numFmtId="0" fontId="3" fillId="0" borderId="15" xfId="0" applyFont="1" applyBorder="1"/>
    <xf numFmtId="0" fontId="3" fillId="0" borderId="20" xfId="0" applyFont="1" applyBorder="1"/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13" xfId="0" applyFill="1" applyBorder="1"/>
    <xf numFmtId="165" fontId="4" fillId="2" borderId="8" xfId="0" applyNumberFormat="1" applyFont="1" applyFill="1" applyBorder="1"/>
    <xf numFmtId="3" fontId="0" fillId="2" borderId="12" xfId="0" applyNumberFormat="1" applyFill="1" applyBorder="1"/>
    <xf numFmtId="0" fontId="0" fillId="2" borderId="9" xfId="0" applyFill="1" applyBorder="1"/>
    <xf numFmtId="165" fontId="4" fillId="2" borderId="18" xfId="0" applyNumberFormat="1" applyFont="1" applyFill="1" applyBorder="1"/>
    <xf numFmtId="3" fontId="0" fillId="2" borderId="5" xfId="0" applyNumberFormat="1" applyFill="1" applyBorder="1"/>
    <xf numFmtId="0" fontId="0" fillId="0" borderId="11" xfId="0" applyNumberFormat="1" applyBorder="1"/>
    <xf numFmtId="43" fontId="0" fillId="0" borderId="0" xfId="2" applyFont="1"/>
    <xf numFmtId="43" fontId="0" fillId="0" borderId="0" xfId="0" applyNumberFormat="1"/>
    <xf numFmtId="44" fontId="0" fillId="0" borderId="11" xfId="0" applyNumberFormat="1" applyBorder="1"/>
    <xf numFmtId="3" fontId="0" fillId="0" borderId="11" xfId="0" applyNumberFormat="1" applyBorder="1"/>
    <xf numFmtId="0" fontId="3" fillId="0" borderId="0" xfId="17" applyFont="1"/>
    <xf numFmtId="0" fontId="3" fillId="0" borderId="21" xfId="17" applyFont="1" applyBorder="1"/>
    <xf numFmtId="0" fontId="20" fillId="2" borderId="22" xfId="17" applyFont="1" applyFill="1" applyBorder="1"/>
    <xf numFmtId="0" fontId="20" fillId="0" borderId="0" xfId="17" applyFont="1"/>
    <xf numFmtId="0" fontId="20" fillId="0" borderId="23" xfId="17" applyFont="1" applyBorder="1"/>
    <xf numFmtId="49" fontId="20" fillId="0" borderId="23" xfId="17" applyNumberFormat="1" applyFont="1" applyBorder="1"/>
    <xf numFmtId="0" fontId="20" fillId="0" borderId="21" xfId="17" applyFont="1" applyBorder="1"/>
    <xf numFmtId="0" fontId="3" fillId="2" borderId="24" xfId="17" applyFont="1" applyFill="1" applyBorder="1" applyAlignment="1">
      <alignment horizontal="center" vertical="center"/>
    </xf>
    <xf numFmtId="0" fontId="20" fillId="0" borderId="25" xfId="17" applyFont="1" applyBorder="1"/>
    <xf numFmtId="43" fontId="20" fillId="0" borderId="25" xfId="8" applyNumberFormat="1" applyFont="1" applyBorder="1"/>
    <xf numFmtId="43" fontId="20" fillId="0" borderId="25" xfId="17" applyNumberFormat="1" applyFont="1" applyBorder="1"/>
    <xf numFmtId="43" fontId="20" fillId="0" borderId="21" xfId="17" applyNumberFormat="1" applyFont="1" applyBorder="1"/>
    <xf numFmtId="0" fontId="20" fillId="0" borderId="26" xfId="17" applyFont="1" applyBorder="1"/>
    <xf numFmtId="1" fontId="0" fillId="0" borderId="0" xfId="0" applyNumberFormat="1"/>
    <xf numFmtId="0" fontId="0" fillId="0" borderId="3" xfId="0" applyBorder="1"/>
    <xf numFmtId="3" fontId="0" fillId="0" borderId="20" xfId="0" applyNumberFormat="1" applyBorder="1"/>
    <xf numFmtId="43" fontId="0" fillId="0" borderId="0" xfId="0" applyNumberFormat="1" applyBorder="1"/>
    <xf numFmtId="43" fontId="0" fillId="0" borderId="0" xfId="2" applyFont="1" applyBorder="1"/>
    <xf numFmtId="167" fontId="0" fillId="0" borderId="20" xfId="0" applyNumberFormat="1" applyBorder="1"/>
    <xf numFmtId="43" fontId="0" fillId="3" borderId="0" xfId="0" applyNumberFormat="1" applyFill="1" applyBorder="1"/>
    <xf numFmtId="14" fontId="0" fillId="0" borderId="0" xfId="0" applyNumberFormat="1"/>
    <xf numFmtId="3" fontId="0" fillId="4" borderId="0" xfId="0" applyNumberFormat="1" applyFill="1"/>
    <xf numFmtId="3" fontId="0" fillId="5" borderId="0" xfId="0" applyNumberFormat="1" applyFill="1"/>
    <xf numFmtId="3" fontId="0" fillId="0" borderId="7" xfId="0" applyNumberFormat="1" applyBorder="1"/>
    <xf numFmtId="0" fontId="3" fillId="4" borderId="0" xfId="0" applyFont="1" applyFill="1"/>
    <xf numFmtId="0" fontId="3" fillId="0" borderId="16" xfId="0" applyFont="1" applyBorder="1"/>
    <xf numFmtId="166" fontId="0" fillId="0" borderId="0" xfId="2" applyNumberFormat="1" applyFont="1"/>
    <xf numFmtId="166" fontId="0" fillId="0" borderId="0" xfId="0" applyNumberFormat="1"/>
    <xf numFmtId="166" fontId="0" fillId="4" borderId="0" xfId="0" applyNumberFormat="1" applyFill="1"/>
    <xf numFmtId="1" fontId="0" fillId="4" borderId="0" xfId="0" applyNumberFormat="1" applyFill="1"/>
    <xf numFmtId="14" fontId="3" fillId="0" borderId="0" xfId="0" applyNumberFormat="1" applyFont="1"/>
    <xf numFmtId="14" fontId="0" fillId="4" borderId="0" xfId="0" applyNumberFormat="1" applyFill="1"/>
    <xf numFmtId="43" fontId="3" fillId="0" borderId="0" xfId="0" applyNumberFormat="1" applyFont="1"/>
    <xf numFmtId="0" fontId="3" fillId="2" borderId="0" xfId="17" applyFont="1" applyFill="1" applyBorder="1"/>
    <xf numFmtId="43" fontId="20" fillId="0" borderId="25" xfId="2" applyFont="1" applyBorder="1"/>
    <xf numFmtId="166" fontId="20" fillId="0" borderId="25" xfId="2" applyNumberFormat="1" applyFont="1" applyBorder="1"/>
    <xf numFmtId="43" fontId="20" fillId="0" borderId="23" xfId="17" applyNumberFormat="1" applyFont="1" applyBorder="1"/>
    <xf numFmtId="43" fontId="20" fillId="2" borderId="24" xfId="17" applyNumberFormat="1" applyFont="1" applyFill="1" applyBorder="1"/>
    <xf numFmtId="43" fontId="20" fillId="0" borderId="0" xfId="8" applyNumberFormat="1" applyFont="1" applyBorder="1"/>
    <xf numFmtId="166" fontId="20" fillId="0" borderId="0" xfId="2" applyNumberFormat="1" applyFont="1" applyBorder="1"/>
    <xf numFmtId="43" fontId="20" fillId="0" borderId="0" xfId="17" applyNumberFormat="1" applyFont="1" applyBorder="1"/>
    <xf numFmtId="43" fontId="20" fillId="0" borderId="0" xfId="2" applyFont="1" applyBorder="1"/>
    <xf numFmtId="0" fontId="20" fillId="0" borderId="0" xfId="17" applyFont="1" applyBorder="1"/>
    <xf numFmtId="0" fontId="3" fillId="2" borderId="22" xfId="17" applyFont="1" applyFill="1" applyBorder="1"/>
    <xf numFmtId="43" fontId="3" fillId="0" borderId="0" xfId="17" applyNumberFormat="1" applyFont="1"/>
    <xf numFmtId="43" fontId="3" fillId="2" borderId="22" xfId="17" applyNumberFormat="1" applyFont="1" applyFill="1" applyBorder="1"/>
    <xf numFmtId="43" fontId="3" fillId="0" borderId="0" xfId="2" applyFont="1"/>
    <xf numFmtId="3" fontId="3" fillId="0" borderId="0" xfId="17" applyNumberFormat="1" applyFont="1"/>
    <xf numFmtId="3" fontId="3" fillId="6" borderId="22" xfId="17" applyNumberFormat="1" applyFont="1" applyFill="1" applyBorder="1"/>
    <xf numFmtId="43" fontId="3" fillId="2" borderId="27" xfId="17" applyNumberFormat="1" applyFont="1" applyFill="1" applyBorder="1"/>
    <xf numFmtId="166" fontId="3" fillId="0" borderId="0" xfId="17" applyNumberFormat="1" applyFont="1"/>
    <xf numFmtId="166" fontId="3" fillId="2" borderId="28" xfId="17" applyNumberFormat="1" applyFont="1" applyFill="1" applyBorder="1"/>
    <xf numFmtId="166" fontId="3" fillId="0" borderId="21" xfId="2" applyNumberFormat="1" applyFont="1" applyBorder="1"/>
    <xf numFmtId="43" fontId="3" fillId="0" borderId="21" xfId="17" applyNumberFormat="1" applyFont="1" applyBorder="1"/>
    <xf numFmtId="166" fontId="3" fillId="0" borderId="29" xfId="2" applyNumberFormat="1" applyFont="1" applyBorder="1"/>
    <xf numFmtId="0" fontId="31" fillId="0" borderId="0" xfId="21" applyFont="1"/>
    <xf numFmtId="0" fontId="3" fillId="0" borderId="0" xfId="21"/>
    <xf numFmtId="3" fontId="33" fillId="0" borderId="0" xfId="21" applyNumberFormat="1" applyFont="1" applyBorder="1" applyAlignment="1">
      <alignment horizontal="center" vertical="center"/>
    </xf>
    <xf numFmtId="0" fontId="36" fillId="0" borderId="0" xfId="21" applyFont="1" applyAlignment="1"/>
    <xf numFmtId="3" fontId="42" fillId="0" borderId="0" xfId="21" applyNumberFormat="1" applyFont="1" applyFill="1" applyBorder="1" applyAlignment="1">
      <alignment horizontal="center" vertical="center"/>
    </xf>
    <xf numFmtId="0" fontId="43" fillId="0" borderId="0" xfId="21" applyFont="1" applyBorder="1" applyAlignment="1">
      <alignment vertical="center"/>
    </xf>
    <xf numFmtId="0" fontId="36" fillId="0" borderId="0" xfId="21" applyFont="1"/>
    <xf numFmtId="0" fontId="44" fillId="0" borderId="0" xfId="21" applyFont="1" applyFill="1"/>
    <xf numFmtId="37" fontId="39" fillId="0" borderId="0" xfId="4" applyNumberFormat="1" applyFont="1" applyFill="1" applyBorder="1" applyAlignment="1" applyProtection="1">
      <alignment horizontal="right" wrapText="1"/>
    </xf>
    <xf numFmtId="37" fontId="32" fillId="0" borderId="0" xfId="4" applyNumberFormat="1" applyFont="1" applyFill="1" applyBorder="1" applyAlignment="1" applyProtection="1">
      <alignment horizontal="right" wrapText="1"/>
    </xf>
    <xf numFmtId="37" fontId="39" fillId="8" borderId="0" xfId="4" applyNumberFormat="1" applyFont="1" applyFill="1" applyBorder="1" applyAlignment="1" applyProtection="1">
      <alignment horizontal="right" wrapText="1"/>
    </xf>
    <xf numFmtId="37" fontId="37" fillId="0" borderId="11" xfId="21" applyNumberFormat="1" applyFont="1" applyBorder="1" applyAlignment="1">
      <alignment horizontal="right"/>
    </xf>
    <xf numFmtId="37" fontId="31" fillId="0" borderId="0" xfId="21" applyNumberFormat="1" applyFont="1" applyFill="1" applyBorder="1" applyAlignment="1">
      <alignment horizontal="right"/>
    </xf>
    <xf numFmtId="37" fontId="37" fillId="0" borderId="0" xfId="21" applyNumberFormat="1" applyFont="1" applyBorder="1" applyAlignment="1">
      <alignment horizontal="right"/>
    </xf>
    <xf numFmtId="37" fontId="37" fillId="0" borderId="11" xfId="21" applyNumberFormat="1" applyFont="1" applyFill="1" applyBorder="1" applyAlignment="1">
      <alignment horizontal="right"/>
    </xf>
    <xf numFmtId="37" fontId="36" fillId="0" borderId="22" xfId="21" applyNumberFormat="1" applyFont="1" applyBorder="1" applyAlignment="1">
      <alignment horizontal="right"/>
    </xf>
    <xf numFmtId="37" fontId="44" fillId="0" borderId="0" xfId="21" applyNumberFormat="1" applyFont="1" applyFill="1" applyAlignment="1">
      <alignment horizontal="right"/>
    </xf>
    <xf numFmtId="0" fontId="47" fillId="0" borderId="0" xfId="29" applyFont="1" applyFill="1" applyAlignment="1">
      <alignment horizontal="center"/>
    </xf>
    <xf numFmtId="0" fontId="47" fillId="0" borderId="0" xfId="29" applyFont="1" applyAlignment="1">
      <alignment horizontal="center"/>
    </xf>
    <xf numFmtId="166" fontId="32" fillId="0" borderId="0" xfId="4" applyNumberFormat="1" applyFont="1" applyFill="1" applyBorder="1" applyAlignment="1" applyProtection="1"/>
    <xf numFmtId="37" fontId="33" fillId="0" borderId="11" xfId="28" applyNumberFormat="1" applyFont="1" applyBorder="1" applyAlignment="1">
      <alignment horizontal="right" vertical="center"/>
    </xf>
    <xf numFmtId="37" fontId="36" fillId="0" borderId="0" xfId="28" applyNumberFormat="1" applyFont="1" applyAlignment="1">
      <alignment horizontal="right"/>
    </xf>
    <xf numFmtId="37" fontId="37" fillId="0" borderId="22" xfId="28" applyNumberFormat="1" applyFont="1" applyFill="1" applyBorder="1" applyAlignment="1">
      <alignment horizontal="right"/>
    </xf>
    <xf numFmtId="0" fontId="47" fillId="0" borderId="0" xfId="29" applyFont="1" applyFill="1" applyAlignment="1">
      <alignment horizontal="center" vertical="center"/>
    </xf>
    <xf numFmtId="0" fontId="47" fillId="0" borderId="0" xfId="29" applyFont="1" applyAlignment="1">
      <alignment horizontal="center" vertical="center"/>
    </xf>
    <xf numFmtId="0" fontId="33" fillId="0" borderId="0" xfId="29" applyFont="1" applyAlignment="1">
      <alignment vertical="center"/>
    </xf>
    <xf numFmtId="0" fontId="33" fillId="0" borderId="0" xfId="29" applyFont="1" applyAlignment="1">
      <alignment horizontal="center" vertical="center"/>
    </xf>
    <xf numFmtId="0" fontId="35" fillId="0" borderId="0" xfId="22" applyFont="1"/>
    <xf numFmtId="0" fontId="35" fillId="0" borderId="0" xfId="22" applyFont="1" applyAlignment="1">
      <alignment horizontal="center"/>
    </xf>
    <xf numFmtId="0" fontId="48" fillId="0" borderId="0" xfId="22" applyFont="1" applyFill="1" applyAlignment="1">
      <alignment horizontal="center"/>
    </xf>
    <xf numFmtId="0" fontId="48" fillId="0" borderId="0" xfId="22" applyFont="1" applyAlignment="1">
      <alignment horizontal="center"/>
    </xf>
    <xf numFmtId="0" fontId="32" fillId="0" borderId="0" xfId="21" applyFont="1" applyFill="1" applyBorder="1" applyAlignment="1" applyProtection="1">
      <alignment horizontal="center"/>
    </xf>
    <xf numFmtId="0" fontId="32" fillId="0" borderId="0" xfId="21" applyFont="1" applyFill="1" applyBorder="1" applyAlignment="1" applyProtection="1"/>
    <xf numFmtId="0" fontId="34" fillId="0" borderId="0" xfId="21" applyFont="1" applyFill="1" applyBorder="1" applyAlignment="1" applyProtection="1">
      <alignment wrapText="1"/>
    </xf>
    <xf numFmtId="0" fontId="41" fillId="0" borderId="0" xfId="21" applyFont="1" applyFill="1" applyBorder="1" applyAlignment="1" applyProtection="1"/>
    <xf numFmtId="0" fontId="38" fillId="0" borderId="0" xfId="21" applyFont="1" applyFill="1" applyBorder="1" applyAlignment="1" applyProtection="1">
      <alignment horizontal="left" wrapText="1" indent="2"/>
    </xf>
    <xf numFmtId="0" fontId="45" fillId="9" borderId="0" xfId="21" applyFont="1" applyFill="1" applyBorder="1" applyAlignment="1" applyProtection="1"/>
    <xf numFmtId="0" fontId="34" fillId="10" borderId="0" xfId="21" applyFont="1" applyFill="1" applyBorder="1" applyAlignment="1" applyProtection="1">
      <alignment wrapText="1"/>
    </xf>
    <xf numFmtId="0" fontId="34" fillId="0" borderId="22" xfId="21" applyFont="1" applyFill="1" applyBorder="1" applyAlignment="1" applyProtection="1">
      <alignment wrapText="1"/>
    </xf>
    <xf numFmtId="0" fontId="34" fillId="0" borderId="0" xfId="28" applyFont="1" applyFill="1" applyBorder="1" applyAlignment="1" applyProtection="1">
      <alignment wrapText="1"/>
    </xf>
    <xf numFmtId="0" fontId="38" fillId="10" borderId="0" xfId="21" applyFont="1" applyFill="1" applyBorder="1" applyAlignment="1" applyProtection="1">
      <alignment horizontal="left" wrapText="1" indent="2"/>
    </xf>
    <xf numFmtId="0" fontId="39" fillId="0" borderId="0" xfId="28" applyFont="1" applyFill="1" applyBorder="1" applyAlignment="1" applyProtection="1">
      <alignment wrapText="1"/>
    </xf>
    <xf numFmtId="0" fontId="46" fillId="0" borderId="0" xfId="28" applyFont="1" applyFill="1" applyBorder="1" applyAlignment="1" applyProtection="1">
      <alignment wrapText="1"/>
    </xf>
    <xf numFmtId="0" fontId="35" fillId="0" borderId="0" xfId="23" applyFont="1" applyFill="1" applyBorder="1" applyAlignment="1">
      <alignment vertical="center"/>
    </xf>
    <xf numFmtId="0" fontId="0" fillId="0" borderId="0" xfId="0"/>
  </cellXfs>
  <cellStyles count="30">
    <cellStyle name="Check Cell 2" xfId="1"/>
    <cellStyle name="Comma" xfId="2" builtinId="3"/>
    <cellStyle name="Comma 2" xfId="3"/>
    <cellStyle name="Comma 2 2" xfId="4"/>
    <cellStyle name="Comma 3" xfId="5"/>
    <cellStyle name="Comma 4" xfId="6"/>
    <cellStyle name="Comma 482 2" xfId="24"/>
    <cellStyle name="Comma 5" xfId="7"/>
    <cellStyle name="Comma 6" xfId="8"/>
    <cellStyle name="Comma 7" xfId="9"/>
    <cellStyle name="Comma 8" xfId="10"/>
    <cellStyle name="Currency 2" xfId="25"/>
    <cellStyle name="Currency 2 2" xfId="26"/>
    <cellStyle name="Currency 2 3" xfId="27"/>
    <cellStyle name="Heading 3 2" xfId="11"/>
    <cellStyle name="Normal" xfId="0" builtinId="0"/>
    <cellStyle name="Normal 2" xfId="12"/>
    <cellStyle name="Normal 2 2" xfId="13"/>
    <cellStyle name="Normal 2 3" xfId="21"/>
    <cellStyle name="Normal 2_AJSLI 2011 SHPK Bilanci 2016 EXEL 25.03.2017" xfId="14"/>
    <cellStyle name="Normal 21 2" xfId="28"/>
    <cellStyle name="Normal 3" xfId="15"/>
    <cellStyle name="Normal 3 2" xfId="22"/>
    <cellStyle name="Normal 4" xfId="16"/>
    <cellStyle name="Normal 5" xfId="17"/>
    <cellStyle name="Normal 6" xfId="18"/>
    <cellStyle name="Normal_Albania_-__Income_Statement_September_2009" xfId="29"/>
    <cellStyle name="Normal_SHEET" xfId="23"/>
    <cellStyle name="Percent 2" xfId="19"/>
    <cellStyle name="Total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3"/>
  <sheetViews>
    <sheetView workbookViewId="0">
      <selection activeCell="D25" sqref="D25"/>
    </sheetView>
  </sheetViews>
  <sheetFormatPr defaultRowHeight="12.75" x14ac:dyDescent="0.2"/>
  <cols>
    <col min="3" max="3" width="19.7109375" bestFit="1" customWidth="1"/>
    <col min="4" max="4" width="39.28515625" bestFit="1" customWidth="1"/>
    <col min="5" max="5" width="11.28515625" bestFit="1" customWidth="1"/>
  </cols>
  <sheetData>
    <row r="4" spans="3:6" x14ac:dyDescent="0.2">
      <c r="C4" t="s">
        <v>83</v>
      </c>
      <c r="D4" s="21" t="s">
        <v>86</v>
      </c>
      <c r="E4" s="99" t="e">
        <f>#REF!</f>
        <v>#REF!</v>
      </c>
      <c r="F4" s="201" t="e">
        <f>E4/E5</f>
        <v>#REF!</v>
      </c>
    </row>
    <row r="5" spans="3:6" x14ac:dyDescent="0.2">
      <c r="D5" t="s">
        <v>87</v>
      </c>
      <c r="E5" t="e">
        <f>#REF!</f>
        <v>#REF!</v>
      </c>
      <c r="F5" s="201"/>
    </row>
    <row r="7" spans="3:6" x14ac:dyDescent="0.2">
      <c r="C7" t="s">
        <v>84</v>
      </c>
      <c r="D7" s="21" t="s">
        <v>85</v>
      </c>
      <c r="E7" s="99" t="e">
        <f>E4-#REF!</f>
        <v>#REF!</v>
      </c>
      <c r="F7" s="201" t="e">
        <f>E7/E8</f>
        <v>#REF!</v>
      </c>
    </row>
    <row r="8" spans="3:6" x14ac:dyDescent="0.2">
      <c r="D8" s="12" t="s">
        <v>88</v>
      </c>
      <c r="E8" t="e">
        <f>E5</f>
        <v>#REF!</v>
      </c>
      <c r="F8" s="201"/>
    </row>
    <row r="10" spans="3:6" x14ac:dyDescent="0.2">
      <c r="C10" t="s">
        <v>89</v>
      </c>
      <c r="D10" s="21" t="s">
        <v>90</v>
      </c>
      <c r="E10" s="99" t="e">
        <f>#REF!</f>
        <v>#REF!</v>
      </c>
      <c r="F10" s="201" t="e">
        <f>E10/E11</f>
        <v>#REF!</v>
      </c>
    </row>
    <row r="11" spans="3:6" x14ac:dyDescent="0.2">
      <c r="D11" t="s">
        <v>87</v>
      </c>
      <c r="E11" t="e">
        <f>E8</f>
        <v>#REF!</v>
      </c>
      <c r="F11" s="201"/>
    </row>
    <row r="13" spans="3:6" x14ac:dyDescent="0.2">
      <c r="C13" t="s">
        <v>91</v>
      </c>
      <c r="D13" t="s">
        <v>92</v>
      </c>
      <c r="E13" s="99" t="e">
        <f>E4-E5</f>
        <v>#REF!</v>
      </c>
    </row>
  </sheetData>
  <mergeCells count="3">
    <mergeCell ref="F4:F5"/>
    <mergeCell ref="F7:F8"/>
    <mergeCell ref="F10:F11"/>
  </mergeCell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P43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RowHeight="12.75" x14ac:dyDescent="0.2"/>
  <cols>
    <col min="1" max="1" width="9.140625" style="102"/>
    <col min="2" max="2" width="9.42578125" style="102" bestFit="1" customWidth="1"/>
    <col min="3" max="3" width="17.140625" style="102" bestFit="1" customWidth="1"/>
    <col min="4" max="4" width="17.5703125" style="102" bestFit="1" customWidth="1"/>
    <col min="5" max="5" width="14" style="102" bestFit="1" customWidth="1"/>
    <col min="6" max="6" width="17.5703125" style="102" bestFit="1" customWidth="1"/>
    <col min="7" max="7" width="10.28515625" style="102" bestFit="1" customWidth="1"/>
    <col min="8" max="8" width="9.42578125" style="102" bestFit="1" customWidth="1"/>
    <col min="9" max="9" width="11.28515625" style="102" bestFit="1" customWidth="1"/>
    <col min="10" max="10" width="17.5703125" style="102" bestFit="1" customWidth="1"/>
    <col min="11" max="12" width="16.140625" style="102" bestFit="1" customWidth="1"/>
    <col min="13" max="14" width="9.140625" style="102"/>
    <col min="15" max="15" width="12.85546875" style="102" bestFit="1" customWidth="1"/>
    <col min="16" max="16384" width="9.140625" style="102"/>
  </cols>
  <sheetData>
    <row r="3" spans="2:16" ht="13.5" thickBot="1" x14ac:dyDescent="0.25">
      <c r="B3" s="104"/>
      <c r="C3" s="104"/>
      <c r="D3" s="201" t="s">
        <v>1</v>
      </c>
      <c r="E3" s="201"/>
      <c r="F3" s="201"/>
      <c r="G3" s="201"/>
      <c r="H3" s="201"/>
      <c r="I3" s="104"/>
      <c r="J3" s="104"/>
      <c r="K3" s="105"/>
    </row>
    <row r="4" spans="2:16" ht="13.5" thickTop="1" x14ac:dyDescent="0.2">
      <c r="B4" s="106"/>
      <c r="C4" s="106"/>
      <c r="D4" s="107" t="s">
        <v>2</v>
      </c>
      <c r="E4" s="201" t="s">
        <v>3</v>
      </c>
      <c r="F4" s="201"/>
      <c r="G4" s="201"/>
      <c r="H4" s="201"/>
      <c r="I4" s="201"/>
      <c r="J4" s="107" t="s">
        <v>106</v>
      </c>
      <c r="K4" s="108"/>
    </row>
    <row r="5" spans="2:16" ht="13.5" thickBot="1" x14ac:dyDescent="0.25">
      <c r="B5" s="109" t="s">
        <v>194</v>
      </c>
      <c r="C5" s="109" t="s">
        <v>149</v>
      </c>
      <c r="D5" s="109" t="s">
        <v>4</v>
      </c>
      <c r="E5" s="109" t="s">
        <v>5</v>
      </c>
      <c r="F5" s="109" t="s">
        <v>153</v>
      </c>
      <c r="G5" s="109" t="s">
        <v>6</v>
      </c>
      <c r="H5" s="109" t="s">
        <v>7</v>
      </c>
      <c r="I5" s="109" t="s">
        <v>8</v>
      </c>
      <c r="J5" s="109" t="s">
        <v>9</v>
      </c>
      <c r="K5" s="108"/>
    </row>
    <row r="6" spans="2:16" ht="13.5" thickTop="1" x14ac:dyDescent="0.2">
      <c r="B6" s="110">
        <v>1</v>
      </c>
      <c r="C6" s="110" t="e">
        <f>#REF!</f>
        <v>#REF!</v>
      </c>
      <c r="D6" s="111" t="e">
        <f>#REF!</f>
        <v>#REF!</v>
      </c>
      <c r="E6" s="137" t="e">
        <f>#REF!</f>
        <v>#REF!</v>
      </c>
      <c r="F6" s="112" t="e">
        <f>D6+E6</f>
        <v>#REF!</v>
      </c>
      <c r="G6" s="136" t="e">
        <f>#REF!</f>
        <v>#REF!</v>
      </c>
      <c r="H6" s="110" t="e">
        <f>#REF!</f>
        <v>#REF!</v>
      </c>
      <c r="I6" s="110"/>
      <c r="J6" s="112" t="e">
        <f>F6-G6-H6</f>
        <v>#REF!</v>
      </c>
      <c r="K6" s="108"/>
    </row>
    <row r="7" spans="2:16" x14ac:dyDescent="0.2">
      <c r="B7" s="108">
        <v>2</v>
      </c>
      <c r="C7" s="110" t="e">
        <f>#REF!</f>
        <v>#REF!</v>
      </c>
      <c r="D7" s="111" t="e">
        <f>#REF!</f>
        <v>#REF!</v>
      </c>
      <c r="E7" s="137" t="e">
        <f>#REF!</f>
        <v>#REF!</v>
      </c>
      <c r="F7" s="112" t="e">
        <f t="shared" ref="F7:F36" si="0">D7+E7</f>
        <v>#REF!</v>
      </c>
      <c r="G7" s="136" t="e">
        <f>#REF!</f>
        <v>#REF!</v>
      </c>
      <c r="H7" s="110" t="e">
        <f>#REF!</f>
        <v>#REF!</v>
      </c>
      <c r="I7" s="108"/>
      <c r="J7" s="112" t="e">
        <f t="shared" ref="J7:J36" si="1">F7-G7-H7</f>
        <v>#REF!</v>
      </c>
      <c r="K7" s="108"/>
    </row>
    <row r="8" spans="2:16" ht="13.5" thickBot="1" x14ac:dyDescent="0.25">
      <c r="B8" s="110">
        <v>3</v>
      </c>
      <c r="C8" s="110" t="e">
        <f>#REF!</f>
        <v>#REF!</v>
      </c>
      <c r="D8" s="111" t="e">
        <f>#REF!</f>
        <v>#REF!</v>
      </c>
      <c r="E8" s="137" t="e">
        <f>#REF!</f>
        <v>#REF!</v>
      </c>
      <c r="F8" s="112" t="e">
        <f t="shared" si="0"/>
        <v>#REF!</v>
      </c>
      <c r="G8" s="136" t="e">
        <f>#REF!</f>
        <v>#REF!</v>
      </c>
      <c r="H8" s="110" t="e">
        <f>#REF!</f>
        <v>#REF!</v>
      </c>
      <c r="I8" s="108"/>
      <c r="J8" s="112" t="e">
        <f t="shared" si="1"/>
        <v>#REF!</v>
      </c>
      <c r="K8" s="108"/>
      <c r="O8" s="201" t="s">
        <v>82</v>
      </c>
      <c r="P8" s="201"/>
    </row>
    <row r="9" spans="2:16" ht="13.5" thickTop="1" x14ac:dyDescent="0.2">
      <c r="B9" s="108">
        <v>4</v>
      </c>
      <c r="C9" s="110" t="e">
        <f>#REF!</f>
        <v>#REF!</v>
      </c>
      <c r="D9" s="111" t="e">
        <f>#REF!</f>
        <v>#REF!</v>
      </c>
      <c r="E9" s="137" t="e">
        <f>#REF!</f>
        <v>#REF!</v>
      </c>
      <c r="F9" s="112" t="e">
        <f t="shared" si="0"/>
        <v>#REF!</v>
      </c>
      <c r="G9" s="136" t="e">
        <f>#REF!</f>
        <v>#REF!</v>
      </c>
      <c r="H9" s="110" t="e">
        <f>#REF!</f>
        <v>#REF!</v>
      </c>
      <c r="I9" s="108"/>
      <c r="J9" s="112" t="e">
        <f t="shared" si="1"/>
        <v>#REF!</v>
      </c>
      <c r="K9" s="108"/>
      <c r="O9" s="156">
        <v>1957575.9839999999</v>
      </c>
      <c r="P9" s="103" t="s">
        <v>70</v>
      </c>
    </row>
    <row r="10" spans="2:16" x14ac:dyDescent="0.2">
      <c r="B10" s="110">
        <v>5</v>
      </c>
      <c r="C10" s="110" t="e">
        <f>#REF!</f>
        <v>#REF!</v>
      </c>
      <c r="D10" s="111" t="e">
        <f>#REF!</f>
        <v>#REF!</v>
      </c>
      <c r="E10" s="137" t="e">
        <f>#REF!</f>
        <v>#REF!</v>
      </c>
      <c r="F10" s="112" t="e">
        <f t="shared" si="0"/>
        <v>#REF!</v>
      </c>
      <c r="G10" s="136" t="e">
        <f>#REF!</f>
        <v>#REF!</v>
      </c>
      <c r="H10" s="110" t="e">
        <f>#REF!</f>
        <v>#REF!</v>
      </c>
      <c r="I10" s="108"/>
      <c r="J10" s="112" t="e">
        <f t="shared" si="1"/>
        <v>#REF!</v>
      </c>
      <c r="K10" s="108"/>
      <c r="O10" s="154">
        <v>796950</v>
      </c>
      <c r="P10" s="103" t="s">
        <v>71</v>
      </c>
    </row>
    <row r="11" spans="2:16" x14ac:dyDescent="0.2">
      <c r="B11" s="108">
        <v>6</v>
      </c>
      <c r="C11" s="110" t="e">
        <f>#REF!</f>
        <v>#REF!</v>
      </c>
      <c r="D11" s="111" t="e">
        <f>#REF!</f>
        <v>#REF!</v>
      </c>
      <c r="E11" s="137" t="e">
        <f>#REF!</f>
        <v>#REF!</v>
      </c>
      <c r="F11" s="112" t="e">
        <f t="shared" si="0"/>
        <v>#REF!</v>
      </c>
      <c r="G11" s="136" t="e">
        <f>#REF!</f>
        <v>#REF!</v>
      </c>
      <c r="H11" s="110" t="e">
        <f>#REF!</f>
        <v>#REF!</v>
      </c>
      <c r="I11" s="108"/>
      <c r="J11" s="112" t="e">
        <f t="shared" si="1"/>
        <v>#REF!</v>
      </c>
      <c r="K11" s="113" t="e">
        <f>J11</f>
        <v>#REF!</v>
      </c>
      <c r="O11" s="154">
        <v>1079340</v>
      </c>
      <c r="P11" s="103" t="s">
        <v>72</v>
      </c>
    </row>
    <row r="12" spans="2:16" x14ac:dyDescent="0.2">
      <c r="B12" s="110">
        <v>7</v>
      </c>
      <c r="C12" s="110" t="e">
        <f>#REF!</f>
        <v>#REF!</v>
      </c>
      <c r="D12" s="111" t="e">
        <f>#REF!</f>
        <v>#REF!</v>
      </c>
      <c r="E12" s="137" t="e">
        <f>#REF!</f>
        <v>#REF!</v>
      </c>
      <c r="F12" s="112" t="e">
        <f t="shared" si="0"/>
        <v>#REF!</v>
      </c>
      <c r="G12" s="136" t="e">
        <f>#REF!</f>
        <v>#REF!</v>
      </c>
      <c r="H12" s="110" t="e">
        <f>#REF!</f>
        <v>#REF!</v>
      </c>
      <c r="I12" s="108"/>
      <c r="J12" s="112" t="e">
        <f t="shared" si="1"/>
        <v>#REF!</v>
      </c>
      <c r="K12" s="108"/>
      <c r="O12" s="154">
        <v>14400</v>
      </c>
      <c r="P12" s="103" t="s">
        <v>73</v>
      </c>
    </row>
    <row r="13" spans="2:16" x14ac:dyDescent="0.2">
      <c r="B13" s="108">
        <v>8</v>
      </c>
      <c r="C13" s="110" t="e">
        <f>#REF!</f>
        <v>#REF!</v>
      </c>
      <c r="D13" s="111" t="e">
        <f>#REF!</f>
        <v>#REF!</v>
      </c>
      <c r="E13" s="137" t="e">
        <f>#REF!</f>
        <v>#REF!</v>
      </c>
      <c r="F13" s="112" t="e">
        <f t="shared" si="0"/>
        <v>#REF!</v>
      </c>
      <c r="G13" s="136" t="e">
        <f>#REF!</f>
        <v>#REF!</v>
      </c>
      <c r="H13" s="110" t="e">
        <f>#REF!</f>
        <v>#REF!</v>
      </c>
      <c r="I13" s="108"/>
      <c r="J13" s="112" t="e">
        <f t="shared" si="1"/>
        <v>#REF!</v>
      </c>
      <c r="K13" s="108"/>
      <c r="O13" s="154">
        <v>75000</v>
      </c>
      <c r="P13" s="103" t="s">
        <v>74</v>
      </c>
    </row>
    <row r="14" spans="2:16" x14ac:dyDescent="0.2">
      <c r="B14" s="110">
        <v>9</v>
      </c>
      <c r="C14" s="110" t="e">
        <f>#REF!</f>
        <v>#REF!</v>
      </c>
      <c r="D14" s="111" t="e">
        <f>#REF!</f>
        <v>#REF!</v>
      </c>
      <c r="E14" s="137" t="e">
        <f>#REF!</f>
        <v>#REF!</v>
      </c>
      <c r="F14" s="112" t="e">
        <f t="shared" si="0"/>
        <v>#REF!</v>
      </c>
      <c r="G14" s="136" t="e">
        <f>#REF!</f>
        <v>#REF!</v>
      </c>
      <c r="H14" s="110" t="e">
        <f>#REF!</f>
        <v>#REF!</v>
      </c>
      <c r="I14" s="108"/>
      <c r="J14" s="112" t="e">
        <f t="shared" si="1"/>
        <v>#REF!</v>
      </c>
      <c r="K14" s="108" t="e">
        <f>J14</f>
        <v>#REF!</v>
      </c>
      <c r="O14" s="154">
        <v>133008</v>
      </c>
      <c r="P14" s="103" t="s">
        <v>75</v>
      </c>
    </row>
    <row r="15" spans="2:16" x14ac:dyDescent="0.2">
      <c r="B15" s="108">
        <v>10</v>
      </c>
      <c r="C15" s="110" t="e">
        <f>#REF!</f>
        <v>#REF!</v>
      </c>
      <c r="D15" s="111" t="e">
        <f>#REF!</f>
        <v>#REF!</v>
      </c>
      <c r="E15" s="137" t="e">
        <f>#REF!</f>
        <v>#REF!</v>
      </c>
      <c r="F15" s="112" t="e">
        <f t="shared" si="0"/>
        <v>#REF!</v>
      </c>
      <c r="G15" s="136" t="e">
        <f>#REF!</f>
        <v>#REF!</v>
      </c>
      <c r="H15" s="110" t="e">
        <f>#REF!</f>
        <v>#REF!</v>
      </c>
      <c r="I15" s="108"/>
      <c r="J15" s="112" t="e">
        <f t="shared" si="1"/>
        <v>#REF!</v>
      </c>
      <c r="K15" s="108" t="e">
        <f>J15</f>
        <v>#REF!</v>
      </c>
      <c r="O15" s="154">
        <v>342230.00400000002</v>
      </c>
      <c r="P15" s="103" t="s">
        <v>76</v>
      </c>
    </row>
    <row r="16" spans="2:16" x14ac:dyDescent="0.2">
      <c r="B16" s="110">
        <v>11</v>
      </c>
      <c r="C16" s="110" t="e">
        <f>#REF!</f>
        <v>#REF!</v>
      </c>
      <c r="D16" s="111" t="e">
        <f>#REF!</f>
        <v>#REF!</v>
      </c>
      <c r="E16" s="137" t="e">
        <f>#REF!</f>
        <v>#REF!</v>
      </c>
      <c r="F16" s="112" t="e">
        <f t="shared" si="0"/>
        <v>#REF!</v>
      </c>
      <c r="G16" s="136" t="e">
        <f>#REF!</f>
        <v>#REF!</v>
      </c>
      <c r="H16" s="110" t="e">
        <f>#REF!</f>
        <v>#REF!</v>
      </c>
      <c r="I16" s="108"/>
      <c r="J16" s="112" t="e">
        <f t="shared" si="1"/>
        <v>#REF!</v>
      </c>
      <c r="K16" s="108" t="e">
        <f>J16</f>
        <v>#REF!</v>
      </c>
      <c r="O16" s="154">
        <v>156695.66399999999</v>
      </c>
      <c r="P16" s="103" t="s">
        <v>77</v>
      </c>
    </row>
    <row r="17" spans="2:16" x14ac:dyDescent="0.2">
      <c r="B17" s="108">
        <v>12</v>
      </c>
      <c r="C17" s="110" t="e">
        <f>#REF!</f>
        <v>#REF!</v>
      </c>
      <c r="D17" s="111" t="e">
        <f>#REF!</f>
        <v>#REF!</v>
      </c>
      <c r="E17" s="137" t="e">
        <f>#REF!</f>
        <v>#REF!</v>
      </c>
      <c r="F17" s="112" t="e">
        <f t="shared" si="0"/>
        <v>#REF!</v>
      </c>
      <c r="G17" s="136" t="e">
        <f>#REF!</f>
        <v>#REF!</v>
      </c>
      <c r="H17" s="110" t="e">
        <f>#REF!</f>
        <v>#REF!</v>
      </c>
      <c r="I17" s="108"/>
      <c r="J17" s="112" t="e">
        <f t="shared" si="1"/>
        <v>#REF!</v>
      </c>
      <c r="K17" s="108"/>
      <c r="O17" s="154" t="e">
        <f>J20</f>
        <v>#REF!</v>
      </c>
      <c r="P17" s="103" t="s">
        <v>105</v>
      </c>
    </row>
    <row r="18" spans="2:16" x14ac:dyDescent="0.2">
      <c r="B18" s="110">
        <v>13</v>
      </c>
      <c r="C18" s="110" t="e">
        <f>#REF!</f>
        <v>#REF!</v>
      </c>
      <c r="D18" s="111" t="e">
        <f>#REF!</f>
        <v>#REF!</v>
      </c>
      <c r="E18" s="137" t="e">
        <f>#REF!</f>
        <v>#REF!</v>
      </c>
      <c r="F18" s="112" t="e">
        <f t="shared" si="0"/>
        <v>#REF!</v>
      </c>
      <c r="G18" s="136" t="e">
        <f>#REF!</f>
        <v>#REF!</v>
      </c>
      <c r="H18" s="110" t="e">
        <f>#REF!</f>
        <v>#REF!</v>
      </c>
      <c r="I18" s="108"/>
      <c r="J18" s="112" t="e">
        <f t="shared" si="1"/>
        <v>#REF!</v>
      </c>
      <c r="K18" s="108"/>
      <c r="O18" s="103">
        <v>225250.8</v>
      </c>
      <c r="P18" s="103" t="s">
        <v>78</v>
      </c>
    </row>
    <row r="19" spans="2:16" x14ac:dyDescent="0.2">
      <c r="B19" s="108">
        <v>14</v>
      </c>
      <c r="C19" s="110" t="e">
        <f>#REF!</f>
        <v>#REF!</v>
      </c>
      <c r="D19" s="111" t="e">
        <f>#REF!</f>
        <v>#REF!</v>
      </c>
      <c r="E19" s="137" t="e">
        <f>#REF!</f>
        <v>#REF!</v>
      </c>
      <c r="F19" s="112" t="e">
        <f t="shared" si="0"/>
        <v>#REF!</v>
      </c>
      <c r="G19" s="136" t="e">
        <f>#REF!</f>
        <v>#REF!</v>
      </c>
      <c r="H19" s="110" t="e">
        <f>#REF!</f>
        <v>#REF!</v>
      </c>
      <c r="I19" s="108"/>
      <c r="J19" s="112" t="e">
        <f t="shared" si="1"/>
        <v>#REF!</v>
      </c>
      <c r="K19" s="108" t="e">
        <f>J19</f>
        <v>#REF!</v>
      </c>
      <c r="O19" s="103">
        <v>230753.2</v>
      </c>
      <c r="P19" s="103" t="s">
        <v>79</v>
      </c>
    </row>
    <row r="20" spans="2:16" x14ac:dyDescent="0.2">
      <c r="B20" s="110">
        <v>15</v>
      </c>
      <c r="C20" s="110" t="e">
        <f>#REF!</f>
        <v>#REF!</v>
      </c>
      <c r="D20" s="111" t="e">
        <f>#REF!</f>
        <v>#REF!</v>
      </c>
      <c r="E20" s="137" t="e">
        <f>#REF!</f>
        <v>#REF!</v>
      </c>
      <c r="F20" s="112" t="e">
        <f t="shared" si="0"/>
        <v>#REF!</v>
      </c>
      <c r="G20" s="136" t="e">
        <f>#REF!</f>
        <v>#REF!</v>
      </c>
      <c r="H20" s="110" t="e">
        <f>#REF!</f>
        <v>#REF!</v>
      </c>
      <c r="I20" s="108"/>
      <c r="J20" s="112" t="e">
        <f t="shared" si="1"/>
        <v>#REF!</v>
      </c>
      <c r="K20" s="108" t="e">
        <f>J20</f>
        <v>#REF!</v>
      </c>
      <c r="O20" s="155" t="e">
        <f>J15</f>
        <v>#REF!</v>
      </c>
      <c r="P20" s="103" t="s">
        <v>80</v>
      </c>
    </row>
    <row r="21" spans="2:16" x14ac:dyDescent="0.2">
      <c r="B21" s="108">
        <v>16</v>
      </c>
      <c r="C21" s="110" t="e">
        <f>#REF!</f>
        <v>#REF!</v>
      </c>
      <c r="D21" s="111" t="e">
        <f>#REF!</f>
        <v>#REF!</v>
      </c>
      <c r="E21" s="137" t="e">
        <f>#REF!</f>
        <v>#REF!</v>
      </c>
      <c r="F21" s="112" t="e">
        <f t="shared" si="0"/>
        <v>#REF!</v>
      </c>
      <c r="G21" s="136" t="e">
        <f>#REF!</f>
        <v>#REF!</v>
      </c>
      <c r="H21" s="110" t="e">
        <f>#REF!</f>
        <v>#REF!</v>
      </c>
      <c r="I21" s="108"/>
      <c r="J21" s="112" t="e">
        <f t="shared" si="1"/>
        <v>#REF!</v>
      </c>
      <c r="K21" s="108"/>
      <c r="O21" s="155" t="e">
        <f>J16</f>
        <v>#REF!</v>
      </c>
      <c r="P21" s="103" t="s">
        <v>81</v>
      </c>
    </row>
    <row r="22" spans="2:16" ht="13.5" thickBot="1" x14ac:dyDescent="0.25">
      <c r="B22" s="110">
        <v>17</v>
      </c>
      <c r="C22" s="110" t="e">
        <f>#REF!</f>
        <v>#REF!</v>
      </c>
      <c r="D22" s="111" t="e">
        <f>#REF!</f>
        <v>#REF!</v>
      </c>
      <c r="E22" s="137" t="e">
        <f>#REF!</f>
        <v>#REF!</v>
      </c>
      <c r="F22" s="112" t="e">
        <f t="shared" si="0"/>
        <v>#REF!</v>
      </c>
      <c r="G22" s="136" t="e">
        <f>#REF!</f>
        <v>#REF!</v>
      </c>
      <c r="H22" s="110" t="e">
        <f>#REF!</f>
        <v>#REF!</v>
      </c>
      <c r="I22" s="108"/>
      <c r="J22" s="112" t="e">
        <f t="shared" si="1"/>
        <v>#REF!</v>
      </c>
      <c r="K22" s="108" t="e">
        <f>J22</f>
        <v>#REF!</v>
      </c>
      <c r="O22" s="153" t="e">
        <f>SUM(O9:O21)</f>
        <v>#REF!</v>
      </c>
    </row>
    <row r="23" spans="2:16" ht="13.5" thickTop="1" x14ac:dyDescent="0.2">
      <c r="B23" s="108">
        <v>18</v>
      </c>
      <c r="C23" s="110" t="e">
        <f>#REF!</f>
        <v>#REF!</v>
      </c>
      <c r="D23" s="111" t="e">
        <f>#REF!</f>
        <v>#REF!</v>
      </c>
      <c r="E23" s="137" t="e">
        <f>#REF!</f>
        <v>#REF!</v>
      </c>
      <c r="F23" s="112" t="e">
        <f t="shared" si="0"/>
        <v>#REF!</v>
      </c>
      <c r="G23" s="136" t="e">
        <f>#REF!</f>
        <v>#REF!</v>
      </c>
      <c r="H23" s="110" t="e">
        <f>#REF!</f>
        <v>#REF!</v>
      </c>
      <c r="I23" s="108"/>
      <c r="J23" s="112" t="e">
        <f t="shared" si="1"/>
        <v>#REF!</v>
      </c>
      <c r="K23" s="108"/>
      <c r="O23" s="149" t="e">
        <f>#REF!</f>
        <v>#REF!</v>
      </c>
    </row>
    <row r="24" spans="2:16" x14ac:dyDescent="0.2">
      <c r="B24" s="110">
        <v>19</v>
      </c>
      <c r="C24" s="110" t="e">
        <f>#REF!</f>
        <v>#REF!</v>
      </c>
      <c r="D24" s="111" t="e">
        <f>#REF!</f>
        <v>#REF!</v>
      </c>
      <c r="E24" s="137" t="e">
        <f>#REF!</f>
        <v>#REF!</v>
      </c>
      <c r="F24" s="112" t="e">
        <f t="shared" si="0"/>
        <v>#REF!</v>
      </c>
      <c r="G24" s="136" t="e">
        <f>#REF!</f>
        <v>#REF!</v>
      </c>
      <c r="H24" s="110" t="e">
        <f>#REF!</f>
        <v>#REF!</v>
      </c>
      <c r="I24" s="108"/>
      <c r="J24" s="112" t="e">
        <f t="shared" si="1"/>
        <v>#REF!</v>
      </c>
      <c r="K24" s="114"/>
      <c r="O24" s="152" t="e">
        <f>O22-O23</f>
        <v>#REF!</v>
      </c>
    </row>
    <row r="25" spans="2:16" x14ac:dyDescent="0.2">
      <c r="B25" s="108">
        <v>20</v>
      </c>
      <c r="C25" s="110" t="e">
        <f>#REF!</f>
        <v>#REF!</v>
      </c>
      <c r="D25" s="111" t="e">
        <f>#REF!</f>
        <v>#REF!</v>
      </c>
      <c r="E25" s="137" t="e">
        <f>#REF!</f>
        <v>#REF!</v>
      </c>
      <c r="F25" s="112" t="e">
        <f t="shared" si="0"/>
        <v>#REF!</v>
      </c>
      <c r="G25" s="136" t="e">
        <f>#REF!</f>
        <v>#REF!</v>
      </c>
      <c r="H25" s="110" t="e">
        <f>#REF!</f>
        <v>#REF!</v>
      </c>
      <c r="I25" s="108"/>
      <c r="J25" s="112" t="e">
        <f t="shared" si="1"/>
        <v>#REF!</v>
      </c>
      <c r="K25" s="113" t="e">
        <f>J25</f>
        <v>#REF!</v>
      </c>
      <c r="L25" s="113"/>
    </row>
    <row r="26" spans="2:16" x14ac:dyDescent="0.2">
      <c r="B26" s="110">
        <v>21</v>
      </c>
      <c r="C26" s="110" t="e">
        <f>#REF!</f>
        <v>#REF!</v>
      </c>
      <c r="D26" s="111" t="e">
        <f>#REF!</f>
        <v>#REF!</v>
      </c>
      <c r="E26" s="137" t="e">
        <f>#REF!</f>
        <v>#REF!</v>
      </c>
      <c r="F26" s="112" t="e">
        <f t="shared" si="0"/>
        <v>#REF!</v>
      </c>
      <c r="G26" s="136" t="e">
        <f>#REF!</f>
        <v>#REF!</v>
      </c>
      <c r="H26" s="110" t="e">
        <f>#REF!</f>
        <v>#REF!</v>
      </c>
      <c r="I26" s="113" t="e">
        <f>F26</f>
        <v>#REF!</v>
      </c>
      <c r="J26" s="112">
        <v>0</v>
      </c>
      <c r="O26" s="149" t="e">
        <f>#REF!</f>
        <v>#REF!</v>
      </c>
    </row>
    <row r="27" spans="2:16" x14ac:dyDescent="0.2">
      <c r="B27" s="108">
        <v>22</v>
      </c>
      <c r="C27" s="110" t="e">
        <f>#REF!</f>
        <v>#REF!</v>
      </c>
      <c r="D27" s="111" t="e">
        <f>#REF!</f>
        <v>#REF!</v>
      </c>
      <c r="E27" s="137" t="e">
        <f>#REF!</f>
        <v>#REF!</v>
      </c>
      <c r="F27" s="112" t="e">
        <f t="shared" si="0"/>
        <v>#REF!</v>
      </c>
      <c r="G27" s="136" t="e">
        <f>#REF!</f>
        <v>#REF!</v>
      </c>
      <c r="H27" s="110" t="e">
        <f>#REF!</f>
        <v>#REF!</v>
      </c>
      <c r="I27" s="108"/>
      <c r="J27" s="112" t="e">
        <f t="shared" si="1"/>
        <v>#REF!</v>
      </c>
      <c r="O27" s="149" t="e">
        <f>O26-O23</f>
        <v>#REF!</v>
      </c>
    </row>
    <row r="28" spans="2:16" x14ac:dyDescent="0.2">
      <c r="B28" s="110">
        <v>23</v>
      </c>
      <c r="C28" s="110" t="e">
        <f>#REF!</f>
        <v>#REF!</v>
      </c>
      <c r="D28" s="111" t="e">
        <f>#REF!</f>
        <v>#REF!</v>
      </c>
      <c r="E28" s="137" t="e">
        <f>#REF!</f>
        <v>#REF!</v>
      </c>
      <c r="F28" s="112" t="e">
        <f t="shared" si="0"/>
        <v>#REF!</v>
      </c>
      <c r="G28" s="136" t="e">
        <f>#REF!</f>
        <v>#REF!</v>
      </c>
      <c r="H28" s="110" t="e">
        <f>#REF!</f>
        <v>#REF!</v>
      </c>
      <c r="I28" s="108"/>
      <c r="J28" s="112" t="e">
        <f t="shared" si="1"/>
        <v>#REF!</v>
      </c>
      <c r="K28" s="102" t="e">
        <f>J28</f>
        <v>#REF!</v>
      </c>
    </row>
    <row r="29" spans="2:16" x14ac:dyDescent="0.2">
      <c r="B29" s="108">
        <v>24</v>
      </c>
      <c r="C29" s="110" t="e">
        <f>#REF!</f>
        <v>#REF!</v>
      </c>
      <c r="D29" s="111" t="e">
        <f>#REF!</f>
        <v>#REF!</v>
      </c>
      <c r="E29" s="137" t="e">
        <f>#REF!</f>
        <v>#REF!</v>
      </c>
      <c r="F29" s="112" t="e">
        <f t="shared" si="0"/>
        <v>#REF!</v>
      </c>
      <c r="G29" s="136" t="e">
        <f>#REF!</f>
        <v>#REF!</v>
      </c>
      <c r="H29" s="110" t="e">
        <f>#REF!</f>
        <v>#REF!</v>
      </c>
      <c r="I29" s="108"/>
      <c r="J29" s="112" t="e">
        <f t="shared" si="1"/>
        <v>#REF!</v>
      </c>
    </row>
    <row r="30" spans="2:16" x14ac:dyDescent="0.2">
      <c r="B30" s="110">
        <v>25</v>
      </c>
      <c r="C30" s="110" t="e">
        <f>#REF!</f>
        <v>#REF!</v>
      </c>
      <c r="D30" s="111" t="e">
        <f>#REF!</f>
        <v>#REF!</v>
      </c>
      <c r="E30" s="137" t="e">
        <f>#REF!</f>
        <v>#REF!</v>
      </c>
      <c r="F30" s="112" t="e">
        <f t="shared" si="0"/>
        <v>#REF!</v>
      </c>
      <c r="G30" s="136" t="e">
        <f>#REF!</f>
        <v>#REF!</v>
      </c>
      <c r="H30" s="110" t="e">
        <f>#REF!</f>
        <v>#REF!</v>
      </c>
      <c r="I30" s="108"/>
      <c r="J30" s="112" t="e">
        <f t="shared" si="1"/>
        <v>#REF!</v>
      </c>
    </row>
    <row r="31" spans="2:16" x14ac:dyDescent="0.2">
      <c r="B31" s="108">
        <v>26</v>
      </c>
      <c r="C31" s="110" t="e">
        <f>#REF!</f>
        <v>#REF!</v>
      </c>
      <c r="D31" s="111" t="e">
        <f>#REF!</f>
        <v>#REF!</v>
      </c>
      <c r="E31" s="137" t="e">
        <f>#REF!</f>
        <v>#REF!</v>
      </c>
      <c r="F31" s="112" t="e">
        <f t="shared" si="0"/>
        <v>#REF!</v>
      </c>
      <c r="G31" s="136" t="e">
        <f>#REF!</f>
        <v>#REF!</v>
      </c>
      <c r="H31" s="110" t="e">
        <f>#REF!</f>
        <v>#REF!</v>
      </c>
      <c r="I31" s="108"/>
      <c r="J31" s="112" t="e">
        <f t="shared" si="1"/>
        <v>#REF!</v>
      </c>
      <c r="K31" s="102" t="e">
        <f>J31</f>
        <v>#REF!</v>
      </c>
    </row>
    <row r="32" spans="2:16" x14ac:dyDescent="0.2">
      <c r="B32" s="110">
        <v>27</v>
      </c>
      <c r="C32" s="110" t="e">
        <f>#REF!</f>
        <v>#REF!</v>
      </c>
      <c r="D32" s="111" t="e">
        <f>#REF!</f>
        <v>#REF!</v>
      </c>
      <c r="E32" s="137" t="e">
        <f>#REF!</f>
        <v>#REF!</v>
      </c>
      <c r="F32" s="112" t="e">
        <f t="shared" si="0"/>
        <v>#REF!</v>
      </c>
      <c r="G32" s="136" t="e">
        <f>#REF!</f>
        <v>#REF!</v>
      </c>
      <c r="H32" s="110" t="e">
        <f>#REF!</f>
        <v>#REF!</v>
      </c>
      <c r="I32" s="108"/>
      <c r="J32" s="112" t="e">
        <f t="shared" si="1"/>
        <v>#REF!</v>
      </c>
    </row>
    <row r="33" spans="2:12" x14ac:dyDescent="0.2">
      <c r="B33" s="108">
        <v>28</v>
      </c>
      <c r="C33" s="110" t="e">
        <f>#REF!</f>
        <v>#REF!</v>
      </c>
      <c r="D33" s="111" t="e">
        <f>#REF!</f>
        <v>#REF!</v>
      </c>
      <c r="E33" s="137" t="e">
        <f>#REF!</f>
        <v>#REF!</v>
      </c>
      <c r="F33" s="112" t="e">
        <f t="shared" si="0"/>
        <v>#REF!</v>
      </c>
      <c r="G33" s="136" t="e">
        <f>#REF!</f>
        <v>#REF!</v>
      </c>
      <c r="H33" s="110" t="e">
        <f>#REF!</f>
        <v>#REF!</v>
      </c>
      <c r="I33" s="108"/>
      <c r="J33" s="138" t="e">
        <f t="shared" si="1"/>
        <v>#REF!</v>
      </c>
    </row>
    <row r="34" spans="2:12" ht="13.5" thickBot="1" x14ac:dyDescent="0.25">
      <c r="B34" s="110"/>
      <c r="C34" s="110"/>
      <c r="D34" s="111" t="e">
        <f>#REF!</f>
        <v>#REF!</v>
      </c>
      <c r="E34" s="137" t="e">
        <f>#REF!</f>
        <v>#REF!</v>
      </c>
      <c r="F34" s="112" t="e">
        <f>SUM(F6:F33)</f>
        <v>#REF!</v>
      </c>
      <c r="G34" s="136" t="e">
        <f>#REF!</f>
        <v>#REF!</v>
      </c>
      <c r="H34" s="108"/>
      <c r="I34" s="108"/>
      <c r="J34" s="139" t="e">
        <f>SUM(J6:J33)</f>
        <v>#REF!</v>
      </c>
      <c r="K34" s="148" t="e">
        <f>SUM(K6:K33)</f>
        <v>#REF!</v>
      </c>
    </row>
    <row r="35" spans="2:12" ht="13.5" thickTop="1" x14ac:dyDescent="0.2">
      <c r="B35" s="201" t="s">
        <v>64</v>
      </c>
      <c r="C35" s="201"/>
      <c r="D35" s="111">
        <v>889364.13000000641</v>
      </c>
      <c r="E35" s="137" t="e">
        <f>#REF!</f>
        <v>#REF!</v>
      </c>
      <c r="F35" s="112" t="e">
        <f t="shared" si="0"/>
        <v>#REF!</v>
      </c>
      <c r="G35" s="136" t="e">
        <f>#REF!</f>
        <v>#REF!</v>
      </c>
      <c r="H35" s="108"/>
      <c r="I35" s="108"/>
      <c r="J35" s="112" t="e">
        <f t="shared" si="1"/>
        <v>#REF!</v>
      </c>
      <c r="K35" s="146">
        <f>L38</f>
        <v>0</v>
      </c>
    </row>
    <row r="36" spans="2:12" ht="13.5" thickBot="1" x14ac:dyDescent="0.25">
      <c r="B36" s="201" t="s">
        <v>65</v>
      </c>
      <c r="C36" s="201"/>
      <c r="D36" s="111" t="e">
        <f>#REF!</f>
        <v>#REF!</v>
      </c>
      <c r="E36" s="137" t="e">
        <f>#REF!</f>
        <v>#REF!</v>
      </c>
      <c r="F36" s="112" t="e">
        <f t="shared" si="0"/>
        <v>#REF!</v>
      </c>
      <c r="G36" s="136" t="e">
        <f>#REF!</f>
        <v>#REF!</v>
      </c>
      <c r="H36" s="108"/>
      <c r="I36" s="108"/>
      <c r="J36" s="138" t="e">
        <f t="shared" si="1"/>
        <v>#REF!</v>
      </c>
      <c r="K36" s="151" t="e">
        <f>K34-K35</f>
        <v>#REF!</v>
      </c>
    </row>
    <row r="37" spans="2:12" ht="14.25" thickTop="1" thickBot="1" x14ac:dyDescent="0.25">
      <c r="B37" s="201" t="s">
        <v>0</v>
      </c>
      <c r="C37" s="201"/>
      <c r="D37" s="140"/>
      <c r="E37" s="141"/>
      <c r="F37" s="142"/>
      <c r="G37" s="143"/>
      <c r="H37" s="144"/>
      <c r="I37" s="144"/>
      <c r="J37" s="139" t="e">
        <f>J34+J35</f>
        <v>#REF!</v>
      </c>
    </row>
    <row r="38" spans="2:12" ht="13.5" thickTop="1" x14ac:dyDescent="0.2">
      <c r="B38" s="201" t="s">
        <v>10</v>
      </c>
      <c r="C38" s="201"/>
      <c r="D38" s="201"/>
      <c r="I38" s="102" t="e">
        <f>SUM(I6:I33)</f>
        <v>#REF!</v>
      </c>
      <c r="J38" s="138"/>
    </row>
    <row r="39" spans="2:12" ht="13.5" thickBot="1" x14ac:dyDescent="0.25">
      <c r="B39" s="201" t="s">
        <v>66</v>
      </c>
      <c r="C39" s="201"/>
      <c r="D39" s="201"/>
      <c r="J39" s="145" t="e">
        <f>#REF!</f>
        <v>#REF!</v>
      </c>
    </row>
    <row r="40" spans="2:12" ht="13.5" thickTop="1" x14ac:dyDescent="0.2">
      <c r="B40" s="201" t="s">
        <v>69</v>
      </c>
      <c r="C40" s="201"/>
      <c r="D40" s="201"/>
      <c r="J40" s="135" t="e">
        <f>#REF!</f>
        <v>#REF!</v>
      </c>
    </row>
    <row r="41" spans="2:12" x14ac:dyDescent="0.2">
      <c r="B41" s="201" t="s">
        <v>67</v>
      </c>
      <c r="C41" s="201"/>
      <c r="D41" s="201"/>
      <c r="J41" s="146">
        <f>J26</f>
        <v>0</v>
      </c>
    </row>
    <row r="42" spans="2:12" ht="13.5" thickBot="1" x14ac:dyDescent="0.25">
      <c r="B42" s="201" t="s">
        <v>68</v>
      </c>
      <c r="C42" s="201"/>
      <c r="D42" s="201"/>
      <c r="J42" s="147" t="e">
        <f>J38-J39-J41-J40</f>
        <v>#REF!</v>
      </c>
      <c r="L42" s="150" t="e">
        <f>#REF!</f>
        <v>#REF!</v>
      </c>
    </row>
    <row r="43" spans="2:12" ht="13.5" thickTop="1" x14ac:dyDescent="0.2"/>
  </sheetData>
  <mergeCells count="11">
    <mergeCell ref="B38:D38"/>
    <mergeCell ref="B41:D41"/>
    <mergeCell ref="B42:D42"/>
    <mergeCell ref="B39:D39"/>
    <mergeCell ref="B40:D40"/>
    <mergeCell ref="B37:C37"/>
    <mergeCell ref="B36:C36"/>
    <mergeCell ref="O8:P8"/>
    <mergeCell ref="D3:H3"/>
    <mergeCell ref="E4:I4"/>
    <mergeCell ref="B35:C35"/>
  </mergeCells>
  <phoneticPr fontId="2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68"/>
  <sheetViews>
    <sheetView topLeftCell="A22" workbookViewId="0">
      <selection activeCell="J16" sqref="J16"/>
    </sheetView>
  </sheetViews>
  <sheetFormatPr defaultRowHeight="12.75" outlineLevelRow="1" x14ac:dyDescent="0.2"/>
  <cols>
    <col min="2" max="2" width="26" bestFit="1" customWidth="1"/>
    <col min="3" max="3" width="14" bestFit="1" customWidth="1"/>
    <col min="4" max="5" width="10.28515625" bestFit="1" customWidth="1"/>
    <col min="6" max="7" width="12.85546875" bestFit="1" customWidth="1"/>
    <col min="8" max="8" width="12.28515625" bestFit="1" customWidth="1"/>
    <col min="9" max="9" width="14" bestFit="1" customWidth="1"/>
    <col min="10" max="10" width="19.28515625" bestFit="1" customWidth="1"/>
    <col min="11" max="11" width="12.85546875" bestFit="1" customWidth="1"/>
    <col min="14" max="15" width="12.85546875" bestFit="1" customWidth="1"/>
    <col min="17" max="17" width="8" bestFit="1" customWidth="1"/>
    <col min="18" max="18" width="17.5703125" bestFit="1" customWidth="1"/>
  </cols>
  <sheetData>
    <row r="2" spans="2:18" ht="13.5" thickBot="1" x14ac:dyDescent="0.25"/>
    <row r="3" spans="2:18" ht="13.5" outlineLevel="1" thickBot="1" x14ac:dyDescent="0.25">
      <c r="B3" s="39"/>
      <c r="C3" s="71"/>
      <c r="D3" s="6" t="s">
        <v>32</v>
      </c>
      <c r="E3" s="71"/>
      <c r="F3" s="40"/>
      <c r="Q3" s="201" t="s">
        <v>21</v>
      </c>
      <c r="R3" s="201"/>
    </row>
    <row r="4" spans="2:18" outlineLevel="1" x14ac:dyDescent="0.2">
      <c r="B4" s="116"/>
      <c r="C4" s="3" t="s">
        <v>14</v>
      </c>
      <c r="D4" s="3" t="s">
        <v>104</v>
      </c>
      <c r="E4" s="3" t="s">
        <v>11</v>
      </c>
      <c r="F4" s="83" t="s">
        <v>150</v>
      </c>
      <c r="L4" s="39"/>
      <c r="M4" s="82" t="s">
        <v>22</v>
      </c>
      <c r="Q4">
        <v>85313</v>
      </c>
      <c r="R4" t="s">
        <v>15</v>
      </c>
    </row>
    <row r="5" spans="2:18" outlineLevel="1" x14ac:dyDescent="0.2">
      <c r="B5" s="7" t="s">
        <v>12</v>
      </c>
      <c r="C5" s="8">
        <v>254325</v>
      </c>
      <c r="D5" s="8">
        <v>3176</v>
      </c>
      <c r="E5" s="8">
        <v>29900</v>
      </c>
      <c r="F5" s="70"/>
      <c r="L5" s="7" t="s">
        <v>14</v>
      </c>
      <c r="M5" s="117">
        <f>85313-M6</f>
        <v>82138</v>
      </c>
      <c r="Q5">
        <v>87012</v>
      </c>
      <c r="R5" t="s">
        <v>16</v>
      </c>
    </row>
    <row r="6" spans="2:18" ht="13.5" outlineLevel="1" thickBot="1" x14ac:dyDescent="0.25">
      <c r="B6" s="7" t="s">
        <v>13</v>
      </c>
      <c r="C6" s="8">
        <v>466720</v>
      </c>
      <c r="D6" s="8">
        <v>15675</v>
      </c>
      <c r="E6" s="8">
        <v>947911</v>
      </c>
      <c r="F6" s="70">
        <v>305916</v>
      </c>
      <c r="L6" s="127" t="s">
        <v>104</v>
      </c>
      <c r="M6" s="66">
        <v>3175</v>
      </c>
      <c r="Q6">
        <v>104283</v>
      </c>
      <c r="R6" t="s">
        <v>17</v>
      </c>
    </row>
    <row r="7" spans="2:18" outlineLevel="1" x14ac:dyDescent="0.2">
      <c r="B7" s="116"/>
      <c r="C7" s="8">
        <f>SUM(C5:C6)</f>
        <v>721045</v>
      </c>
      <c r="D7" s="8">
        <f>SUM(D5:D6)</f>
        <v>18851</v>
      </c>
      <c r="E7" s="8"/>
      <c r="F7" s="70"/>
      <c r="H7" s="11" t="e">
        <f>#REF!</f>
        <v>#REF!</v>
      </c>
      <c r="I7" s="1" t="s">
        <v>14</v>
      </c>
      <c r="Q7">
        <v>121641</v>
      </c>
      <c r="R7" t="s">
        <v>18</v>
      </c>
    </row>
    <row r="8" spans="2:18" outlineLevel="1" x14ac:dyDescent="0.2">
      <c r="B8" s="116"/>
      <c r="C8" s="8"/>
      <c r="D8" s="8"/>
      <c r="E8" s="8"/>
      <c r="F8" s="70"/>
      <c r="H8" s="123" t="e">
        <f>#REF!</f>
        <v>#REF!</v>
      </c>
      <c r="I8" s="126" t="s">
        <v>104</v>
      </c>
      <c r="Q8">
        <v>123334</v>
      </c>
      <c r="R8" t="s">
        <v>19</v>
      </c>
    </row>
    <row r="9" spans="2:18" outlineLevel="1" x14ac:dyDescent="0.2">
      <c r="B9" s="116"/>
      <c r="C9" s="8"/>
      <c r="D9" s="8" t="e">
        <f>#REF!</f>
        <v>#REF!</v>
      </c>
      <c r="E9" s="8"/>
      <c r="F9" s="70"/>
      <c r="H9" s="11" t="e">
        <f>#REF!</f>
        <v>#REF!</v>
      </c>
      <c r="I9" s="1" t="s">
        <v>150</v>
      </c>
      <c r="Q9">
        <v>141785</v>
      </c>
      <c r="R9" t="s">
        <v>20</v>
      </c>
    </row>
    <row r="10" spans="2:18" ht="13.5" outlineLevel="1" thickBot="1" x14ac:dyDescent="0.25">
      <c r="B10" s="43"/>
      <c r="C10" s="15"/>
      <c r="D10" s="125"/>
      <c r="E10" s="15"/>
      <c r="F10" s="44"/>
      <c r="H10" s="11" t="e">
        <f>#REF!</f>
        <v>#REF!</v>
      </c>
      <c r="I10" s="1" t="s">
        <v>11</v>
      </c>
    </row>
    <row r="11" spans="2:18" outlineLevel="1" x14ac:dyDescent="0.2"/>
    <row r="12" spans="2:18" outlineLevel="1" x14ac:dyDescent="0.2"/>
    <row r="13" spans="2:18" ht="13.5" outlineLevel="1" thickBot="1" x14ac:dyDescent="0.25">
      <c r="M13" s="201" t="s">
        <v>104</v>
      </c>
      <c r="N13" s="201"/>
    </row>
    <row r="14" spans="2:18" ht="13.5" outlineLevel="1" thickTop="1" x14ac:dyDescent="0.2">
      <c r="B14" s="39"/>
      <c r="C14" s="71"/>
      <c r="D14" s="6"/>
      <c r="E14" s="71"/>
      <c r="F14" s="6"/>
      <c r="G14" s="40"/>
      <c r="M14" s="1" t="s">
        <v>24</v>
      </c>
      <c r="N14" s="1" t="s">
        <v>28</v>
      </c>
    </row>
    <row r="15" spans="2:18" outlineLevel="1" x14ac:dyDescent="0.2">
      <c r="B15" s="116"/>
      <c r="C15" s="3" t="s">
        <v>24</v>
      </c>
      <c r="D15" s="3" t="s">
        <v>25</v>
      </c>
      <c r="E15" s="8"/>
      <c r="F15" s="3" t="s">
        <v>27</v>
      </c>
      <c r="G15" s="117"/>
      <c r="M15">
        <v>3141.5999999999985</v>
      </c>
      <c r="N15" s="11">
        <v>3176</v>
      </c>
    </row>
    <row r="16" spans="2:18" outlineLevel="1" x14ac:dyDescent="0.2">
      <c r="B16" s="7" t="s">
        <v>23</v>
      </c>
      <c r="C16" s="8" t="e">
        <f>#REF!</f>
        <v>#REF!</v>
      </c>
      <c r="D16" s="118" t="e">
        <f>E18</f>
        <v>#REF!</v>
      </c>
      <c r="E16" s="119">
        <f>11125.37</f>
        <v>11125.37</v>
      </c>
      <c r="F16" s="3" t="s">
        <v>24</v>
      </c>
      <c r="G16" s="70" t="e">
        <f>#REF!</f>
        <v>#REF!</v>
      </c>
      <c r="N16" s="124">
        <f>N15-M15</f>
        <v>34.400000000001455</v>
      </c>
      <c r="R16" s="1"/>
    </row>
    <row r="17" spans="2:19" outlineLevel="1" x14ac:dyDescent="0.2">
      <c r="B17" s="116"/>
      <c r="C17" s="8"/>
      <c r="D17" s="8"/>
      <c r="E17" s="119" t="e">
        <f>#REF!</f>
        <v>#REF!</v>
      </c>
      <c r="F17" s="3" t="s">
        <v>28</v>
      </c>
      <c r="G17" s="120" t="e">
        <f>G16-D18</f>
        <v>#REF!</v>
      </c>
      <c r="N17" s="11"/>
    </row>
    <row r="18" spans="2:19" ht="13.5" outlineLevel="1" thickBot="1" x14ac:dyDescent="0.25">
      <c r="B18" s="116"/>
      <c r="C18" s="3" t="s">
        <v>26</v>
      </c>
      <c r="D18" s="121" t="e">
        <f>D16-C16</f>
        <v>#REF!</v>
      </c>
      <c r="E18" s="119" t="e">
        <f>SUM(E16:E17)</f>
        <v>#REF!</v>
      </c>
      <c r="F18" s="8"/>
      <c r="G18" s="70" t="e">
        <f>#REF!</f>
        <v>#REF!</v>
      </c>
      <c r="M18" s="201" t="s">
        <v>14</v>
      </c>
      <c r="N18" s="201"/>
      <c r="S18" s="1"/>
    </row>
    <row r="19" spans="2:19" ht="14.25" outlineLevel="1" thickTop="1" thickBot="1" x14ac:dyDescent="0.25">
      <c r="B19" s="43"/>
      <c r="C19" s="15"/>
      <c r="D19" s="15"/>
      <c r="E19" s="15"/>
      <c r="F19" s="15"/>
      <c r="G19" s="44"/>
      <c r="M19" s="1" t="s">
        <v>29</v>
      </c>
      <c r="N19" s="1" t="s">
        <v>30</v>
      </c>
    </row>
    <row r="20" spans="2:19" outlineLevel="1" x14ac:dyDescent="0.2">
      <c r="M20">
        <v>135561.35699999996</v>
      </c>
      <c r="N20">
        <v>146461</v>
      </c>
      <c r="P20">
        <f>149787-150-3176</f>
        <v>146461</v>
      </c>
    </row>
    <row r="21" spans="2:19" outlineLevel="1" x14ac:dyDescent="0.2">
      <c r="M21">
        <f>N20-M20</f>
        <v>10899.64300000004</v>
      </c>
      <c r="O21">
        <f>N20-M20</f>
        <v>10899.64300000004</v>
      </c>
    </row>
    <row r="22" spans="2:19" outlineLevel="1" x14ac:dyDescent="0.2">
      <c r="Q22" s="11">
        <f>N16+O21</f>
        <v>10934.043000000042</v>
      </c>
    </row>
    <row r="23" spans="2:19" outlineLevel="1" x14ac:dyDescent="0.2"/>
    <row r="24" spans="2:19" ht="13.5" outlineLevel="1" thickBot="1" x14ac:dyDescent="0.25">
      <c r="B24" s="201" t="s">
        <v>33</v>
      </c>
      <c r="C24" s="201"/>
      <c r="E24" s="201" t="s">
        <v>150</v>
      </c>
      <c r="F24" s="201"/>
      <c r="G24" s="201"/>
      <c r="J24" s="11"/>
    </row>
    <row r="25" spans="2:19" ht="14.25" outlineLevel="1" thickTop="1" thickBot="1" x14ac:dyDescent="0.25">
      <c r="B25" s="1" t="s">
        <v>42</v>
      </c>
      <c r="C25" s="11">
        <v>82138</v>
      </c>
      <c r="E25" s="132">
        <v>42369</v>
      </c>
      <c r="F25" s="128" t="e">
        <f>#REF!</f>
        <v>#REF!</v>
      </c>
      <c r="M25" s="201" t="s">
        <v>150</v>
      </c>
      <c r="N25" s="201"/>
    </row>
    <row r="26" spans="2:19" ht="13.5" outlineLevel="1" thickTop="1" x14ac:dyDescent="0.2">
      <c r="B26" s="1" t="s">
        <v>34</v>
      </c>
      <c r="C26">
        <v>135561.35699999996</v>
      </c>
      <c r="E26" s="133">
        <v>42369</v>
      </c>
      <c r="F26" s="130">
        <f>-M27</f>
        <v>-323181.4952599993</v>
      </c>
      <c r="G26" s="1" t="s">
        <v>43</v>
      </c>
      <c r="H26" s="1" t="s">
        <v>45</v>
      </c>
      <c r="I26" s="128" t="e">
        <f>#REF!</f>
        <v>#REF!</v>
      </c>
      <c r="M26" s="1" t="s">
        <v>24</v>
      </c>
      <c r="N26" s="1" t="s">
        <v>25</v>
      </c>
      <c r="O26" s="122">
        <v>42369</v>
      </c>
    </row>
    <row r="27" spans="2:19" outlineLevel="1" x14ac:dyDescent="0.2">
      <c r="B27" s="1" t="s">
        <v>35</v>
      </c>
      <c r="C27" s="131">
        <v>10899.64300000004</v>
      </c>
      <c r="E27" s="1" t="s">
        <v>44</v>
      </c>
      <c r="F27" s="128" t="e">
        <f>#REF!</f>
        <v>#REF!</v>
      </c>
      <c r="H27" s="1" t="s">
        <v>46</v>
      </c>
      <c r="I27" s="128" t="e">
        <f>#REF!</f>
        <v>#REF!</v>
      </c>
      <c r="J27" s="11">
        <v>1066020.3996199993</v>
      </c>
      <c r="K27">
        <v>1022094</v>
      </c>
      <c r="M27">
        <v>323181.4952599993</v>
      </c>
      <c r="O27" s="98">
        <v>2389772</v>
      </c>
    </row>
    <row r="28" spans="2:19" outlineLevel="1" x14ac:dyDescent="0.2">
      <c r="B28" s="1" t="s">
        <v>36</v>
      </c>
      <c r="C28">
        <v>1221434</v>
      </c>
      <c r="E28" s="1" t="s">
        <v>28</v>
      </c>
      <c r="F28" s="129" t="e">
        <f>F25-F27</f>
        <v>#REF!</v>
      </c>
      <c r="H28" s="1" t="s">
        <v>47</v>
      </c>
      <c r="I28" s="128" t="e">
        <f>I27-I26</f>
        <v>#REF!</v>
      </c>
      <c r="J28" s="11"/>
    </row>
    <row r="29" spans="2:19" outlineLevel="1" x14ac:dyDescent="0.2">
      <c r="C29" s="11">
        <v>1450033</v>
      </c>
      <c r="E29" s="1" t="s">
        <v>24</v>
      </c>
      <c r="F29" s="11" t="e">
        <f>#REF!</f>
        <v>#REF!</v>
      </c>
      <c r="H29" s="1" t="s">
        <v>48</v>
      </c>
      <c r="I29" s="128" t="e">
        <f>F27</f>
        <v>#REF!</v>
      </c>
    </row>
    <row r="30" spans="2:19" outlineLevel="1" x14ac:dyDescent="0.2">
      <c r="B30" s="1" t="s">
        <v>37</v>
      </c>
      <c r="C30" s="123">
        <v>714912.35699999984</v>
      </c>
      <c r="H30" s="1" t="s">
        <v>49</v>
      </c>
      <c r="I30" s="128" t="e">
        <f>#REF!</f>
        <v>#REF!</v>
      </c>
      <c r="L30">
        <v>334752.84364000009</v>
      </c>
    </row>
    <row r="31" spans="2:19" outlineLevel="1" x14ac:dyDescent="0.2">
      <c r="B31" s="1" t="s">
        <v>38</v>
      </c>
      <c r="C31" s="128">
        <v>1450033</v>
      </c>
      <c r="H31" s="122">
        <v>42369</v>
      </c>
      <c r="I31" s="128" t="e">
        <f>I26+I30-I27+I29</f>
        <v>#REF!</v>
      </c>
      <c r="K31" s="115">
        <f>L30-M27</f>
        <v>11571.348380000796</v>
      </c>
    </row>
    <row r="32" spans="2:19" outlineLevel="1" x14ac:dyDescent="0.2">
      <c r="B32" s="1" t="s">
        <v>39</v>
      </c>
      <c r="C32">
        <v>724221</v>
      </c>
      <c r="I32" s="11" t="e">
        <f>#REF!</f>
        <v>#REF!</v>
      </c>
    </row>
    <row r="33" spans="2:14" outlineLevel="1" x14ac:dyDescent="0.2">
      <c r="B33" s="1" t="s">
        <v>40</v>
      </c>
      <c r="C33" s="129">
        <v>725812</v>
      </c>
      <c r="I33" s="99" t="e">
        <f>I32+I31</f>
        <v>#REF!</v>
      </c>
    </row>
    <row r="34" spans="2:14" outlineLevel="1" x14ac:dyDescent="0.2">
      <c r="B34" s="1" t="s">
        <v>41</v>
      </c>
      <c r="C34" s="130">
        <v>10899.643000000156</v>
      </c>
      <c r="J34" s="1" t="s">
        <v>50</v>
      </c>
      <c r="K34" s="98">
        <v>2635727</v>
      </c>
      <c r="M34" s="11">
        <v>2390506</v>
      </c>
      <c r="N34" s="129" t="e">
        <f>K34-I29</f>
        <v>#REF!</v>
      </c>
    </row>
    <row r="35" spans="2:14" outlineLevel="1" x14ac:dyDescent="0.2">
      <c r="J35" s="1" t="s">
        <v>51</v>
      </c>
      <c r="K35" s="98" t="e">
        <f>#REF!</f>
        <v>#REF!</v>
      </c>
      <c r="N35" s="129" t="e">
        <f>M34-N34</f>
        <v>#REF!</v>
      </c>
    </row>
    <row r="36" spans="2:14" outlineLevel="1" x14ac:dyDescent="0.2">
      <c r="J36" s="1" t="s">
        <v>52</v>
      </c>
      <c r="K36" s="98" t="e">
        <f>K35-K34</f>
        <v>#REF!</v>
      </c>
    </row>
    <row r="37" spans="2:14" outlineLevel="1" x14ac:dyDescent="0.2">
      <c r="J37" s="1" t="s">
        <v>53</v>
      </c>
      <c r="K37" t="e">
        <f>#REF!</f>
        <v>#REF!</v>
      </c>
    </row>
    <row r="38" spans="2:14" outlineLevel="1" x14ac:dyDescent="0.2">
      <c r="J38" s="1" t="s">
        <v>54</v>
      </c>
      <c r="K38" s="129" t="e">
        <f>K34-K37</f>
        <v>#REF!</v>
      </c>
    </row>
    <row r="39" spans="2:14" outlineLevel="1" x14ac:dyDescent="0.2">
      <c r="G39" s="1" t="s">
        <v>31</v>
      </c>
      <c r="H39">
        <v>824129</v>
      </c>
      <c r="I39">
        <v>803903</v>
      </c>
      <c r="J39" s="99" t="e">
        <f>K35-K34</f>
        <v>#REF!</v>
      </c>
    </row>
    <row r="40" spans="2:14" outlineLevel="1" x14ac:dyDescent="0.2">
      <c r="G40" s="1" t="s">
        <v>135</v>
      </c>
      <c r="H40">
        <v>740818</v>
      </c>
    </row>
    <row r="41" spans="2:14" outlineLevel="1" x14ac:dyDescent="0.2">
      <c r="H41">
        <f>H39-H40</f>
        <v>83311</v>
      </c>
    </row>
    <row r="42" spans="2:14" outlineLevel="1" x14ac:dyDescent="0.2"/>
    <row r="43" spans="2:14" outlineLevel="1" x14ac:dyDescent="0.2">
      <c r="B43" s="1" t="s">
        <v>55</v>
      </c>
      <c r="C43" s="99" t="e">
        <f>#REF!</f>
        <v>#REF!</v>
      </c>
    </row>
    <row r="44" spans="2:14" outlineLevel="1" x14ac:dyDescent="0.2">
      <c r="B44" s="1" t="s">
        <v>56</v>
      </c>
      <c r="C44" s="129" t="e">
        <f>I29</f>
        <v>#REF!</v>
      </c>
    </row>
    <row r="45" spans="2:14" outlineLevel="1" x14ac:dyDescent="0.2">
      <c r="C45" s="134" t="e">
        <f>SUM(C43-C44)</f>
        <v>#REF!</v>
      </c>
      <c r="J45" s="99" t="e">
        <f>M34+I26+I30</f>
        <v>#REF!</v>
      </c>
    </row>
    <row r="46" spans="2:14" outlineLevel="1" x14ac:dyDescent="0.2">
      <c r="B46" s="1" t="s">
        <v>57</v>
      </c>
      <c r="C46" s="11" t="e">
        <f>#REF!</f>
        <v>#REF!</v>
      </c>
    </row>
    <row r="47" spans="2:14" outlineLevel="1" x14ac:dyDescent="0.2">
      <c r="B47" s="1" t="s">
        <v>59</v>
      </c>
      <c r="C47" s="99" t="e">
        <f>C46</f>
        <v>#REF!</v>
      </c>
      <c r="F47" s="1" t="s">
        <v>60</v>
      </c>
      <c r="G47" s="99" t="e">
        <f>C43</f>
        <v>#REF!</v>
      </c>
    </row>
    <row r="48" spans="2:14" outlineLevel="1" x14ac:dyDescent="0.2">
      <c r="B48" s="1" t="s">
        <v>58</v>
      </c>
      <c r="C48" s="129" t="e">
        <f>SUM(#REF!+#REF!+#REF!)-C44</f>
        <v>#REF!</v>
      </c>
      <c r="G48" s="129" t="e">
        <f>C48</f>
        <v>#REF!</v>
      </c>
    </row>
    <row r="49" spans="2:10" outlineLevel="1" x14ac:dyDescent="0.2">
      <c r="G49" s="99" t="e">
        <f>SUM(G47:G48)</f>
        <v>#REF!</v>
      </c>
      <c r="I49" s="1" t="s">
        <v>61</v>
      </c>
      <c r="J49" s="129" t="e">
        <f>I30</f>
        <v>#REF!</v>
      </c>
    </row>
    <row r="50" spans="2:10" outlineLevel="1" x14ac:dyDescent="0.2">
      <c r="I50" s="1" t="s">
        <v>62</v>
      </c>
      <c r="J50" s="129" t="e">
        <f>I26</f>
        <v>#REF!</v>
      </c>
    </row>
    <row r="51" spans="2:10" outlineLevel="1" x14ac:dyDescent="0.2">
      <c r="J51" s="129" t="e">
        <f>SUM(J49:J50)</f>
        <v>#REF!</v>
      </c>
    </row>
    <row r="52" spans="2:10" outlineLevel="1" x14ac:dyDescent="0.2">
      <c r="I52" s="1" t="s">
        <v>63</v>
      </c>
      <c r="J52" s="129" t="e">
        <f>I27</f>
        <v>#REF!</v>
      </c>
    </row>
    <row r="53" spans="2:10" outlineLevel="1" x14ac:dyDescent="0.2">
      <c r="J53" s="129" t="e">
        <f>J52-J51</f>
        <v>#REF!</v>
      </c>
    </row>
    <row r="54" spans="2:10" outlineLevel="1" x14ac:dyDescent="0.2">
      <c r="J54" s="129" t="e">
        <f>C44</f>
        <v>#REF!</v>
      </c>
    </row>
    <row r="55" spans="2:10" outlineLevel="1" x14ac:dyDescent="0.2">
      <c r="J55" s="129" t="e">
        <f>J53-J54</f>
        <v>#REF!</v>
      </c>
    </row>
    <row r="56" spans="2:10" outlineLevel="1" x14ac:dyDescent="0.2">
      <c r="J56">
        <v>2051632</v>
      </c>
    </row>
    <row r="57" spans="2:10" outlineLevel="1" x14ac:dyDescent="0.2">
      <c r="J57" s="129" t="e">
        <f>J55-J56</f>
        <v>#REF!</v>
      </c>
    </row>
    <row r="58" spans="2:10" outlineLevel="1" x14ac:dyDescent="0.2"/>
    <row r="59" spans="2:10" outlineLevel="1" x14ac:dyDescent="0.2"/>
    <row r="60" spans="2:10" outlineLevel="1" x14ac:dyDescent="0.2"/>
    <row r="64" spans="2:10" x14ac:dyDescent="0.2">
      <c r="B64" s="1"/>
    </row>
    <row r="66" spans="2:3" x14ac:dyDescent="0.2">
      <c r="B66" s="1"/>
      <c r="C66" s="98"/>
    </row>
    <row r="67" spans="2:3" x14ac:dyDescent="0.2">
      <c r="B67" s="1"/>
      <c r="C67" s="98"/>
    </row>
    <row r="68" spans="2:3" x14ac:dyDescent="0.2">
      <c r="B68" s="1"/>
    </row>
  </sheetData>
  <mergeCells count="6">
    <mergeCell ref="M25:N25"/>
    <mergeCell ref="B24:C24"/>
    <mergeCell ref="E24:G24"/>
    <mergeCell ref="Q3:R3"/>
    <mergeCell ref="M13:N13"/>
    <mergeCell ref="M18:N18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J27" sqref="J27"/>
    </sheetView>
  </sheetViews>
  <sheetFormatPr defaultRowHeight="12.75" x14ac:dyDescent="0.2"/>
  <cols>
    <col min="1" max="1" width="61.28515625" style="158" customWidth="1"/>
    <col min="2" max="2" width="11.28515625" style="158" customWidth="1"/>
    <col min="3" max="3" width="4.5703125" style="158" customWidth="1"/>
    <col min="4" max="4" width="11.5703125" style="158" customWidth="1"/>
    <col min="5" max="5" width="3.7109375" style="158" customWidth="1"/>
    <col min="6" max="6" width="9.140625" style="158"/>
    <col min="7" max="7" width="10.28515625" style="158" bestFit="1" customWidth="1"/>
    <col min="8" max="8" width="9.7109375" style="158" bestFit="1" customWidth="1"/>
    <col min="9" max="255" width="9.140625" style="158"/>
    <col min="256" max="256" width="2.28515625" style="158" customWidth="1"/>
    <col min="257" max="257" width="61.28515625" style="158" customWidth="1"/>
    <col min="258" max="258" width="11.28515625" style="158" customWidth="1"/>
    <col min="259" max="259" width="4.5703125" style="158" customWidth="1"/>
    <col min="260" max="260" width="11.5703125" style="158" customWidth="1"/>
    <col min="261" max="261" width="3.7109375" style="158" customWidth="1"/>
    <col min="262" max="262" width="9.140625" style="158"/>
    <col min="263" max="263" width="9.7109375" style="158" bestFit="1" customWidth="1"/>
    <col min="264" max="511" width="9.140625" style="158"/>
    <col min="512" max="512" width="2.28515625" style="158" customWidth="1"/>
    <col min="513" max="513" width="61.28515625" style="158" customWidth="1"/>
    <col min="514" max="514" width="11.28515625" style="158" customWidth="1"/>
    <col min="515" max="515" width="4.5703125" style="158" customWidth="1"/>
    <col min="516" max="516" width="11.5703125" style="158" customWidth="1"/>
    <col min="517" max="517" width="3.7109375" style="158" customWidth="1"/>
    <col min="518" max="518" width="9.140625" style="158"/>
    <col min="519" max="519" width="9.7109375" style="158" bestFit="1" customWidth="1"/>
    <col min="520" max="767" width="9.140625" style="158"/>
    <col min="768" max="768" width="2.28515625" style="158" customWidth="1"/>
    <col min="769" max="769" width="61.28515625" style="158" customWidth="1"/>
    <col min="770" max="770" width="11.28515625" style="158" customWidth="1"/>
    <col min="771" max="771" width="4.5703125" style="158" customWidth="1"/>
    <col min="772" max="772" width="11.5703125" style="158" customWidth="1"/>
    <col min="773" max="773" width="3.7109375" style="158" customWidth="1"/>
    <col min="774" max="774" width="9.140625" style="158"/>
    <col min="775" max="775" width="9.7109375" style="158" bestFit="1" customWidth="1"/>
    <col min="776" max="1023" width="9.140625" style="158"/>
    <col min="1024" max="1024" width="2.28515625" style="158" customWidth="1"/>
    <col min="1025" max="1025" width="61.28515625" style="158" customWidth="1"/>
    <col min="1026" max="1026" width="11.28515625" style="158" customWidth="1"/>
    <col min="1027" max="1027" width="4.5703125" style="158" customWidth="1"/>
    <col min="1028" max="1028" width="11.5703125" style="158" customWidth="1"/>
    <col min="1029" max="1029" width="3.7109375" style="158" customWidth="1"/>
    <col min="1030" max="1030" width="9.140625" style="158"/>
    <col min="1031" max="1031" width="9.7109375" style="158" bestFit="1" customWidth="1"/>
    <col min="1032" max="1279" width="9.140625" style="158"/>
    <col min="1280" max="1280" width="2.28515625" style="158" customWidth="1"/>
    <col min="1281" max="1281" width="61.28515625" style="158" customWidth="1"/>
    <col min="1282" max="1282" width="11.28515625" style="158" customWidth="1"/>
    <col min="1283" max="1283" width="4.5703125" style="158" customWidth="1"/>
    <col min="1284" max="1284" width="11.5703125" style="158" customWidth="1"/>
    <col min="1285" max="1285" width="3.7109375" style="158" customWidth="1"/>
    <col min="1286" max="1286" width="9.140625" style="158"/>
    <col min="1287" max="1287" width="9.7109375" style="158" bestFit="1" customWidth="1"/>
    <col min="1288" max="1535" width="9.140625" style="158"/>
    <col min="1536" max="1536" width="2.28515625" style="158" customWidth="1"/>
    <col min="1537" max="1537" width="61.28515625" style="158" customWidth="1"/>
    <col min="1538" max="1538" width="11.28515625" style="158" customWidth="1"/>
    <col min="1539" max="1539" width="4.5703125" style="158" customWidth="1"/>
    <col min="1540" max="1540" width="11.5703125" style="158" customWidth="1"/>
    <col min="1541" max="1541" width="3.7109375" style="158" customWidth="1"/>
    <col min="1542" max="1542" width="9.140625" style="158"/>
    <col min="1543" max="1543" width="9.7109375" style="158" bestFit="1" customWidth="1"/>
    <col min="1544" max="1791" width="9.140625" style="158"/>
    <col min="1792" max="1792" width="2.28515625" style="158" customWidth="1"/>
    <col min="1793" max="1793" width="61.28515625" style="158" customWidth="1"/>
    <col min="1794" max="1794" width="11.28515625" style="158" customWidth="1"/>
    <col min="1795" max="1795" width="4.5703125" style="158" customWidth="1"/>
    <col min="1796" max="1796" width="11.5703125" style="158" customWidth="1"/>
    <col min="1797" max="1797" width="3.7109375" style="158" customWidth="1"/>
    <col min="1798" max="1798" width="9.140625" style="158"/>
    <col min="1799" max="1799" width="9.7109375" style="158" bestFit="1" customWidth="1"/>
    <col min="1800" max="2047" width="9.140625" style="158"/>
    <col min="2048" max="2048" width="2.28515625" style="158" customWidth="1"/>
    <col min="2049" max="2049" width="61.28515625" style="158" customWidth="1"/>
    <col min="2050" max="2050" width="11.28515625" style="158" customWidth="1"/>
    <col min="2051" max="2051" width="4.5703125" style="158" customWidth="1"/>
    <col min="2052" max="2052" width="11.5703125" style="158" customWidth="1"/>
    <col min="2053" max="2053" width="3.7109375" style="158" customWidth="1"/>
    <col min="2054" max="2054" width="9.140625" style="158"/>
    <col min="2055" max="2055" width="9.7109375" style="158" bestFit="1" customWidth="1"/>
    <col min="2056" max="2303" width="9.140625" style="158"/>
    <col min="2304" max="2304" width="2.28515625" style="158" customWidth="1"/>
    <col min="2305" max="2305" width="61.28515625" style="158" customWidth="1"/>
    <col min="2306" max="2306" width="11.28515625" style="158" customWidth="1"/>
    <col min="2307" max="2307" width="4.5703125" style="158" customWidth="1"/>
    <col min="2308" max="2308" width="11.5703125" style="158" customWidth="1"/>
    <col min="2309" max="2309" width="3.7109375" style="158" customWidth="1"/>
    <col min="2310" max="2310" width="9.140625" style="158"/>
    <col min="2311" max="2311" width="9.7109375" style="158" bestFit="1" customWidth="1"/>
    <col min="2312" max="2559" width="9.140625" style="158"/>
    <col min="2560" max="2560" width="2.28515625" style="158" customWidth="1"/>
    <col min="2561" max="2561" width="61.28515625" style="158" customWidth="1"/>
    <col min="2562" max="2562" width="11.28515625" style="158" customWidth="1"/>
    <col min="2563" max="2563" width="4.5703125" style="158" customWidth="1"/>
    <col min="2564" max="2564" width="11.5703125" style="158" customWidth="1"/>
    <col min="2565" max="2565" width="3.7109375" style="158" customWidth="1"/>
    <col min="2566" max="2566" width="9.140625" style="158"/>
    <col min="2567" max="2567" width="9.7109375" style="158" bestFit="1" customWidth="1"/>
    <col min="2568" max="2815" width="9.140625" style="158"/>
    <col min="2816" max="2816" width="2.28515625" style="158" customWidth="1"/>
    <col min="2817" max="2817" width="61.28515625" style="158" customWidth="1"/>
    <col min="2818" max="2818" width="11.28515625" style="158" customWidth="1"/>
    <col min="2819" max="2819" width="4.5703125" style="158" customWidth="1"/>
    <col min="2820" max="2820" width="11.5703125" style="158" customWidth="1"/>
    <col min="2821" max="2821" width="3.7109375" style="158" customWidth="1"/>
    <col min="2822" max="2822" width="9.140625" style="158"/>
    <col min="2823" max="2823" width="9.7109375" style="158" bestFit="1" customWidth="1"/>
    <col min="2824" max="3071" width="9.140625" style="158"/>
    <col min="3072" max="3072" width="2.28515625" style="158" customWidth="1"/>
    <col min="3073" max="3073" width="61.28515625" style="158" customWidth="1"/>
    <col min="3074" max="3074" width="11.28515625" style="158" customWidth="1"/>
    <col min="3075" max="3075" width="4.5703125" style="158" customWidth="1"/>
    <col min="3076" max="3076" width="11.5703125" style="158" customWidth="1"/>
    <col min="3077" max="3077" width="3.7109375" style="158" customWidth="1"/>
    <col min="3078" max="3078" width="9.140625" style="158"/>
    <col min="3079" max="3079" width="9.7109375" style="158" bestFit="1" customWidth="1"/>
    <col min="3080" max="3327" width="9.140625" style="158"/>
    <col min="3328" max="3328" width="2.28515625" style="158" customWidth="1"/>
    <col min="3329" max="3329" width="61.28515625" style="158" customWidth="1"/>
    <col min="3330" max="3330" width="11.28515625" style="158" customWidth="1"/>
    <col min="3331" max="3331" width="4.5703125" style="158" customWidth="1"/>
    <col min="3332" max="3332" width="11.5703125" style="158" customWidth="1"/>
    <col min="3333" max="3333" width="3.7109375" style="158" customWidth="1"/>
    <col min="3334" max="3334" width="9.140625" style="158"/>
    <col min="3335" max="3335" width="9.7109375" style="158" bestFit="1" customWidth="1"/>
    <col min="3336" max="3583" width="9.140625" style="158"/>
    <col min="3584" max="3584" width="2.28515625" style="158" customWidth="1"/>
    <col min="3585" max="3585" width="61.28515625" style="158" customWidth="1"/>
    <col min="3586" max="3586" width="11.28515625" style="158" customWidth="1"/>
    <col min="3587" max="3587" width="4.5703125" style="158" customWidth="1"/>
    <col min="3588" max="3588" width="11.5703125" style="158" customWidth="1"/>
    <col min="3589" max="3589" width="3.7109375" style="158" customWidth="1"/>
    <col min="3590" max="3590" width="9.140625" style="158"/>
    <col min="3591" max="3591" width="9.7109375" style="158" bestFit="1" customWidth="1"/>
    <col min="3592" max="3839" width="9.140625" style="158"/>
    <col min="3840" max="3840" width="2.28515625" style="158" customWidth="1"/>
    <col min="3841" max="3841" width="61.28515625" style="158" customWidth="1"/>
    <col min="3842" max="3842" width="11.28515625" style="158" customWidth="1"/>
    <col min="3843" max="3843" width="4.5703125" style="158" customWidth="1"/>
    <col min="3844" max="3844" width="11.5703125" style="158" customWidth="1"/>
    <col min="3845" max="3845" width="3.7109375" style="158" customWidth="1"/>
    <col min="3846" max="3846" width="9.140625" style="158"/>
    <col min="3847" max="3847" width="9.7109375" style="158" bestFit="1" customWidth="1"/>
    <col min="3848" max="4095" width="9.140625" style="158"/>
    <col min="4096" max="4096" width="2.28515625" style="158" customWidth="1"/>
    <col min="4097" max="4097" width="61.28515625" style="158" customWidth="1"/>
    <col min="4098" max="4098" width="11.28515625" style="158" customWidth="1"/>
    <col min="4099" max="4099" width="4.5703125" style="158" customWidth="1"/>
    <col min="4100" max="4100" width="11.5703125" style="158" customWidth="1"/>
    <col min="4101" max="4101" width="3.7109375" style="158" customWidth="1"/>
    <col min="4102" max="4102" width="9.140625" style="158"/>
    <col min="4103" max="4103" width="9.7109375" style="158" bestFit="1" customWidth="1"/>
    <col min="4104" max="4351" width="9.140625" style="158"/>
    <col min="4352" max="4352" width="2.28515625" style="158" customWidth="1"/>
    <col min="4353" max="4353" width="61.28515625" style="158" customWidth="1"/>
    <col min="4354" max="4354" width="11.28515625" style="158" customWidth="1"/>
    <col min="4355" max="4355" width="4.5703125" style="158" customWidth="1"/>
    <col min="4356" max="4356" width="11.5703125" style="158" customWidth="1"/>
    <col min="4357" max="4357" width="3.7109375" style="158" customWidth="1"/>
    <col min="4358" max="4358" width="9.140625" style="158"/>
    <col min="4359" max="4359" width="9.7109375" style="158" bestFit="1" customWidth="1"/>
    <col min="4360" max="4607" width="9.140625" style="158"/>
    <col min="4608" max="4608" width="2.28515625" style="158" customWidth="1"/>
    <col min="4609" max="4609" width="61.28515625" style="158" customWidth="1"/>
    <col min="4610" max="4610" width="11.28515625" style="158" customWidth="1"/>
    <col min="4611" max="4611" width="4.5703125" style="158" customWidth="1"/>
    <col min="4612" max="4612" width="11.5703125" style="158" customWidth="1"/>
    <col min="4613" max="4613" width="3.7109375" style="158" customWidth="1"/>
    <col min="4614" max="4614" width="9.140625" style="158"/>
    <col min="4615" max="4615" width="9.7109375" style="158" bestFit="1" customWidth="1"/>
    <col min="4616" max="4863" width="9.140625" style="158"/>
    <col min="4864" max="4864" width="2.28515625" style="158" customWidth="1"/>
    <col min="4865" max="4865" width="61.28515625" style="158" customWidth="1"/>
    <col min="4866" max="4866" width="11.28515625" style="158" customWidth="1"/>
    <col min="4867" max="4867" width="4.5703125" style="158" customWidth="1"/>
    <col min="4868" max="4868" width="11.5703125" style="158" customWidth="1"/>
    <col min="4869" max="4869" width="3.7109375" style="158" customWidth="1"/>
    <col min="4870" max="4870" width="9.140625" style="158"/>
    <col min="4871" max="4871" width="9.7109375" style="158" bestFit="1" customWidth="1"/>
    <col min="4872" max="5119" width="9.140625" style="158"/>
    <col min="5120" max="5120" width="2.28515625" style="158" customWidth="1"/>
    <col min="5121" max="5121" width="61.28515625" style="158" customWidth="1"/>
    <col min="5122" max="5122" width="11.28515625" style="158" customWidth="1"/>
    <col min="5123" max="5123" width="4.5703125" style="158" customWidth="1"/>
    <col min="5124" max="5124" width="11.5703125" style="158" customWidth="1"/>
    <col min="5125" max="5125" width="3.7109375" style="158" customWidth="1"/>
    <col min="5126" max="5126" width="9.140625" style="158"/>
    <col min="5127" max="5127" width="9.7109375" style="158" bestFit="1" customWidth="1"/>
    <col min="5128" max="5375" width="9.140625" style="158"/>
    <col min="5376" max="5376" width="2.28515625" style="158" customWidth="1"/>
    <col min="5377" max="5377" width="61.28515625" style="158" customWidth="1"/>
    <col min="5378" max="5378" width="11.28515625" style="158" customWidth="1"/>
    <col min="5379" max="5379" width="4.5703125" style="158" customWidth="1"/>
    <col min="5380" max="5380" width="11.5703125" style="158" customWidth="1"/>
    <col min="5381" max="5381" width="3.7109375" style="158" customWidth="1"/>
    <col min="5382" max="5382" width="9.140625" style="158"/>
    <col min="5383" max="5383" width="9.7109375" style="158" bestFit="1" customWidth="1"/>
    <col min="5384" max="5631" width="9.140625" style="158"/>
    <col min="5632" max="5632" width="2.28515625" style="158" customWidth="1"/>
    <col min="5633" max="5633" width="61.28515625" style="158" customWidth="1"/>
    <col min="5634" max="5634" width="11.28515625" style="158" customWidth="1"/>
    <col min="5635" max="5635" width="4.5703125" style="158" customWidth="1"/>
    <col min="5636" max="5636" width="11.5703125" style="158" customWidth="1"/>
    <col min="5637" max="5637" width="3.7109375" style="158" customWidth="1"/>
    <col min="5638" max="5638" width="9.140625" style="158"/>
    <col min="5639" max="5639" width="9.7109375" style="158" bestFit="1" customWidth="1"/>
    <col min="5640" max="5887" width="9.140625" style="158"/>
    <col min="5888" max="5888" width="2.28515625" style="158" customWidth="1"/>
    <col min="5889" max="5889" width="61.28515625" style="158" customWidth="1"/>
    <col min="5890" max="5890" width="11.28515625" style="158" customWidth="1"/>
    <col min="5891" max="5891" width="4.5703125" style="158" customWidth="1"/>
    <col min="5892" max="5892" width="11.5703125" style="158" customWidth="1"/>
    <col min="5893" max="5893" width="3.7109375" style="158" customWidth="1"/>
    <col min="5894" max="5894" width="9.140625" style="158"/>
    <col min="5895" max="5895" width="9.7109375" style="158" bestFit="1" customWidth="1"/>
    <col min="5896" max="6143" width="9.140625" style="158"/>
    <col min="6144" max="6144" width="2.28515625" style="158" customWidth="1"/>
    <col min="6145" max="6145" width="61.28515625" style="158" customWidth="1"/>
    <col min="6146" max="6146" width="11.28515625" style="158" customWidth="1"/>
    <col min="6147" max="6147" width="4.5703125" style="158" customWidth="1"/>
    <col min="6148" max="6148" width="11.5703125" style="158" customWidth="1"/>
    <col min="6149" max="6149" width="3.7109375" style="158" customWidth="1"/>
    <col min="6150" max="6150" width="9.140625" style="158"/>
    <col min="6151" max="6151" width="9.7109375" style="158" bestFit="1" customWidth="1"/>
    <col min="6152" max="6399" width="9.140625" style="158"/>
    <col min="6400" max="6400" width="2.28515625" style="158" customWidth="1"/>
    <col min="6401" max="6401" width="61.28515625" style="158" customWidth="1"/>
    <col min="6402" max="6402" width="11.28515625" style="158" customWidth="1"/>
    <col min="6403" max="6403" width="4.5703125" style="158" customWidth="1"/>
    <col min="6404" max="6404" width="11.5703125" style="158" customWidth="1"/>
    <col min="6405" max="6405" width="3.7109375" style="158" customWidth="1"/>
    <col min="6406" max="6406" width="9.140625" style="158"/>
    <col min="6407" max="6407" width="9.7109375" style="158" bestFit="1" customWidth="1"/>
    <col min="6408" max="6655" width="9.140625" style="158"/>
    <col min="6656" max="6656" width="2.28515625" style="158" customWidth="1"/>
    <col min="6657" max="6657" width="61.28515625" style="158" customWidth="1"/>
    <col min="6658" max="6658" width="11.28515625" style="158" customWidth="1"/>
    <col min="6659" max="6659" width="4.5703125" style="158" customWidth="1"/>
    <col min="6660" max="6660" width="11.5703125" style="158" customWidth="1"/>
    <col min="6661" max="6661" width="3.7109375" style="158" customWidth="1"/>
    <col min="6662" max="6662" width="9.140625" style="158"/>
    <col min="6663" max="6663" width="9.7109375" style="158" bestFit="1" customWidth="1"/>
    <col min="6664" max="6911" width="9.140625" style="158"/>
    <col min="6912" max="6912" width="2.28515625" style="158" customWidth="1"/>
    <col min="6913" max="6913" width="61.28515625" style="158" customWidth="1"/>
    <col min="6914" max="6914" width="11.28515625" style="158" customWidth="1"/>
    <col min="6915" max="6915" width="4.5703125" style="158" customWidth="1"/>
    <col min="6916" max="6916" width="11.5703125" style="158" customWidth="1"/>
    <col min="6917" max="6917" width="3.7109375" style="158" customWidth="1"/>
    <col min="6918" max="6918" width="9.140625" style="158"/>
    <col min="6919" max="6919" width="9.7109375" style="158" bestFit="1" customWidth="1"/>
    <col min="6920" max="7167" width="9.140625" style="158"/>
    <col min="7168" max="7168" width="2.28515625" style="158" customWidth="1"/>
    <col min="7169" max="7169" width="61.28515625" style="158" customWidth="1"/>
    <col min="7170" max="7170" width="11.28515625" style="158" customWidth="1"/>
    <col min="7171" max="7171" width="4.5703125" style="158" customWidth="1"/>
    <col min="7172" max="7172" width="11.5703125" style="158" customWidth="1"/>
    <col min="7173" max="7173" width="3.7109375" style="158" customWidth="1"/>
    <col min="7174" max="7174" width="9.140625" style="158"/>
    <col min="7175" max="7175" width="9.7109375" style="158" bestFit="1" customWidth="1"/>
    <col min="7176" max="7423" width="9.140625" style="158"/>
    <col min="7424" max="7424" width="2.28515625" style="158" customWidth="1"/>
    <col min="7425" max="7425" width="61.28515625" style="158" customWidth="1"/>
    <col min="7426" max="7426" width="11.28515625" style="158" customWidth="1"/>
    <col min="7427" max="7427" width="4.5703125" style="158" customWidth="1"/>
    <col min="7428" max="7428" width="11.5703125" style="158" customWidth="1"/>
    <col min="7429" max="7429" width="3.7109375" style="158" customWidth="1"/>
    <col min="7430" max="7430" width="9.140625" style="158"/>
    <col min="7431" max="7431" width="9.7109375" style="158" bestFit="1" customWidth="1"/>
    <col min="7432" max="7679" width="9.140625" style="158"/>
    <col min="7680" max="7680" width="2.28515625" style="158" customWidth="1"/>
    <col min="7681" max="7681" width="61.28515625" style="158" customWidth="1"/>
    <col min="7682" max="7682" width="11.28515625" style="158" customWidth="1"/>
    <col min="7683" max="7683" width="4.5703125" style="158" customWidth="1"/>
    <col min="7684" max="7684" width="11.5703125" style="158" customWidth="1"/>
    <col min="7685" max="7685" width="3.7109375" style="158" customWidth="1"/>
    <col min="7686" max="7686" width="9.140625" style="158"/>
    <col min="7687" max="7687" width="9.7109375" style="158" bestFit="1" customWidth="1"/>
    <col min="7688" max="7935" width="9.140625" style="158"/>
    <col min="7936" max="7936" width="2.28515625" style="158" customWidth="1"/>
    <col min="7937" max="7937" width="61.28515625" style="158" customWidth="1"/>
    <col min="7938" max="7938" width="11.28515625" style="158" customWidth="1"/>
    <col min="7939" max="7939" width="4.5703125" style="158" customWidth="1"/>
    <col min="7940" max="7940" width="11.5703125" style="158" customWidth="1"/>
    <col min="7941" max="7941" width="3.7109375" style="158" customWidth="1"/>
    <col min="7942" max="7942" width="9.140625" style="158"/>
    <col min="7943" max="7943" width="9.7109375" style="158" bestFit="1" customWidth="1"/>
    <col min="7944" max="8191" width="9.140625" style="158"/>
    <col min="8192" max="8192" width="2.28515625" style="158" customWidth="1"/>
    <col min="8193" max="8193" width="61.28515625" style="158" customWidth="1"/>
    <col min="8194" max="8194" width="11.28515625" style="158" customWidth="1"/>
    <col min="8195" max="8195" width="4.5703125" style="158" customWidth="1"/>
    <col min="8196" max="8196" width="11.5703125" style="158" customWidth="1"/>
    <col min="8197" max="8197" width="3.7109375" style="158" customWidth="1"/>
    <col min="8198" max="8198" width="9.140625" style="158"/>
    <col min="8199" max="8199" width="9.7109375" style="158" bestFit="1" customWidth="1"/>
    <col min="8200" max="8447" width="9.140625" style="158"/>
    <col min="8448" max="8448" width="2.28515625" style="158" customWidth="1"/>
    <col min="8449" max="8449" width="61.28515625" style="158" customWidth="1"/>
    <col min="8450" max="8450" width="11.28515625" style="158" customWidth="1"/>
    <col min="8451" max="8451" width="4.5703125" style="158" customWidth="1"/>
    <col min="8452" max="8452" width="11.5703125" style="158" customWidth="1"/>
    <col min="8453" max="8453" width="3.7109375" style="158" customWidth="1"/>
    <col min="8454" max="8454" width="9.140625" style="158"/>
    <col min="8455" max="8455" width="9.7109375" style="158" bestFit="1" customWidth="1"/>
    <col min="8456" max="8703" width="9.140625" style="158"/>
    <col min="8704" max="8704" width="2.28515625" style="158" customWidth="1"/>
    <col min="8705" max="8705" width="61.28515625" style="158" customWidth="1"/>
    <col min="8706" max="8706" width="11.28515625" style="158" customWidth="1"/>
    <col min="8707" max="8707" width="4.5703125" style="158" customWidth="1"/>
    <col min="8708" max="8708" width="11.5703125" style="158" customWidth="1"/>
    <col min="8709" max="8709" width="3.7109375" style="158" customWidth="1"/>
    <col min="8710" max="8710" width="9.140625" style="158"/>
    <col min="8711" max="8711" width="9.7109375" style="158" bestFit="1" customWidth="1"/>
    <col min="8712" max="8959" width="9.140625" style="158"/>
    <col min="8960" max="8960" width="2.28515625" style="158" customWidth="1"/>
    <col min="8961" max="8961" width="61.28515625" style="158" customWidth="1"/>
    <col min="8962" max="8962" width="11.28515625" style="158" customWidth="1"/>
    <col min="8963" max="8963" width="4.5703125" style="158" customWidth="1"/>
    <col min="8964" max="8964" width="11.5703125" style="158" customWidth="1"/>
    <col min="8965" max="8965" width="3.7109375" style="158" customWidth="1"/>
    <col min="8966" max="8966" width="9.140625" style="158"/>
    <col min="8967" max="8967" width="9.7109375" style="158" bestFit="1" customWidth="1"/>
    <col min="8968" max="9215" width="9.140625" style="158"/>
    <col min="9216" max="9216" width="2.28515625" style="158" customWidth="1"/>
    <col min="9217" max="9217" width="61.28515625" style="158" customWidth="1"/>
    <col min="9218" max="9218" width="11.28515625" style="158" customWidth="1"/>
    <col min="9219" max="9219" width="4.5703125" style="158" customWidth="1"/>
    <col min="9220" max="9220" width="11.5703125" style="158" customWidth="1"/>
    <col min="9221" max="9221" width="3.7109375" style="158" customWidth="1"/>
    <col min="9222" max="9222" width="9.140625" style="158"/>
    <col min="9223" max="9223" width="9.7109375" style="158" bestFit="1" customWidth="1"/>
    <col min="9224" max="9471" width="9.140625" style="158"/>
    <col min="9472" max="9472" width="2.28515625" style="158" customWidth="1"/>
    <col min="9473" max="9473" width="61.28515625" style="158" customWidth="1"/>
    <col min="9474" max="9474" width="11.28515625" style="158" customWidth="1"/>
    <col min="9475" max="9475" width="4.5703125" style="158" customWidth="1"/>
    <col min="9476" max="9476" width="11.5703125" style="158" customWidth="1"/>
    <col min="9477" max="9477" width="3.7109375" style="158" customWidth="1"/>
    <col min="9478" max="9478" width="9.140625" style="158"/>
    <col min="9479" max="9479" width="9.7109375" style="158" bestFit="1" customWidth="1"/>
    <col min="9480" max="9727" width="9.140625" style="158"/>
    <col min="9728" max="9728" width="2.28515625" style="158" customWidth="1"/>
    <col min="9729" max="9729" width="61.28515625" style="158" customWidth="1"/>
    <col min="9730" max="9730" width="11.28515625" style="158" customWidth="1"/>
    <col min="9731" max="9731" width="4.5703125" style="158" customWidth="1"/>
    <col min="9732" max="9732" width="11.5703125" style="158" customWidth="1"/>
    <col min="9733" max="9733" width="3.7109375" style="158" customWidth="1"/>
    <col min="9734" max="9734" width="9.140625" style="158"/>
    <col min="9735" max="9735" width="9.7109375" style="158" bestFit="1" customWidth="1"/>
    <col min="9736" max="9983" width="9.140625" style="158"/>
    <col min="9984" max="9984" width="2.28515625" style="158" customWidth="1"/>
    <col min="9985" max="9985" width="61.28515625" style="158" customWidth="1"/>
    <col min="9986" max="9986" width="11.28515625" style="158" customWidth="1"/>
    <col min="9987" max="9987" width="4.5703125" style="158" customWidth="1"/>
    <col min="9988" max="9988" width="11.5703125" style="158" customWidth="1"/>
    <col min="9989" max="9989" width="3.7109375" style="158" customWidth="1"/>
    <col min="9990" max="9990" width="9.140625" style="158"/>
    <col min="9991" max="9991" width="9.7109375" style="158" bestFit="1" customWidth="1"/>
    <col min="9992" max="10239" width="9.140625" style="158"/>
    <col min="10240" max="10240" width="2.28515625" style="158" customWidth="1"/>
    <col min="10241" max="10241" width="61.28515625" style="158" customWidth="1"/>
    <col min="10242" max="10242" width="11.28515625" style="158" customWidth="1"/>
    <col min="10243" max="10243" width="4.5703125" style="158" customWidth="1"/>
    <col min="10244" max="10244" width="11.5703125" style="158" customWidth="1"/>
    <col min="10245" max="10245" width="3.7109375" style="158" customWidth="1"/>
    <col min="10246" max="10246" width="9.140625" style="158"/>
    <col min="10247" max="10247" width="9.7109375" style="158" bestFit="1" customWidth="1"/>
    <col min="10248" max="10495" width="9.140625" style="158"/>
    <col min="10496" max="10496" width="2.28515625" style="158" customWidth="1"/>
    <col min="10497" max="10497" width="61.28515625" style="158" customWidth="1"/>
    <col min="10498" max="10498" width="11.28515625" style="158" customWidth="1"/>
    <col min="10499" max="10499" width="4.5703125" style="158" customWidth="1"/>
    <col min="10500" max="10500" width="11.5703125" style="158" customWidth="1"/>
    <col min="10501" max="10501" width="3.7109375" style="158" customWidth="1"/>
    <col min="10502" max="10502" width="9.140625" style="158"/>
    <col min="10503" max="10503" width="9.7109375" style="158" bestFit="1" customWidth="1"/>
    <col min="10504" max="10751" width="9.140625" style="158"/>
    <col min="10752" max="10752" width="2.28515625" style="158" customWidth="1"/>
    <col min="10753" max="10753" width="61.28515625" style="158" customWidth="1"/>
    <col min="10754" max="10754" width="11.28515625" style="158" customWidth="1"/>
    <col min="10755" max="10755" width="4.5703125" style="158" customWidth="1"/>
    <col min="10756" max="10756" width="11.5703125" style="158" customWidth="1"/>
    <col min="10757" max="10757" width="3.7109375" style="158" customWidth="1"/>
    <col min="10758" max="10758" width="9.140625" style="158"/>
    <col min="10759" max="10759" width="9.7109375" style="158" bestFit="1" customWidth="1"/>
    <col min="10760" max="11007" width="9.140625" style="158"/>
    <col min="11008" max="11008" width="2.28515625" style="158" customWidth="1"/>
    <col min="11009" max="11009" width="61.28515625" style="158" customWidth="1"/>
    <col min="11010" max="11010" width="11.28515625" style="158" customWidth="1"/>
    <col min="11011" max="11011" width="4.5703125" style="158" customWidth="1"/>
    <col min="11012" max="11012" width="11.5703125" style="158" customWidth="1"/>
    <col min="11013" max="11013" width="3.7109375" style="158" customWidth="1"/>
    <col min="11014" max="11014" width="9.140625" style="158"/>
    <col min="11015" max="11015" width="9.7109375" style="158" bestFit="1" customWidth="1"/>
    <col min="11016" max="11263" width="9.140625" style="158"/>
    <col min="11264" max="11264" width="2.28515625" style="158" customWidth="1"/>
    <col min="11265" max="11265" width="61.28515625" style="158" customWidth="1"/>
    <col min="11266" max="11266" width="11.28515625" style="158" customWidth="1"/>
    <col min="11267" max="11267" width="4.5703125" style="158" customWidth="1"/>
    <col min="11268" max="11268" width="11.5703125" style="158" customWidth="1"/>
    <col min="11269" max="11269" width="3.7109375" style="158" customWidth="1"/>
    <col min="11270" max="11270" width="9.140625" style="158"/>
    <col min="11271" max="11271" width="9.7109375" style="158" bestFit="1" customWidth="1"/>
    <col min="11272" max="11519" width="9.140625" style="158"/>
    <col min="11520" max="11520" width="2.28515625" style="158" customWidth="1"/>
    <col min="11521" max="11521" width="61.28515625" style="158" customWidth="1"/>
    <col min="11522" max="11522" width="11.28515625" style="158" customWidth="1"/>
    <col min="11523" max="11523" width="4.5703125" style="158" customWidth="1"/>
    <col min="11524" max="11524" width="11.5703125" style="158" customWidth="1"/>
    <col min="11525" max="11525" width="3.7109375" style="158" customWidth="1"/>
    <col min="11526" max="11526" width="9.140625" style="158"/>
    <col min="11527" max="11527" width="9.7109375" style="158" bestFit="1" customWidth="1"/>
    <col min="11528" max="11775" width="9.140625" style="158"/>
    <col min="11776" max="11776" width="2.28515625" style="158" customWidth="1"/>
    <col min="11777" max="11777" width="61.28515625" style="158" customWidth="1"/>
    <col min="11778" max="11778" width="11.28515625" style="158" customWidth="1"/>
    <col min="11779" max="11779" width="4.5703125" style="158" customWidth="1"/>
    <col min="11780" max="11780" width="11.5703125" style="158" customWidth="1"/>
    <col min="11781" max="11781" width="3.7109375" style="158" customWidth="1"/>
    <col min="11782" max="11782" width="9.140625" style="158"/>
    <col min="11783" max="11783" width="9.7109375" style="158" bestFit="1" customWidth="1"/>
    <col min="11784" max="12031" width="9.140625" style="158"/>
    <col min="12032" max="12032" width="2.28515625" style="158" customWidth="1"/>
    <col min="12033" max="12033" width="61.28515625" style="158" customWidth="1"/>
    <col min="12034" max="12034" width="11.28515625" style="158" customWidth="1"/>
    <col min="12035" max="12035" width="4.5703125" style="158" customWidth="1"/>
    <col min="12036" max="12036" width="11.5703125" style="158" customWidth="1"/>
    <col min="12037" max="12037" width="3.7109375" style="158" customWidth="1"/>
    <col min="12038" max="12038" width="9.140625" style="158"/>
    <col min="12039" max="12039" width="9.7109375" style="158" bestFit="1" customWidth="1"/>
    <col min="12040" max="12287" width="9.140625" style="158"/>
    <col min="12288" max="12288" width="2.28515625" style="158" customWidth="1"/>
    <col min="12289" max="12289" width="61.28515625" style="158" customWidth="1"/>
    <col min="12290" max="12290" width="11.28515625" style="158" customWidth="1"/>
    <col min="12291" max="12291" width="4.5703125" style="158" customWidth="1"/>
    <col min="12292" max="12292" width="11.5703125" style="158" customWidth="1"/>
    <col min="12293" max="12293" width="3.7109375" style="158" customWidth="1"/>
    <col min="12294" max="12294" width="9.140625" style="158"/>
    <col min="12295" max="12295" width="9.7109375" style="158" bestFit="1" customWidth="1"/>
    <col min="12296" max="12543" width="9.140625" style="158"/>
    <col min="12544" max="12544" width="2.28515625" style="158" customWidth="1"/>
    <col min="12545" max="12545" width="61.28515625" style="158" customWidth="1"/>
    <col min="12546" max="12546" width="11.28515625" style="158" customWidth="1"/>
    <col min="12547" max="12547" width="4.5703125" style="158" customWidth="1"/>
    <col min="12548" max="12548" width="11.5703125" style="158" customWidth="1"/>
    <col min="12549" max="12549" width="3.7109375" style="158" customWidth="1"/>
    <col min="12550" max="12550" width="9.140625" style="158"/>
    <col min="12551" max="12551" width="9.7109375" style="158" bestFit="1" customWidth="1"/>
    <col min="12552" max="12799" width="9.140625" style="158"/>
    <col min="12800" max="12800" width="2.28515625" style="158" customWidth="1"/>
    <col min="12801" max="12801" width="61.28515625" style="158" customWidth="1"/>
    <col min="12802" max="12802" width="11.28515625" style="158" customWidth="1"/>
    <col min="12803" max="12803" width="4.5703125" style="158" customWidth="1"/>
    <col min="12804" max="12804" width="11.5703125" style="158" customWidth="1"/>
    <col min="12805" max="12805" width="3.7109375" style="158" customWidth="1"/>
    <col min="12806" max="12806" width="9.140625" style="158"/>
    <col min="12807" max="12807" width="9.7109375" style="158" bestFit="1" customWidth="1"/>
    <col min="12808" max="13055" width="9.140625" style="158"/>
    <col min="13056" max="13056" width="2.28515625" style="158" customWidth="1"/>
    <col min="13057" max="13057" width="61.28515625" style="158" customWidth="1"/>
    <col min="13058" max="13058" width="11.28515625" style="158" customWidth="1"/>
    <col min="13059" max="13059" width="4.5703125" style="158" customWidth="1"/>
    <col min="13060" max="13060" width="11.5703125" style="158" customWidth="1"/>
    <col min="13061" max="13061" width="3.7109375" style="158" customWidth="1"/>
    <col min="13062" max="13062" width="9.140625" style="158"/>
    <col min="13063" max="13063" width="9.7109375" style="158" bestFit="1" customWidth="1"/>
    <col min="13064" max="13311" width="9.140625" style="158"/>
    <col min="13312" max="13312" width="2.28515625" style="158" customWidth="1"/>
    <col min="13313" max="13313" width="61.28515625" style="158" customWidth="1"/>
    <col min="13314" max="13314" width="11.28515625" style="158" customWidth="1"/>
    <col min="13315" max="13315" width="4.5703125" style="158" customWidth="1"/>
    <col min="13316" max="13316" width="11.5703125" style="158" customWidth="1"/>
    <col min="13317" max="13317" width="3.7109375" style="158" customWidth="1"/>
    <col min="13318" max="13318" width="9.140625" style="158"/>
    <col min="13319" max="13319" width="9.7109375" style="158" bestFit="1" customWidth="1"/>
    <col min="13320" max="13567" width="9.140625" style="158"/>
    <col min="13568" max="13568" width="2.28515625" style="158" customWidth="1"/>
    <col min="13569" max="13569" width="61.28515625" style="158" customWidth="1"/>
    <col min="13570" max="13570" width="11.28515625" style="158" customWidth="1"/>
    <col min="13571" max="13571" width="4.5703125" style="158" customWidth="1"/>
    <col min="13572" max="13572" width="11.5703125" style="158" customWidth="1"/>
    <col min="13573" max="13573" width="3.7109375" style="158" customWidth="1"/>
    <col min="13574" max="13574" width="9.140625" style="158"/>
    <col min="13575" max="13575" width="9.7109375" style="158" bestFit="1" customWidth="1"/>
    <col min="13576" max="13823" width="9.140625" style="158"/>
    <col min="13824" max="13824" width="2.28515625" style="158" customWidth="1"/>
    <col min="13825" max="13825" width="61.28515625" style="158" customWidth="1"/>
    <col min="13826" max="13826" width="11.28515625" style="158" customWidth="1"/>
    <col min="13827" max="13827" width="4.5703125" style="158" customWidth="1"/>
    <col min="13828" max="13828" width="11.5703125" style="158" customWidth="1"/>
    <col min="13829" max="13829" width="3.7109375" style="158" customWidth="1"/>
    <col min="13830" max="13830" width="9.140625" style="158"/>
    <col min="13831" max="13831" width="9.7109375" style="158" bestFit="1" customWidth="1"/>
    <col min="13832" max="14079" width="9.140625" style="158"/>
    <col min="14080" max="14080" width="2.28515625" style="158" customWidth="1"/>
    <col min="14081" max="14081" width="61.28515625" style="158" customWidth="1"/>
    <col min="14082" max="14082" width="11.28515625" style="158" customWidth="1"/>
    <col min="14083" max="14083" width="4.5703125" style="158" customWidth="1"/>
    <col min="14084" max="14084" width="11.5703125" style="158" customWidth="1"/>
    <col min="14085" max="14085" width="3.7109375" style="158" customWidth="1"/>
    <col min="14086" max="14086" width="9.140625" style="158"/>
    <col min="14087" max="14087" width="9.7109375" style="158" bestFit="1" customWidth="1"/>
    <col min="14088" max="14335" width="9.140625" style="158"/>
    <col min="14336" max="14336" width="2.28515625" style="158" customWidth="1"/>
    <col min="14337" max="14337" width="61.28515625" style="158" customWidth="1"/>
    <col min="14338" max="14338" width="11.28515625" style="158" customWidth="1"/>
    <col min="14339" max="14339" width="4.5703125" style="158" customWidth="1"/>
    <col min="14340" max="14340" width="11.5703125" style="158" customWidth="1"/>
    <col min="14341" max="14341" width="3.7109375" style="158" customWidth="1"/>
    <col min="14342" max="14342" width="9.140625" style="158"/>
    <col min="14343" max="14343" width="9.7109375" style="158" bestFit="1" customWidth="1"/>
    <col min="14344" max="14591" width="9.140625" style="158"/>
    <col min="14592" max="14592" width="2.28515625" style="158" customWidth="1"/>
    <col min="14593" max="14593" width="61.28515625" style="158" customWidth="1"/>
    <col min="14594" max="14594" width="11.28515625" style="158" customWidth="1"/>
    <col min="14595" max="14595" width="4.5703125" style="158" customWidth="1"/>
    <col min="14596" max="14596" width="11.5703125" style="158" customWidth="1"/>
    <col min="14597" max="14597" width="3.7109375" style="158" customWidth="1"/>
    <col min="14598" max="14598" width="9.140625" style="158"/>
    <col min="14599" max="14599" width="9.7109375" style="158" bestFit="1" customWidth="1"/>
    <col min="14600" max="14847" width="9.140625" style="158"/>
    <col min="14848" max="14848" width="2.28515625" style="158" customWidth="1"/>
    <col min="14849" max="14849" width="61.28515625" style="158" customWidth="1"/>
    <col min="14850" max="14850" width="11.28515625" style="158" customWidth="1"/>
    <col min="14851" max="14851" width="4.5703125" style="158" customWidth="1"/>
    <col min="14852" max="14852" width="11.5703125" style="158" customWidth="1"/>
    <col min="14853" max="14853" width="3.7109375" style="158" customWidth="1"/>
    <col min="14854" max="14854" width="9.140625" style="158"/>
    <col min="14855" max="14855" width="9.7109375" style="158" bestFit="1" customWidth="1"/>
    <col min="14856" max="15103" width="9.140625" style="158"/>
    <col min="15104" max="15104" width="2.28515625" style="158" customWidth="1"/>
    <col min="15105" max="15105" width="61.28515625" style="158" customWidth="1"/>
    <col min="15106" max="15106" width="11.28515625" style="158" customWidth="1"/>
    <col min="15107" max="15107" width="4.5703125" style="158" customWidth="1"/>
    <col min="15108" max="15108" width="11.5703125" style="158" customWidth="1"/>
    <col min="15109" max="15109" width="3.7109375" style="158" customWidth="1"/>
    <col min="15110" max="15110" width="9.140625" style="158"/>
    <col min="15111" max="15111" width="9.7109375" style="158" bestFit="1" customWidth="1"/>
    <col min="15112" max="15359" width="9.140625" style="158"/>
    <col min="15360" max="15360" width="2.28515625" style="158" customWidth="1"/>
    <col min="15361" max="15361" width="61.28515625" style="158" customWidth="1"/>
    <col min="15362" max="15362" width="11.28515625" style="158" customWidth="1"/>
    <col min="15363" max="15363" width="4.5703125" style="158" customWidth="1"/>
    <col min="15364" max="15364" width="11.5703125" style="158" customWidth="1"/>
    <col min="15365" max="15365" width="3.7109375" style="158" customWidth="1"/>
    <col min="15366" max="15366" width="9.140625" style="158"/>
    <col min="15367" max="15367" width="9.7109375" style="158" bestFit="1" customWidth="1"/>
    <col min="15368" max="15615" width="9.140625" style="158"/>
    <col min="15616" max="15616" width="2.28515625" style="158" customWidth="1"/>
    <col min="15617" max="15617" width="61.28515625" style="158" customWidth="1"/>
    <col min="15618" max="15618" width="11.28515625" style="158" customWidth="1"/>
    <col min="15619" max="15619" width="4.5703125" style="158" customWidth="1"/>
    <col min="15620" max="15620" width="11.5703125" style="158" customWidth="1"/>
    <col min="15621" max="15621" width="3.7109375" style="158" customWidth="1"/>
    <col min="15622" max="15622" width="9.140625" style="158"/>
    <col min="15623" max="15623" width="9.7109375" style="158" bestFit="1" customWidth="1"/>
    <col min="15624" max="15871" width="9.140625" style="158"/>
    <col min="15872" max="15872" width="2.28515625" style="158" customWidth="1"/>
    <col min="15873" max="15873" width="61.28515625" style="158" customWidth="1"/>
    <col min="15874" max="15874" width="11.28515625" style="158" customWidth="1"/>
    <col min="15875" max="15875" width="4.5703125" style="158" customWidth="1"/>
    <col min="15876" max="15876" width="11.5703125" style="158" customWidth="1"/>
    <col min="15877" max="15877" width="3.7109375" style="158" customWidth="1"/>
    <col min="15878" max="15878" width="9.140625" style="158"/>
    <col min="15879" max="15879" width="9.7109375" style="158" bestFit="1" customWidth="1"/>
    <col min="15880" max="16127" width="9.140625" style="158"/>
    <col min="16128" max="16128" width="2.28515625" style="158" customWidth="1"/>
    <col min="16129" max="16129" width="61.28515625" style="158" customWidth="1"/>
    <col min="16130" max="16130" width="11.28515625" style="158" customWidth="1"/>
    <col min="16131" max="16131" width="4.5703125" style="158" customWidth="1"/>
    <col min="16132" max="16132" width="11.5703125" style="158" customWidth="1"/>
    <col min="16133" max="16133" width="3.7109375" style="158" customWidth="1"/>
    <col min="16134" max="16134" width="9.140625" style="158"/>
    <col min="16135" max="16135" width="9.7109375" style="158" bestFit="1" customWidth="1"/>
    <col min="16136" max="16384" width="9.140625" style="158"/>
  </cols>
  <sheetData>
    <row r="1" spans="1:6" ht="15" x14ac:dyDescent="0.25">
      <c r="A1" s="157" t="s">
        <v>255</v>
      </c>
      <c r="B1" s="188"/>
      <c r="C1" s="188"/>
      <c r="D1" s="188"/>
      <c r="E1" s="188"/>
      <c r="F1" s="188"/>
    </row>
    <row r="2" spans="1:6" ht="15" x14ac:dyDescent="0.25">
      <c r="A2" s="157" t="s">
        <v>252</v>
      </c>
      <c r="B2" s="188"/>
      <c r="C2" s="188"/>
      <c r="D2" s="188"/>
      <c r="E2" s="188"/>
      <c r="F2" s="188"/>
    </row>
    <row r="3" spans="1:6" ht="15" x14ac:dyDescent="0.25">
      <c r="A3" s="157" t="s">
        <v>253</v>
      </c>
      <c r="B3" s="188"/>
      <c r="C3" s="188"/>
      <c r="D3" s="188"/>
      <c r="E3" s="188"/>
      <c r="F3" s="188"/>
    </row>
    <row r="4" spans="1:6" ht="15" x14ac:dyDescent="0.25">
      <c r="A4" s="157" t="s">
        <v>137</v>
      </c>
      <c r="B4" s="188"/>
      <c r="C4" s="188"/>
      <c r="D4" s="188"/>
      <c r="E4" s="188"/>
      <c r="F4" s="188"/>
    </row>
    <row r="5" spans="1:6" ht="15" x14ac:dyDescent="0.25">
      <c r="A5" s="157" t="s">
        <v>198</v>
      </c>
      <c r="B5" s="189"/>
      <c r="C5" s="189"/>
      <c r="D5" s="189"/>
      <c r="E5" s="189"/>
      <c r="F5" s="189"/>
    </row>
    <row r="6" spans="1:6" ht="15" x14ac:dyDescent="0.25">
      <c r="A6" s="160"/>
      <c r="B6" s="159" t="s">
        <v>195</v>
      </c>
      <c r="C6" s="159"/>
      <c r="D6" s="159" t="s">
        <v>195</v>
      </c>
      <c r="E6" s="161"/>
      <c r="F6" s="189"/>
    </row>
    <row r="7" spans="1:6" ht="15" customHeight="1" x14ac:dyDescent="0.25">
      <c r="A7" s="160"/>
      <c r="B7" s="159" t="s">
        <v>196</v>
      </c>
      <c r="C7" s="159"/>
      <c r="D7" s="159" t="s">
        <v>197</v>
      </c>
      <c r="E7" s="161"/>
      <c r="F7" s="189"/>
    </row>
    <row r="8" spans="1:6" ht="15" customHeight="1" x14ac:dyDescent="0.25">
      <c r="A8" s="162"/>
      <c r="B8" s="163"/>
      <c r="C8" s="163"/>
      <c r="D8" s="163"/>
      <c r="E8" s="164"/>
      <c r="F8" s="189"/>
    </row>
    <row r="9" spans="1:6" ht="15" customHeight="1" x14ac:dyDescent="0.25">
      <c r="A9" s="190" t="s">
        <v>199</v>
      </c>
      <c r="B9" s="165">
        <v>10388316</v>
      </c>
      <c r="C9" s="165"/>
      <c r="D9" s="165">
        <v>17927197</v>
      </c>
      <c r="E9" s="166"/>
      <c r="F9" s="191" t="s">
        <v>200</v>
      </c>
    </row>
    <row r="10" spans="1:6" ht="15" customHeight="1" x14ac:dyDescent="0.25">
      <c r="A10" s="192" t="s">
        <v>201</v>
      </c>
      <c r="B10" s="167">
        <v>10388316</v>
      </c>
      <c r="C10" s="165"/>
      <c r="D10" s="167">
        <v>17927197</v>
      </c>
      <c r="E10" s="166"/>
      <c r="F10" s="193" t="s">
        <v>202</v>
      </c>
    </row>
    <row r="11" spans="1:6" ht="15" customHeight="1" x14ac:dyDescent="0.25">
      <c r="A11" s="192" t="s">
        <v>203</v>
      </c>
      <c r="B11" s="167"/>
      <c r="C11" s="165"/>
      <c r="D11" s="167"/>
      <c r="E11" s="166"/>
      <c r="F11" s="193" t="s">
        <v>204</v>
      </c>
    </row>
    <row r="12" spans="1:6" ht="15" customHeight="1" x14ac:dyDescent="0.25">
      <c r="A12" s="192" t="s">
        <v>205</v>
      </c>
      <c r="B12" s="167"/>
      <c r="C12" s="165"/>
      <c r="D12" s="167"/>
      <c r="E12" s="166"/>
      <c r="F12" s="193" t="s">
        <v>204</v>
      </c>
    </row>
    <row r="13" spans="1:6" ht="15" customHeight="1" x14ac:dyDescent="0.25">
      <c r="A13" s="192" t="s">
        <v>206</v>
      </c>
      <c r="B13" s="167"/>
      <c r="C13" s="165"/>
      <c r="D13" s="167"/>
      <c r="E13" s="166"/>
      <c r="F13" s="193" t="s">
        <v>204</v>
      </c>
    </row>
    <row r="14" spans="1:6" ht="15" customHeight="1" x14ac:dyDescent="0.25">
      <c r="A14" s="192" t="s">
        <v>207</v>
      </c>
      <c r="B14" s="167">
        <v>0</v>
      </c>
      <c r="C14" s="165"/>
      <c r="D14" s="167">
        <v>0</v>
      </c>
      <c r="E14" s="166"/>
      <c r="F14" s="193" t="s">
        <v>208</v>
      </c>
    </row>
    <row r="15" spans="1:6" ht="15" customHeight="1" x14ac:dyDescent="0.25">
      <c r="A15" s="190" t="s">
        <v>209</v>
      </c>
      <c r="B15" s="167">
        <v>0</v>
      </c>
      <c r="C15" s="165"/>
      <c r="D15" s="167">
        <v>0</v>
      </c>
      <c r="E15" s="166"/>
      <c r="F15" s="189"/>
    </row>
    <row r="16" spans="1:6" ht="25.5" customHeight="1" x14ac:dyDescent="0.25">
      <c r="A16" s="190" t="s">
        <v>210</v>
      </c>
      <c r="B16" s="167">
        <v>0</v>
      </c>
      <c r="C16" s="165"/>
      <c r="D16" s="167">
        <v>0</v>
      </c>
      <c r="E16" s="166"/>
      <c r="F16" s="189"/>
    </row>
    <row r="17" spans="1:6" ht="15" customHeight="1" x14ac:dyDescent="0.25">
      <c r="A17" s="190" t="s">
        <v>211</v>
      </c>
      <c r="B17" s="167">
        <v>0</v>
      </c>
      <c r="C17" s="165"/>
      <c r="D17" s="167">
        <v>0</v>
      </c>
      <c r="E17" s="166"/>
      <c r="F17" s="189"/>
    </row>
    <row r="18" spans="1:6" ht="15" customHeight="1" x14ac:dyDescent="0.25">
      <c r="A18" s="190" t="s">
        <v>212</v>
      </c>
      <c r="B18" s="165">
        <v>-6559325</v>
      </c>
      <c r="C18" s="165"/>
      <c r="D18" s="165">
        <v>-13858996</v>
      </c>
      <c r="E18" s="166"/>
      <c r="F18" s="189"/>
    </row>
    <row r="19" spans="1:6" ht="15" customHeight="1" x14ac:dyDescent="0.25">
      <c r="A19" s="192" t="s">
        <v>212</v>
      </c>
      <c r="B19" s="167">
        <v>-5100725</v>
      </c>
      <c r="C19" s="165"/>
      <c r="D19" s="167">
        <v>-11502196</v>
      </c>
      <c r="E19" s="166"/>
      <c r="F19" s="189"/>
    </row>
    <row r="20" spans="1:6" ht="15" customHeight="1" x14ac:dyDescent="0.25">
      <c r="A20" s="192" t="s">
        <v>213</v>
      </c>
      <c r="B20" s="167">
        <v>-1458600</v>
      </c>
      <c r="C20" s="165"/>
      <c r="D20" s="167">
        <v>-2356800</v>
      </c>
      <c r="E20" s="166"/>
      <c r="F20" s="189"/>
    </row>
    <row r="21" spans="1:6" ht="15" customHeight="1" x14ac:dyDescent="0.25">
      <c r="A21" s="190" t="s">
        <v>214</v>
      </c>
      <c r="B21" s="165">
        <v>-2626275</v>
      </c>
      <c r="C21" s="165"/>
      <c r="D21" s="165">
        <v>-2997674</v>
      </c>
      <c r="E21" s="166"/>
      <c r="F21" s="189"/>
    </row>
    <row r="22" spans="1:6" ht="15" customHeight="1" x14ac:dyDescent="0.25">
      <c r="A22" s="192" t="s">
        <v>215</v>
      </c>
      <c r="B22" s="167">
        <v>-2250450</v>
      </c>
      <c r="C22" s="165"/>
      <c r="D22" s="167">
        <v>-2568701</v>
      </c>
      <c r="E22" s="166"/>
      <c r="F22" s="189"/>
    </row>
    <row r="23" spans="1:6" ht="15" customHeight="1" x14ac:dyDescent="0.25">
      <c r="A23" s="192" t="s">
        <v>216</v>
      </c>
      <c r="B23" s="167">
        <v>-375825</v>
      </c>
      <c r="C23" s="165"/>
      <c r="D23" s="167">
        <v>-428973</v>
      </c>
      <c r="E23" s="166"/>
      <c r="F23" s="189"/>
    </row>
    <row r="24" spans="1:6" ht="15" customHeight="1" x14ac:dyDescent="0.25">
      <c r="A24" s="192" t="s">
        <v>217</v>
      </c>
      <c r="B24" s="167">
        <v>0</v>
      </c>
      <c r="C24" s="165"/>
      <c r="D24" s="167">
        <v>0</v>
      </c>
      <c r="E24" s="166"/>
      <c r="F24" s="189"/>
    </row>
    <row r="25" spans="1:6" ht="15" customHeight="1" x14ac:dyDescent="0.25">
      <c r="A25" s="190" t="s">
        <v>218</v>
      </c>
      <c r="B25" s="167">
        <v>0</v>
      </c>
      <c r="C25" s="165"/>
      <c r="D25" s="167">
        <v>0</v>
      </c>
      <c r="E25" s="166"/>
      <c r="F25" s="189"/>
    </row>
    <row r="26" spans="1:6" ht="15" customHeight="1" x14ac:dyDescent="0.25">
      <c r="A26" s="190" t="s">
        <v>219</v>
      </c>
      <c r="B26" s="167">
        <v>0</v>
      </c>
      <c r="C26" s="165"/>
      <c r="D26" s="167">
        <v>-222640</v>
      </c>
      <c r="E26" s="166"/>
      <c r="F26" s="189"/>
    </row>
    <row r="27" spans="1:6" ht="15" customHeight="1" x14ac:dyDescent="0.25">
      <c r="A27" s="190" t="s">
        <v>220</v>
      </c>
      <c r="B27" s="167">
        <v>0</v>
      </c>
      <c r="C27" s="165"/>
      <c r="D27" s="167">
        <v>-6320</v>
      </c>
      <c r="E27" s="166"/>
      <c r="F27" s="189"/>
    </row>
    <row r="28" spans="1:6" ht="15" customHeight="1" x14ac:dyDescent="0.25">
      <c r="A28" s="190" t="s">
        <v>221</v>
      </c>
      <c r="B28" s="165">
        <v>0</v>
      </c>
      <c r="C28" s="165"/>
      <c r="D28" s="165">
        <v>0</v>
      </c>
      <c r="E28" s="166"/>
      <c r="F28" s="189"/>
    </row>
    <row r="29" spans="1:6" ht="15" customHeight="1" x14ac:dyDescent="0.25">
      <c r="A29" s="192" t="s">
        <v>222</v>
      </c>
      <c r="B29" s="167"/>
      <c r="C29" s="165"/>
      <c r="D29" s="167"/>
      <c r="E29" s="166"/>
      <c r="F29" s="189"/>
    </row>
    <row r="30" spans="1:6" ht="21.75" customHeight="1" x14ac:dyDescent="0.25">
      <c r="A30" s="192" t="s">
        <v>223</v>
      </c>
      <c r="B30" s="167"/>
      <c r="C30" s="165"/>
      <c r="D30" s="167"/>
      <c r="E30" s="166"/>
      <c r="F30" s="189"/>
    </row>
    <row r="31" spans="1:6" ht="24.75" customHeight="1" x14ac:dyDescent="0.25">
      <c r="A31" s="192" t="s">
        <v>224</v>
      </c>
      <c r="B31" s="167"/>
      <c r="C31" s="165"/>
      <c r="D31" s="167"/>
      <c r="E31" s="166"/>
      <c r="F31" s="189"/>
    </row>
    <row r="32" spans="1:6" ht="23.25" customHeight="1" x14ac:dyDescent="0.25">
      <c r="A32" s="192" t="s">
        <v>225</v>
      </c>
      <c r="B32" s="167"/>
      <c r="C32" s="165"/>
      <c r="D32" s="167"/>
      <c r="E32" s="166"/>
      <c r="F32" s="189"/>
    </row>
    <row r="33" spans="1:6" ht="24.75" customHeight="1" x14ac:dyDescent="0.25">
      <c r="A33" s="192" t="s">
        <v>226</v>
      </c>
      <c r="B33" s="167"/>
      <c r="C33" s="165"/>
      <c r="D33" s="167"/>
      <c r="E33" s="166"/>
      <c r="F33" s="189"/>
    </row>
    <row r="34" spans="1:6" ht="24" customHeight="1" x14ac:dyDescent="0.25">
      <c r="A34" s="192" t="s">
        <v>227</v>
      </c>
      <c r="B34" s="167"/>
      <c r="C34" s="165"/>
      <c r="D34" s="167"/>
      <c r="E34" s="166"/>
      <c r="F34" s="189"/>
    </row>
    <row r="35" spans="1:6" ht="26.25" customHeight="1" x14ac:dyDescent="0.25">
      <c r="A35" s="190" t="s">
        <v>228</v>
      </c>
      <c r="B35" s="167"/>
      <c r="C35" s="165"/>
      <c r="D35" s="167"/>
      <c r="E35" s="166"/>
      <c r="F35" s="189"/>
    </row>
    <row r="36" spans="1:6" ht="15" customHeight="1" x14ac:dyDescent="0.25">
      <c r="A36" s="190" t="s">
        <v>229</v>
      </c>
      <c r="B36" s="165">
        <v>0</v>
      </c>
      <c r="C36" s="165"/>
      <c r="D36" s="165">
        <v>0</v>
      </c>
      <c r="E36" s="166"/>
      <c r="F36" s="189"/>
    </row>
    <row r="37" spans="1:6" ht="15" customHeight="1" x14ac:dyDescent="0.25">
      <c r="A37" s="192" t="s">
        <v>230</v>
      </c>
      <c r="B37" s="167"/>
      <c r="C37" s="165"/>
      <c r="D37" s="167"/>
      <c r="E37" s="166"/>
      <c r="F37" s="189"/>
    </row>
    <row r="38" spans="1:6" ht="22.5" customHeight="1" x14ac:dyDescent="0.25">
      <c r="A38" s="192" t="s">
        <v>231</v>
      </c>
      <c r="B38" s="167"/>
      <c r="C38" s="165"/>
      <c r="D38" s="167"/>
      <c r="E38" s="166"/>
      <c r="F38" s="189"/>
    </row>
    <row r="39" spans="1:6" ht="15" customHeight="1" x14ac:dyDescent="0.25">
      <c r="A39" s="192" t="s">
        <v>254</v>
      </c>
      <c r="B39" s="167">
        <v>0</v>
      </c>
      <c r="C39" s="165"/>
      <c r="D39" s="167">
        <v>0</v>
      </c>
      <c r="E39" s="166"/>
      <c r="F39" s="189"/>
    </row>
    <row r="40" spans="1:6" ht="15" customHeight="1" x14ac:dyDescent="0.25">
      <c r="A40" s="190" t="s">
        <v>232</v>
      </c>
      <c r="B40" s="167">
        <v>0</v>
      </c>
      <c r="C40" s="165"/>
      <c r="D40" s="167">
        <v>0</v>
      </c>
      <c r="E40" s="166"/>
      <c r="F40" s="189"/>
    </row>
    <row r="41" spans="1:6" ht="15" customHeight="1" x14ac:dyDescent="0.25">
      <c r="A41" s="194" t="s">
        <v>233</v>
      </c>
      <c r="B41" s="167">
        <v>0</v>
      </c>
      <c r="C41" s="165"/>
      <c r="D41" s="167">
        <v>0</v>
      </c>
      <c r="E41" s="166"/>
      <c r="F41" s="189"/>
    </row>
    <row r="42" spans="1:6" ht="15" customHeight="1" x14ac:dyDescent="0.25">
      <c r="A42" s="190" t="s">
        <v>234</v>
      </c>
      <c r="B42" s="168">
        <v>1202716</v>
      </c>
      <c r="C42" s="165"/>
      <c r="D42" s="168">
        <v>841567</v>
      </c>
      <c r="E42" s="169"/>
      <c r="F42" s="189"/>
    </row>
    <row r="43" spans="1:6" ht="15" customHeight="1" x14ac:dyDescent="0.25">
      <c r="A43" s="190" t="s">
        <v>235</v>
      </c>
      <c r="B43" s="170">
        <v>60136</v>
      </c>
      <c r="C43" s="165"/>
      <c r="D43" s="170">
        <v>135235</v>
      </c>
      <c r="E43" s="169"/>
      <c r="F43" s="189"/>
    </row>
    <row r="44" spans="1:6" ht="15" customHeight="1" x14ac:dyDescent="0.25">
      <c r="A44" s="192" t="s">
        <v>236</v>
      </c>
      <c r="B44" s="167">
        <v>60136</v>
      </c>
      <c r="C44" s="165"/>
      <c r="D44" s="167">
        <v>135235</v>
      </c>
      <c r="E44" s="166"/>
      <c r="F44" s="189"/>
    </row>
    <row r="45" spans="1:6" ht="15" customHeight="1" x14ac:dyDescent="0.25">
      <c r="A45" s="192" t="s">
        <v>237</v>
      </c>
      <c r="B45" s="167">
        <v>0</v>
      </c>
      <c r="C45" s="165"/>
      <c r="D45" s="167">
        <v>0</v>
      </c>
      <c r="E45" s="166"/>
      <c r="F45" s="189"/>
    </row>
    <row r="46" spans="1:6" ht="15" customHeight="1" x14ac:dyDescent="0.25">
      <c r="A46" s="192" t="s">
        <v>238</v>
      </c>
      <c r="B46" s="167">
        <v>0</v>
      </c>
      <c r="C46" s="165"/>
      <c r="D46" s="167">
        <v>0</v>
      </c>
      <c r="E46" s="166"/>
      <c r="F46" s="189"/>
    </row>
    <row r="47" spans="1:6" ht="15" customHeight="1" x14ac:dyDescent="0.25">
      <c r="A47" s="190" t="s">
        <v>239</v>
      </c>
      <c r="B47" s="171">
        <v>1142580</v>
      </c>
      <c r="C47" s="165"/>
      <c r="D47" s="171">
        <v>706332</v>
      </c>
      <c r="E47" s="169"/>
      <c r="F47" s="189"/>
    </row>
    <row r="48" spans="1:6" ht="15" customHeight="1" thickBot="1" x14ac:dyDescent="0.3">
      <c r="A48" s="195"/>
      <c r="B48" s="172"/>
      <c r="C48" s="165"/>
      <c r="D48" s="172"/>
      <c r="E48" s="173"/>
      <c r="F48" s="189"/>
    </row>
    <row r="49" spans="1:6" ht="15" customHeight="1" thickTop="1" x14ac:dyDescent="0.25">
      <c r="A49" s="196" t="s">
        <v>240</v>
      </c>
      <c r="B49" s="165">
        <v>0</v>
      </c>
      <c r="C49" s="165"/>
      <c r="D49" s="165">
        <v>0</v>
      </c>
      <c r="E49" s="173"/>
      <c r="F49" s="189"/>
    </row>
    <row r="50" spans="1:6" ht="15" customHeight="1" x14ac:dyDescent="0.25">
      <c r="A50" s="192" t="s">
        <v>241</v>
      </c>
      <c r="B50" s="167"/>
      <c r="C50" s="165"/>
      <c r="D50" s="167"/>
      <c r="E50" s="166"/>
      <c r="F50" s="189"/>
    </row>
    <row r="51" spans="1:6" ht="15" customHeight="1" x14ac:dyDescent="0.25">
      <c r="A51" s="192" t="s">
        <v>242</v>
      </c>
      <c r="B51" s="167"/>
      <c r="C51" s="165"/>
      <c r="D51" s="167"/>
      <c r="E51" s="166"/>
      <c r="F51" s="189"/>
    </row>
    <row r="52" spans="1:6" ht="15" customHeight="1" x14ac:dyDescent="0.25">
      <c r="A52" s="192" t="s">
        <v>243</v>
      </c>
      <c r="B52" s="167"/>
      <c r="C52" s="165"/>
      <c r="D52" s="167"/>
      <c r="E52" s="164"/>
      <c r="F52" s="189"/>
    </row>
    <row r="53" spans="1:6" ht="15" customHeight="1" x14ac:dyDescent="0.2">
      <c r="A53" s="192" t="s">
        <v>244</v>
      </c>
      <c r="B53" s="167"/>
      <c r="C53" s="165"/>
      <c r="D53" s="167"/>
      <c r="E53" s="174"/>
      <c r="F53" s="175"/>
    </row>
    <row r="54" spans="1:6" ht="15" customHeight="1" x14ac:dyDescent="0.25">
      <c r="A54" s="197" t="s">
        <v>245</v>
      </c>
      <c r="B54" s="167"/>
      <c r="C54" s="165"/>
      <c r="D54" s="167"/>
      <c r="E54" s="176"/>
      <c r="F54" s="175"/>
    </row>
    <row r="55" spans="1:6" ht="15" customHeight="1" x14ac:dyDescent="0.2">
      <c r="A55" s="196" t="s">
        <v>246</v>
      </c>
      <c r="B55" s="177">
        <v>0</v>
      </c>
      <c r="C55" s="165"/>
      <c r="D55" s="177">
        <v>0</v>
      </c>
      <c r="E55" s="174"/>
      <c r="F55" s="175"/>
    </row>
    <row r="56" spans="1:6" ht="15" customHeight="1" x14ac:dyDescent="0.2">
      <c r="A56" s="198"/>
      <c r="B56" s="178"/>
      <c r="C56" s="165"/>
      <c r="D56" s="178"/>
      <c r="E56" s="174"/>
      <c r="F56" s="175"/>
    </row>
    <row r="57" spans="1:6" ht="15" customHeight="1" thickBot="1" x14ac:dyDescent="0.25">
      <c r="A57" s="196" t="s">
        <v>247</v>
      </c>
      <c r="B57" s="179">
        <v>0</v>
      </c>
      <c r="C57" s="165"/>
      <c r="D57" s="179">
        <v>0</v>
      </c>
      <c r="E57" s="174"/>
      <c r="F57" s="175"/>
    </row>
    <row r="58" spans="1:6" ht="15" customHeight="1" thickTop="1" x14ac:dyDescent="0.2">
      <c r="A58" s="198"/>
      <c r="B58" s="178"/>
      <c r="C58" s="165"/>
      <c r="D58" s="178"/>
      <c r="E58" s="174"/>
      <c r="F58" s="175"/>
    </row>
    <row r="59" spans="1:6" ht="15" customHeight="1" x14ac:dyDescent="0.2">
      <c r="A59" s="199" t="s">
        <v>248</v>
      </c>
      <c r="B59" s="178">
        <v>0</v>
      </c>
      <c r="C59" s="165"/>
      <c r="D59" s="178">
        <v>0</v>
      </c>
      <c r="E59" s="180"/>
      <c r="F59" s="181"/>
    </row>
    <row r="60" spans="1:6" ht="15" customHeight="1" x14ac:dyDescent="0.2">
      <c r="A60" s="198" t="s">
        <v>249</v>
      </c>
      <c r="B60" s="167"/>
      <c r="C60" s="165"/>
      <c r="D60" s="167"/>
      <c r="E60" s="180"/>
      <c r="F60" s="181"/>
    </row>
    <row r="61" spans="1:6" ht="15" customHeight="1" x14ac:dyDescent="0.2">
      <c r="A61" s="198" t="s">
        <v>250</v>
      </c>
      <c r="B61" s="167"/>
      <c r="C61" s="165"/>
      <c r="D61" s="167"/>
      <c r="E61" s="180"/>
      <c r="F61" s="181"/>
    </row>
    <row r="62" spans="1:6" ht="15" customHeight="1" x14ac:dyDescent="0.2">
      <c r="A62" s="182"/>
      <c r="B62" s="183"/>
      <c r="C62" s="165"/>
      <c r="D62" s="183"/>
      <c r="E62" s="180"/>
      <c r="F62" s="181"/>
    </row>
    <row r="63" spans="1:6" ht="15" customHeight="1" x14ac:dyDescent="0.2">
      <c r="A63" s="182"/>
      <c r="B63" s="183"/>
      <c r="C63" s="165"/>
      <c r="D63" s="183"/>
      <c r="E63" s="180"/>
      <c r="F63" s="181"/>
    </row>
    <row r="64" spans="1:6" ht="15" customHeight="1" x14ac:dyDescent="0.2">
      <c r="A64" s="200" t="s">
        <v>251</v>
      </c>
      <c r="B64" s="183"/>
      <c r="C64" s="183"/>
      <c r="D64" s="183"/>
      <c r="E64" s="180"/>
      <c r="F64" s="181"/>
    </row>
    <row r="65" spans="1:6" ht="15" customHeight="1" x14ac:dyDescent="0.25">
      <c r="A65" s="184"/>
      <c r="B65" s="185"/>
      <c r="C65" s="185"/>
      <c r="D65" s="185"/>
      <c r="E65" s="186"/>
      <c r="F65" s="187"/>
    </row>
    <row r="66" spans="1:6" ht="15" customHeight="1" x14ac:dyDescent="0.25">
      <c r="A66" s="189"/>
      <c r="B66" s="188"/>
      <c r="C66" s="188"/>
      <c r="D66" s="188"/>
      <c r="E66" s="188"/>
      <c r="F66" s="188"/>
    </row>
    <row r="67" spans="1:6" ht="15" customHeight="1" x14ac:dyDescent="0.25">
      <c r="A67" s="189"/>
      <c r="B67" s="188"/>
      <c r="C67" s="188"/>
      <c r="D67" s="188"/>
      <c r="E67" s="188"/>
      <c r="F67" s="188"/>
    </row>
    <row r="68" spans="1:6" ht="15" customHeight="1" x14ac:dyDescent="0.25">
      <c r="A68" s="189"/>
      <c r="B68" s="188"/>
      <c r="C68" s="188"/>
      <c r="D68" s="188"/>
      <c r="E68" s="188"/>
      <c r="F68" s="188"/>
    </row>
    <row r="69" spans="1:6" ht="15" customHeight="1" x14ac:dyDescent="0.25">
      <c r="A69" s="189"/>
      <c r="B69" s="188"/>
      <c r="C69" s="188"/>
      <c r="D69" s="188"/>
      <c r="E69" s="188"/>
      <c r="F69" s="188"/>
    </row>
    <row r="70" spans="1:6" ht="15" customHeight="1" x14ac:dyDescent="0.25">
      <c r="A70" s="189"/>
      <c r="B70" s="188"/>
      <c r="C70" s="188"/>
      <c r="D70" s="188"/>
      <c r="E70" s="188"/>
      <c r="F70" s="188"/>
    </row>
    <row r="71" spans="1:6" ht="15" customHeight="1" x14ac:dyDescent="0.25">
      <c r="A71" s="189"/>
      <c r="B71" s="188"/>
      <c r="C71" s="188"/>
      <c r="D71" s="188"/>
      <c r="E71" s="188"/>
      <c r="F71" s="188"/>
    </row>
    <row r="72" spans="1:6" ht="15" customHeight="1" x14ac:dyDescent="0.25">
      <c r="A72" s="189"/>
      <c r="B72" s="188"/>
      <c r="C72" s="188"/>
      <c r="D72" s="188"/>
      <c r="E72" s="188"/>
      <c r="F72" s="188"/>
    </row>
    <row r="73" spans="1:6" ht="15" customHeight="1" x14ac:dyDescent="0.25">
      <c r="A73" s="189"/>
      <c r="B73" s="188"/>
      <c r="C73" s="188"/>
      <c r="D73" s="188"/>
      <c r="E73" s="188"/>
      <c r="F73" s="188"/>
    </row>
    <row r="74" spans="1:6" ht="15" customHeight="1" x14ac:dyDescent="0.25">
      <c r="A74" s="189"/>
      <c r="B74" s="188"/>
      <c r="C74" s="188"/>
      <c r="D74" s="188"/>
      <c r="E74" s="188"/>
      <c r="F74" s="188"/>
    </row>
    <row r="75" spans="1:6" ht="15" customHeight="1" x14ac:dyDescent="0.25">
      <c r="A75" s="189"/>
      <c r="B75" s="188"/>
      <c r="C75" s="188"/>
      <c r="D75" s="188"/>
      <c r="E75" s="188"/>
      <c r="F75" s="188"/>
    </row>
    <row r="76" spans="1:6" ht="15" customHeight="1" x14ac:dyDescent="0.25">
      <c r="A76" s="189"/>
      <c r="B76" s="188"/>
      <c r="C76" s="188"/>
      <c r="D76" s="188"/>
      <c r="E76" s="188"/>
      <c r="F76" s="188"/>
    </row>
    <row r="77" spans="1:6" ht="15" customHeight="1" x14ac:dyDescent="0.25">
      <c r="A77" s="189"/>
      <c r="B77" s="188"/>
      <c r="C77" s="188"/>
      <c r="D77" s="188"/>
      <c r="E77" s="188"/>
      <c r="F77" s="188"/>
    </row>
    <row r="78" spans="1:6" ht="15" customHeight="1" x14ac:dyDescent="0.25">
      <c r="A78" s="189"/>
      <c r="B78" s="188"/>
      <c r="C78" s="188"/>
      <c r="D78" s="188"/>
      <c r="E78" s="188"/>
      <c r="F78" s="188"/>
    </row>
    <row r="79" spans="1:6" ht="15" customHeight="1" x14ac:dyDescent="0.25">
      <c r="A79" s="189"/>
      <c r="B79" s="188"/>
      <c r="C79" s="188"/>
      <c r="D79" s="188"/>
      <c r="E79" s="188"/>
      <c r="F79" s="188"/>
    </row>
    <row r="80" spans="1:6" ht="15" x14ac:dyDescent="0.25">
      <c r="A80" s="189"/>
      <c r="B80" s="188"/>
      <c r="C80" s="188"/>
      <c r="D80" s="188"/>
      <c r="E80" s="188"/>
      <c r="F80" s="188"/>
    </row>
    <row r="81" spans="1:6" ht="15" x14ac:dyDescent="0.25">
      <c r="A81" s="189"/>
      <c r="B81" s="188"/>
      <c r="C81" s="188"/>
      <c r="D81" s="188"/>
      <c r="E81" s="188"/>
      <c r="F81" s="188"/>
    </row>
    <row r="82" spans="1:6" ht="15" x14ac:dyDescent="0.25">
      <c r="A82" s="189"/>
      <c r="B82" s="188"/>
      <c r="C82" s="188"/>
      <c r="D82" s="188"/>
      <c r="E82" s="188"/>
      <c r="F82" s="188"/>
    </row>
    <row r="83" spans="1:6" ht="15" x14ac:dyDescent="0.25">
      <c r="A83" s="189"/>
      <c r="B83" s="188"/>
      <c r="C83" s="188"/>
      <c r="D83" s="188"/>
      <c r="E83" s="188"/>
      <c r="F83" s="18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K747"/>
  <sheetViews>
    <sheetView topLeftCell="Q1" zoomScaleNormal="100" workbookViewId="0">
      <selection activeCell="W11" sqref="W11"/>
    </sheetView>
  </sheetViews>
  <sheetFormatPr defaultRowHeight="12.75" x14ac:dyDescent="0.2"/>
  <cols>
    <col min="1" max="1" width="1.85546875" customWidth="1"/>
    <col min="2" max="2" width="4.5703125" customWidth="1"/>
    <col min="3" max="3" width="2.7109375" customWidth="1"/>
    <col min="4" max="4" width="9.42578125" customWidth="1"/>
    <col min="5" max="5" width="17.140625" customWidth="1"/>
    <col min="6" max="6" width="1.140625" customWidth="1"/>
    <col min="7" max="7" width="10" customWidth="1"/>
    <col min="8" max="8" width="13.7109375" customWidth="1"/>
    <col min="9" max="9" width="3.85546875" customWidth="1"/>
    <col min="10" max="10" width="17.28515625" customWidth="1"/>
    <col min="11" max="11" width="4.28515625" customWidth="1"/>
    <col min="12" max="12" width="17.28515625" customWidth="1"/>
    <col min="13" max="13" width="6.7109375" customWidth="1"/>
    <col min="14" max="14" width="10.5703125" customWidth="1"/>
    <col min="15" max="15" width="3.7109375" customWidth="1"/>
    <col min="16" max="16" width="4.140625" customWidth="1"/>
    <col min="17" max="17" width="9" customWidth="1"/>
    <col min="18" max="18" width="17.5703125" customWidth="1"/>
    <col min="19" max="19" width="1.85546875" customWidth="1"/>
    <col min="20" max="20" width="10.85546875" customWidth="1"/>
    <col min="21" max="21" width="3.7109375" customWidth="1"/>
    <col min="22" max="22" width="15.5703125" customWidth="1"/>
    <col min="23" max="23" width="3.5703125" customWidth="1"/>
    <col min="24" max="24" width="15" customWidth="1"/>
    <col min="25" max="25" width="9.28515625" customWidth="1"/>
    <col min="26" max="26" width="3.7109375" customWidth="1"/>
    <col min="27" max="27" width="3.5703125" customWidth="1"/>
    <col min="28" max="28" width="4.42578125" customWidth="1"/>
    <col min="29" max="29" width="9.28515625" customWidth="1"/>
    <col min="30" max="30" width="16.5703125" customWidth="1"/>
    <col min="31" max="31" width="3" customWidth="1"/>
    <col min="32" max="32" width="10.140625" customWidth="1"/>
    <col min="33" max="33" width="4.5703125" customWidth="1"/>
    <col min="34" max="34" width="16.5703125" customWidth="1"/>
    <col min="35" max="35" width="3.85546875" customWidth="1"/>
    <col min="36" max="36" width="14.5703125" customWidth="1"/>
  </cols>
  <sheetData>
    <row r="1" spans="2:37" ht="12" customHeight="1" x14ac:dyDescent="0.25">
      <c r="H1" s="17"/>
      <c r="I1" s="22"/>
      <c r="J1" s="27" t="s">
        <v>163</v>
      </c>
      <c r="K1" s="27"/>
      <c r="L1" s="23"/>
      <c r="U1" s="17"/>
      <c r="V1" s="27" t="s">
        <v>164</v>
      </c>
      <c r="W1" s="27"/>
      <c r="X1" s="27"/>
      <c r="Y1" s="28"/>
      <c r="AG1" s="17"/>
      <c r="AH1" s="27" t="s">
        <v>164</v>
      </c>
      <c r="AI1" s="27"/>
      <c r="AJ1" s="27"/>
      <c r="AK1" s="23"/>
    </row>
    <row r="2" spans="2:37" ht="15.75" x14ac:dyDescent="0.25">
      <c r="B2" s="29" t="s">
        <v>165</v>
      </c>
      <c r="C2" s="29"/>
      <c r="D2" s="29"/>
      <c r="H2" s="13"/>
      <c r="I2" s="8"/>
      <c r="J2" s="19" t="s">
        <v>166</v>
      </c>
      <c r="K2" s="19"/>
      <c r="L2" s="26"/>
      <c r="N2" s="29" t="s">
        <v>165</v>
      </c>
      <c r="O2" s="29"/>
      <c r="P2" s="29"/>
      <c r="Q2" s="29"/>
      <c r="U2" s="13"/>
      <c r="V2" s="19" t="s">
        <v>167</v>
      </c>
      <c r="W2" s="19"/>
      <c r="X2" s="19"/>
      <c r="Y2" s="30"/>
      <c r="Z2" s="29" t="s">
        <v>165</v>
      </c>
      <c r="AA2" s="29"/>
      <c r="AB2" s="29"/>
      <c r="AC2" s="29"/>
      <c r="AG2" s="13"/>
      <c r="AH2" s="19" t="s">
        <v>167</v>
      </c>
      <c r="AI2" s="19"/>
      <c r="AJ2" s="19"/>
      <c r="AK2" s="26"/>
    </row>
    <row r="3" spans="2:37" ht="12.75" customHeight="1" x14ac:dyDescent="0.25">
      <c r="B3" s="29"/>
      <c r="C3" s="29"/>
      <c r="D3" s="29"/>
      <c r="H3" s="13"/>
      <c r="I3" s="8"/>
      <c r="J3" s="19"/>
      <c r="K3" s="19"/>
      <c r="L3" s="26"/>
      <c r="N3" s="29" t="s">
        <v>168</v>
      </c>
      <c r="O3" s="29"/>
      <c r="P3" s="29"/>
      <c r="Q3" s="29"/>
      <c r="U3" s="13"/>
      <c r="V3" s="8"/>
      <c r="W3" s="19"/>
      <c r="X3" s="19"/>
      <c r="Y3" s="30"/>
      <c r="Z3" s="29" t="s">
        <v>169</v>
      </c>
      <c r="AA3" s="29"/>
      <c r="AB3" s="29"/>
      <c r="AC3" s="29"/>
      <c r="AG3" s="13"/>
      <c r="AH3" s="8"/>
      <c r="AI3" s="19"/>
      <c r="AJ3" s="19"/>
      <c r="AK3" s="26"/>
    </row>
    <row r="4" spans="2:37" ht="15.75" x14ac:dyDescent="0.25">
      <c r="B4" s="29" t="s">
        <v>170</v>
      </c>
      <c r="C4" s="29"/>
      <c r="D4" s="29"/>
      <c r="E4" s="24"/>
      <c r="H4" s="18"/>
      <c r="I4" s="21"/>
      <c r="J4" s="21"/>
      <c r="K4" s="21"/>
      <c r="L4" s="9"/>
      <c r="N4" s="29" t="s">
        <v>171</v>
      </c>
      <c r="O4" s="29"/>
      <c r="P4" s="29"/>
      <c r="Q4" s="29"/>
      <c r="R4" s="24"/>
      <c r="U4" s="18"/>
      <c r="V4" s="21"/>
      <c r="W4" s="21"/>
      <c r="X4" s="21"/>
      <c r="Y4" s="13"/>
      <c r="Z4" s="29" t="s">
        <v>172</v>
      </c>
      <c r="AA4" s="29"/>
      <c r="AB4" s="29"/>
      <c r="AC4" s="29"/>
      <c r="AD4" s="24"/>
      <c r="AG4" s="18"/>
      <c r="AH4" s="21"/>
      <c r="AI4" s="21"/>
      <c r="AJ4" s="21"/>
      <c r="AK4" s="9"/>
    </row>
    <row r="5" spans="2:37" ht="12.75" customHeight="1" x14ac:dyDescent="0.2">
      <c r="D5" s="24"/>
      <c r="E5" s="24"/>
      <c r="P5" s="24"/>
      <c r="Q5" s="24"/>
      <c r="R5" s="24"/>
      <c r="Y5" s="8"/>
      <c r="AB5" s="24"/>
      <c r="AC5" s="24"/>
      <c r="AD5" s="24"/>
    </row>
    <row r="6" spans="2:37" ht="13.5" x14ac:dyDescent="0.25">
      <c r="D6" s="31" t="s">
        <v>173</v>
      </c>
      <c r="E6" s="10"/>
      <c r="G6" s="32" t="s">
        <v>174</v>
      </c>
      <c r="H6" s="22" t="s">
        <v>107</v>
      </c>
      <c r="I6" s="22"/>
      <c r="J6" s="22"/>
      <c r="K6" s="22"/>
      <c r="L6" s="23"/>
      <c r="Q6" s="31" t="str">
        <f>D6</f>
        <v>(2) Periudha Tatimore</v>
      </c>
      <c r="R6" s="10"/>
      <c r="T6" s="32" t="s">
        <v>174</v>
      </c>
      <c r="U6" s="22" t="s">
        <v>108</v>
      </c>
      <c r="V6" s="22"/>
      <c r="W6" s="22"/>
      <c r="X6" s="22"/>
      <c r="Y6" s="13"/>
      <c r="AC6" s="31" t="str">
        <f>D6</f>
        <v>(2) Periudha Tatimore</v>
      </c>
      <c r="AD6" s="10"/>
      <c r="AF6" s="32" t="s">
        <v>174</v>
      </c>
      <c r="AG6" s="22" t="s">
        <v>108</v>
      </c>
      <c r="AH6" s="22"/>
      <c r="AI6" s="22"/>
      <c r="AJ6" s="22"/>
      <c r="AK6" s="23"/>
    </row>
    <row r="7" spans="2:37" ht="12.75" customHeight="1" x14ac:dyDescent="0.2">
      <c r="D7" s="84" t="e">
        <f>#REF!</f>
        <v>#REF!</v>
      </c>
      <c r="E7" s="85" t="e">
        <f>#REF!</f>
        <v>#REF!</v>
      </c>
      <c r="G7" s="18"/>
      <c r="H7" s="21"/>
      <c r="I7" s="21"/>
      <c r="J7" s="21"/>
      <c r="K7" s="21"/>
      <c r="L7" s="9"/>
      <c r="Q7" s="84" t="e">
        <f>D7</f>
        <v>#REF!</v>
      </c>
      <c r="R7" s="85" t="e">
        <f>E7</f>
        <v>#REF!</v>
      </c>
      <c r="T7" s="18"/>
      <c r="U7" s="21"/>
      <c r="V7" s="21"/>
      <c r="W7" s="21"/>
      <c r="X7" s="21"/>
      <c r="Y7" s="13"/>
      <c r="AC7" s="84" t="e">
        <f>D7</f>
        <v>#REF!</v>
      </c>
      <c r="AD7" s="85" t="e">
        <f>E7</f>
        <v>#REF!</v>
      </c>
      <c r="AF7" s="18"/>
      <c r="AG7" s="21"/>
      <c r="AH7" s="21"/>
      <c r="AI7" s="21"/>
      <c r="AJ7" s="21"/>
      <c r="AK7" s="9"/>
    </row>
    <row r="8" spans="2:37" ht="12.75" customHeight="1" x14ac:dyDescent="0.2">
      <c r="Y8" s="8"/>
    </row>
    <row r="9" spans="2:37" ht="13.5" customHeight="1" x14ac:dyDescent="0.2">
      <c r="B9" s="33" t="s">
        <v>109</v>
      </c>
      <c r="C9" s="22"/>
      <c r="D9" s="22"/>
      <c r="E9" s="22"/>
      <c r="F9" s="22"/>
      <c r="G9" s="22"/>
      <c r="H9" s="34">
        <v>-3</v>
      </c>
      <c r="I9" s="22"/>
      <c r="J9" s="97" t="e">
        <f>#REF!</f>
        <v>#REF!</v>
      </c>
      <c r="K9" s="22"/>
      <c r="L9" s="23"/>
      <c r="N9" s="33" t="s">
        <v>109</v>
      </c>
      <c r="O9" s="22"/>
      <c r="P9" s="22"/>
      <c r="Q9" s="22"/>
      <c r="R9" s="22"/>
      <c r="S9" s="22"/>
      <c r="T9" s="22"/>
      <c r="U9" s="34">
        <v>-3</v>
      </c>
      <c r="V9" s="22" t="e">
        <f>J9</f>
        <v>#REF!</v>
      </c>
      <c r="W9" s="22"/>
      <c r="X9" s="22"/>
      <c r="Y9" s="13"/>
      <c r="Z9" s="33" t="s">
        <v>109</v>
      </c>
      <c r="AA9" s="22"/>
      <c r="AB9" s="22"/>
      <c r="AC9" s="22"/>
      <c r="AD9" s="22"/>
      <c r="AE9" s="22"/>
      <c r="AF9" s="22"/>
      <c r="AG9" s="34">
        <v>-3</v>
      </c>
      <c r="AH9" s="22" t="e">
        <f>V9</f>
        <v>#REF!</v>
      </c>
      <c r="AI9" s="22"/>
      <c r="AJ9" s="22"/>
      <c r="AK9" s="23"/>
    </row>
    <row r="10" spans="2:37" ht="12.75" customHeight="1" x14ac:dyDescent="0.2">
      <c r="B10" s="35" t="s">
        <v>110</v>
      </c>
      <c r="C10" s="8"/>
      <c r="D10" s="8"/>
      <c r="E10" s="8"/>
      <c r="F10" s="8"/>
      <c r="G10" s="8"/>
      <c r="H10" s="36">
        <v>-4</v>
      </c>
      <c r="I10" s="8"/>
      <c r="J10" s="78" t="e">
        <f>#REF!</f>
        <v>#REF!</v>
      </c>
      <c r="K10" s="8"/>
      <c r="L10" s="26"/>
      <c r="N10" s="35" t="s">
        <v>110</v>
      </c>
      <c r="O10" s="8"/>
      <c r="P10" s="8"/>
      <c r="Q10" s="8"/>
      <c r="R10" s="8"/>
      <c r="S10" s="8"/>
      <c r="T10" s="8"/>
      <c r="U10" s="36">
        <v>-4</v>
      </c>
      <c r="V10" s="22" t="e">
        <f>J10</f>
        <v>#REF!</v>
      </c>
      <c r="W10" s="8"/>
      <c r="X10" s="8"/>
      <c r="Y10" s="13"/>
      <c r="Z10" s="35" t="s">
        <v>110</v>
      </c>
      <c r="AA10" s="8"/>
      <c r="AB10" s="8"/>
      <c r="AC10" s="8"/>
      <c r="AD10" s="8"/>
      <c r="AE10" s="8"/>
      <c r="AF10" s="8"/>
      <c r="AG10" s="36">
        <v>-4</v>
      </c>
      <c r="AH10" s="8" t="e">
        <f>V10</f>
        <v>#REF!</v>
      </c>
      <c r="AI10" s="8"/>
      <c r="AJ10" s="8"/>
      <c r="AK10" s="26"/>
    </row>
    <row r="11" spans="2:37" x14ac:dyDescent="0.2">
      <c r="B11" s="35" t="s">
        <v>111</v>
      </c>
      <c r="C11" s="8"/>
      <c r="D11" s="8"/>
      <c r="E11" s="8"/>
      <c r="F11" s="8"/>
      <c r="G11" s="8"/>
      <c r="H11" s="37">
        <v>-5</v>
      </c>
      <c r="I11" s="12"/>
      <c r="J11" s="8" t="e">
        <f>#REF!</f>
        <v>#REF!</v>
      </c>
      <c r="K11" s="8"/>
      <c r="L11" s="26"/>
      <c r="N11" s="35" t="s">
        <v>111</v>
      </c>
      <c r="O11" s="8"/>
      <c r="P11" s="8"/>
      <c r="Q11" s="8"/>
      <c r="R11" s="8"/>
      <c r="S11" s="8"/>
      <c r="T11" s="8"/>
      <c r="U11" s="37">
        <v>-5</v>
      </c>
      <c r="V11" s="22" t="e">
        <f>J11</f>
        <v>#REF!</v>
      </c>
      <c r="W11" s="8"/>
      <c r="X11" s="8"/>
      <c r="Y11" s="13"/>
      <c r="Z11" s="35" t="s">
        <v>111</v>
      </c>
      <c r="AA11" s="8"/>
      <c r="AB11" s="8"/>
      <c r="AC11" s="8"/>
      <c r="AD11" s="8"/>
      <c r="AE11" s="8"/>
      <c r="AF11" s="8"/>
      <c r="AG11" s="37">
        <v>-5</v>
      </c>
      <c r="AH11" s="8" t="e">
        <f>V11</f>
        <v>#REF!</v>
      </c>
      <c r="AI11" s="8"/>
      <c r="AJ11" s="8"/>
      <c r="AK11" s="26"/>
    </row>
    <row r="12" spans="2:37" x14ac:dyDescent="0.2">
      <c r="B12" s="35" t="s">
        <v>112</v>
      </c>
      <c r="C12" s="8"/>
      <c r="D12" s="8"/>
      <c r="E12" s="8"/>
      <c r="F12" s="8"/>
      <c r="G12" s="8"/>
      <c r="H12" s="37">
        <v>-6</v>
      </c>
      <c r="I12" s="12"/>
      <c r="J12" s="8" t="e">
        <f>#REF!</f>
        <v>#REF!</v>
      </c>
      <c r="K12" s="8"/>
      <c r="L12" s="26"/>
      <c r="N12" s="35" t="s">
        <v>112</v>
      </c>
      <c r="O12" s="8"/>
      <c r="P12" s="8"/>
      <c r="Q12" s="8"/>
      <c r="R12" s="8"/>
      <c r="S12" s="8"/>
      <c r="T12" s="8"/>
      <c r="U12" s="37">
        <v>-6</v>
      </c>
      <c r="V12" s="22" t="e">
        <f>J12</f>
        <v>#REF!</v>
      </c>
      <c r="W12" s="8"/>
      <c r="X12" s="8"/>
      <c r="Y12" s="13"/>
      <c r="Z12" s="35" t="s">
        <v>112</v>
      </c>
      <c r="AA12" s="8"/>
      <c r="AB12" s="8"/>
      <c r="AC12" s="8"/>
      <c r="AD12" s="8"/>
      <c r="AE12" s="8"/>
      <c r="AF12" s="8"/>
      <c r="AG12" s="37">
        <v>-6</v>
      </c>
      <c r="AH12" s="8" t="e">
        <f>V12</f>
        <v>#REF!</v>
      </c>
      <c r="AI12" s="8"/>
      <c r="AJ12" s="8"/>
      <c r="AK12" s="26"/>
    </row>
    <row r="13" spans="2:37" x14ac:dyDescent="0.2">
      <c r="B13" s="35" t="s">
        <v>113</v>
      </c>
      <c r="C13" s="8"/>
      <c r="D13" s="8"/>
      <c r="E13" s="8"/>
      <c r="F13" s="8"/>
      <c r="G13" s="8"/>
      <c r="H13" s="37" t="s">
        <v>114</v>
      </c>
      <c r="I13" s="12"/>
      <c r="J13" s="25" t="e">
        <f>#REF!</f>
        <v>#REF!</v>
      </c>
      <c r="K13" s="8"/>
      <c r="L13" s="26"/>
      <c r="N13" s="35" t="s">
        <v>113</v>
      </c>
      <c r="O13" s="8"/>
      <c r="P13" s="8"/>
      <c r="Q13" s="8"/>
      <c r="R13" s="8"/>
      <c r="S13" s="8"/>
      <c r="T13" s="8"/>
      <c r="U13" s="37" t="s">
        <v>114</v>
      </c>
      <c r="V13" s="22" t="e">
        <f>J13</f>
        <v>#REF!</v>
      </c>
      <c r="W13" s="8"/>
      <c r="X13" s="8"/>
      <c r="Y13" s="13"/>
      <c r="Z13" s="35" t="s">
        <v>113</v>
      </c>
      <c r="AA13" s="8"/>
      <c r="AB13" s="8"/>
      <c r="AC13" s="8"/>
      <c r="AD13" s="8"/>
      <c r="AE13" s="8"/>
      <c r="AF13" s="8"/>
      <c r="AG13" s="37" t="s">
        <v>114</v>
      </c>
      <c r="AH13" s="8" t="e">
        <f>V13</f>
        <v>#REF!</v>
      </c>
      <c r="AI13" s="8"/>
      <c r="AJ13" s="8"/>
      <c r="AK13" s="26"/>
    </row>
    <row r="14" spans="2:37" x14ac:dyDescent="0.2">
      <c r="B14" s="35" t="s">
        <v>115</v>
      </c>
      <c r="C14" s="8"/>
      <c r="D14" s="8"/>
      <c r="E14" s="8"/>
      <c r="F14" s="8"/>
      <c r="G14" s="8"/>
      <c r="H14" s="37">
        <v>-7</v>
      </c>
      <c r="I14" s="12"/>
      <c r="J14" s="8" t="e">
        <f>#REF!</f>
        <v>#REF!</v>
      </c>
      <c r="K14" s="8"/>
      <c r="L14" s="26"/>
      <c r="N14" s="35" t="s">
        <v>115</v>
      </c>
      <c r="O14" s="8"/>
      <c r="P14" s="8"/>
      <c r="Q14" s="8"/>
      <c r="R14" s="8"/>
      <c r="S14" s="8"/>
      <c r="T14" s="8"/>
      <c r="U14" s="37">
        <v>-7</v>
      </c>
      <c r="V14" s="12"/>
      <c r="W14" s="8"/>
      <c r="X14" s="8"/>
      <c r="Y14" s="13"/>
      <c r="Z14" s="35" t="s">
        <v>115</v>
      </c>
      <c r="AA14" s="8"/>
      <c r="AB14" s="8"/>
      <c r="AC14" s="8"/>
      <c r="AD14" s="8"/>
      <c r="AE14" s="8"/>
      <c r="AF14" s="8"/>
      <c r="AG14" s="37">
        <v>-7</v>
      </c>
      <c r="AH14" s="12"/>
      <c r="AI14" s="8"/>
      <c r="AJ14" s="8"/>
      <c r="AK14" s="26"/>
    </row>
    <row r="15" spans="2:37" ht="12.75" customHeight="1" x14ac:dyDescent="0.25">
      <c r="B15" s="38"/>
      <c r="C15" s="8"/>
      <c r="D15" s="8"/>
      <c r="E15" s="19" t="s">
        <v>152</v>
      </c>
      <c r="F15" s="8"/>
      <c r="G15" s="8"/>
      <c r="H15" s="8"/>
      <c r="I15" s="8"/>
      <c r="J15" s="8"/>
      <c r="K15" s="8"/>
      <c r="L15" s="26"/>
      <c r="N15" s="38"/>
      <c r="O15" s="8"/>
      <c r="P15" s="8"/>
      <c r="Q15" s="8"/>
      <c r="R15" s="19" t="s">
        <v>152</v>
      </c>
      <c r="S15" s="8"/>
      <c r="T15" s="8"/>
      <c r="U15" s="8"/>
      <c r="V15" s="8"/>
      <c r="W15" s="8"/>
      <c r="X15" s="8"/>
      <c r="Y15" s="13"/>
      <c r="Z15" s="38"/>
      <c r="AA15" s="8"/>
      <c r="AB15" s="8"/>
      <c r="AC15" s="8"/>
      <c r="AD15" s="19" t="s">
        <v>152</v>
      </c>
      <c r="AE15" s="8"/>
      <c r="AF15" s="8"/>
      <c r="AG15" s="8"/>
      <c r="AH15" s="8"/>
      <c r="AI15" s="8"/>
      <c r="AJ15" s="8"/>
      <c r="AK15" s="26"/>
    </row>
    <row r="16" spans="2:37" ht="12.75" customHeight="1" x14ac:dyDescent="0.2">
      <c r="B16" s="18"/>
      <c r="C16" s="21"/>
      <c r="D16" s="21"/>
      <c r="E16" s="21"/>
      <c r="F16" s="21"/>
      <c r="G16" s="21"/>
      <c r="H16" s="21"/>
      <c r="I16" s="21"/>
      <c r="J16" s="21"/>
      <c r="K16" s="21"/>
      <c r="L16" s="9"/>
      <c r="N16" s="18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13"/>
      <c r="Z16" s="18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9"/>
    </row>
    <row r="17" spans="2:37" ht="12.75" customHeight="1" thickBot="1" x14ac:dyDescent="0.25">
      <c r="Y17" s="8"/>
    </row>
    <row r="18" spans="2:37" ht="12.75" customHeight="1" x14ac:dyDescent="0.25">
      <c r="B18" s="39"/>
      <c r="C18" s="40"/>
      <c r="D18" s="41" t="s">
        <v>154</v>
      </c>
      <c r="N18" s="42">
        <v>-8</v>
      </c>
      <c r="P18" s="2"/>
      <c r="Q18" s="8"/>
      <c r="R18" t="s">
        <v>193</v>
      </c>
      <c r="Y18" s="8"/>
      <c r="Z18" s="42">
        <v>-8</v>
      </c>
      <c r="AB18" s="2"/>
      <c r="AC18" s="8"/>
      <c r="AD18" t="s">
        <v>193</v>
      </c>
    </row>
    <row r="19" spans="2:37" ht="12.75" customHeight="1" thickBot="1" x14ac:dyDescent="0.3">
      <c r="B19" s="43"/>
      <c r="C19" s="44"/>
      <c r="G19" s="41" t="s">
        <v>155</v>
      </c>
      <c r="Y19" s="8"/>
    </row>
    <row r="20" spans="2:37" ht="12.75" customHeigh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8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</row>
    <row r="21" spans="2:37" ht="16.5" customHeight="1" x14ac:dyDescent="0.2">
      <c r="B21" s="45" t="s">
        <v>156</v>
      </c>
      <c r="J21" s="46" t="s">
        <v>157</v>
      </c>
      <c r="K21" s="46"/>
      <c r="L21" s="46" t="s">
        <v>158</v>
      </c>
    </row>
    <row r="22" spans="2:37" ht="13.5" customHeight="1" x14ac:dyDescent="0.2">
      <c r="B22" s="46" t="s">
        <v>159</v>
      </c>
      <c r="I22" s="47">
        <v>-9</v>
      </c>
      <c r="J22" s="48" t="e">
        <f>#REF!</f>
        <v>#REF!</v>
      </c>
      <c r="K22" s="87"/>
      <c r="L22" s="88"/>
    </row>
    <row r="23" spans="2:37" ht="13.5" customHeight="1" x14ac:dyDescent="0.25">
      <c r="B23" s="46" t="s">
        <v>175</v>
      </c>
      <c r="I23" s="47">
        <v>-10</v>
      </c>
      <c r="J23" s="48" t="e">
        <f>#REF!</f>
        <v>#REF!</v>
      </c>
      <c r="K23" s="87"/>
      <c r="L23" s="88"/>
      <c r="N23" s="29" t="s">
        <v>160</v>
      </c>
      <c r="Z23" s="29" t="s">
        <v>160</v>
      </c>
    </row>
    <row r="24" spans="2:37" ht="13.5" customHeight="1" x14ac:dyDescent="0.2">
      <c r="B24" s="46" t="s">
        <v>176</v>
      </c>
      <c r="I24" s="49">
        <v>-11</v>
      </c>
      <c r="J24" s="50" t="e">
        <f>#REF!</f>
        <v>#REF!</v>
      </c>
      <c r="K24" s="51">
        <v>-12</v>
      </c>
      <c r="L24" s="50" t="e">
        <f>J24*0.2</f>
        <v>#REF!</v>
      </c>
    </row>
    <row r="25" spans="2:37" ht="16.5" customHeight="1" x14ac:dyDescent="0.2">
      <c r="B25" s="46" t="s">
        <v>177</v>
      </c>
      <c r="I25" s="49">
        <v>-13</v>
      </c>
      <c r="J25" s="10" t="e">
        <f>#REF!</f>
        <v>#REF!</v>
      </c>
      <c r="K25" s="49">
        <v>-14</v>
      </c>
      <c r="L25" s="10" t="e">
        <f>J25*0.1</f>
        <v>#REF!</v>
      </c>
      <c r="N25" s="52">
        <v>-9</v>
      </c>
      <c r="O25" s="46" t="s">
        <v>162</v>
      </c>
      <c r="U25" s="49">
        <v>-9</v>
      </c>
      <c r="V25" s="50" t="e">
        <f>#REF!</f>
        <v>#REF!</v>
      </c>
      <c r="Z25" s="52"/>
      <c r="AA25" s="46"/>
      <c r="AG25" s="53"/>
      <c r="AH25" s="25"/>
      <c r="AI25" s="8"/>
      <c r="AJ25" s="8"/>
    </row>
    <row r="26" spans="2:37" ht="13.5" customHeight="1" x14ac:dyDescent="0.2">
      <c r="B26" s="45" t="s">
        <v>178</v>
      </c>
      <c r="J26" s="46" t="s">
        <v>161</v>
      </c>
      <c r="K26" s="46"/>
      <c r="L26" s="46"/>
      <c r="N26" s="52"/>
      <c r="U26" s="53"/>
      <c r="V26" s="8"/>
      <c r="W26" s="8"/>
      <c r="X26" s="8"/>
      <c r="Z26" s="52"/>
      <c r="AG26" s="53"/>
      <c r="AH26" s="8"/>
      <c r="AI26" s="47">
        <v>-9</v>
      </c>
      <c r="AJ26" s="48" t="e">
        <f>#REF!</f>
        <v>#REF!</v>
      </c>
    </row>
    <row r="27" spans="2:37" ht="13.5" customHeight="1" x14ac:dyDescent="0.2">
      <c r="B27" s="46" t="s">
        <v>179</v>
      </c>
      <c r="I27" s="49">
        <v>-15</v>
      </c>
      <c r="J27" s="50" t="e">
        <f>#REF!</f>
        <v>#REF!</v>
      </c>
      <c r="K27" s="87"/>
      <c r="L27" s="88"/>
      <c r="N27" s="52">
        <v>-10</v>
      </c>
      <c r="O27" s="46" t="s">
        <v>118</v>
      </c>
      <c r="Q27" s="5"/>
      <c r="R27" s="5"/>
      <c r="U27" s="55"/>
      <c r="V27" s="8"/>
      <c r="W27" s="47">
        <v>-10</v>
      </c>
      <c r="X27" s="48" t="e">
        <f>#REF!</f>
        <v>#REF!</v>
      </c>
      <c r="Z27" s="52"/>
      <c r="AA27" s="46"/>
      <c r="AC27" s="42">
        <v>-9</v>
      </c>
      <c r="AD27" s="5" t="s">
        <v>119</v>
      </c>
      <c r="AG27" s="53"/>
      <c r="AH27" s="8"/>
      <c r="AI27" s="56"/>
      <c r="AJ27" s="57"/>
    </row>
    <row r="28" spans="2:37" ht="13.5" customHeight="1" x14ac:dyDescent="0.2">
      <c r="B28" s="46" t="s">
        <v>180</v>
      </c>
      <c r="I28" s="49">
        <v>-16</v>
      </c>
      <c r="J28" s="50" t="e">
        <f>#REF!</f>
        <v>#REF!</v>
      </c>
      <c r="K28" s="51">
        <v>-17</v>
      </c>
      <c r="L28" s="54" t="e">
        <f>J28*0.2</f>
        <v>#REF!</v>
      </c>
      <c r="N28" s="52"/>
      <c r="Q28" s="5"/>
      <c r="U28" s="55"/>
      <c r="V28" s="8"/>
      <c r="W28" s="56"/>
      <c r="X28" s="57"/>
      <c r="Z28" s="52"/>
      <c r="AC28" s="5"/>
      <c r="AG28" s="53"/>
      <c r="AH28" s="8"/>
      <c r="AI28" s="53"/>
      <c r="AJ28" s="25"/>
    </row>
    <row r="29" spans="2:37" x14ac:dyDescent="0.2">
      <c r="B29" s="46" t="s">
        <v>181</v>
      </c>
      <c r="I29" s="73">
        <v>-18</v>
      </c>
      <c r="J29" s="10" t="e">
        <f>#REF!</f>
        <v>#REF!</v>
      </c>
      <c r="K29" s="49">
        <v>-19</v>
      </c>
      <c r="L29" s="10" t="e">
        <f>J29*0.1</f>
        <v>#REF!</v>
      </c>
      <c r="N29" s="52">
        <v>-11</v>
      </c>
      <c r="O29" s="46" t="s">
        <v>120</v>
      </c>
      <c r="Q29" s="5"/>
      <c r="R29" s="5"/>
      <c r="U29" s="55"/>
      <c r="V29" s="8"/>
      <c r="W29" s="58">
        <v>-11</v>
      </c>
      <c r="X29" s="59" t="e">
        <f>#REF!</f>
        <v>#REF!</v>
      </c>
      <c r="Z29" s="52"/>
      <c r="AA29" s="46"/>
      <c r="AC29" s="5"/>
      <c r="AD29" s="5"/>
      <c r="AG29" s="53"/>
      <c r="AH29" s="8"/>
      <c r="AI29" s="53"/>
      <c r="AJ29" s="25"/>
    </row>
    <row r="30" spans="2:37" ht="13.5" customHeight="1" x14ac:dyDescent="0.2">
      <c r="B30" s="46" t="s">
        <v>182</v>
      </c>
      <c r="I30" s="49">
        <v>-20</v>
      </c>
      <c r="J30" s="50" t="e">
        <f>#REF!</f>
        <v>#REF!</v>
      </c>
      <c r="K30" s="51">
        <v>-21</v>
      </c>
      <c r="L30" s="50" t="e">
        <f>J30*0.2</f>
        <v>#REF!</v>
      </c>
      <c r="N30" s="52"/>
      <c r="O30" s="60" t="s">
        <v>122</v>
      </c>
      <c r="Q30" s="5"/>
      <c r="R30" s="60"/>
      <c r="U30" s="55"/>
      <c r="V30" s="8"/>
      <c r="W30" s="56"/>
      <c r="X30" s="57"/>
      <c r="Z30" s="52"/>
      <c r="AA30" s="60"/>
      <c r="AC30" s="5"/>
      <c r="AD30" s="60"/>
      <c r="AG30" s="53"/>
      <c r="AH30" s="8"/>
      <c r="AI30" s="47">
        <v>-10</v>
      </c>
      <c r="AJ30" s="48" t="e">
        <f>#REF!</f>
        <v>#REF!</v>
      </c>
    </row>
    <row r="31" spans="2:37" x14ac:dyDescent="0.2">
      <c r="B31" s="46" t="s">
        <v>183</v>
      </c>
      <c r="I31" s="49">
        <v>-22</v>
      </c>
      <c r="J31" s="50" t="e">
        <f>#REF!</f>
        <v>#REF!</v>
      </c>
      <c r="K31" s="51">
        <v>-23</v>
      </c>
      <c r="L31" s="50" t="e">
        <f>J31*0.1</f>
        <v>#REF!</v>
      </c>
      <c r="N31" s="52"/>
      <c r="Q31" s="5"/>
      <c r="U31" s="55"/>
      <c r="V31" s="8"/>
      <c r="W31" s="53"/>
      <c r="X31" s="25"/>
      <c r="Z31" s="52"/>
      <c r="AC31" s="42">
        <v>-10</v>
      </c>
      <c r="AD31" s="5" t="s">
        <v>123</v>
      </c>
      <c r="AG31" s="53"/>
      <c r="AH31" s="8"/>
      <c r="AI31" s="56"/>
      <c r="AJ31" s="57"/>
    </row>
    <row r="32" spans="2:37" ht="13.5" customHeight="1" x14ac:dyDescent="0.2">
      <c r="B32" s="74" t="s">
        <v>184</v>
      </c>
      <c r="I32" s="49">
        <v>-24</v>
      </c>
      <c r="J32" s="10" t="e">
        <f>#REF!</f>
        <v>#REF!</v>
      </c>
      <c r="K32" s="49">
        <v>-25</v>
      </c>
      <c r="L32" s="10" t="e">
        <f>J32*0.06</f>
        <v>#REF!</v>
      </c>
      <c r="N32" s="52">
        <v>-12</v>
      </c>
      <c r="O32" s="46" t="s">
        <v>124</v>
      </c>
      <c r="Q32" s="61"/>
      <c r="R32" s="5"/>
      <c r="U32" s="55"/>
      <c r="V32" s="8"/>
      <c r="W32" s="49">
        <v>-12</v>
      </c>
      <c r="X32" s="50" t="e">
        <f>#REF!</f>
        <v>#REF!</v>
      </c>
      <c r="Z32" s="52"/>
      <c r="AA32" s="46"/>
      <c r="AC32" s="61"/>
      <c r="AD32" s="5"/>
      <c r="AG32" s="53"/>
      <c r="AH32" s="8"/>
      <c r="AI32" s="53"/>
      <c r="AJ32" s="25"/>
    </row>
    <row r="33" spans="2:36" ht="13.5" customHeight="1" x14ac:dyDescent="0.2">
      <c r="B33" s="45" t="s">
        <v>121</v>
      </c>
      <c r="N33" s="52"/>
      <c r="Q33" s="5"/>
      <c r="U33" s="55"/>
      <c r="V33" s="8"/>
      <c r="W33" s="53"/>
      <c r="X33" s="25"/>
      <c r="Z33" s="52"/>
      <c r="AC33" s="42">
        <v>-11</v>
      </c>
      <c r="AD33" s="5" t="s">
        <v>151</v>
      </c>
      <c r="AG33" s="47">
        <v>-11</v>
      </c>
      <c r="AH33" s="23" t="e">
        <f>#REF!</f>
        <v>#REF!</v>
      </c>
      <c r="AI33" s="53"/>
      <c r="AJ33" s="25"/>
    </row>
    <row r="34" spans="2:36" ht="12" customHeight="1" x14ac:dyDescent="0.2">
      <c r="B34" s="46" t="s">
        <v>185</v>
      </c>
      <c r="I34" s="49">
        <v>-26</v>
      </c>
      <c r="J34" s="50" t="e">
        <f>#REF!</f>
        <v>#REF!</v>
      </c>
      <c r="N34" s="52">
        <v>-13</v>
      </c>
      <c r="O34" s="46" t="s">
        <v>125</v>
      </c>
      <c r="Q34" s="5"/>
      <c r="U34" s="55"/>
      <c r="V34" s="8"/>
      <c r="W34" s="47">
        <v>-13</v>
      </c>
      <c r="X34" s="48" t="e">
        <f>X27+X29+X32</f>
        <v>#REF!</v>
      </c>
      <c r="Z34" s="52"/>
      <c r="AA34" s="46"/>
      <c r="AC34" s="5"/>
      <c r="AG34" s="56"/>
      <c r="AH34" s="9"/>
      <c r="AI34" s="53"/>
      <c r="AJ34" s="25"/>
    </row>
    <row r="35" spans="2:36" ht="12.75" customHeight="1" x14ac:dyDescent="0.2">
      <c r="B35" s="46" t="s">
        <v>186</v>
      </c>
      <c r="I35" s="49">
        <v>-27</v>
      </c>
      <c r="J35" s="50"/>
      <c r="N35" s="52"/>
      <c r="O35" s="60" t="s">
        <v>126</v>
      </c>
      <c r="Q35" s="5"/>
      <c r="R35" s="5"/>
      <c r="U35" s="55"/>
      <c r="V35" s="8"/>
      <c r="W35" s="56"/>
      <c r="X35" s="57"/>
      <c r="Z35" s="52"/>
      <c r="AA35" s="60"/>
      <c r="AC35" s="5"/>
      <c r="AD35" s="5"/>
      <c r="AG35" s="53"/>
      <c r="AH35" s="8"/>
      <c r="AI35" s="53"/>
      <c r="AJ35" s="25"/>
    </row>
    <row r="36" spans="2:36" ht="13.5" customHeight="1" x14ac:dyDescent="0.2">
      <c r="B36" s="46" t="s">
        <v>187</v>
      </c>
      <c r="I36" s="89"/>
      <c r="J36" s="88"/>
      <c r="K36" s="49">
        <v>-28</v>
      </c>
      <c r="L36" s="50" t="e">
        <f>J34-J35</f>
        <v>#REF!</v>
      </c>
      <c r="N36" s="52"/>
      <c r="Q36" s="5"/>
      <c r="R36" s="60"/>
      <c r="U36" s="55"/>
      <c r="V36" s="8"/>
      <c r="W36" s="53"/>
      <c r="X36" s="25"/>
      <c r="Z36" s="52"/>
      <c r="AC36" s="5"/>
      <c r="AD36" s="60"/>
      <c r="AG36" s="53"/>
      <c r="AH36" s="8"/>
      <c r="AI36" s="53"/>
      <c r="AJ36" s="25"/>
    </row>
    <row r="37" spans="2:36" ht="13.5" customHeight="1" x14ac:dyDescent="0.2">
      <c r="B37" s="45" t="s">
        <v>192</v>
      </c>
      <c r="D37" s="4"/>
      <c r="I37" s="90"/>
      <c r="J37" s="91"/>
      <c r="K37" s="49">
        <v>-29</v>
      </c>
      <c r="L37" s="50" t="e">
        <f>L28+L29+L30+L31+L32+L36</f>
        <v>#REF!</v>
      </c>
      <c r="N37" s="52">
        <v>-14</v>
      </c>
      <c r="O37" s="46" t="s">
        <v>128</v>
      </c>
      <c r="Q37" s="5"/>
      <c r="U37" s="55"/>
      <c r="W37" s="49">
        <v>-14</v>
      </c>
      <c r="X37" s="50" t="e">
        <f>#REF!</f>
        <v>#REF!</v>
      </c>
      <c r="Z37" s="52"/>
      <c r="AA37" s="46"/>
      <c r="AC37" s="5"/>
      <c r="AG37" s="53"/>
      <c r="AH37" s="8"/>
      <c r="AI37" s="53"/>
      <c r="AJ37" s="25"/>
    </row>
    <row r="38" spans="2:36" ht="13.5" customHeight="1" thickBot="1" x14ac:dyDescent="0.25">
      <c r="B38" s="46" t="s">
        <v>188</v>
      </c>
      <c r="H38" s="8"/>
      <c r="I38" s="92">
        <v>-30</v>
      </c>
      <c r="J38" s="93" t="e">
        <f>IF(L37&gt;L24+L25,L37-L24-L25,0)</f>
        <v>#REF!</v>
      </c>
      <c r="K38" s="89"/>
      <c r="L38" s="88"/>
      <c r="N38" s="52"/>
      <c r="Q38" s="5"/>
      <c r="R38" s="5"/>
      <c r="U38" s="55"/>
      <c r="W38" s="55"/>
      <c r="X38" s="11"/>
      <c r="Z38" s="52"/>
      <c r="AC38" s="5"/>
      <c r="AD38" s="5"/>
      <c r="AG38" s="53"/>
      <c r="AH38" s="8"/>
      <c r="AI38" s="53"/>
      <c r="AJ38" s="25"/>
    </row>
    <row r="39" spans="2:36" x14ac:dyDescent="0.2">
      <c r="D39" s="20" t="s">
        <v>127</v>
      </c>
      <c r="H39" s="8"/>
      <c r="I39" s="94"/>
      <c r="J39" s="86"/>
      <c r="K39" s="90"/>
      <c r="L39" s="91"/>
      <c r="N39" s="52">
        <v>-15</v>
      </c>
      <c r="O39" s="46" t="s">
        <v>129</v>
      </c>
      <c r="Q39" s="5"/>
      <c r="U39" s="55"/>
      <c r="W39" s="62">
        <v>-15</v>
      </c>
      <c r="X39" s="63" t="e">
        <f>X34+X37</f>
        <v>#REF!</v>
      </c>
      <c r="Z39" s="52"/>
      <c r="AA39" s="46"/>
      <c r="AC39" s="5"/>
      <c r="AG39" s="53"/>
      <c r="AH39" s="8"/>
      <c r="AI39" s="53"/>
      <c r="AJ39" s="25"/>
    </row>
    <row r="40" spans="2:36" ht="12.75" customHeight="1" thickBot="1" x14ac:dyDescent="0.25">
      <c r="B40" s="46" t="s">
        <v>189</v>
      </c>
      <c r="I40" s="90"/>
      <c r="J40" s="91"/>
      <c r="K40" s="95">
        <v>-31</v>
      </c>
      <c r="L40" s="96" t="e">
        <f>IF(L24+L25&gt;L37,(L24+L25)-L37,0)</f>
        <v>#REF!</v>
      </c>
      <c r="N40" s="52"/>
      <c r="U40" s="55"/>
      <c r="W40" s="43"/>
      <c r="X40" s="44"/>
      <c r="Z40" s="52"/>
      <c r="AG40" s="53"/>
      <c r="AH40" s="8"/>
      <c r="AI40" s="8"/>
      <c r="AJ40" s="8"/>
    </row>
    <row r="41" spans="2:36" x14ac:dyDescent="0.2">
      <c r="B41" s="46" t="s">
        <v>190</v>
      </c>
      <c r="I41" s="90"/>
      <c r="J41" s="91"/>
      <c r="K41" s="49">
        <v>-32</v>
      </c>
      <c r="L41" s="50"/>
      <c r="N41" s="52">
        <v>-16</v>
      </c>
      <c r="O41" s="46" t="s">
        <v>130</v>
      </c>
      <c r="U41" s="47">
        <v>-16</v>
      </c>
      <c r="V41" s="23" t="e">
        <f>#REF!+#REF!</f>
        <v>#REF!</v>
      </c>
      <c r="Z41" s="52"/>
      <c r="AA41" s="46"/>
      <c r="AG41" s="53"/>
      <c r="AH41" s="8"/>
      <c r="AI41" s="8"/>
      <c r="AJ41" s="8"/>
    </row>
    <row r="42" spans="2:36" x14ac:dyDescent="0.2">
      <c r="B42" s="46" t="s">
        <v>191</v>
      </c>
      <c r="I42" s="94"/>
      <c r="J42" s="86"/>
      <c r="K42" s="49">
        <v>-33</v>
      </c>
      <c r="L42" s="50" t="e">
        <f>L40+L41</f>
        <v>#REF!</v>
      </c>
      <c r="N42" s="52"/>
      <c r="O42" s="46" t="s">
        <v>132</v>
      </c>
      <c r="U42" s="56"/>
      <c r="V42" s="9"/>
      <c r="Z42" s="21"/>
      <c r="AA42" s="21"/>
      <c r="AB42" s="21"/>
      <c r="AC42" s="21" t="str">
        <f>D43</f>
        <v>Shkurt</v>
      </c>
      <c r="AD42" s="21" t="e">
        <f>T47</f>
        <v>#REF!</v>
      </c>
      <c r="AE42" s="21"/>
      <c r="AF42" s="21" t="e">
        <f>V47</f>
        <v>#REF!</v>
      </c>
      <c r="AG42" s="21"/>
      <c r="AH42" s="21"/>
    </row>
    <row r="43" spans="2:36" x14ac:dyDescent="0.2">
      <c r="B43" s="64"/>
      <c r="C43" s="21"/>
      <c r="D43" s="21" t="s">
        <v>117</v>
      </c>
      <c r="E43" s="21" t="e">
        <f>E7</f>
        <v>#REF!</v>
      </c>
      <c r="F43" s="21"/>
      <c r="G43" s="21" t="e">
        <f>J11</f>
        <v>#REF!</v>
      </c>
      <c r="H43" s="21"/>
      <c r="N43" s="52"/>
      <c r="U43" s="55"/>
      <c r="Z43" s="64" t="s">
        <v>131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2:36" x14ac:dyDescent="0.2">
      <c r="N44" s="52">
        <v>-17</v>
      </c>
      <c r="O44" s="46" t="s">
        <v>133</v>
      </c>
      <c r="U44" s="47">
        <v>-17</v>
      </c>
      <c r="V44" s="23" t="e">
        <f>#REF!</f>
        <v>#REF!</v>
      </c>
    </row>
    <row r="45" spans="2:36" ht="12.75" customHeight="1" x14ac:dyDescent="0.2">
      <c r="B45" s="46" t="s">
        <v>131</v>
      </c>
      <c r="O45" s="46" t="s">
        <v>136</v>
      </c>
      <c r="U45" s="18"/>
      <c r="V45" s="9"/>
      <c r="AF45" s="5" t="s">
        <v>135</v>
      </c>
    </row>
    <row r="46" spans="2:36" ht="13.5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Z46" s="65" t="s">
        <v>134</v>
      </c>
    </row>
    <row r="47" spans="2:36" ht="12.75" customHeight="1" x14ac:dyDescent="0.2">
      <c r="N47" s="21"/>
      <c r="O47" s="21"/>
      <c r="P47" s="21"/>
      <c r="Q47" s="21"/>
      <c r="R47" s="21" t="str">
        <f>D43</f>
        <v>Shkurt</v>
      </c>
      <c r="S47" s="21"/>
      <c r="T47" s="21" t="e">
        <f>E43</f>
        <v>#REF!</v>
      </c>
      <c r="U47" s="21"/>
      <c r="V47" s="21" t="e">
        <f>G43</f>
        <v>#REF!</v>
      </c>
    </row>
    <row r="48" spans="2:36" x14ac:dyDescent="0.2">
      <c r="C48" s="46" t="s">
        <v>134</v>
      </c>
      <c r="G48" s="5" t="s">
        <v>135</v>
      </c>
      <c r="N48" s="64" t="s">
        <v>131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Z48" s="2"/>
      <c r="AB48" t="s">
        <v>137</v>
      </c>
    </row>
    <row r="49" spans="1:37" ht="12.75" customHeight="1" x14ac:dyDescent="0.2"/>
    <row r="50" spans="1:37" x14ac:dyDescent="0.2">
      <c r="C50" s="2"/>
      <c r="D50" s="46" t="s">
        <v>137</v>
      </c>
      <c r="F50" s="2"/>
      <c r="G50" s="46" t="s">
        <v>141</v>
      </c>
      <c r="T50" s="5" t="s">
        <v>135</v>
      </c>
      <c r="Z50" s="2"/>
      <c r="AB50" t="s">
        <v>139</v>
      </c>
      <c r="AH50" s="46" t="s">
        <v>140</v>
      </c>
      <c r="AI50" s="8"/>
      <c r="AJ50" s="17"/>
      <c r="AK50" s="23"/>
    </row>
    <row r="51" spans="1:37" ht="12.75" customHeight="1" x14ac:dyDescent="0.25">
      <c r="I51" s="52">
        <v>-34</v>
      </c>
      <c r="J51" s="46" t="s">
        <v>138</v>
      </c>
      <c r="K51" s="47">
        <v>-34</v>
      </c>
      <c r="L51" s="23"/>
      <c r="N51" s="65" t="s">
        <v>134</v>
      </c>
      <c r="AI51" s="8"/>
      <c r="AJ51" s="18"/>
      <c r="AK51" s="9"/>
    </row>
    <row r="52" spans="1:37" x14ac:dyDescent="0.2">
      <c r="C52" s="2"/>
      <c r="D52" s="46" t="s">
        <v>139</v>
      </c>
      <c r="F52" s="2"/>
      <c r="G52" s="46" t="s">
        <v>103</v>
      </c>
      <c r="K52" s="18"/>
      <c r="L52" s="9"/>
      <c r="Z52" s="2"/>
      <c r="AB52" t="s">
        <v>141</v>
      </c>
      <c r="AD52" s="16"/>
    </row>
    <row r="53" spans="1:37" ht="12.75" customHeight="1" x14ac:dyDescent="0.25">
      <c r="N53" s="2"/>
      <c r="P53" t="s">
        <v>137</v>
      </c>
      <c r="AD53" s="16" t="s">
        <v>145</v>
      </c>
      <c r="AI53" s="65"/>
      <c r="AJ53" s="65" t="s">
        <v>146</v>
      </c>
    </row>
    <row r="54" spans="1:37" ht="14.25" thickBot="1" x14ac:dyDescent="0.3">
      <c r="F54" s="16" t="s">
        <v>142</v>
      </c>
      <c r="Z54" s="2"/>
      <c r="AB54" t="s">
        <v>103</v>
      </c>
      <c r="AI54" s="65"/>
      <c r="AJ54" s="65" t="s">
        <v>147</v>
      </c>
    </row>
    <row r="55" spans="1:37" ht="13.5" x14ac:dyDescent="0.25">
      <c r="K55" s="65" t="s">
        <v>143</v>
      </c>
      <c r="N55" s="2"/>
      <c r="P55" t="s">
        <v>139</v>
      </c>
      <c r="V55" s="46" t="s">
        <v>148</v>
      </c>
      <c r="W55" s="39"/>
      <c r="X55" s="40"/>
    </row>
    <row r="56" spans="1:37" ht="14.25" thickBot="1" x14ac:dyDescent="0.3">
      <c r="E56" s="16"/>
      <c r="K56" s="65" t="s">
        <v>144</v>
      </c>
      <c r="W56" s="43"/>
      <c r="X56" s="44"/>
    </row>
    <row r="57" spans="1:37" x14ac:dyDescent="0.2">
      <c r="N57" s="2"/>
      <c r="P57" t="s">
        <v>141</v>
      </c>
      <c r="R57" s="16"/>
    </row>
    <row r="58" spans="1:37" ht="13.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R58" s="16" t="s">
        <v>142</v>
      </c>
      <c r="W58" s="65" t="s">
        <v>143</v>
      </c>
    </row>
    <row r="59" spans="1:37" ht="13.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N59" s="2"/>
      <c r="P59" t="s">
        <v>103</v>
      </c>
      <c r="W59" s="65" t="s">
        <v>144</v>
      </c>
    </row>
    <row r="60" spans="1:37" ht="13.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75"/>
      <c r="K60" s="75"/>
      <c r="L60" s="12"/>
    </row>
    <row r="61" spans="1:37" ht="15.75" x14ac:dyDescent="0.25">
      <c r="A61" s="12"/>
      <c r="B61" s="14"/>
      <c r="C61" s="14"/>
      <c r="D61" s="14"/>
      <c r="E61" s="12"/>
      <c r="F61" s="12"/>
      <c r="G61" s="12"/>
      <c r="H61" s="12"/>
      <c r="I61" s="12"/>
      <c r="J61" s="76"/>
      <c r="K61" s="76"/>
      <c r="L61" s="12"/>
    </row>
    <row r="62" spans="1:37" ht="15.75" customHeight="1" x14ac:dyDescent="0.25">
      <c r="A62" s="12"/>
      <c r="B62" s="14"/>
      <c r="C62" s="14"/>
      <c r="D62" s="14"/>
      <c r="E62" s="12"/>
      <c r="F62" s="12"/>
      <c r="G62" s="12"/>
      <c r="H62" s="12"/>
      <c r="I62" s="12"/>
      <c r="J62" s="76"/>
      <c r="K62" s="76"/>
      <c r="L62" s="12"/>
      <c r="U62" s="17"/>
      <c r="V62" s="27" t="s">
        <v>164</v>
      </c>
      <c r="W62" s="27"/>
      <c r="X62" s="27"/>
      <c r="Y62" s="13"/>
      <c r="AG62" s="17"/>
      <c r="AH62" s="27" t="s">
        <v>164</v>
      </c>
      <c r="AI62" s="27"/>
      <c r="AJ62" s="27"/>
      <c r="AK62" s="23"/>
    </row>
    <row r="63" spans="1:37" ht="15.75" x14ac:dyDescent="0.25">
      <c r="N63" s="29" t="s">
        <v>165</v>
      </c>
      <c r="O63" s="29"/>
      <c r="P63" s="29"/>
      <c r="Q63" s="29"/>
      <c r="U63" s="13"/>
      <c r="V63" s="19" t="s">
        <v>167</v>
      </c>
      <c r="W63" s="19"/>
      <c r="X63" s="19"/>
      <c r="Y63" s="13"/>
      <c r="Z63" s="29" t="s">
        <v>165</v>
      </c>
      <c r="AA63" s="29"/>
      <c r="AB63" s="29"/>
      <c r="AC63" s="29"/>
      <c r="AG63" s="13"/>
      <c r="AH63" s="19" t="s">
        <v>167</v>
      </c>
      <c r="AI63" s="19"/>
      <c r="AJ63" s="19"/>
      <c r="AK63" s="26"/>
    </row>
    <row r="64" spans="1:37" ht="12.75" customHeight="1" x14ac:dyDescent="0.25">
      <c r="H64" s="17"/>
      <c r="I64" s="22"/>
      <c r="J64" s="27" t="s">
        <v>163</v>
      </c>
      <c r="K64" s="27"/>
      <c r="L64" s="23"/>
      <c r="N64" s="29" t="s">
        <v>168</v>
      </c>
      <c r="O64" s="29"/>
      <c r="P64" s="29"/>
      <c r="Q64" s="29"/>
      <c r="U64" s="13"/>
      <c r="V64" s="8"/>
      <c r="W64" s="19"/>
      <c r="X64" s="19"/>
      <c r="Y64" s="13"/>
      <c r="Z64" s="29" t="s">
        <v>169</v>
      </c>
      <c r="AA64" s="29"/>
      <c r="AB64" s="29"/>
      <c r="AC64" s="29"/>
      <c r="AG64" s="13"/>
      <c r="AH64" s="8"/>
      <c r="AI64" s="19"/>
      <c r="AJ64" s="19"/>
      <c r="AK64" s="26"/>
    </row>
    <row r="65" spans="2:37" ht="12.75" customHeight="1" x14ac:dyDescent="0.25">
      <c r="B65" s="29" t="s">
        <v>165</v>
      </c>
      <c r="C65" s="29"/>
      <c r="D65" s="29"/>
      <c r="H65" s="13"/>
      <c r="I65" s="8"/>
      <c r="J65" s="19" t="s">
        <v>166</v>
      </c>
      <c r="K65" s="19"/>
      <c r="L65" s="26"/>
      <c r="N65" s="29" t="s">
        <v>171</v>
      </c>
      <c r="O65" s="29"/>
      <c r="P65" s="29"/>
      <c r="Q65" s="29"/>
      <c r="R65" s="24"/>
      <c r="U65" s="18"/>
      <c r="V65" s="21"/>
      <c r="W65" s="21"/>
      <c r="X65" s="21"/>
      <c r="Y65" s="13"/>
      <c r="Z65" s="29" t="s">
        <v>172</v>
      </c>
      <c r="AA65" s="29"/>
      <c r="AB65" s="29"/>
      <c r="AC65" s="29"/>
      <c r="AD65" s="24"/>
      <c r="AG65" s="18"/>
      <c r="AH65" s="21"/>
      <c r="AI65" s="21"/>
      <c r="AJ65" s="21"/>
      <c r="AK65" s="9"/>
    </row>
    <row r="66" spans="2:37" ht="12.75" customHeight="1" x14ac:dyDescent="0.25">
      <c r="B66" s="29"/>
      <c r="C66" s="29"/>
      <c r="D66" s="29"/>
      <c r="H66" s="13"/>
      <c r="I66" s="8"/>
      <c r="J66" s="19"/>
      <c r="K66" s="19"/>
      <c r="L66" s="26"/>
      <c r="P66" s="24"/>
      <c r="Q66" s="24"/>
      <c r="R66" s="24"/>
      <c r="AB66" s="24"/>
      <c r="AC66" s="24"/>
      <c r="AD66" s="24"/>
    </row>
    <row r="67" spans="2:37" ht="15.75" x14ac:dyDescent="0.25">
      <c r="B67" s="29" t="s">
        <v>170</v>
      </c>
      <c r="C67" s="29"/>
      <c r="D67" s="29"/>
      <c r="E67" s="24"/>
      <c r="H67" s="18"/>
      <c r="I67" s="21"/>
      <c r="J67" s="21"/>
      <c r="K67" s="21"/>
      <c r="L67" s="9"/>
      <c r="Q67" s="31" t="str">
        <f>D69</f>
        <v>(2) Periudha Tatimore</v>
      </c>
      <c r="R67" s="10"/>
      <c r="T67" s="32" t="s">
        <v>174</v>
      </c>
      <c r="U67" s="22" t="s">
        <v>108</v>
      </c>
      <c r="V67" s="22"/>
      <c r="W67" s="22"/>
      <c r="X67" s="22"/>
      <c r="Y67" s="13"/>
      <c r="AC67" s="31" t="str">
        <f>D69</f>
        <v>(2) Periudha Tatimore</v>
      </c>
      <c r="AD67" s="10"/>
      <c r="AF67" s="32" t="s">
        <v>174</v>
      </c>
      <c r="AG67" s="22" t="s">
        <v>108</v>
      </c>
      <c r="AH67" s="22"/>
      <c r="AI67" s="22"/>
      <c r="AJ67" s="22"/>
      <c r="AK67" s="23"/>
    </row>
    <row r="68" spans="2:37" ht="15" x14ac:dyDescent="0.2">
      <c r="D68" s="24"/>
      <c r="E68" s="24"/>
      <c r="Q68" s="84" t="str">
        <f>D70</f>
        <v>Shkurt</v>
      </c>
      <c r="R68" s="85" t="e">
        <f>E70</f>
        <v>#REF!</v>
      </c>
      <c r="T68" s="18"/>
      <c r="U68" s="21"/>
      <c r="V68" s="21"/>
      <c r="W68" s="21"/>
      <c r="X68" s="21"/>
      <c r="Y68" s="13"/>
      <c r="AC68" s="84" t="str">
        <f>D70</f>
        <v>Shkurt</v>
      </c>
      <c r="AD68" s="85" t="e">
        <f>E70</f>
        <v>#REF!</v>
      </c>
      <c r="AF68" s="18"/>
      <c r="AG68" s="21"/>
      <c r="AH68" s="21"/>
      <c r="AI68" s="21"/>
      <c r="AJ68" s="21"/>
      <c r="AK68" s="9"/>
    </row>
    <row r="69" spans="2:37" ht="13.5" x14ac:dyDescent="0.25">
      <c r="D69" s="31" t="s">
        <v>173</v>
      </c>
      <c r="E69" s="10"/>
      <c r="G69" s="32" t="s">
        <v>174</v>
      </c>
      <c r="H69" s="22" t="s">
        <v>107</v>
      </c>
      <c r="I69" s="22"/>
      <c r="J69" s="22"/>
      <c r="K69" s="22"/>
      <c r="L69" s="23"/>
    </row>
    <row r="70" spans="2:37" x14ac:dyDescent="0.2">
      <c r="D70" s="84" t="s">
        <v>117</v>
      </c>
      <c r="E70" s="85" t="e">
        <f>E7</f>
        <v>#REF!</v>
      </c>
      <c r="G70" s="18"/>
      <c r="H70" s="21"/>
      <c r="I70" s="21"/>
      <c r="J70" s="21"/>
      <c r="K70" s="21"/>
      <c r="L70" s="9"/>
      <c r="N70" s="33" t="s">
        <v>109</v>
      </c>
      <c r="O70" s="22"/>
      <c r="P70" s="22"/>
      <c r="Q70" s="22"/>
      <c r="R70" s="22"/>
      <c r="S70" s="22"/>
      <c r="T70" s="22"/>
      <c r="U70" s="34">
        <v>-3</v>
      </c>
      <c r="V70" s="72" t="e">
        <f>J72</f>
        <v>#REF!</v>
      </c>
      <c r="W70" s="22"/>
      <c r="X70" s="22"/>
      <c r="Y70" s="13"/>
      <c r="Z70" s="33" t="s">
        <v>109</v>
      </c>
      <c r="AA70" s="22"/>
      <c r="AB70" s="22"/>
      <c r="AC70" s="22"/>
      <c r="AD70" s="22"/>
      <c r="AE70" s="22"/>
      <c r="AF70" s="22"/>
      <c r="AG70" s="34">
        <v>-3</v>
      </c>
      <c r="AH70" s="22" t="e">
        <f>AH9</f>
        <v>#REF!</v>
      </c>
      <c r="AI70" s="22"/>
      <c r="AJ70" s="22"/>
      <c r="AK70" s="23"/>
    </row>
    <row r="71" spans="2:37" x14ac:dyDescent="0.2">
      <c r="N71" s="35" t="s">
        <v>110</v>
      </c>
      <c r="O71" s="8"/>
      <c r="P71" s="8"/>
      <c r="Q71" s="8"/>
      <c r="R71" s="8"/>
      <c r="S71" s="8"/>
      <c r="T71" s="8"/>
      <c r="U71" s="36">
        <v>-4</v>
      </c>
      <c r="V71" s="100" t="e">
        <f>J73</f>
        <v>#REF!</v>
      </c>
      <c r="W71" s="8"/>
      <c r="X71" s="8"/>
      <c r="Y71" s="13"/>
      <c r="Z71" s="35" t="s">
        <v>110</v>
      </c>
      <c r="AA71" s="8"/>
      <c r="AB71" s="8"/>
      <c r="AC71" s="8"/>
      <c r="AD71" s="8"/>
      <c r="AE71" s="8"/>
      <c r="AF71" s="8"/>
      <c r="AG71" s="36">
        <v>-4</v>
      </c>
      <c r="AH71" s="8" t="e">
        <f>AH10</f>
        <v>#REF!</v>
      </c>
      <c r="AI71" s="8"/>
      <c r="AJ71" s="8"/>
      <c r="AK71" s="26"/>
    </row>
    <row r="72" spans="2:37" x14ac:dyDescent="0.2">
      <c r="B72" s="33" t="s">
        <v>109</v>
      </c>
      <c r="C72" s="22"/>
      <c r="D72" s="22"/>
      <c r="E72" s="22"/>
      <c r="F72" s="22"/>
      <c r="G72" s="22"/>
      <c r="H72" s="34">
        <v>-3</v>
      </c>
      <c r="I72" s="22"/>
      <c r="J72" s="80" t="e">
        <f>J9</f>
        <v>#REF!</v>
      </c>
      <c r="K72" s="22"/>
      <c r="L72" s="23"/>
      <c r="N72" s="35" t="s">
        <v>111</v>
      </c>
      <c r="O72" s="8"/>
      <c r="P72" s="8"/>
      <c r="Q72" s="8"/>
      <c r="R72" s="8"/>
      <c r="S72" s="8"/>
      <c r="T72" s="8"/>
      <c r="U72" s="37">
        <v>-5</v>
      </c>
      <c r="V72" s="22" t="e">
        <f>J74</f>
        <v>#REF!</v>
      </c>
      <c r="W72" s="8"/>
      <c r="X72" s="8"/>
      <c r="Y72" s="13"/>
      <c r="Z72" s="35" t="s">
        <v>111</v>
      </c>
      <c r="AA72" s="8"/>
      <c r="AB72" s="8"/>
      <c r="AC72" s="8"/>
      <c r="AD72" s="8"/>
      <c r="AE72" s="8"/>
      <c r="AF72" s="8"/>
      <c r="AG72" s="37">
        <v>-5</v>
      </c>
      <c r="AH72" s="8" t="e">
        <f>AH11</f>
        <v>#REF!</v>
      </c>
      <c r="AI72" s="8"/>
      <c r="AJ72" s="8"/>
      <c r="AK72" s="26"/>
    </row>
    <row r="73" spans="2:37" x14ac:dyDescent="0.2">
      <c r="B73" s="35" t="s">
        <v>110</v>
      </c>
      <c r="C73" s="8"/>
      <c r="D73" s="8"/>
      <c r="E73" s="8"/>
      <c r="F73" s="8"/>
      <c r="G73" s="8"/>
      <c r="H73" s="36">
        <v>-4</v>
      </c>
      <c r="I73" s="8"/>
      <c r="J73" s="81" t="e">
        <f>J10</f>
        <v>#REF!</v>
      </c>
      <c r="K73" s="8"/>
      <c r="L73" s="26"/>
      <c r="N73" s="35" t="s">
        <v>112</v>
      </c>
      <c r="O73" s="8"/>
      <c r="P73" s="8"/>
      <c r="Q73" s="8"/>
      <c r="R73" s="8"/>
      <c r="S73" s="8"/>
      <c r="T73" s="8"/>
      <c r="U73" s="37">
        <v>-6</v>
      </c>
      <c r="V73" s="22" t="e">
        <f>J75</f>
        <v>#REF!</v>
      </c>
      <c r="W73" s="8"/>
      <c r="X73" s="8"/>
      <c r="Y73" s="13"/>
      <c r="Z73" s="35" t="s">
        <v>112</v>
      </c>
      <c r="AA73" s="8"/>
      <c r="AB73" s="8"/>
      <c r="AC73" s="8"/>
      <c r="AD73" s="8"/>
      <c r="AE73" s="8"/>
      <c r="AF73" s="8"/>
      <c r="AG73" s="37">
        <v>-6</v>
      </c>
      <c r="AH73" s="8" t="e">
        <f>AH12</f>
        <v>#REF!</v>
      </c>
      <c r="AI73" s="8"/>
      <c r="AJ73" s="8"/>
      <c r="AK73" s="26"/>
    </row>
    <row r="74" spans="2:37" x14ac:dyDescent="0.2">
      <c r="B74" s="35" t="s">
        <v>111</v>
      </c>
      <c r="C74" s="8"/>
      <c r="D74" s="8"/>
      <c r="E74" s="8"/>
      <c r="F74" s="8"/>
      <c r="G74" s="8"/>
      <c r="H74" s="37">
        <v>-5</v>
      </c>
      <c r="I74" s="12"/>
      <c r="J74" s="79" t="e">
        <f>J11</f>
        <v>#REF!</v>
      </c>
      <c r="K74" s="8"/>
      <c r="L74" s="26"/>
      <c r="N74" s="35" t="s">
        <v>113</v>
      </c>
      <c r="O74" s="8"/>
      <c r="P74" s="8"/>
      <c r="Q74" s="8"/>
      <c r="R74" s="8"/>
      <c r="S74" s="8"/>
      <c r="T74" s="8"/>
      <c r="U74" s="37" t="s">
        <v>114</v>
      </c>
      <c r="V74" s="22" t="e">
        <f>J76</f>
        <v>#REF!</v>
      </c>
      <c r="W74" s="8"/>
      <c r="X74" s="8"/>
      <c r="Y74" s="13"/>
      <c r="Z74" s="35" t="s">
        <v>113</v>
      </c>
      <c r="AA74" s="8"/>
      <c r="AB74" s="8"/>
      <c r="AC74" s="8"/>
      <c r="AD74" s="8"/>
      <c r="AE74" s="8"/>
      <c r="AF74" s="8"/>
      <c r="AG74" s="37" t="s">
        <v>114</v>
      </c>
      <c r="AH74" s="25" t="e">
        <f>V74</f>
        <v>#REF!</v>
      </c>
      <c r="AI74" s="8"/>
      <c r="AJ74" s="8"/>
      <c r="AK74" s="26"/>
    </row>
    <row r="75" spans="2:37" x14ac:dyDescent="0.2">
      <c r="B75" s="35" t="s">
        <v>112</v>
      </c>
      <c r="C75" s="8"/>
      <c r="D75" s="8"/>
      <c r="E75" s="8"/>
      <c r="F75" s="8"/>
      <c r="G75" s="8"/>
      <c r="H75" s="37">
        <v>-6</v>
      </c>
      <c r="I75" s="12"/>
      <c r="J75" s="77" t="e">
        <f>#REF!</f>
        <v>#REF!</v>
      </c>
      <c r="K75" s="8"/>
      <c r="L75" s="26"/>
      <c r="N75" s="35" t="s">
        <v>115</v>
      </c>
      <c r="O75" s="8"/>
      <c r="P75" s="8"/>
      <c r="Q75" s="8"/>
      <c r="R75" s="8"/>
      <c r="S75" s="8"/>
      <c r="T75" s="8"/>
      <c r="U75" s="37">
        <v>-7</v>
      </c>
      <c r="V75" s="12"/>
      <c r="W75" s="8"/>
      <c r="X75" s="8"/>
      <c r="Y75" s="13"/>
      <c r="Z75" s="35" t="s">
        <v>115</v>
      </c>
      <c r="AA75" s="8"/>
      <c r="AB75" s="8"/>
      <c r="AC75" s="8"/>
      <c r="AD75" s="8"/>
      <c r="AE75" s="8"/>
      <c r="AF75" s="8"/>
      <c r="AG75" s="37">
        <v>-7</v>
      </c>
      <c r="AH75" s="12"/>
      <c r="AI75" s="8"/>
      <c r="AJ75" s="8"/>
      <c r="AK75" s="26"/>
    </row>
    <row r="76" spans="2:37" ht="13.5" x14ac:dyDescent="0.25">
      <c r="B76" s="35" t="s">
        <v>113</v>
      </c>
      <c r="C76" s="8"/>
      <c r="D76" s="8"/>
      <c r="E76" s="8"/>
      <c r="F76" s="8"/>
      <c r="G76" s="8"/>
      <c r="H76" s="37" t="s">
        <v>114</v>
      </c>
      <c r="I76" s="12"/>
      <c r="J76" s="77" t="e">
        <f>#REF!</f>
        <v>#REF!</v>
      </c>
      <c r="K76" s="8"/>
      <c r="L76" s="26"/>
      <c r="N76" s="38"/>
      <c r="O76" s="8"/>
      <c r="P76" s="8"/>
      <c r="Q76" s="8"/>
      <c r="R76" s="19" t="s">
        <v>152</v>
      </c>
      <c r="S76" s="8"/>
      <c r="T76" s="8"/>
      <c r="U76" s="8"/>
      <c r="V76" s="8"/>
      <c r="W76" s="8"/>
      <c r="X76" s="8"/>
      <c r="Y76" s="13"/>
      <c r="Z76" s="38"/>
      <c r="AA76" s="8"/>
      <c r="AB76" s="8"/>
      <c r="AC76" s="8"/>
      <c r="AD76" s="19" t="s">
        <v>152</v>
      </c>
      <c r="AE76" s="8"/>
      <c r="AF76" s="8"/>
      <c r="AG76" s="8"/>
      <c r="AH76" s="8"/>
      <c r="AI76" s="8"/>
      <c r="AJ76" s="8"/>
      <c r="AK76" s="26"/>
    </row>
    <row r="77" spans="2:37" x14ac:dyDescent="0.2">
      <c r="B77" s="35" t="s">
        <v>115</v>
      </c>
      <c r="C77" s="8"/>
      <c r="D77" s="8"/>
      <c r="E77" s="8"/>
      <c r="F77" s="8"/>
      <c r="G77" s="8"/>
      <c r="H77" s="37">
        <v>-7</v>
      </c>
      <c r="I77" s="12"/>
      <c r="J77" s="8"/>
      <c r="K77" s="8"/>
      <c r="L77" s="26"/>
      <c r="N77" s="18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13"/>
      <c r="Z77" s="18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9"/>
    </row>
    <row r="78" spans="2:37" ht="13.5" x14ac:dyDescent="0.25">
      <c r="B78" s="38"/>
      <c r="C78" s="8"/>
      <c r="D78" s="8"/>
      <c r="E78" s="19" t="s">
        <v>152</v>
      </c>
      <c r="F78" s="8"/>
      <c r="G78" s="8"/>
      <c r="H78" s="8"/>
      <c r="I78" s="8"/>
      <c r="J78" s="8"/>
      <c r="K78" s="8"/>
      <c r="L78" s="26"/>
    </row>
    <row r="79" spans="2:37" x14ac:dyDescent="0.2">
      <c r="B79" s="18"/>
      <c r="C79" s="21"/>
      <c r="D79" s="21"/>
      <c r="E79" s="21"/>
      <c r="F79" s="21"/>
      <c r="G79" s="21"/>
      <c r="H79" s="21"/>
      <c r="I79" s="21"/>
      <c r="J79" s="21"/>
      <c r="K79" s="21"/>
      <c r="L79" s="9"/>
      <c r="N79" s="42">
        <v>-8</v>
      </c>
      <c r="P79" s="2"/>
      <c r="Q79" s="8"/>
      <c r="R79" t="s">
        <v>193</v>
      </c>
      <c r="Z79" s="42">
        <v>-8</v>
      </c>
      <c r="AB79" s="2"/>
      <c r="AC79" s="8"/>
      <c r="AD79" t="s">
        <v>193</v>
      </c>
    </row>
    <row r="80" spans="2:37" ht="13.5" thickBot="1" x14ac:dyDescent="0.25"/>
    <row r="81" spans="2:37" ht="13.5" x14ac:dyDescent="0.25">
      <c r="B81" s="39"/>
      <c r="C81" s="40"/>
      <c r="D81" s="41" t="s">
        <v>154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2:37" ht="14.25" thickBot="1" x14ac:dyDescent="0.3">
      <c r="B82" s="43"/>
      <c r="C82" s="44"/>
      <c r="G82" s="41" t="s">
        <v>155</v>
      </c>
    </row>
    <row r="83" spans="2:37" x14ac:dyDescent="0.2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2:37" ht="15.75" x14ac:dyDescent="0.25">
      <c r="B84" s="45" t="s">
        <v>156</v>
      </c>
      <c r="J84" s="46" t="s">
        <v>157</v>
      </c>
      <c r="K84" s="46"/>
      <c r="L84" s="46" t="s">
        <v>158</v>
      </c>
      <c r="N84" s="29" t="s">
        <v>160</v>
      </c>
      <c r="Z84" s="29" t="s">
        <v>160</v>
      </c>
    </row>
    <row r="85" spans="2:37" x14ac:dyDescent="0.2">
      <c r="B85" s="46" t="s">
        <v>159</v>
      </c>
      <c r="I85" s="47">
        <v>-9</v>
      </c>
      <c r="J85" s="48" t="e">
        <f>#REF!</f>
        <v>#REF!</v>
      </c>
      <c r="K85" s="87"/>
      <c r="L85" s="88"/>
    </row>
    <row r="86" spans="2:37" x14ac:dyDescent="0.2">
      <c r="B86" s="46" t="s">
        <v>175</v>
      </c>
      <c r="I86" s="47">
        <v>-10</v>
      </c>
      <c r="J86" s="48" t="e">
        <f>#REF!</f>
        <v>#REF!</v>
      </c>
      <c r="K86" s="87"/>
      <c r="L86" s="88"/>
      <c r="N86" s="52">
        <v>-9</v>
      </c>
      <c r="O86" s="46" t="s">
        <v>162</v>
      </c>
      <c r="U86" s="49">
        <v>-9</v>
      </c>
      <c r="V86" s="50" t="e">
        <f>#REF!</f>
        <v>#REF!</v>
      </c>
      <c r="Z86" s="52"/>
      <c r="AA86" s="46"/>
      <c r="AG86" s="53"/>
      <c r="AH86" s="25"/>
      <c r="AI86" s="8"/>
      <c r="AJ86" s="8"/>
    </row>
    <row r="87" spans="2:37" x14ac:dyDescent="0.2">
      <c r="B87" s="46" t="s">
        <v>176</v>
      </c>
      <c r="I87" s="49">
        <v>-11</v>
      </c>
      <c r="J87" s="50" t="e">
        <f>#REF!</f>
        <v>#REF!</v>
      </c>
      <c r="K87" s="51">
        <v>-12</v>
      </c>
      <c r="L87" s="50" t="e">
        <f>J87*0.2</f>
        <v>#REF!</v>
      </c>
      <c r="N87" s="52"/>
      <c r="U87" s="53"/>
      <c r="V87" s="8"/>
      <c r="W87" s="8"/>
      <c r="X87" s="8"/>
      <c r="Z87" s="52"/>
      <c r="AG87" s="53"/>
      <c r="AH87" s="8"/>
      <c r="AI87" s="47">
        <v>-9</v>
      </c>
      <c r="AJ87" s="48" t="e">
        <f>#REF!</f>
        <v>#REF!</v>
      </c>
    </row>
    <row r="88" spans="2:37" x14ac:dyDescent="0.2">
      <c r="B88" s="46" t="s">
        <v>177</v>
      </c>
      <c r="I88" s="49">
        <v>-13</v>
      </c>
      <c r="J88" s="10" t="e">
        <f>#REF!</f>
        <v>#REF!</v>
      </c>
      <c r="K88" s="49">
        <v>-14</v>
      </c>
      <c r="L88" s="10" t="e">
        <f>J88*0.1</f>
        <v>#REF!</v>
      </c>
      <c r="N88" s="52">
        <v>-10</v>
      </c>
      <c r="O88" s="46" t="s">
        <v>118</v>
      </c>
      <c r="Q88" s="5"/>
      <c r="R88" s="5"/>
      <c r="U88" s="55"/>
      <c r="V88" s="8"/>
      <c r="W88" s="47">
        <v>-10</v>
      </c>
      <c r="X88" s="48" t="e">
        <f>#REF!</f>
        <v>#REF!</v>
      </c>
      <c r="Z88" s="52"/>
      <c r="AA88" s="46"/>
      <c r="AC88" s="42">
        <v>-9</v>
      </c>
      <c r="AD88" s="5" t="s">
        <v>119</v>
      </c>
      <c r="AG88" s="53"/>
      <c r="AH88" s="8"/>
      <c r="AI88" s="56"/>
      <c r="AJ88" s="57"/>
    </row>
    <row r="89" spans="2:37" x14ac:dyDescent="0.2">
      <c r="B89" s="45" t="s">
        <v>178</v>
      </c>
      <c r="J89" s="46" t="s">
        <v>161</v>
      </c>
      <c r="K89" s="46"/>
      <c r="L89" s="46"/>
      <c r="N89" s="52"/>
      <c r="Q89" s="5"/>
      <c r="U89" s="55"/>
      <c r="V89" s="8"/>
      <c r="W89" s="56"/>
      <c r="X89" s="57"/>
      <c r="Z89" s="52"/>
      <c r="AC89" s="5"/>
      <c r="AG89" s="53"/>
      <c r="AH89" s="8"/>
      <c r="AI89" s="53"/>
      <c r="AJ89" s="25"/>
    </row>
    <row r="90" spans="2:37" x14ac:dyDescent="0.2">
      <c r="B90" s="46" t="s">
        <v>179</v>
      </c>
      <c r="I90" s="49">
        <v>-15</v>
      </c>
      <c r="J90" s="50" t="e">
        <f>#REF!</f>
        <v>#REF!</v>
      </c>
      <c r="K90" s="87"/>
      <c r="L90" s="88"/>
      <c r="N90" s="52">
        <v>-11</v>
      </c>
      <c r="O90" s="46" t="s">
        <v>120</v>
      </c>
      <c r="Q90" s="5"/>
      <c r="R90" s="5"/>
      <c r="U90" s="55"/>
      <c r="V90" s="8"/>
      <c r="W90" s="58">
        <v>-11</v>
      </c>
      <c r="X90" s="59" t="e">
        <f>#REF!</f>
        <v>#REF!</v>
      </c>
      <c r="Z90" s="52"/>
      <c r="AA90" s="46"/>
      <c r="AC90" s="5"/>
      <c r="AD90" s="5"/>
      <c r="AG90" s="53"/>
      <c r="AH90" s="8"/>
      <c r="AI90" s="53"/>
      <c r="AJ90" s="25"/>
    </row>
    <row r="91" spans="2:37" x14ac:dyDescent="0.2">
      <c r="B91" s="46" t="s">
        <v>180</v>
      </c>
      <c r="I91" s="49">
        <v>-16</v>
      </c>
      <c r="J91" s="50" t="e">
        <f>#REF!</f>
        <v>#REF!</v>
      </c>
      <c r="K91" s="51">
        <v>-17</v>
      </c>
      <c r="L91" s="54" t="e">
        <f>J91*0.2</f>
        <v>#REF!</v>
      </c>
      <c r="N91" s="52"/>
      <c r="O91" s="60" t="s">
        <v>122</v>
      </c>
      <c r="Q91" s="5"/>
      <c r="R91" s="60"/>
      <c r="U91" s="55"/>
      <c r="V91" s="8"/>
      <c r="W91" s="56"/>
      <c r="X91" s="57"/>
      <c r="Z91" s="52"/>
      <c r="AA91" s="60"/>
      <c r="AC91" s="5"/>
      <c r="AD91" s="60"/>
      <c r="AG91" s="53"/>
      <c r="AH91" s="8"/>
      <c r="AI91" s="47">
        <v>-10</v>
      </c>
      <c r="AJ91" s="48" t="e">
        <f>#REF!</f>
        <v>#REF!</v>
      </c>
    </row>
    <row r="92" spans="2:37" x14ac:dyDescent="0.2">
      <c r="B92" s="46" t="s">
        <v>181</v>
      </c>
      <c r="I92" s="73">
        <v>-18</v>
      </c>
      <c r="J92" s="10" t="e">
        <f>#REF!</f>
        <v>#REF!</v>
      </c>
      <c r="K92" s="49">
        <v>-19</v>
      </c>
      <c r="L92" s="10" t="e">
        <f>J92*0.1</f>
        <v>#REF!</v>
      </c>
      <c r="N92" s="52"/>
      <c r="Q92" s="5"/>
      <c r="U92" s="55"/>
      <c r="V92" s="8"/>
      <c r="W92" s="53"/>
      <c r="X92" s="25"/>
      <c r="Z92" s="52"/>
      <c r="AC92" s="42">
        <v>-10</v>
      </c>
      <c r="AD92" s="5" t="s">
        <v>123</v>
      </c>
      <c r="AG92" s="53"/>
      <c r="AH92" s="8"/>
      <c r="AI92" s="56"/>
      <c r="AJ92" s="57"/>
    </row>
    <row r="93" spans="2:37" x14ac:dyDescent="0.2">
      <c r="B93" s="46" t="s">
        <v>182</v>
      </c>
      <c r="I93" s="49">
        <v>-20</v>
      </c>
      <c r="J93" s="50" t="e">
        <f>#REF!</f>
        <v>#REF!</v>
      </c>
      <c r="K93" s="51">
        <v>-21</v>
      </c>
      <c r="L93" s="50" t="e">
        <f>J93*0.2</f>
        <v>#REF!</v>
      </c>
      <c r="N93" s="52">
        <v>-12</v>
      </c>
      <c r="O93" s="46" t="s">
        <v>124</v>
      </c>
      <c r="Q93" s="61"/>
      <c r="R93" s="5"/>
      <c r="U93" s="55"/>
      <c r="V93" s="8"/>
      <c r="W93" s="49">
        <v>-12</v>
      </c>
      <c r="X93" s="50" t="e">
        <f>#REF!</f>
        <v>#REF!</v>
      </c>
      <c r="Z93" s="52"/>
      <c r="AA93" s="46"/>
      <c r="AC93" s="61"/>
      <c r="AD93" s="5"/>
      <c r="AG93" s="53"/>
      <c r="AH93" s="8"/>
      <c r="AI93" s="53"/>
      <c r="AJ93" s="25"/>
    </row>
    <row r="94" spans="2:37" x14ac:dyDescent="0.2">
      <c r="B94" s="46" t="s">
        <v>183</v>
      </c>
      <c r="I94" s="49">
        <v>-22</v>
      </c>
      <c r="J94" s="50" t="e">
        <f>#REF!</f>
        <v>#REF!</v>
      </c>
      <c r="K94" s="51">
        <v>-23</v>
      </c>
      <c r="L94" s="50" t="e">
        <f>J94*0.1</f>
        <v>#REF!</v>
      </c>
      <c r="N94" s="52"/>
      <c r="Q94" s="5"/>
      <c r="U94" s="55"/>
      <c r="V94" s="8"/>
      <c r="W94" s="53"/>
      <c r="X94" s="25"/>
      <c r="Z94" s="52"/>
      <c r="AC94" s="42">
        <v>-11</v>
      </c>
      <c r="AD94" s="5" t="s">
        <v>151</v>
      </c>
      <c r="AG94" s="47">
        <v>-11</v>
      </c>
      <c r="AH94" s="23" t="e">
        <f>#REF!</f>
        <v>#REF!</v>
      </c>
      <c r="AI94" s="53"/>
      <c r="AJ94" s="25"/>
    </row>
    <row r="95" spans="2:37" x14ac:dyDescent="0.2">
      <c r="B95" s="74" t="s">
        <v>184</v>
      </c>
      <c r="I95" s="49">
        <v>-24</v>
      </c>
      <c r="J95" s="10" t="e">
        <f>#REF!</f>
        <v>#REF!</v>
      </c>
      <c r="K95" s="49">
        <v>-25</v>
      </c>
      <c r="L95" s="10" t="e">
        <f>J95*0.06</f>
        <v>#REF!</v>
      </c>
      <c r="N95" s="52">
        <v>-13</v>
      </c>
      <c r="O95" s="46" t="s">
        <v>125</v>
      </c>
      <c r="Q95" s="5"/>
      <c r="U95" s="55"/>
      <c r="V95" s="8"/>
      <c r="W95" s="47">
        <v>-13</v>
      </c>
      <c r="X95" s="48" t="e">
        <f>X88+X90+X93</f>
        <v>#REF!</v>
      </c>
      <c r="Z95" s="52"/>
      <c r="AA95" s="46"/>
      <c r="AC95" s="5"/>
      <c r="AG95" s="56"/>
      <c r="AH95" s="9"/>
      <c r="AI95" s="53"/>
      <c r="AJ95" s="25"/>
    </row>
    <row r="96" spans="2:37" x14ac:dyDescent="0.2">
      <c r="B96" s="45" t="s">
        <v>121</v>
      </c>
      <c r="N96" s="52"/>
      <c r="O96" s="60" t="s">
        <v>126</v>
      </c>
      <c r="Q96" s="5"/>
      <c r="R96" s="5"/>
      <c r="U96" s="55"/>
      <c r="V96" s="8"/>
      <c r="W96" s="56"/>
      <c r="X96" s="57"/>
      <c r="Z96" s="52"/>
      <c r="AA96" s="60"/>
      <c r="AC96" s="5"/>
      <c r="AD96" s="5"/>
      <c r="AG96" s="53"/>
      <c r="AH96" s="8"/>
      <c r="AI96" s="53"/>
      <c r="AJ96" s="25"/>
    </row>
    <row r="97" spans="2:37" x14ac:dyDescent="0.2">
      <c r="B97" s="46" t="s">
        <v>185</v>
      </c>
      <c r="I97" s="49">
        <v>-26</v>
      </c>
      <c r="J97" s="50" t="e">
        <f>J38</f>
        <v>#REF!</v>
      </c>
      <c r="N97" s="52"/>
      <c r="Q97" s="5"/>
      <c r="R97" s="60"/>
      <c r="U97" s="55"/>
      <c r="V97" s="8"/>
      <c r="W97" s="53"/>
      <c r="X97" s="25"/>
      <c r="Z97" s="52"/>
      <c r="AC97" s="5"/>
      <c r="AD97" s="60"/>
      <c r="AG97" s="53"/>
      <c r="AH97" s="8"/>
      <c r="AI97" s="53"/>
      <c r="AJ97" s="25"/>
    </row>
    <row r="98" spans="2:37" x14ac:dyDescent="0.2">
      <c r="B98" s="46" t="s">
        <v>186</v>
      </c>
      <c r="I98" s="49">
        <v>-27</v>
      </c>
      <c r="J98" s="50"/>
      <c r="N98" s="52">
        <v>-14</v>
      </c>
      <c r="O98" s="46" t="s">
        <v>128</v>
      </c>
      <c r="Q98" s="5"/>
      <c r="U98" s="55"/>
      <c r="W98" s="49">
        <v>-14</v>
      </c>
      <c r="X98" s="50" t="e">
        <f>#REF!</f>
        <v>#REF!</v>
      </c>
      <c r="Z98" s="52"/>
      <c r="AA98" s="46"/>
      <c r="AC98" s="5"/>
      <c r="AG98" s="53"/>
      <c r="AH98" s="8"/>
      <c r="AI98" s="53"/>
      <c r="AJ98" s="25"/>
    </row>
    <row r="99" spans="2:37" ht="13.5" thickBot="1" x14ac:dyDescent="0.25">
      <c r="B99" s="46" t="s">
        <v>187</v>
      </c>
      <c r="I99" s="89"/>
      <c r="J99" s="88"/>
      <c r="K99" s="49">
        <v>-28</v>
      </c>
      <c r="L99" s="50" t="e">
        <f>J97-J98</f>
        <v>#REF!</v>
      </c>
      <c r="N99" s="52"/>
      <c r="Q99" s="5"/>
      <c r="R99" s="5"/>
      <c r="U99" s="55"/>
      <c r="W99" s="55"/>
      <c r="X99" s="11"/>
      <c r="Z99" s="52"/>
      <c r="AC99" s="5"/>
      <c r="AD99" s="5"/>
      <c r="AG99" s="53"/>
      <c r="AH99" s="8"/>
      <c r="AI99" s="53"/>
      <c r="AJ99" s="25"/>
    </row>
    <row r="100" spans="2:37" x14ac:dyDescent="0.2">
      <c r="B100" s="45" t="s">
        <v>192</v>
      </c>
      <c r="D100" s="4"/>
      <c r="I100" s="90"/>
      <c r="J100" s="91"/>
      <c r="K100" s="49">
        <v>-29</v>
      </c>
      <c r="L100" s="50" t="e">
        <f>L91+L92+L93+L94+L95+L99</f>
        <v>#REF!</v>
      </c>
      <c r="N100" s="52">
        <v>-15</v>
      </c>
      <c r="O100" s="46" t="s">
        <v>129</v>
      </c>
      <c r="Q100" s="5"/>
      <c r="U100" s="55"/>
      <c r="W100" s="62">
        <v>-15</v>
      </c>
      <c r="X100" s="63" t="e">
        <f>X95+X98</f>
        <v>#REF!</v>
      </c>
      <c r="Z100" s="52"/>
      <c r="AA100" s="46"/>
      <c r="AC100" s="5"/>
      <c r="AG100" s="53"/>
      <c r="AH100" s="8"/>
      <c r="AI100" s="53"/>
      <c r="AJ100" s="25"/>
    </row>
    <row r="101" spans="2:37" ht="13.5" thickBot="1" x14ac:dyDescent="0.25">
      <c r="B101" s="46" t="s">
        <v>188</v>
      </c>
      <c r="H101" s="8"/>
      <c r="I101" s="92">
        <v>-30</v>
      </c>
      <c r="J101" s="93" t="e">
        <f>IF(L100&gt;L87+L88,L100-L87-L88,0)</f>
        <v>#REF!</v>
      </c>
      <c r="K101" s="89"/>
      <c r="L101" s="88"/>
      <c r="N101" s="52"/>
      <c r="U101" s="55"/>
      <c r="W101" s="43"/>
      <c r="X101" s="66"/>
      <c r="Z101" s="52"/>
      <c r="AG101" s="53"/>
      <c r="AH101" s="8"/>
      <c r="AI101" s="8"/>
      <c r="AJ101" s="8"/>
    </row>
    <row r="102" spans="2:37" x14ac:dyDescent="0.2">
      <c r="D102" s="20" t="s">
        <v>127</v>
      </c>
      <c r="H102" s="8"/>
      <c r="I102" s="94"/>
      <c r="J102" s="86"/>
      <c r="K102" s="90"/>
      <c r="L102" s="91"/>
      <c r="N102" s="52">
        <v>-16</v>
      </c>
      <c r="O102" s="46" t="s">
        <v>130</v>
      </c>
      <c r="U102" s="47">
        <v>-16</v>
      </c>
      <c r="V102" s="23" t="e">
        <f>#REF!+#REF!</f>
        <v>#REF!</v>
      </c>
      <c r="Z102" s="52"/>
      <c r="AA102" s="46"/>
      <c r="AG102" s="53"/>
      <c r="AH102" s="8"/>
      <c r="AI102" s="8"/>
      <c r="AJ102" s="8"/>
    </row>
    <row r="103" spans="2:37" x14ac:dyDescent="0.2">
      <c r="B103" s="46" t="s">
        <v>189</v>
      </c>
      <c r="I103" s="90"/>
      <c r="J103" s="91"/>
      <c r="K103" s="95">
        <v>-31</v>
      </c>
      <c r="L103" s="96" t="e">
        <f>IF(L87+L88&gt;L100,(L87+L88)-L100,0)</f>
        <v>#REF!</v>
      </c>
      <c r="N103" s="52"/>
      <c r="O103" s="46" t="s">
        <v>132</v>
      </c>
      <c r="U103" s="56"/>
      <c r="V103" s="9"/>
      <c r="Z103" s="21"/>
      <c r="AA103" s="21"/>
      <c r="AB103" s="21"/>
      <c r="AC103" s="21" t="str">
        <f>D106</f>
        <v>Mars</v>
      </c>
      <c r="AD103" s="21" t="e">
        <f>E106</f>
        <v>#REF!</v>
      </c>
      <c r="AE103" s="21"/>
      <c r="AF103" s="21" t="e">
        <f>G106</f>
        <v>#REF!</v>
      </c>
      <c r="AG103" s="21"/>
      <c r="AH103" s="21"/>
    </row>
    <row r="104" spans="2:37" x14ac:dyDescent="0.2">
      <c r="B104" s="46" t="s">
        <v>190</v>
      </c>
      <c r="I104" s="90"/>
      <c r="J104" s="91"/>
      <c r="K104" s="49">
        <v>-32</v>
      </c>
      <c r="L104" s="50"/>
      <c r="N104" s="52"/>
      <c r="U104" s="55"/>
      <c r="Z104" s="64" t="s">
        <v>131</v>
      </c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</row>
    <row r="105" spans="2:37" x14ac:dyDescent="0.2">
      <c r="B105" s="46" t="s">
        <v>191</v>
      </c>
      <c r="I105" s="94"/>
      <c r="J105" s="86"/>
      <c r="K105" s="49">
        <v>-33</v>
      </c>
      <c r="L105" s="50" t="e">
        <f>L103+L104</f>
        <v>#REF!</v>
      </c>
      <c r="N105" s="52">
        <v>-17</v>
      </c>
      <c r="O105" s="46" t="s">
        <v>133</v>
      </c>
      <c r="U105" s="47">
        <v>-17</v>
      </c>
      <c r="V105" s="23" t="e">
        <f>#REF!</f>
        <v>#REF!</v>
      </c>
    </row>
    <row r="106" spans="2:37" x14ac:dyDescent="0.2">
      <c r="B106" s="64"/>
      <c r="C106" s="21"/>
      <c r="D106" s="21" t="s">
        <v>93</v>
      </c>
      <c r="E106" s="21" t="e">
        <f>E43</f>
        <v>#REF!</v>
      </c>
      <c r="F106" s="21"/>
      <c r="G106" s="21" t="e">
        <f>J74</f>
        <v>#REF!</v>
      </c>
      <c r="H106" s="21"/>
      <c r="O106" s="46" t="s">
        <v>136</v>
      </c>
      <c r="U106" s="18"/>
      <c r="V106" s="9"/>
      <c r="AF106" s="5" t="s">
        <v>135</v>
      </c>
    </row>
    <row r="107" spans="2:37" ht="13.5" x14ac:dyDescent="0.25">
      <c r="Z107" s="65" t="s">
        <v>134</v>
      </c>
    </row>
    <row r="108" spans="2:37" x14ac:dyDescent="0.2">
      <c r="B108" s="46" t="s">
        <v>131</v>
      </c>
      <c r="N108" s="21"/>
      <c r="O108" s="21"/>
      <c r="P108" s="21"/>
      <c r="Q108" s="21"/>
      <c r="R108" s="21" t="str">
        <f>D106</f>
        <v>Mars</v>
      </c>
      <c r="S108" s="21"/>
      <c r="T108" s="21" t="e">
        <f>E106</f>
        <v>#REF!</v>
      </c>
      <c r="U108" s="21"/>
      <c r="V108" s="21" t="e">
        <f>G106</f>
        <v>#REF!</v>
      </c>
    </row>
    <row r="109" spans="2:37" x14ac:dyDescent="0.2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N109" s="64" t="s">
        <v>131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Z109" s="2"/>
      <c r="AB109" t="s">
        <v>137</v>
      </c>
    </row>
    <row r="111" spans="2:37" x14ac:dyDescent="0.2">
      <c r="C111" s="46" t="s">
        <v>134</v>
      </c>
      <c r="G111" s="5" t="s">
        <v>135</v>
      </c>
      <c r="T111" s="5" t="s">
        <v>135</v>
      </c>
      <c r="Z111" s="2"/>
      <c r="AB111" t="s">
        <v>139</v>
      </c>
      <c r="AH111" s="46" t="s">
        <v>140</v>
      </c>
      <c r="AI111" s="8"/>
      <c r="AJ111" s="17"/>
      <c r="AK111" s="23"/>
    </row>
    <row r="112" spans="2:37" ht="13.5" x14ac:dyDescent="0.25">
      <c r="N112" s="65" t="s">
        <v>134</v>
      </c>
      <c r="AI112" s="8"/>
      <c r="AJ112" s="18"/>
      <c r="AK112" s="9"/>
    </row>
    <row r="113" spans="2:37" x14ac:dyDescent="0.2">
      <c r="C113" s="2"/>
      <c r="D113" s="46" t="s">
        <v>137</v>
      </c>
      <c r="F113" s="2"/>
      <c r="G113" s="46" t="s">
        <v>141</v>
      </c>
      <c r="Z113" s="2"/>
      <c r="AB113" t="s">
        <v>141</v>
      </c>
      <c r="AD113" s="16"/>
    </row>
    <row r="114" spans="2:37" ht="13.5" x14ac:dyDescent="0.25">
      <c r="I114" s="52">
        <v>-34</v>
      </c>
      <c r="J114" s="46" t="s">
        <v>138</v>
      </c>
      <c r="K114" s="47">
        <v>-34</v>
      </c>
      <c r="L114" s="23"/>
      <c r="N114" s="2"/>
      <c r="P114" t="s">
        <v>137</v>
      </c>
      <c r="AD114" s="16" t="s">
        <v>145</v>
      </c>
      <c r="AI114" s="65"/>
      <c r="AJ114" s="65" t="s">
        <v>146</v>
      </c>
    </row>
    <row r="115" spans="2:37" ht="14.25" thickBot="1" x14ac:dyDescent="0.3">
      <c r="C115" s="2"/>
      <c r="D115" s="46" t="s">
        <v>139</v>
      </c>
      <c r="F115" s="2"/>
      <c r="G115" s="46" t="s">
        <v>103</v>
      </c>
      <c r="K115" s="18"/>
      <c r="L115" s="9"/>
      <c r="Z115" s="2"/>
      <c r="AB115" t="s">
        <v>103</v>
      </c>
      <c r="AI115" s="65"/>
      <c r="AJ115" s="65" t="s">
        <v>147</v>
      </c>
    </row>
    <row r="116" spans="2:37" x14ac:dyDescent="0.2">
      <c r="N116" s="2"/>
      <c r="P116" t="s">
        <v>139</v>
      </c>
      <c r="V116" s="46" t="s">
        <v>148</v>
      </c>
      <c r="W116" s="39"/>
      <c r="X116" s="40"/>
    </row>
    <row r="117" spans="2:37" ht="13.5" thickBot="1" x14ac:dyDescent="0.25">
      <c r="F117" s="16" t="s">
        <v>142</v>
      </c>
      <c r="W117" s="43"/>
      <c r="X117" s="44"/>
    </row>
    <row r="118" spans="2:37" ht="13.5" x14ac:dyDescent="0.25">
      <c r="K118" s="65" t="s">
        <v>143</v>
      </c>
      <c r="N118" s="2"/>
      <c r="P118" t="s">
        <v>141</v>
      </c>
      <c r="R118" s="16"/>
    </row>
    <row r="119" spans="2:37" ht="13.5" x14ac:dyDescent="0.25">
      <c r="E119" s="16"/>
      <c r="K119" s="65" t="s">
        <v>144</v>
      </c>
      <c r="R119" s="16" t="s">
        <v>142</v>
      </c>
      <c r="W119" s="65" t="s">
        <v>143</v>
      </c>
    </row>
    <row r="120" spans="2:37" ht="13.5" x14ac:dyDescent="0.25">
      <c r="N120" s="2"/>
      <c r="P120" t="s">
        <v>103</v>
      </c>
      <c r="W120" s="65" t="s">
        <v>144</v>
      </c>
    </row>
    <row r="121" spans="2:37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2:37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2:37" ht="13.5" x14ac:dyDescent="0.25">
      <c r="B123" s="12"/>
      <c r="C123" s="12"/>
      <c r="D123" s="12"/>
      <c r="E123" s="12"/>
      <c r="F123" s="12"/>
      <c r="G123" s="12"/>
      <c r="H123" s="12"/>
      <c r="I123" s="12"/>
      <c r="J123" s="75"/>
      <c r="K123" s="75"/>
      <c r="L123" s="12"/>
      <c r="U123" s="17"/>
      <c r="V123" s="27" t="s">
        <v>164</v>
      </c>
      <c r="W123" s="27"/>
      <c r="X123" s="27"/>
      <c r="Y123" s="13"/>
      <c r="AG123" s="17"/>
      <c r="AH123" s="27" t="s">
        <v>164</v>
      </c>
      <c r="AI123" s="27"/>
      <c r="AJ123" s="27"/>
      <c r="AK123" s="23"/>
    </row>
    <row r="124" spans="2:37" ht="15.75" x14ac:dyDescent="0.25">
      <c r="N124" s="29" t="s">
        <v>165</v>
      </c>
      <c r="O124" s="29"/>
      <c r="P124" s="29"/>
      <c r="Q124" s="29"/>
      <c r="U124" s="13"/>
      <c r="V124" s="19" t="s">
        <v>167</v>
      </c>
      <c r="W124" s="19"/>
      <c r="X124" s="19"/>
      <c r="Y124" s="13"/>
      <c r="Z124" s="29" t="s">
        <v>165</v>
      </c>
      <c r="AA124" s="29"/>
      <c r="AB124" s="29"/>
      <c r="AC124" s="29"/>
      <c r="AG124" s="13"/>
      <c r="AH124" s="19" t="s">
        <v>167</v>
      </c>
      <c r="AI124" s="19"/>
      <c r="AJ124" s="19"/>
      <c r="AK124" s="26"/>
    </row>
    <row r="125" spans="2:37" ht="15.75" x14ac:dyDescent="0.25">
      <c r="H125" s="17"/>
      <c r="I125" s="22"/>
      <c r="J125" s="27" t="s">
        <v>163</v>
      </c>
      <c r="K125" s="27"/>
      <c r="L125" s="23"/>
      <c r="N125" s="29" t="s">
        <v>168</v>
      </c>
      <c r="O125" s="29"/>
      <c r="P125" s="29"/>
      <c r="Q125" s="29"/>
      <c r="U125" s="13"/>
      <c r="V125" s="8"/>
      <c r="W125" s="19"/>
      <c r="X125" s="19"/>
      <c r="Y125" s="13"/>
      <c r="Z125" s="29" t="s">
        <v>169</v>
      </c>
      <c r="AA125" s="29"/>
      <c r="AB125" s="29"/>
      <c r="AC125" s="29"/>
      <c r="AG125" s="13"/>
      <c r="AH125" s="8"/>
      <c r="AI125" s="19"/>
      <c r="AJ125" s="19"/>
      <c r="AK125" s="26"/>
    </row>
    <row r="126" spans="2:37" ht="15.75" x14ac:dyDescent="0.25">
      <c r="B126" s="29" t="s">
        <v>165</v>
      </c>
      <c r="C126" s="29"/>
      <c r="D126" s="29"/>
      <c r="H126" s="13"/>
      <c r="I126" s="8"/>
      <c r="J126" s="19" t="s">
        <v>166</v>
      </c>
      <c r="K126" s="19"/>
      <c r="L126" s="26"/>
      <c r="N126" s="29" t="s">
        <v>171</v>
      </c>
      <c r="O126" s="29"/>
      <c r="P126" s="29"/>
      <c r="Q126" s="29"/>
      <c r="R126" s="24"/>
      <c r="U126" s="18"/>
      <c r="V126" s="21"/>
      <c r="W126" s="21"/>
      <c r="X126" s="21"/>
      <c r="Y126" s="13"/>
      <c r="Z126" s="29" t="s">
        <v>172</v>
      </c>
      <c r="AA126" s="29"/>
      <c r="AB126" s="29"/>
      <c r="AC126" s="29"/>
      <c r="AD126" s="24"/>
      <c r="AG126" s="18"/>
      <c r="AH126" s="21"/>
      <c r="AI126" s="21"/>
      <c r="AJ126" s="21"/>
      <c r="AK126" s="9"/>
    </row>
    <row r="127" spans="2:37" ht="15.75" x14ac:dyDescent="0.25">
      <c r="B127" s="29"/>
      <c r="C127" s="29"/>
      <c r="D127" s="29"/>
      <c r="H127" s="13"/>
      <c r="I127" s="8"/>
      <c r="J127" s="19"/>
      <c r="K127" s="19"/>
      <c r="L127" s="26"/>
      <c r="P127" s="24"/>
      <c r="Q127" s="24"/>
      <c r="R127" s="24"/>
      <c r="AB127" s="24"/>
      <c r="AC127" s="24"/>
      <c r="AD127" s="24"/>
    </row>
    <row r="128" spans="2:37" ht="15.75" x14ac:dyDescent="0.25">
      <c r="B128" s="29" t="s">
        <v>170</v>
      </c>
      <c r="C128" s="29"/>
      <c r="D128" s="29"/>
      <c r="E128" s="24"/>
      <c r="H128" s="18"/>
      <c r="I128" s="21"/>
      <c r="J128" s="21"/>
      <c r="K128" s="21"/>
      <c r="L128" s="9"/>
      <c r="Q128" s="31" t="s">
        <v>173</v>
      </c>
      <c r="R128" s="10"/>
      <c r="T128" s="32" t="s">
        <v>174</v>
      </c>
      <c r="U128" s="22" t="s">
        <v>108</v>
      </c>
      <c r="V128" s="22"/>
      <c r="W128" s="22"/>
      <c r="X128" s="22"/>
      <c r="Y128" s="13"/>
      <c r="AC128" s="31" t="s">
        <v>173</v>
      </c>
      <c r="AD128" s="10"/>
      <c r="AF128" s="32" t="s">
        <v>174</v>
      </c>
      <c r="AG128" s="22" t="s">
        <v>108</v>
      </c>
      <c r="AH128" s="22"/>
      <c r="AI128" s="22"/>
      <c r="AJ128" s="22"/>
      <c r="AK128" s="23"/>
    </row>
    <row r="129" spans="2:37" ht="15" x14ac:dyDescent="0.2">
      <c r="D129" s="24"/>
      <c r="E129" s="24"/>
      <c r="Q129" s="84" t="s">
        <v>93</v>
      </c>
      <c r="R129" s="85" t="e">
        <f>E131</f>
        <v>#REF!</v>
      </c>
      <c r="T129" s="18"/>
      <c r="U129" s="21"/>
      <c r="V129" s="21"/>
      <c r="W129" s="21"/>
      <c r="X129" s="21"/>
      <c r="Y129" s="13"/>
      <c r="AC129" s="84" t="s">
        <v>93</v>
      </c>
      <c r="AD129" s="85" t="e">
        <f>E131</f>
        <v>#REF!</v>
      </c>
      <c r="AF129" s="18"/>
      <c r="AG129" s="21"/>
      <c r="AH129" s="21"/>
      <c r="AI129" s="21"/>
      <c r="AJ129" s="21"/>
      <c r="AK129" s="9"/>
    </row>
    <row r="130" spans="2:37" ht="13.5" x14ac:dyDescent="0.25">
      <c r="D130" s="31" t="s">
        <v>173</v>
      </c>
      <c r="E130" s="10"/>
      <c r="G130" s="32" t="s">
        <v>174</v>
      </c>
      <c r="H130" s="22" t="s">
        <v>107</v>
      </c>
      <c r="I130" s="22"/>
      <c r="J130" s="22"/>
      <c r="K130" s="22"/>
      <c r="L130" s="23"/>
    </row>
    <row r="131" spans="2:37" x14ac:dyDescent="0.2">
      <c r="D131" s="84" t="s">
        <v>93</v>
      </c>
      <c r="E131" s="85" t="e">
        <f>E7</f>
        <v>#REF!</v>
      </c>
      <c r="G131" s="18"/>
      <c r="H131" s="21"/>
      <c r="I131" s="21"/>
      <c r="J131" s="21"/>
      <c r="K131" s="21"/>
      <c r="L131" s="9"/>
      <c r="N131" s="33" t="s">
        <v>109</v>
      </c>
      <c r="O131" s="22"/>
      <c r="P131" s="22"/>
      <c r="Q131" s="22"/>
      <c r="R131" s="22"/>
      <c r="S131" s="22"/>
      <c r="T131" s="22"/>
      <c r="U131" s="34">
        <v>-3</v>
      </c>
      <c r="V131" s="72" t="e">
        <f>J133</f>
        <v>#REF!</v>
      </c>
      <c r="W131" s="22"/>
      <c r="X131" s="22"/>
      <c r="Y131" s="13"/>
      <c r="Z131" s="33" t="s">
        <v>109</v>
      </c>
      <c r="AA131" s="22"/>
      <c r="AB131" s="22"/>
      <c r="AC131" s="22"/>
      <c r="AD131" s="22"/>
      <c r="AE131" s="22"/>
      <c r="AF131" s="22"/>
      <c r="AG131" s="34">
        <v>-3</v>
      </c>
      <c r="AH131" s="22" t="e">
        <f>AH70</f>
        <v>#REF!</v>
      </c>
      <c r="AI131" s="22"/>
      <c r="AJ131" s="22"/>
      <c r="AK131" s="23"/>
    </row>
    <row r="132" spans="2:37" x14ac:dyDescent="0.2">
      <c r="N132" s="35" t="s">
        <v>110</v>
      </c>
      <c r="O132" s="8"/>
      <c r="P132" s="8"/>
      <c r="Q132" s="8"/>
      <c r="R132" s="8"/>
      <c r="S132" s="8"/>
      <c r="T132" s="8"/>
      <c r="U132" s="36">
        <v>-4</v>
      </c>
      <c r="V132" s="72" t="e">
        <f>J134</f>
        <v>#REF!</v>
      </c>
      <c r="W132" s="8"/>
      <c r="X132" s="8"/>
      <c r="Y132" s="13"/>
      <c r="Z132" s="35" t="s">
        <v>110</v>
      </c>
      <c r="AA132" s="8"/>
      <c r="AB132" s="8"/>
      <c r="AC132" s="8"/>
      <c r="AD132" s="8"/>
      <c r="AE132" s="8"/>
      <c r="AF132" s="8"/>
      <c r="AG132" s="36">
        <v>-4</v>
      </c>
      <c r="AH132" s="8" t="e">
        <f>AH71</f>
        <v>#REF!</v>
      </c>
      <c r="AI132" s="8"/>
      <c r="AJ132" s="8"/>
      <c r="AK132" s="26"/>
    </row>
    <row r="133" spans="2:37" x14ac:dyDescent="0.2">
      <c r="B133" s="33" t="s">
        <v>109</v>
      </c>
      <c r="C133" s="22"/>
      <c r="D133" s="22"/>
      <c r="E133" s="22"/>
      <c r="F133" s="22"/>
      <c r="G133" s="22"/>
      <c r="H133" s="34">
        <v>-3</v>
      </c>
      <c r="I133" s="22"/>
      <c r="J133" s="72" t="e">
        <f>J72</f>
        <v>#REF!</v>
      </c>
      <c r="K133" s="22"/>
      <c r="L133" s="23"/>
      <c r="N133" s="35" t="s">
        <v>111</v>
      </c>
      <c r="O133" s="8"/>
      <c r="P133" s="8"/>
      <c r="Q133" s="8"/>
      <c r="R133" s="8"/>
      <c r="S133" s="8"/>
      <c r="T133" s="8"/>
      <c r="U133" s="37">
        <v>-5</v>
      </c>
      <c r="V133" s="72" t="e">
        <f>J135</f>
        <v>#REF!</v>
      </c>
      <c r="W133" s="8"/>
      <c r="X133" s="8"/>
      <c r="Y133" s="13"/>
      <c r="Z133" s="35" t="s">
        <v>111</v>
      </c>
      <c r="AA133" s="8"/>
      <c r="AB133" s="8"/>
      <c r="AC133" s="8"/>
      <c r="AD133" s="8"/>
      <c r="AE133" s="8"/>
      <c r="AF133" s="8"/>
      <c r="AG133" s="37">
        <v>-5</v>
      </c>
      <c r="AH133" s="8" t="e">
        <f>AH72</f>
        <v>#REF!</v>
      </c>
      <c r="AI133" s="8"/>
      <c r="AJ133" s="8"/>
      <c r="AK133" s="26"/>
    </row>
    <row r="134" spans="2:37" x14ac:dyDescent="0.2">
      <c r="B134" s="35" t="s">
        <v>110</v>
      </c>
      <c r="C134" s="8"/>
      <c r="D134" s="8"/>
      <c r="E134" s="8"/>
      <c r="F134" s="8"/>
      <c r="G134" s="8"/>
      <c r="H134" s="36">
        <v>-4</v>
      </c>
      <c r="I134" s="8"/>
      <c r="J134" s="72" t="e">
        <f>J73</f>
        <v>#REF!</v>
      </c>
      <c r="K134" s="8"/>
      <c r="L134" s="26"/>
      <c r="N134" s="35" t="s">
        <v>112</v>
      </c>
      <c r="O134" s="8"/>
      <c r="P134" s="8"/>
      <c r="Q134" s="8"/>
      <c r="R134" s="8"/>
      <c r="S134" s="8"/>
      <c r="T134" s="8"/>
      <c r="U134" s="37">
        <v>-6</v>
      </c>
      <c r="V134" s="72" t="e">
        <f>J136</f>
        <v>#REF!</v>
      </c>
      <c r="W134" s="8"/>
      <c r="X134" s="8"/>
      <c r="Y134" s="13"/>
      <c r="Z134" s="35" t="s">
        <v>112</v>
      </c>
      <c r="AA134" s="8"/>
      <c r="AB134" s="8"/>
      <c r="AC134" s="8"/>
      <c r="AD134" s="8"/>
      <c r="AE134" s="8"/>
      <c r="AF134" s="8"/>
      <c r="AG134" s="37">
        <v>-6</v>
      </c>
      <c r="AH134" s="8" t="e">
        <f>AH73</f>
        <v>#REF!</v>
      </c>
      <c r="AI134" s="8"/>
      <c r="AJ134" s="8"/>
      <c r="AK134" s="26"/>
    </row>
    <row r="135" spans="2:37" x14ac:dyDescent="0.2">
      <c r="B135" s="35" t="s">
        <v>111</v>
      </c>
      <c r="C135" s="8"/>
      <c r="D135" s="8"/>
      <c r="E135" s="8"/>
      <c r="F135" s="8"/>
      <c r="G135" s="8"/>
      <c r="H135" s="37">
        <v>-5</v>
      </c>
      <c r="I135" s="12"/>
      <c r="J135" s="72" t="e">
        <f>J74</f>
        <v>#REF!</v>
      </c>
      <c r="K135" s="8"/>
      <c r="L135" s="26"/>
      <c r="N135" s="35" t="s">
        <v>113</v>
      </c>
      <c r="O135" s="8"/>
      <c r="P135" s="8"/>
      <c r="Q135" s="8"/>
      <c r="R135" s="8"/>
      <c r="S135" s="8"/>
      <c r="T135" s="8"/>
      <c r="U135" s="37" t="s">
        <v>114</v>
      </c>
      <c r="V135" s="101" t="e">
        <f>J137</f>
        <v>#REF!</v>
      </c>
      <c r="W135" s="8"/>
      <c r="X135" s="8"/>
      <c r="Y135" s="13"/>
      <c r="Z135" s="35" t="s">
        <v>113</v>
      </c>
      <c r="AA135" s="8"/>
      <c r="AB135" s="8"/>
      <c r="AC135" s="8"/>
      <c r="AD135" s="8"/>
      <c r="AE135" s="8"/>
      <c r="AF135" s="8"/>
      <c r="AG135" s="37" t="s">
        <v>114</v>
      </c>
      <c r="AH135" s="25" t="e">
        <f>V135</f>
        <v>#REF!</v>
      </c>
      <c r="AI135" s="8"/>
      <c r="AJ135" s="8"/>
      <c r="AK135" s="26"/>
    </row>
    <row r="136" spans="2:37" x14ac:dyDescent="0.2">
      <c r="B136" s="35" t="s">
        <v>112</v>
      </c>
      <c r="C136" s="8"/>
      <c r="D136" s="8"/>
      <c r="E136" s="8"/>
      <c r="F136" s="8"/>
      <c r="G136" s="8"/>
      <c r="H136" s="37">
        <v>-6</v>
      </c>
      <c r="I136" s="12"/>
      <c r="J136" s="77" t="e">
        <f>J75</f>
        <v>#REF!</v>
      </c>
      <c r="K136" s="8"/>
      <c r="L136" s="26"/>
      <c r="N136" s="35" t="s">
        <v>115</v>
      </c>
      <c r="O136" s="8"/>
      <c r="P136" s="8"/>
      <c r="Q136" s="8"/>
      <c r="R136" s="8"/>
      <c r="S136" s="8"/>
      <c r="T136" s="8"/>
      <c r="U136" s="37">
        <v>-7</v>
      </c>
      <c r="V136" s="12"/>
      <c r="W136" s="8"/>
      <c r="X136" s="8"/>
      <c r="Y136" s="13"/>
      <c r="Z136" s="35" t="s">
        <v>115</v>
      </c>
      <c r="AA136" s="8"/>
      <c r="AB136" s="8"/>
      <c r="AC136" s="8"/>
      <c r="AD136" s="8"/>
      <c r="AE136" s="8"/>
      <c r="AF136" s="8"/>
      <c r="AG136" s="37">
        <v>-7</v>
      </c>
      <c r="AH136" s="12"/>
      <c r="AI136" s="8"/>
      <c r="AJ136" s="8"/>
      <c r="AK136" s="26"/>
    </row>
    <row r="137" spans="2:37" ht="13.5" x14ac:dyDescent="0.25">
      <c r="B137" s="35" t="s">
        <v>113</v>
      </c>
      <c r="C137" s="8"/>
      <c r="D137" s="8"/>
      <c r="E137" s="8"/>
      <c r="F137" s="8"/>
      <c r="G137" s="8"/>
      <c r="H137" s="37" t="s">
        <v>114</v>
      </c>
      <c r="I137" s="12"/>
      <c r="J137" s="25" t="e">
        <f>#REF!</f>
        <v>#REF!</v>
      </c>
      <c r="K137" s="8"/>
      <c r="L137" s="26"/>
      <c r="N137" s="38"/>
      <c r="O137" s="8"/>
      <c r="P137" s="8"/>
      <c r="Q137" s="8"/>
      <c r="R137" s="19" t="s">
        <v>152</v>
      </c>
      <c r="S137" s="8"/>
      <c r="T137" s="8"/>
      <c r="U137" s="8"/>
      <c r="V137" s="8"/>
      <c r="W137" s="8"/>
      <c r="X137" s="8"/>
      <c r="Y137" s="13"/>
      <c r="Z137" s="38"/>
      <c r="AA137" s="8"/>
      <c r="AB137" s="8"/>
      <c r="AC137" s="8"/>
      <c r="AD137" s="19" t="s">
        <v>152</v>
      </c>
      <c r="AE137" s="8"/>
      <c r="AF137" s="8"/>
      <c r="AG137" s="8"/>
      <c r="AH137" s="8"/>
      <c r="AI137" s="8"/>
      <c r="AJ137" s="8"/>
      <c r="AK137" s="26"/>
    </row>
    <row r="138" spans="2:37" x14ac:dyDescent="0.2">
      <c r="B138" s="35" t="s">
        <v>115</v>
      </c>
      <c r="C138" s="8"/>
      <c r="D138" s="8"/>
      <c r="E138" s="8"/>
      <c r="F138" s="8"/>
      <c r="G138" s="8"/>
      <c r="H138" s="37">
        <v>-7</v>
      </c>
      <c r="I138" s="12"/>
      <c r="J138" s="8"/>
      <c r="K138" s="8"/>
      <c r="L138" s="26"/>
      <c r="N138" s="18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13"/>
      <c r="Z138" s="18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9"/>
    </row>
    <row r="139" spans="2:37" ht="13.5" x14ac:dyDescent="0.25">
      <c r="B139" s="38"/>
      <c r="C139" s="8"/>
      <c r="D139" s="8"/>
      <c r="E139" s="19" t="s">
        <v>152</v>
      </c>
      <c r="F139" s="8"/>
      <c r="G139" s="8"/>
      <c r="H139" s="8"/>
      <c r="I139" s="8"/>
      <c r="J139" s="8"/>
      <c r="K139" s="8"/>
      <c r="L139" s="26"/>
    </row>
    <row r="140" spans="2:37" x14ac:dyDescent="0.2">
      <c r="B140" s="18"/>
      <c r="C140" s="21"/>
      <c r="D140" s="21"/>
      <c r="E140" s="21"/>
      <c r="F140" s="21"/>
      <c r="G140" s="21"/>
      <c r="H140" s="21"/>
      <c r="I140" s="21"/>
      <c r="J140" s="21"/>
      <c r="K140" s="21"/>
      <c r="L140" s="9"/>
      <c r="N140" s="42">
        <v>-8</v>
      </c>
      <c r="P140" s="2"/>
      <c r="Q140" s="8"/>
      <c r="R140" t="s">
        <v>193</v>
      </c>
      <c r="Z140" s="42">
        <v>-8</v>
      </c>
      <c r="AB140" s="2"/>
      <c r="AC140" s="8"/>
      <c r="AD140" t="s">
        <v>193</v>
      </c>
    </row>
    <row r="141" spans="2:37" ht="13.5" thickBot="1" x14ac:dyDescent="0.25"/>
    <row r="142" spans="2:37" ht="13.5" x14ac:dyDescent="0.25">
      <c r="B142" s="39"/>
      <c r="C142" s="40"/>
      <c r="D142" s="41" t="s">
        <v>154</v>
      </c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ht="14.25" thickBot="1" x14ac:dyDescent="0.3">
      <c r="B143" s="43"/>
      <c r="C143" s="44"/>
      <c r="G143" s="41" t="s">
        <v>155</v>
      </c>
    </row>
    <row r="144" spans="2:37" x14ac:dyDescent="0.2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2:36" ht="15.75" x14ac:dyDescent="0.25">
      <c r="B145" s="45" t="s">
        <v>156</v>
      </c>
      <c r="J145" s="46" t="s">
        <v>157</v>
      </c>
      <c r="K145" s="46"/>
      <c r="L145" s="46" t="s">
        <v>158</v>
      </c>
      <c r="N145" s="29" t="s">
        <v>160</v>
      </c>
      <c r="Z145" s="29" t="s">
        <v>160</v>
      </c>
    </row>
    <row r="146" spans="2:36" x14ac:dyDescent="0.2">
      <c r="B146" s="46" t="s">
        <v>159</v>
      </c>
      <c r="I146" s="47">
        <v>-9</v>
      </c>
      <c r="J146" s="48" t="e">
        <f>#REF!</f>
        <v>#REF!</v>
      </c>
      <c r="K146" s="87"/>
      <c r="L146" s="88"/>
    </row>
    <row r="147" spans="2:36" x14ac:dyDescent="0.2">
      <c r="B147" s="46" t="s">
        <v>175</v>
      </c>
      <c r="I147" s="47">
        <v>-10</v>
      </c>
      <c r="J147" s="48" t="e">
        <f>#REF!</f>
        <v>#REF!</v>
      </c>
      <c r="K147" s="87"/>
      <c r="L147" s="88"/>
      <c r="N147" s="52">
        <v>-9</v>
      </c>
      <c r="O147" s="46" t="s">
        <v>162</v>
      </c>
      <c r="U147" s="49">
        <v>-9</v>
      </c>
      <c r="V147" s="50" t="e">
        <f>#REF!</f>
        <v>#REF!</v>
      </c>
      <c r="Z147" s="52"/>
      <c r="AA147" s="46"/>
      <c r="AG147" s="53"/>
      <c r="AH147" s="25"/>
      <c r="AI147" s="8"/>
      <c r="AJ147" s="8"/>
    </row>
    <row r="148" spans="2:36" x14ac:dyDescent="0.2">
      <c r="B148" s="46" t="s">
        <v>176</v>
      </c>
      <c r="I148" s="49">
        <v>-11</v>
      </c>
      <c r="J148" s="50" t="e">
        <f>#REF!</f>
        <v>#REF!</v>
      </c>
      <c r="K148" s="51">
        <v>-12</v>
      </c>
      <c r="L148" s="50" t="e">
        <f>J148*0.2</f>
        <v>#REF!</v>
      </c>
      <c r="N148" s="52"/>
      <c r="U148" s="53"/>
      <c r="V148" s="8"/>
      <c r="W148" s="8"/>
      <c r="X148" s="8"/>
      <c r="Z148" s="52"/>
      <c r="AG148" s="53"/>
      <c r="AH148" s="8"/>
      <c r="AI148" s="47">
        <v>-9</v>
      </c>
      <c r="AJ148" s="48" t="e">
        <f>#REF!</f>
        <v>#REF!</v>
      </c>
    </row>
    <row r="149" spans="2:36" x14ac:dyDescent="0.2">
      <c r="B149" s="46" t="s">
        <v>177</v>
      </c>
      <c r="I149" s="49">
        <v>-13</v>
      </c>
      <c r="J149" s="10" t="e">
        <f>#REF!</f>
        <v>#REF!</v>
      </c>
      <c r="K149" s="49">
        <v>-14</v>
      </c>
      <c r="L149" s="10" t="e">
        <f>J149*0.1</f>
        <v>#REF!</v>
      </c>
      <c r="N149" s="52">
        <v>-10</v>
      </c>
      <c r="O149" s="46" t="s">
        <v>118</v>
      </c>
      <c r="Q149" s="5"/>
      <c r="R149" s="5"/>
      <c r="U149" s="55"/>
      <c r="V149" s="8"/>
      <c r="W149" s="47">
        <v>-10</v>
      </c>
      <c r="X149" s="48" t="e">
        <f>#REF!</f>
        <v>#REF!</v>
      </c>
      <c r="Z149" s="52"/>
      <c r="AA149" s="46"/>
      <c r="AC149" s="42">
        <v>-9</v>
      </c>
      <c r="AD149" s="5" t="s">
        <v>119</v>
      </c>
      <c r="AG149" s="53"/>
      <c r="AH149" s="8"/>
      <c r="AI149" s="56"/>
      <c r="AJ149" s="57"/>
    </row>
    <row r="150" spans="2:36" x14ac:dyDescent="0.2">
      <c r="B150" s="45" t="s">
        <v>178</v>
      </c>
      <c r="J150" s="46" t="s">
        <v>161</v>
      </c>
      <c r="K150" s="46"/>
      <c r="L150" s="46"/>
      <c r="N150" s="52"/>
      <c r="Q150" s="5"/>
      <c r="U150" s="55"/>
      <c r="V150" s="8"/>
      <c r="W150" s="56"/>
      <c r="X150" s="57"/>
      <c r="Z150" s="52"/>
      <c r="AC150" s="5"/>
      <c r="AG150" s="53"/>
      <c r="AH150" s="8"/>
      <c r="AI150" s="53"/>
      <c r="AJ150" s="25"/>
    </row>
    <row r="151" spans="2:36" x14ac:dyDescent="0.2">
      <c r="B151" s="46" t="s">
        <v>179</v>
      </c>
      <c r="I151" s="49">
        <v>-15</v>
      </c>
      <c r="J151" s="50" t="e">
        <f>#REF!</f>
        <v>#REF!</v>
      </c>
      <c r="K151" s="87"/>
      <c r="L151" s="88"/>
      <c r="N151" s="52">
        <v>-11</v>
      </c>
      <c r="O151" s="46" t="s">
        <v>120</v>
      </c>
      <c r="Q151" s="5"/>
      <c r="R151" s="5"/>
      <c r="U151" s="55"/>
      <c r="V151" s="8"/>
      <c r="W151" s="58">
        <v>-11</v>
      </c>
      <c r="X151" s="59" t="e">
        <f>#REF!</f>
        <v>#REF!</v>
      </c>
      <c r="Z151" s="52"/>
      <c r="AA151" s="46"/>
      <c r="AC151" s="5"/>
      <c r="AD151" s="5"/>
      <c r="AG151" s="53"/>
      <c r="AH151" s="8"/>
      <c r="AI151" s="53"/>
      <c r="AJ151" s="25"/>
    </row>
    <row r="152" spans="2:36" x14ac:dyDescent="0.2">
      <c r="B152" s="46" t="s">
        <v>180</v>
      </c>
      <c r="I152" s="49">
        <v>-16</v>
      </c>
      <c r="J152" s="50" t="e">
        <f>#REF!</f>
        <v>#REF!</v>
      </c>
      <c r="K152" s="51">
        <v>-17</v>
      </c>
      <c r="L152" s="54" t="e">
        <f>J152*0.2</f>
        <v>#REF!</v>
      </c>
      <c r="N152" s="52"/>
      <c r="O152" s="60" t="s">
        <v>122</v>
      </c>
      <c r="Q152" s="5"/>
      <c r="R152" s="60"/>
      <c r="U152" s="55"/>
      <c r="V152" s="8"/>
      <c r="W152" s="56"/>
      <c r="X152" s="57"/>
      <c r="Z152" s="52"/>
      <c r="AA152" s="60"/>
      <c r="AC152" s="5"/>
      <c r="AD152" s="60"/>
      <c r="AG152" s="53"/>
      <c r="AH152" s="8"/>
      <c r="AI152" s="47">
        <v>-10</v>
      </c>
      <c r="AJ152" s="48" t="e">
        <f>#REF!</f>
        <v>#REF!</v>
      </c>
    </row>
    <row r="153" spans="2:36" x14ac:dyDescent="0.2">
      <c r="B153" s="46" t="s">
        <v>181</v>
      </c>
      <c r="I153" s="73">
        <v>-18</v>
      </c>
      <c r="J153" s="10" t="e">
        <f>#REF!</f>
        <v>#REF!</v>
      </c>
      <c r="K153" s="49">
        <v>-19</v>
      </c>
      <c r="L153" s="10" t="e">
        <f>J153*0.1</f>
        <v>#REF!</v>
      </c>
      <c r="N153" s="52"/>
      <c r="Q153" s="5"/>
      <c r="U153" s="55"/>
      <c r="V153" s="8"/>
      <c r="W153" s="53"/>
      <c r="X153" s="25"/>
      <c r="Z153" s="52"/>
      <c r="AC153" s="42">
        <v>-10</v>
      </c>
      <c r="AD153" s="5" t="s">
        <v>123</v>
      </c>
      <c r="AG153" s="53"/>
      <c r="AH153" s="8"/>
      <c r="AI153" s="56"/>
      <c r="AJ153" s="57"/>
    </row>
    <row r="154" spans="2:36" x14ac:dyDescent="0.2">
      <c r="B154" s="46" t="s">
        <v>182</v>
      </c>
      <c r="I154" s="49">
        <v>-20</v>
      </c>
      <c r="J154" s="50" t="e">
        <f>#REF!</f>
        <v>#REF!</v>
      </c>
      <c r="K154" s="51">
        <v>-21</v>
      </c>
      <c r="L154" s="50" t="e">
        <f>J154*0.2</f>
        <v>#REF!</v>
      </c>
      <c r="N154" s="52">
        <v>-12</v>
      </c>
      <c r="O154" s="46" t="s">
        <v>124</v>
      </c>
      <c r="Q154" s="61"/>
      <c r="R154" s="5"/>
      <c r="U154" s="55"/>
      <c r="V154" s="8"/>
      <c r="W154" s="49">
        <v>-12</v>
      </c>
      <c r="X154" s="50" t="e">
        <f>#REF!</f>
        <v>#REF!</v>
      </c>
      <c r="Z154" s="52"/>
      <c r="AA154" s="46"/>
      <c r="AC154" s="61"/>
      <c r="AD154" s="5"/>
      <c r="AG154" s="53"/>
      <c r="AH154" s="8"/>
      <c r="AI154" s="53"/>
      <c r="AJ154" s="25"/>
    </row>
    <row r="155" spans="2:36" x14ac:dyDescent="0.2">
      <c r="B155" s="46" t="s">
        <v>183</v>
      </c>
      <c r="I155" s="49">
        <v>-22</v>
      </c>
      <c r="J155" s="50" t="e">
        <f>#REF!</f>
        <v>#REF!</v>
      </c>
      <c r="K155" s="51">
        <v>-23</v>
      </c>
      <c r="L155" s="50" t="e">
        <f>J155*0.1</f>
        <v>#REF!</v>
      </c>
      <c r="N155" s="52"/>
      <c r="Q155" s="5"/>
      <c r="U155" s="55"/>
      <c r="V155" s="8"/>
      <c r="W155" s="53"/>
      <c r="X155" s="25"/>
      <c r="Z155" s="52"/>
      <c r="AC155" s="42">
        <v>-11</v>
      </c>
      <c r="AD155" s="5" t="s">
        <v>151</v>
      </c>
      <c r="AG155" s="47">
        <v>-11</v>
      </c>
      <c r="AH155" s="23" t="e">
        <f>#REF!</f>
        <v>#REF!</v>
      </c>
      <c r="AI155" s="53"/>
      <c r="AJ155" s="25"/>
    </row>
    <row r="156" spans="2:36" x14ac:dyDescent="0.2">
      <c r="B156" s="74" t="s">
        <v>184</v>
      </c>
      <c r="I156" s="49">
        <v>-24</v>
      </c>
      <c r="J156" s="10" t="e">
        <f>#REF!</f>
        <v>#REF!</v>
      </c>
      <c r="K156" s="49">
        <v>-25</v>
      </c>
      <c r="L156" s="10" t="e">
        <f>J156*0.06</f>
        <v>#REF!</v>
      </c>
      <c r="N156" s="52">
        <v>-13</v>
      </c>
      <c r="O156" s="46" t="s">
        <v>125</v>
      </c>
      <c r="Q156" s="5"/>
      <c r="U156" s="55"/>
      <c r="V156" s="8"/>
      <c r="W156" s="47">
        <v>-13</v>
      </c>
      <c r="X156" s="48" t="e">
        <f>X149+X151+X154</f>
        <v>#REF!</v>
      </c>
      <c r="Z156" s="52"/>
      <c r="AA156" s="46"/>
      <c r="AC156" s="5"/>
      <c r="AG156" s="56"/>
      <c r="AH156" s="9"/>
      <c r="AI156" s="53"/>
      <c r="AJ156" s="25"/>
    </row>
    <row r="157" spans="2:36" x14ac:dyDescent="0.2">
      <c r="B157" s="45" t="s">
        <v>121</v>
      </c>
      <c r="N157" s="52"/>
      <c r="O157" s="60" t="s">
        <v>126</v>
      </c>
      <c r="Q157" s="5"/>
      <c r="R157" s="5"/>
      <c r="U157" s="55"/>
      <c r="V157" s="8"/>
      <c r="W157" s="56"/>
      <c r="X157" s="57"/>
      <c r="Z157" s="52"/>
      <c r="AA157" s="60"/>
      <c r="AC157" s="5"/>
      <c r="AD157" s="5"/>
      <c r="AG157" s="53"/>
      <c r="AH157" s="8"/>
      <c r="AI157" s="53"/>
      <c r="AJ157" s="25"/>
    </row>
    <row r="158" spans="2:36" x14ac:dyDescent="0.2">
      <c r="B158" s="46" t="s">
        <v>185</v>
      </c>
      <c r="I158" s="49">
        <v>-26</v>
      </c>
      <c r="J158" s="50" t="e">
        <f>J101</f>
        <v>#REF!</v>
      </c>
      <c r="N158" s="52"/>
      <c r="Q158" s="5"/>
      <c r="R158" s="60"/>
      <c r="U158" s="55"/>
      <c r="V158" s="8"/>
      <c r="W158" s="53"/>
      <c r="X158" s="25"/>
      <c r="Z158" s="52"/>
      <c r="AC158" s="5"/>
      <c r="AD158" s="60"/>
      <c r="AG158" s="53"/>
      <c r="AH158" s="8"/>
      <c r="AI158" s="53"/>
      <c r="AJ158" s="25"/>
    </row>
    <row r="159" spans="2:36" x14ac:dyDescent="0.2">
      <c r="B159" s="46" t="s">
        <v>186</v>
      </c>
      <c r="I159" s="49">
        <v>-27</v>
      </c>
      <c r="J159" s="50"/>
      <c r="N159" s="52">
        <v>-14</v>
      </c>
      <c r="O159" s="46" t="s">
        <v>128</v>
      </c>
      <c r="Q159" s="5"/>
      <c r="U159" s="55"/>
      <c r="W159" s="49">
        <v>-14</v>
      </c>
      <c r="X159" s="50" t="e">
        <f>#REF!</f>
        <v>#REF!</v>
      </c>
      <c r="Z159" s="52"/>
      <c r="AA159" s="46"/>
      <c r="AC159" s="5"/>
      <c r="AG159" s="53"/>
      <c r="AH159" s="8"/>
      <c r="AI159" s="53"/>
      <c r="AJ159" s="25"/>
    </row>
    <row r="160" spans="2:36" ht="13.5" thickBot="1" x14ac:dyDescent="0.25">
      <c r="B160" s="46" t="s">
        <v>187</v>
      </c>
      <c r="I160" s="89"/>
      <c r="J160" s="88"/>
      <c r="K160" s="49">
        <v>-28</v>
      </c>
      <c r="L160" s="50" t="e">
        <f>J158-J159</f>
        <v>#REF!</v>
      </c>
      <c r="N160" s="52"/>
      <c r="Q160" s="5"/>
      <c r="R160" s="5"/>
      <c r="U160" s="55"/>
      <c r="W160" s="55"/>
      <c r="X160" s="11"/>
      <c r="Z160" s="52"/>
      <c r="AC160" s="5"/>
      <c r="AD160" s="5"/>
      <c r="AG160" s="53"/>
      <c r="AH160" s="8"/>
      <c r="AI160" s="53"/>
      <c r="AJ160" s="25"/>
    </row>
    <row r="161" spans="2:37" x14ac:dyDescent="0.2">
      <c r="B161" s="45" t="s">
        <v>192</v>
      </c>
      <c r="D161" s="4"/>
      <c r="I161" s="90"/>
      <c r="J161" s="91"/>
      <c r="K161" s="49">
        <v>-29</v>
      </c>
      <c r="L161" s="50" t="e">
        <f>L152+L153+L154+L155+L156+L160</f>
        <v>#REF!</v>
      </c>
      <c r="N161" s="52">
        <v>-15</v>
      </c>
      <c r="O161" s="46" t="s">
        <v>129</v>
      </c>
      <c r="Q161" s="5"/>
      <c r="U161" s="55"/>
      <c r="W161" s="62">
        <v>-15</v>
      </c>
      <c r="X161" s="63" t="e">
        <f>X156+X159</f>
        <v>#REF!</v>
      </c>
      <c r="Z161" s="52"/>
      <c r="AA161" s="46"/>
      <c r="AC161" s="5"/>
      <c r="AG161" s="53"/>
      <c r="AH161" s="8"/>
      <c r="AI161" s="53"/>
      <c r="AJ161" s="25"/>
    </row>
    <row r="162" spans="2:37" ht="13.5" thickBot="1" x14ac:dyDescent="0.25">
      <c r="B162" s="46" t="s">
        <v>188</v>
      </c>
      <c r="H162" s="8"/>
      <c r="I162" s="92">
        <v>-30</v>
      </c>
      <c r="J162" s="93" t="e">
        <f>IF(L161&gt;L148+L149,L161-L148-L149,0)</f>
        <v>#REF!</v>
      </c>
      <c r="K162" s="89"/>
      <c r="L162" s="88"/>
      <c r="N162" s="52"/>
      <c r="U162" s="55"/>
      <c r="W162" s="43"/>
      <c r="X162" s="44"/>
      <c r="Z162" s="52"/>
      <c r="AG162" s="53"/>
      <c r="AH162" s="8"/>
      <c r="AI162" s="8"/>
      <c r="AJ162" s="8"/>
    </row>
    <row r="163" spans="2:37" x14ac:dyDescent="0.2">
      <c r="D163" s="20" t="s">
        <v>127</v>
      </c>
      <c r="H163" s="8"/>
      <c r="I163" s="94"/>
      <c r="J163" s="86"/>
      <c r="K163" s="90"/>
      <c r="L163" s="91"/>
      <c r="N163" s="52">
        <v>-16</v>
      </c>
      <c r="O163" s="46" t="s">
        <v>130</v>
      </c>
      <c r="U163" s="47">
        <v>-16</v>
      </c>
      <c r="V163" s="23" t="e">
        <f>#REF!+#REF!</f>
        <v>#REF!</v>
      </c>
      <c r="Z163" s="52"/>
      <c r="AA163" s="46"/>
      <c r="AG163" s="53"/>
      <c r="AH163" s="8"/>
      <c r="AI163" s="8"/>
      <c r="AJ163" s="8"/>
    </row>
    <row r="164" spans="2:37" x14ac:dyDescent="0.2">
      <c r="B164" s="46" t="s">
        <v>189</v>
      </c>
      <c r="I164" s="90"/>
      <c r="J164" s="91"/>
      <c r="K164" s="95">
        <v>-31</v>
      </c>
      <c r="L164" s="96" t="e">
        <f>IF(L148+L149&gt;L161,(L148+L149)-L161,0)</f>
        <v>#REF!</v>
      </c>
      <c r="N164" s="52"/>
      <c r="O164" s="46" t="s">
        <v>132</v>
      </c>
      <c r="U164" s="56"/>
      <c r="V164" s="9"/>
      <c r="Z164" s="21"/>
      <c r="AA164" s="21"/>
      <c r="AB164" s="21"/>
      <c r="AC164" s="21" t="str">
        <f>D167</f>
        <v>Prill</v>
      </c>
      <c r="AD164" s="21" t="e">
        <f>E167</f>
        <v>#REF!</v>
      </c>
      <c r="AE164" s="21"/>
      <c r="AF164" s="21" t="e">
        <f>G167</f>
        <v>#REF!</v>
      </c>
      <c r="AG164" s="21"/>
      <c r="AH164" s="21"/>
    </row>
    <row r="165" spans="2:37" x14ac:dyDescent="0.2">
      <c r="B165" s="46" t="s">
        <v>190</v>
      </c>
      <c r="I165" s="90"/>
      <c r="J165" s="91"/>
      <c r="K165" s="49">
        <v>-32</v>
      </c>
      <c r="L165" s="50"/>
      <c r="N165" s="52"/>
      <c r="U165" s="55"/>
      <c r="Z165" s="64" t="s">
        <v>131</v>
      </c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</row>
    <row r="166" spans="2:37" x14ac:dyDescent="0.2">
      <c r="B166" s="46" t="s">
        <v>191</v>
      </c>
      <c r="I166" s="94"/>
      <c r="J166" s="86"/>
      <c r="K166" s="49">
        <v>-33</v>
      </c>
      <c r="L166" s="50" t="e">
        <f>L164+L165</f>
        <v>#REF!</v>
      </c>
      <c r="N166" s="52">
        <v>-17</v>
      </c>
      <c r="O166" s="46" t="s">
        <v>133</v>
      </c>
      <c r="U166" s="47">
        <v>-17</v>
      </c>
      <c r="V166" s="23" t="e">
        <f>#REF!</f>
        <v>#REF!</v>
      </c>
    </row>
    <row r="167" spans="2:37" x14ac:dyDescent="0.2">
      <c r="B167" s="64"/>
      <c r="C167" s="21"/>
      <c r="D167" s="21" t="s">
        <v>94</v>
      </c>
      <c r="E167" s="21" t="e">
        <f>E106</f>
        <v>#REF!</v>
      </c>
      <c r="F167" s="21"/>
      <c r="G167" s="21" t="e">
        <f>J135</f>
        <v>#REF!</v>
      </c>
      <c r="H167" s="21"/>
      <c r="O167" s="46" t="s">
        <v>136</v>
      </c>
      <c r="U167" s="18"/>
      <c r="V167" s="9"/>
      <c r="AF167" s="5" t="s">
        <v>135</v>
      </c>
    </row>
    <row r="168" spans="2:37" ht="13.5" x14ac:dyDescent="0.25">
      <c r="Z168" s="65" t="s">
        <v>134</v>
      </c>
    </row>
    <row r="169" spans="2:37" x14ac:dyDescent="0.2">
      <c r="B169" s="46" t="s">
        <v>131</v>
      </c>
      <c r="N169" s="21"/>
      <c r="O169" s="21"/>
      <c r="P169" s="21"/>
      <c r="Q169" s="21"/>
      <c r="R169" s="21" t="str">
        <f>D167</f>
        <v>Prill</v>
      </c>
      <c r="S169" s="21"/>
      <c r="T169" s="21" t="e">
        <f>E167</f>
        <v>#REF!</v>
      </c>
      <c r="U169" s="21"/>
      <c r="V169" s="21" t="e">
        <f>G167</f>
        <v>#REF!</v>
      </c>
    </row>
    <row r="170" spans="2:37" x14ac:dyDescent="0.2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N170" s="64" t="s">
        <v>131</v>
      </c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Z170" s="2"/>
      <c r="AB170" t="s">
        <v>137</v>
      </c>
    </row>
    <row r="172" spans="2:37" x14ac:dyDescent="0.2">
      <c r="C172" s="46" t="s">
        <v>134</v>
      </c>
      <c r="G172" s="5" t="s">
        <v>135</v>
      </c>
      <c r="T172" s="5" t="s">
        <v>135</v>
      </c>
      <c r="Z172" s="2"/>
      <c r="AB172" t="s">
        <v>139</v>
      </c>
      <c r="AH172" s="46" t="s">
        <v>140</v>
      </c>
      <c r="AI172" s="8"/>
      <c r="AJ172" s="17"/>
      <c r="AK172" s="23"/>
    </row>
    <row r="173" spans="2:37" ht="13.5" x14ac:dyDescent="0.25">
      <c r="N173" s="65" t="s">
        <v>134</v>
      </c>
      <c r="AI173" s="8"/>
      <c r="AJ173" s="18"/>
      <c r="AK173" s="9"/>
    </row>
    <row r="174" spans="2:37" x14ac:dyDescent="0.2">
      <c r="C174" s="2"/>
      <c r="D174" s="46" t="s">
        <v>137</v>
      </c>
      <c r="F174" s="2"/>
      <c r="G174" s="46" t="s">
        <v>141</v>
      </c>
      <c r="Z174" s="2"/>
      <c r="AB174" t="s">
        <v>141</v>
      </c>
      <c r="AD174" s="16"/>
    </row>
    <row r="175" spans="2:37" ht="13.5" x14ac:dyDescent="0.25">
      <c r="I175" s="52">
        <v>-34</v>
      </c>
      <c r="J175" s="46" t="s">
        <v>138</v>
      </c>
      <c r="K175" s="47">
        <v>-34</v>
      </c>
      <c r="L175" s="23"/>
      <c r="N175" s="2"/>
      <c r="P175" t="s">
        <v>137</v>
      </c>
      <c r="AD175" s="16" t="s">
        <v>145</v>
      </c>
      <c r="AI175" s="65"/>
      <c r="AJ175" s="65" t="s">
        <v>146</v>
      </c>
    </row>
    <row r="176" spans="2:37" ht="14.25" thickBot="1" x14ac:dyDescent="0.3">
      <c r="C176" s="2"/>
      <c r="D176" s="46" t="s">
        <v>139</v>
      </c>
      <c r="F176" s="2"/>
      <c r="G176" s="46" t="s">
        <v>103</v>
      </c>
      <c r="K176" s="18"/>
      <c r="L176" s="9"/>
      <c r="Z176" s="2"/>
      <c r="AB176" t="s">
        <v>103</v>
      </c>
      <c r="AI176" s="65"/>
      <c r="AJ176" s="65" t="s">
        <v>147</v>
      </c>
    </row>
    <row r="177" spans="2:37" x14ac:dyDescent="0.2">
      <c r="N177" s="2"/>
      <c r="P177" t="s">
        <v>139</v>
      </c>
      <c r="V177" s="46" t="s">
        <v>148</v>
      </c>
      <c r="W177" s="39"/>
      <c r="X177" s="40"/>
    </row>
    <row r="178" spans="2:37" ht="13.5" thickBot="1" x14ac:dyDescent="0.25">
      <c r="F178" s="16" t="s">
        <v>142</v>
      </c>
      <c r="W178" s="43"/>
      <c r="X178" s="44"/>
    </row>
    <row r="179" spans="2:37" ht="13.5" x14ac:dyDescent="0.25">
      <c r="K179" s="65" t="s">
        <v>143</v>
      </c>
      <c r="N179" s="2"/>
      <c r="P179" t="s">
        <v>141</v>
      </c>
      <c r="R179" s="16"/>
    </row>
    <row r="180" spans="2:37" ht="13.5" x14ac:dyDescent="0.25">
      <c r="E180" s="16"/>
      <c r="K180" s="65" t="s">
        <v>144</v>
      </c>
      <c r="R180" s="16" t="s">
        <v>142</v>
      </c>
      <c r="W180" s="65" t="s">
        <v>143</v>
      </c>
    </row>
    <row r="181" spans="2:37" ht="13.5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N181" s="2"/>
      <c r="P181" t="s">
        <v>103</v>
      </c>
      <c r="W181" s="65" t="s">
        <v>144</v>
      </c>
    </row>
    <row r="182" spans="2:37" ht="13.5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N182" s="8"/>
      <c r="W182" s="65"/>
    </row>
    <row r="183" spans="2:37" x14ac:dyDescent="0.2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2:37" ht="13.5" x14ac:dyDescent="0.25">
      <c r="B184" s="12"/>
      <c r="C184" s="12"/>
      <c r="D184" s="12"/>
      <c r="E184" s="12"/>
      <c r="F184" s="12"/>
      <c r="G184" s="12"/>
      <c r="H184" s="12"/>
      <c r="I184" s="12"/>
      <c r="J184" s="75"/>
      <c r="K184" s="75"/>
      <c r="L184" s="12"/>
      <c r="U184" s="17"/>
      <c r="V184" s="27" t="s">
        <v>164</v>
      </c>
      <c r="W184" s="27"/>
      <c r="X184" s="67"/>
      <c r="AG184" s="17"/>
      <c r="AH184" s="27" t="s">
        <v>164</v>
      </c>
      <c r="AI184" s="27"/>
      <c r="AJ184" s="27"/>
      <c r="AK184" s="23"/>
    </row>
    <row r="185" spans="2:37" ht="15.75" x14ac:dyDescent="0.25">
      <c r="N185" s="29" t="s">
        <v>165</v>
      </c>
      <c r="O185" s="29"/>
      <c r="P185" s="29"/>
      <c r="Q185" s="29"/>
      <c r="U185" s="13"/>
      <c r="V185" s="19" t="s">
        <v>167</v>
      </c>
      <c r="W185" s="19"/>
      <c r="X185" s="68"/>
      <c r="Z185" s="29" t="s">
        <v>165</v>
      </c>
      <c r="AA185" s="29"/>
      <c r="AB185" s="29"/>
      <c r="AC185" s="29"/>
      <c r="AG185" s="13"/>
      <c r="AH185" s="19" t="s">
        <v>167</v>
      </c>
      <c r="AI185" s="19"/>
      <c r="AJ185" s="19"/>
      <c r="AK185" s="26"/>
    </row>
    <row r="186" spans="2:37" ht="15.75" x14ac:dyDescent="0.25">
      <c r="H186" s="17"/>
      <c r="I186" s="22"/>
      <c r="J186" s="27" t="s">
        <v>163</v>
      </c>
      <c r="K186" s="27"/>
      <c r="L186" s="23"/>
      <c r="N186" s="29" t="s">
        <v>168</v>
      </c>
      <c r="O186" s="29"/>
      <c r="P186" s="29"/>
      <c r="Q186" s="29"/>
      <c r="U186" s="13"/>
      <c r="V186" s="8"/>
      <c r="W186" s="19"/>
      <c r="X186" s="68"/>
      <c r="Z186" s="29" t="s">
        <v>169</v>
      </c>
      <c r="AA186" s="29"/>
      <c r="AB186" s="29"/>
      <c r="AC186" s="29"/>
      <c r="AG186" s="13"/>
      <c r="AH186" s="8"/>
      <c r="AI186" s="19"/>
      <c r="AJ186" s="19"/>
      <c r="AK186" s="26"/>
    </row>
    <row r="187" spans="2:37" ht="15.75" x14ac:dyDescent="0.25">
      <c r="B187" s="29" t="s">
        <v>165</v>
      </c>
      <c r="C187" s="29"/>
      <c r="D187" s="29"/>
      <c r="H187" s="13"/>
      <c r="I187" s="8"/>
      <c r="J187" s="19" t="s">
        <v>166</v>
      </c>
      <c r="K187" s="19"/>
      <c r="L187" s="26"/>
      <c r="N187" s="29" t="s">
        <v>171</v>
      </c>
      <c r="O187" s="29"/>
      <c r="P187" s="29"/>
      <c r="Q187" s="29"/>
      <c r="R187" s="24"/>
      <c r="U187" s="18"/>
      <c r="V187" s="21"/>
      <c r="W187" s="21"/>
      <c r="X187" s="9"/>
      <c r="Z187" s="29" t="s">
        <v>172</v>
      </c>
      <c r="AA187" s="29"/>
      <c r="AB187" s="29"/>
      <c r="AC187" s="29"/>
      <c r="AD187" s="24"/>
      <c r="AG187" s="18"/>
      <c r="AH187" s="21"/>
      <c r="AI187" s="21"/>
      <c r="AJ187" s="21"/>
      <c r="AK187" s="9"/>
    </row>
    <row r="188" spans="2:37" ht="15.75" x14ac:dyDescent="0.25">
      <c r="B188" s="29"/>
      <c r="C188" s="29"/>
      <c r="D188" s="29"/>
      <c r="H188" s="13"/>
      <c r="I188" s="8"/>
      <c r="J188" s="19"/>
      <c r="K188" s="19"/>
      <c r="L188" s="26"/>
      <c r="P188" s="24"/>
      <c r="Q188" s="24"/>
      <c r="R188" s="24"/>
      <c r="AB188" s="24"/>
      <c r="AC188" s="24"/>
      <c r="AD188" s="24"/>
    </row>
    <row r="189" spans="2:37" ht="15.75" x14ac:dyDescent="0.25">
      <c r="B189" s="29" t="s">
        <v>170</v>
      </c>
      <c r="C189" s="29"/>
      <c r="D189" s="29"/>
      <c r="E189" s="24"/>
      <c r="H189" s="18"/>
      <c r="I189" s="21"/>
      <c r="J189" s="21"/>
      <c r="K189" s="21"/>
      <c r="L189" s="9"/>
      <c r="Q189" s="31" t="s">
        <v>173</v>
      </c>
      <c r="R189" s="10"/>
      <c r="T189" s="32" t="s">
        <v>174</v>
      </c>
      <c r="U189" s="22" t="s">
        <v>108</v>
      </c>
      <c r="V189" s="22"/>
      <c r="W189" s="22"/>
      <c r="X189" s="23"/>
      <c r="AC189" s="31" t="s">
        <v>173</v>
      </c>
      <c r="AD189" s="10"/>
      <c r="AF189" s="32" t="s">
        <v>174</v>
      </c>
      <c r="AG189" s="22" t="s">
        <v>108</v>
      </c>
      <c r="AH189" s="22"/>
      <c r="AI189" s="22"/>
      <c r="AJ189" s="22"/>
      <c r="AK189" s="23"/>
    </row>
    <row r="190" spans="2:37" ht="15" x14ac:dyDescent="0.2">
      <c r="D190" s="24"/>
      <c r="E190" s="24"/>
      <c r="Q190" s="84" t="s">
        <v>94</v>
      </c>
      <c r="R190" s="85" t="e">
        <f>E192</f>
        <v>#REF!</v>
      </c>
      <c r="T190" s="18"/>
      <c r="U190" s="21"/>
      <c r="V190" s="21"/>
      <c r="W190" s="21"/>
      <c r="X190" s="9"/>
      <c r="AC190" s="84" t="s">
        <v>94</v>
      </c>
      <c r="AD190" s="85" t="e">
        <f>E192</f>
        <v>#REF!</v>
      </c>
      <c r="AF190" s="18"/>
      <c r="AG190" s="21"/>
      <c r="AH190" s="21"/>
      <c r="AI190" s="21"/>
      <c r="AJ190" s="21"/>
      <c r="AK190" s="9"/>
    </row>
    <row r="191" spans="2:37" ht="13.5" x14ac:dyDescent="0.25">
      <c r="D191" s="31" t="s">
        <v>173</v>
      </c>
      <c r="E191" s="10"/>
      <c r="G191" s="32" t="s">
        <v>174</v>
      </c>
      <c r="H191" s="22" t="s">
        <v>107</v>
      </c>
      <c r="I191" s="22"/>
      <c r="J191" s="22"/>
      <c r="K191" s="22"/>
      <c r="L191" s="23"/>
    </row>
    <row r="192" spans="2:37" x14ac:dyDescent="0.2">
      <c r="D192" s="84" t="s">
        <v>94</v>
      </c>
      <c r="E192" s="85" t="e">
        <f>E7</f>
        <v>#REF!</v>
      </c>
      <c r="G192" s="18"/>
      <c r="H192" s="21"/>
      <c r="I192" s="21"/>
      <c r="J192" s="21"/>
      <c r="K192" s="21"/>
      <c r="L192" s="9"/>
      <c r="N192" s="33" t="s">
        <v>109</v>
      </c>
      <c r="O192" s="22"/>
      <c r="P192" s="22"/>
      <c r="Q192" s="22"/>
      <c r="R192" s="22"/>
      <c r="S192" s="22"/>
      <c r="T192" s="22"/>
      <c r="U192" s="34">
        <v>-3</v>
      </c>
      <c r="V192" s="72" t="e">
        <f>J194</f>
        <v>#REF!</v>
      </c>
      <c r="W192" s="22"/>
      <c r="X192" s="23"/>
      <c r="Z192" s="33" t="s">
        <v>109</v>
      </c>
      <c r="AA192" s="22"/>
      <c r="AB192" s="22"/>
      <c r="AC192" s="22"/>
      <c r="AD192" s="22"/>
      <c r="AE192" s="22"/>
      <c r="AF192" s="22"/>
      <c r="AG192" s="34">
        <v>-3</v>
      </c>
      <c r="AH192" s="22" t="e">
        <f>AH131</f>
        <v>#REF!</v>
      </c>
      <c r="AI192" s="22"/>
      <c r="AJ192" s="22"/>
      <c r="AK192" s="23"/>
    </row>
    <row r="193" spans="2:37" x14ac:dyDescent="0.2">
      <c r="N193" s="35" t="s">
        <v>110</v>
      </c>
      <c r="O193" s="8"/>
      <c r="P193" s="8"/>
      <c r="Q193" s="8"/>
      <c r="R193" s="8"/>
      <c r="S193" s="8"/>
      <c r="T193" s="8"/>
      <c r="U193" s="36">
        <v>-4</v>
      </c>
      <c r="V193" s="72" t="e">
        <f>J195</f>
        <v>#REF!</v>
      </c>
      <c r="W193" s="8"/>
      <c r="X193" s="26"/>
      <c r="Z193" s="35" t="s">
        <v>110</v>
      </c>
      <c r="AA193" s="8"/>
      <c r="AB193" s="8"/>
      <c r="AC193" s="8"/>
      <c r="AD193" s="8"/>
      <c r="AE193" s="8"/>
      <c r="AF193" s="8"/>
      <c r="AG193" s="36">
        <v>-4</v>
      </c>
      <c r="AH193" s="8" t="e">
        <f>AH132</f>
        <v>#REF!</v>
      </c>
      <c r="AI193" s="8"/>
      <c r="AJ193" s="8"/>
      <c r="AK193" s="26"/>
    </row>
    <row r="194" spans="2:37" x14ac:dyDescent="0.2">
      <c r="B194" s="33" t="s">
        <v>109</v>
      </c>
      <c r="C194" s="22"/>
      <c r="D194" s="22"/>
      <c r="E194" s="22"/>
      <c r="F194" s="22"/>
      <c r="G194" s="22"/>
      <c r="H194" s="34">
        <v>-3</v>
      </c>
      <c r="I194" s="22"/>
      <c r="J194" s="72" t="e">
        <f>J133</f>
        <v>#REF!</v>
      </c>
      <c r="K194" s="22"/>
      <c r="L194" s="23"/>
      <c r="N194" s="35" t="s">
        <v>111</v>
      </c>
      <c r="O194" s="8"/>
      <c r="P194" s="8"/>
      <c r="Q194" s="8"/>
      <c r="R194" s="8"/>
      <c r="S194" s="8"/>
      <c r="T194" s="8"/>
      <c r="U194" s="37">
        <v>-5</v>
      </c>
      <c r="V194" s="22" t="e">
        <f>J194</f>
        <v>#REF!</v>
      </c>
      <c r="W194" s="8"/>
      <c r="X194" s="26"/>
      <c r="Z194" s="35" t="s">
        <v>111</v>
      </c>
      <c r="AA194" s="8"/>
      <c r="AB194" s="8"/>
      <c r="AC194" s="8"/>
      <c r="AD194" s="8"/>
      <c r="AE194" s="8"/>
      <c r="AF194" s="8"/>
      <c r="AG194" s="37">
        <v>-5</v>
      </c>
      <c r="AH194" s="8" t="e">
        <f>AH133</f>
        <v>#REF!</v>
      </c>
      <c r="AI194" s="8"/>
      <c r="AJ194" s="8"/>
      <c r="AK194" s="26"/>
    </row>
    <row r="195" spans="2:37" x14ac:dyDescent="0.2">
      <c r="B195" s="35" t="s">
        <v>110</v>
      </c>
      <c r="C195" s="8"/>
      <c r="D195" s="8"/>
      <c r="E195" s="8"/>
      <c r="F195" s="8"/>
      <c r="G195" s="8"/>
      <c r="H195" s="36">
        <v>-4</v>
      </c>
      <c r="I195" s="8"/>
      <c r="J195" s="77" t="e">
        <f>J134</f>
        <v>#REF!</v>
      </c>
      <c r="K195" s="8"/>
      <c r="L195" s="26"/>
      <c r="N195" s="35" t="s">
        <v>112</v>
      </c>
      <c r="O195" s="8"/>
      <c r="P195" s="8"/>
      <c r="Q195" s="8"/>
      <c r="R195" s="8"/>
      <c r="S195" s="8"/>
      <c r="T195" s="8"/>
      <c r="U195" s="37">
        <v>-6</v>
      </c>
      <c r="V195" s="72" t="e">
        <f>J197</f>
        <v>#REF!</v>
      </c>
      <c r="W195" s="8"/>
      <c r="X195" s="26"/>
      <c r="Z195" s="35" t="s">
        <v>112</v>
      </c>
      <c r="AA195" s="8"/>
      <c r="AB195" s="8"/>
      <c r="AC195" s="8"/>
      <c r="AD195" s="8"/>
      <c r="AE195" s="8"/>
      <c r="AF195" s="8"/>
      <c r="AG195" s="37">
        <v>-6</v>
      </c>
      <c r="AH195" s="8" t="e">
        <f>AH134</f>
        <v>#REF!</v>
      </c>
      <c r="AI195" s="8"/>
      <c r="AJ195" s="8"/>
      <c r="AK195" s="26"/>
    </row>
    <row r="196" spans="2:37" x14ac:dyDescent="0.2">
      <c r="B196" s="35" t="s">
        <v>111</v>
      </c>
      <c r="C196" s="8"/>
      <c r="D196" s="8"/>
      <c r="E196" s="8"/>
      <c r="F196" s="8"/>
      <c r="G196" s="8"/>
      <c r="H196" s="37">
        <v>-5</v>
      </c>
      <c r="I196" s="12"/>
      <c r="J196" s="77" t="e">
        <f>J135</f>
        <v>#REF!</v>
      </c>
      <c r="K196" s="8"/>
      <c r="L196" s="26"/>
      <c r="N196" s="35" t="s">
        <v>113</v>
      </c>
      <c r="O196" s="8"/>
      <c r="P196" s="8"/>
      <c r="Q196" s="8"/>
      <c r="R196" s="8"/>
      <c r="S196" s="8"/>
      <c r="T196" s="8"/>
      <c r="U196" s="37" t="s">
        <v>114</v>
      </c>
      <c r="V196" s="101" t="e">
        <f>J198</f>
        <v>#REF!</v>
      </c>
      <c r="W196" s="8"/>
      <c r="X196" s="26"/>
      <c r="Z196" s="35" t="s">
        <v>113</v>
      </c>
      <c r="AA196" s="8"/>
      <c r="AB196" s="8"/>
      <c r="AC196" s="8"/>
      <c r="AD196" s="8"/>
      <c r="AE196" s="8"/>
      <c r="AF196" s="8"/>
      <c r="AG196" s="37" t="s">
        <v>114</v>
      </c>
      <c r="AH196" s="8"/>
      <c r="AI196" s="8"/>
      <c r="AJ196" s="8"/>
      <c r="AK196" s="26"/>
    </row>
    <row r="197" spans="2:37" x14ac:dyDescent="0.2">
      <c r="B197" s="35" t="s">
        <v>112</v>
      </c>
      <c r="C197" s="8"/>
      <c r="D197" s="8"/>
      <c r="E197" s="8"/>
      <c r="F197" s="8"/>
      <c r="G197" s="8"/>
      <c r="H197" s="37">
        <v>-6</v>
      </c>
      <c r="I197" s="12"/>
      <c r="J197" s="77" t="e">
        <f>J136</f>
        <v>#REF!</v>
      </c>
      <c r="K197" s="8"/>
      <c r="L197" s="26"/>
      <c r="N197" s="35" t="s">
        <v>115</v>
      </c>
      <c r="O197" s="8"/>
      <c r="P197" s="8"/>
      <c r="Q197" s="8"/>
      <c r="R197" s="8"/>
      <c r="S197" s="8"/>
      <c r="T197" s="8"/>
      <c r="U197" s="37">
        <v>-7</v>
      </c>
      <c r="V197" s="12"/>
      <c r="W197" s="8"/>
      <c r="X197" s="26"/>
      <c r="Z197" s="35" t="s">
        <v>115</v>
      </c>
      <c r="AA197" s="8"/>
      <c r="AB197" s="8"/>
      <c r="AC197" s="8"/>
      <c r="AD197" s="8"/>
      <c r="AE197" s="8"/>
      <c r="AF197" s="8"/>
      <c r="AG197" s="37">
        <v>-7</v>
      </c>
      <c r="AH197" s="12"/>
      <c r="AI197" s="8"/>
      <c r="AJ197" s="8"/>
      <c r="AK197" s="26"/>
    </row>
    <row r="198" spans="2:37" ht="13.5" x14ac:dyDescent="0.25">
      <c r="B198" s="35" t="s">
        <v>113</v>
      </c>
      <c r="C198" s="8"/>
      <c r="D198" s="8"/>
      <c r="E198" s="8"/>
      <c r="F198" s="8"/>
      <c r="G198" s="8"/>
      <c r="H198" s="37" t="s">
        <v>114</v>
      </c>
      <c r="I198" s="12"/>
      <c r="J198" s="25" t="e">
        <f>J137</f>
        <v>#REF!</v>
      </c>
      <c r="K198" s="8"/>
      <c r="L198" s="26"/>
      <c r="N198" s="38"/>
      <c r="O198" s="8"/>
      <c r="P198" s="8"/>
      <c r="Q198" s="8"/>
      <c r="R198" s="19" t="s">
        <v>152</v>
      </c>
      <c r="S198" s="8"/>
      <c r="T198" s="8"/>
      <c r="U198" s="8"/>
      <c r="V198" s="8"/>
      <c r="W198" s="8"/>
      <c r="X198" s="26"/>
      <c r="Z198" s="38"/>
      <c r="AA198" s="8"/>
      <c r="AB198" s="8"/>
      <c r="AC198" s="8"/>
      <c r="AD198" s="19" t="s">
        <v>152</v>
      </c>
      <c r="AE198" s="8"/>
      <c r="AF198" s="8"/>
      <c r="AG198" s="8"/>
      <c r="AH198" s="8"/>
      <c r="AI198" s="8"/>
      <c r="AJ198" s="8"/>
      <c r="AK198" s="26"/>
    </row>
    <row r="199" spans="2:37" x14ac:dyDescent="0.2">
      <c r="B199" s="35" t="s">
        <v>115</v>
      </c>
      <c r="C199" s="8"/>
      <c r="D199" s="8"/>
      <c r="E199" s="8"/>
      <c r="F199" s="8"/>
      <c r="G199" s="8"/>
      <c r="H199" s="37">
        <v>-7</v>
      </c>
      <c r="I199" s="12"/>
      <c r="J199" s="8"/>
      <c r="K199" s="8"/>
      <c r="L199" s="26"/>
      <c r="N199" s="18"/>
      <c r="O199" s="21"/>
      <c r="P199" s="21"/>
      <c r="Q199" s="21"/>
      <c r="R199" s="21"/>
      <c r="S199" s="21"/>
      <c r="T199" s="21"/>
      <c r="U199" s="21"/>
      <c r="V199" s="21"/>
      <c r="W199" s="21"/>
      <c r="X199" s="9"/>
      <c r="Z199" s="18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9"/>
    </row>
    <row r="200" spans="2:37" ht="13.5" x14ac:dyDescent="0.25">
      <c r="B200" s="38"/>
      <c r="C200" s="8"/>
      <c r="D200" s="8"/>
      <c r="E200" s="19" t="s">
        <v>152</v>
      </c>
      <c r="F200" s="8"/>
      <c r="G200" s="8"/>
      <c r="H200" s="8"/>
      <c r="I200" s="8"/>
      <c r="J200" s="8"/>
      <c r="K200" s="8"/>
      <c r="L200" s="26"/>
    </row>
    <row r="201" spans="2:37" x14ac:dyDescent="0.2">
      <c r="B201" s="18"/>
      <c r="C201" s="21"/>
      <c r="D201" s="21"/>
      <c r="E201" s="21"/>
      <c r="F201" s="21"/>
      <c r="G201" s="21"/>
      <c r="H201" s="21"/>
      <c r="I201" s="21"/>
      <c r="J201" s="21"/>
      <c r="K201" s="21"/>
      <c r="L201" s="9"/>
      <c r="N201" s="42">
        <v>-8</v>
      </c>
      <c r="P201" s="2"/>
      <c r="Q201" s="8"/>
      <c r="R201" t="s">
        <v>193</v>
      </c>
      <c r="Z201" s="42">
        <v>-8</v>
      </c>
      <c r="AB201" s="2"/>
      <c r="AC201" s="8"/>
      <c r="AD201" t="s">
        <v>193</v>
      </c>
    </row>
    <row r="202" spans="2:37" ht="13.5" thickBot="1" x14ac:dyDescent="0.25"/>
    <row r="203" spans="2:37" ht="13.5" x14ac:dyDescent="0.25">
      <c r="B203" s="39"/>
      <c r="C203" s="40"/>
      <c r="D203" s="41" t="s">
        <v>154</v>
      </c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</row>
    <row r="204" spans="2:37" ht="14.25" thickBot="1" x14ac:dyDescent="0.3">
      <c r="B204" s="43"/>
      <c r="C204" s="44"/>
      <c r="G204" s="41" t="s">
        <v>155</v>
      </c>
    </row>
    <row r="205" spans="2:37" x14ac:dyDescent="0.2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2:37" ht="15.75" x14ac:dyDescent="0.25">
      <c r="B206" s="45" t="s">
        <v>156</v>
      </c>
      <c r="J206" s="46" t="s">
        <v>157</v>
      </c>
      <c r="K206" s="46"/>
      <c r="L206" s="46" t="s">
        <v>158</v>
      </c>
      <c r="N206" s="29" t="s">
        <v>160</v>
      </c>
      <c r="Z206" s="29" t="s">
        <v>160</v>
      </c>
    </row>
    <row r="207" spans="2:37" x14ac:dyDescent="0.2">
      <c r="B207" s="46" t="s">
        <v>159</v>
      </c>
      <c r="I207" s="47">
        <v>-9</v>
      </c>
      <c r="J207" s="48" t="e">
        <f>#REF!</f>
        <v>#REF!</v>
      </c>
      <c r="K207" s="87"/>
      <c r="L207" s="88"/>
    </row>
    <row r="208" spans="2:37" x14ac:dyDescent="0.2">
      <c r="B208" s="46" t="s">
        <v>175</v>
      </c>
      <c r="I208" s="47">
        <v>-10</v>
      </c>
      <c r="J208" s="48" t="e">
        <f>#REF!</f>
        <v>#REF!</v>
      </c>
      <c r="K208" s="87"/>
      <c r="L208" s="88"/>
      <c r="N208" s="52">
        <v>-9</v>
      </c>
      <c r="O208" s="46" t="s">
        <v>162</v>
      </c>
      <c r="U208" s="49">
        <v>-9</v>
      </c>
      <c r="V208" s="50" t="e">
        <f>#REF!</f>
        <v>#REF!</v>
      </c>
      <c r="Z208" s="52"/>
      <c r="AA208" s="46"/>
      <c r="AG208" s="53"/>
      <c r="AH208" s="25"/>
      <c r="AI208" s="8"/>
      <c r="AJ208" s="8"/>
    </row>
    <row r="209" spans="2:36" x14ac:dyDescent="0.2">
      <c r="B209" s="46" t="s">
        <v>176</v>
      </c>
      <c r="I209" s="49">
        <v>-11</v>
      </c>
      <c r="J209" s="50" t="e">
        <f>#REF!</f>
        <v>#REF!</v>
      </c>
      <c r="K209" s="51">
        <v>-12</v>
      </c>
      <c r="L209" s="50" t="e">
        <f>J209*0.2</f>
        <v>#REF!</v>
      </c>
      <c r="N209" s="52"/>
      <c r="U209" s="53"/>
      <c r="V209" s="8"/>
      <c r="W209" s="8"/>
      <c r="X209" s="8"/>
      <c r="Z209" s="52"/>
      <c r="AG209" s="53"/>
      <c r="AH209" s="8"/>
      <c r="AI209" s="47">
        <v>-9</v>
      </c>
      <c r="AJ209" s="48" t="e">
        <f>#REF!</f>
        <v>#REF!</v>
      </c>
    </row>
    <row r="210" spans="2:36" x14ac:dyDescent="0.2">
      <c r="B210" s="46" t="s">
        <v>177</v>
      </c>
      <c r="I210" s="49">
        <v>-13</v>
      </c>
      <c r="J210" s="10" t="e">
        <f>#REF!</f>
        <v>#REF!</v>
      </c>
      <c r="K210" s="49">
        <v>-14</v>
      </c>
      <c r="L210" s="10" t="e">
        <f>J210*0.1</f>
        <v>#REF!</v>
      </c>
      <c r="N210" s="52">
        <v>-10</v>
      </c>
      <c r="O210" s="46" t="s">
        <v>118</v>
      </c>
      <c r="Q210" s="5"/>
      <c r="R210" s="5"/>
      <c r="U210" s="55"/>
      <c r="V210" s="8"/>
      <c r="W210" s="47">
        <v>-10</v>
      </c>
      <c r="X210" s="48" t="e">
        <f>#REF!</f>
        <v>#REF!</v>
      </c>
      <c r="Z210" s="52"/>
      <c r="AA210" s="46"/>
      <c r="AC210" s="42">
        <v>-9</v>
      </c>
      <c r="AD210" s="5" t="s">
        <v>119</v>
      </c>
      <c r="AG210" s="53"/>
      <c r="AH210" s="8"/>
      <c r="AI210" s="56"/>
      <c r="AJ210" s="57"/>
    </row>
    <row r="211" spans="2:36" x14ac:dyDescent="0.2">
      <c r="B211" s="45" t="s">
        <v>178</v>
      </c>
      <c r="J211" s="46" t="s">
        <v>161</v>
      </c>
      <c r="K211" s="46"/>
      <c r="L211" s="46"/>
      <c r="N211" s="52"/>
      <c r="Q211" s="5"/>
      <c r="U211" s="55"/>
      <c r="V211" s="8"/>
      <c r="W211" s="56"/>
      <c r="X211" s="57"/>
      <c r="Z211" s="52"/>
      <c r="AC211" s="5"/>
      <c r="AG211" s="53"/>
      <c r="AH211" s="8"/>
      <c r="AI211" s="53"/>
      <c r="AJ211" s="25"/>
    </row>
    <row r="212" spans="2:36" x14ac:dyDescent="0.2">
      <c r="B212" s="46" t="s">
        <v>179</v>
      </c>
      <c r="I212" s="49">
        <v>-15</v>
      </c>
      <c r="J212" s="50" t="e">
        <f>#REF!</f>
        <v>#REF!</v>
      </c>
      <c r="K212" s="87"/>
      <c r="L212" s="88"/>
      <c r="N212" s="52">
        <v>-11</v>
      </c>
      <c r="O212" s="46" t="s">
        <v>120</v>
      </c>
      <c r="Q212" s="5"/>
      <c r="R212" s="5"/>
      <c r="U212" s="55"/>
      <c r="V212" s="8"/>
      <c r="W212" s="58">
        <v>-11</v>
      </c>
      <c r="X212" s="59" t="e">
        <f>#REF!</f>
        <v>#REF!</v>
      </c>
      <c r="Z212" s="52"/>
      <c r="AA212" s="46"/>
      <c r="AC212" s="5"/>
      <c r="AD212" s="5"/>
      <c r="AG212" s="53"/>
      <c r="AH212" s="8"/>
      <c r="AI212" s="53"/>
      <c r="AJ212" s="25"/>
    </row>
    <row r="213" spans="2:36" x14ac:dyDescent="0.2">
      <c r="B213" s="46" t="s">
        <v>180</v>
      </c>
      <c r="I213" s="49">
        <v>-16</v>
      </c>
      <c r="J213" s="50" t="e">
        <f>#REF!</f>
        <v>#REF!</v>
      </c>
      <c r="K213" s="51">
        <v>-17</v>
      </c>
      <c r="L213" s="54" t="e">
        <f>J213*0.2</f>
        <v>#REF!</v>
      </c>
      <c r="N213" s="52"/>
      <c r="O213" s="60" t="s">
        <v>122</v>
      </c>
      <c r="Q213" s="5"/>
      <c r="R213" s="60"/>
      <c r="U213" s="55"/>
      <c r="V213" s="8"/>
      <c r="W213" s="56"/>
      <c r="X213" s="57"/>
      <c r="Z213" s="52"/>
      <c r="AA213" s="60"/>
      <c r="AC213" s="5"/>
      <c r="AD213" s="60"/>
      <c r="AG213" s="53"/>
      <c r="AH213" s="8"/>
      <c r="AI213" s="47">
        <v>-10</v>
      </c>
      <c r="AJ213" s="48" t="e">
        <f>#REF!</f>
        <v>#REF!</v>
      </c>
    </row>
    <row r="214" spans="2:36" x14ac:dyDescent="0.2">
      <c r="B214" s="46" t="s">
        <v>181</v>
      </c>
      <c r="I214" s="73">
        <v>-18</v>
      </c>
      <c r="J214" s="10" t="e">
        <f>#REF!</f>
        <v>#REF!</v>
      </c>
      <c r="K214" s="49">
        <v>-19</v>
      </c>
      <c r="L214" s="10" t="e">
        <f>J214*0.1</f>
        <v>#REF!</v>
      </c>
      <c r="N214" s="52"/>
      <c r="Q214" s="5"/>
      <c r="U214" s="55"/>
      <c r="V214" s="8"/>
      <c r="W214" s="53"/>
      <c r="X214" s="25"/>
      <c r="Z214" s="52"/>
      <c r="AC214" s="42">
        <v>-10</v>
      </c>
      <c r="AD214" s="5" t="s">
        <v>123</v>
      </c>
      <c r="AG214" s="53"/>
      <c r="AH214" s="8"/>
      <c r="AI214" s="56"/>
      <c r="AJ214" s="57"/>
    </row>
    <row r="215" spans="2:36" x14ac:dyDescent="0.2">
      <c r="B215" s="46" t="s">
        <v>182</v>
      </c>
      <c r="I215" s="49">
        <v>-20</v>
      </c>
      <c r="J215" s="50" t="e">
        <f>#REF!</f>
        <v>#REF!</v>
      </c>
      <c r="K215" s="51">
        <v>-21</v>
      </c>
      <c r="L215" s="50" t="e">
        <f>J215*0.2</f>
        <v>#REF!</v>
      </c>
      <c r="N215" s="52">
        <v>-12</v>
      </c>
      <c r="O215" s="46" t="s">
        <v>124</v>
      </c>
      <c r="Q215" s="61"/>
      <c r="R215" s="5"/>
      <c r="U215" s="55"/>
      <c r="V215" s="8"/>
      <c r="W215" s="49">
        <v>-12</v>
      </c>
      <c r="X215" s="50" t="e">
        <f>#REF!</f>
        <v>#REF!</v>
      </c>
      <c r="Z215" s="52"/>
      <c r="AA215" s="46"/>
      <c r="AC215" s="61"/>
      <c r="AD215" s="5"/>
      <c r="AG215" s="53"/>
      <c r="AH215" s="8"/>
      <c r="AI215" s="53"/>
      <c r="AJ215" s="25"/>
    </row>
    <row r="216" spans="2:36" x14ac:dyDescent="0.2">
      <c r="B216" s="46" t="s">
        <v>183</v>
      </c>
      <c r="I216" s="49">
        <v>-22</v>
      </c>
      <c r="J216" s="50" t="e">
        <f>#REF!</f>
        <v>#REF!</v>
      </c>
      <c r="K216" s="51">
        <v>-23</v>
      </c>
      <c r="L216" s="50" t="e">
        <f>J216*0.1</f>
        <v>#REF!</v>
      </c>
      <c r="N216" s="52"/>
      <c r="Q216" s="5"/>
      <c r="U216" s="55"/>
      <c r="V216" s="8"/>
      <c r="W216" s="53"/>
      <c r="X216" s="25"/>
      <c r="Z216" s="52"/>
      <c r="AC216" s="42">
        <v>-11</v>
      </c>
      <c r="AD216" s="5" t="s">
        <v>151</v>
      </c>
      <c r="AG216" s="47">
        <v>-11</v>
      </c>
      <c r="AH216" s="23" t="e">
        <f>#REF!</f>
        <v>#REF!</v>
      </c>
      <c r="AI216" s="53"/>
      <c r="AJ216" s="25"/>
    </row>
    <row r="217" spans="2:36" x14ac:dyDescent="0.2">
      <c r="B217" s="74" t="s">
        <v>184</v>
      </c>
      <c r="I217" s="49">
        <v>-24</v>
      </c>
      <c r="J217" s="10" t="e">
        <f>#REF!</f>
        <v>#REF!</v>
      </c>
      <c r="K217" s="49">
        <v>-25</v>
      </c>
      <c r="L217" s="10" t="e">
        <f>J217*0.06</f>
        <v>#REF!</v>
      </c>
      <c r="N217" s="52">
        <v>-13</v>
      </c>
      <c r="O217" s="46" t="s">
        <v>125</v>
      </c>
      <c r="Q217" s="5"/>
      <c r="U217" s="55"/>
      <c r="V217" s="8"/>
      <c r="W217" s="47">
        <v>-13</v>
      </c>
      <c r="X217" s="48" t="e">
        <f>X210+X212+X215</f>
        <v>#REF!</v>
      </c>
      <c r="Z217" s="52"/>
      <c r="AA217" s="46"/>
      <c r="AC217" s="5"/>
      <c r="AG217" s="56"/>
      <c r="AH217" s="9"/>
      <c r="AI217" s="53"/>
      <c r="AJ217" s="25"/>
    </row>
    <row r="218" spans="2:36" x14ac:dyDescent="0.2">
      <c r="B218" s="45" t="s">
        <v>121</v>
      </c>
      <c r="N218" s="52"/>
      <c r="O218" s="60" t="s">
        <v>126</v>
      </c>
      <c r="Q218" s="5"/>
      <c r="R218" s="5"/>
      <c r="U218" s="55"/>
      <c r="V218" s="8"/>
      <c r="W218" s="56"/>
      <c r="X218" s="57"/>
      <c r="Z218" s="52"/>
      <c r="AA218" s="60"/>
      <c r="AC218" s="5"/>
      <c r="AD218" s="5"/>
      <c r="AG218" s="53"/>
      <c r="AH218" s="8"/>
      <c r="AI218" s="53"/>
      <c r="AJ218" s="25"/>
    </row>
    <row r="219" spans="2:36" x14ac:dyDescent="0.2">
      <c r="B219" s="46" t="s">
        <v>185</v>
      </c>
      <c r="I219" s="49">
        <v>-26</v>
      </c>
      <c r="J219" s="50" t="e">
        <f>J162</f>
        <v>#REF!</v>
      </c>
      <c r="N219" s="52"/>
      <c r="Q219" s="5"/>
      <c r="R219" s="60"/>
      <c r="U219" s="55"/>
      <c r="V219" s="8"/>
      <c r="W219" s="53"/>
      <c r="X219" s="25"/>
      <c r="Z219" s="52"/>
      <c r="AC219" s="5"/>
      <c r="AD219" s="60"/>
      <c r="AG219" s="53"/>
      <c r="AH219" s="8"/>
      <c r="AI219" s="53"/>
      <c r="AJ219" s="25"/>
    </row>
    <row r="220" spans="2:36" x14ac:dyDescent="0.2">
      <c r="B220" s="46" t="s">
        <v>186</v>
      </c>
      <c r="I220" s="49">
        <v>-27</v>
      </c>
      <c r="J220" s="50"/>
      <c r="N220" s="52">
        <v>-14</v>
      </c>
      <c r="O220" s="46" t="s">
        <v>128</v>
      </c>
      <c r="Q220" s="5"/>
      <c r="U220" s="55"/>
      <c r="W220" s="49">
        <v>-14</v>
      </c>
      <c r="X220" s="50" t="e">
        <f>#REF!</f>
        <v>#REF!</v>
      </c>
      <c r="Z220" s="52"/>
      <c r="AA220" s="46"/>
      <c r="AC220" s="5"/>
      <c r="AG220" s="53"/>
      <c r="AH220" s="8"/>
      <c r="AI220" s="53"/>
      <c r="AJ220" s="25"/>
    </row>
    <row r="221" spans="2:36" ht="13.5" thickBot="1" x14ac:dyDescent="0.25">
      <c r="B221" s="46" t="s">
        <v>187</v>
      </c>
      <c r="I221" s="89"/>
      <c r="J221" s="88"/>
      <c r="K221" s="49">
        <v>-28</v>
      </c>
      <c r="L221" s="50" t="e">
        <f>J219-J220</f>
        <v>#REF!</v>
      </c>
      <c r="N221" s="52"/>
      <c r="Q221" s="5"/>
      <c r="R221" s="5"/>
      <c r="U221" s="55"/>
      <c r="W221" s="55"/>
      <c r="X221" s="11"/>
      <c r="Z221" s="52"/>
      <c r="AC221" s="5"/>
      <c r="AD221" s="5"/>
      <c r="AG221" s="53"/>
      <c r="AH221" s="8"/>
      <c r="AI221" s="53"/>
      <c r="AJ221" s="25"/>
    </row>
    <row r="222" spans="2:36" x14ac:dyDescent="0.2">
      <c r="B222" s="45" t="s">
        <v>192</v>
      </c>
      <c r="D222" s="4"/>
      <c r="I222" s="90"/>
      <c r="J222" s="91"/>
      <c r="K222" s="49">
        <v>-29</v>
      </c>
      <c r="L222" s="50" t="e">
        <f>L213+L214+L215+L216+L217+L221</f>
        <v>#REF!</v>
      </c>
      <c r="N222" s="52">
        <v>-15</v>
      </c>
      <c r="O222" s="46" t="s">
        <v>129</v>
      </c>
      <c r="Q222" s="5"/>
      <c r="U222" s="55"/>
      <c r="W222" s="62">
        <v>-15</v>
      </c>
      <c r="X222" s="63" t="e">
        <f>X217+X220</f>
        <v>#REF!</v>
      </c>
      <c r="Z222" s="52"/>
      <c r="AA222" s="46"/>
      <c r="AC222" s="5"/>
      <c r="AG222" s="53"/>
      <c r="AH222" s="8"/>
      <c r="AI222" s="53"/>
      <c r="AJ222" s="25"/>
    </row>
    <row r="223" spans="2:36" ht="13.5" thickBot="1" x14ac:dyDescent="0.25">
      <c r="B223" s="46" t="s">
        <v>188</v>
      </c>
      <c r="H223" s="8"/>
      <c r="I223" s="92">
        <v>-30</v>
      </c>
      <c r="J223" s="93" t="e">
        <f>IF(L222&gt;L209+L210,L222-L209-L210,0)</f>
        <v>#REF!</v>
      </c>
      <c r="K223" s="89"/>
      <c r="L223" s="88"/>
      <c r="N223" s="52"/>
      <c r="U223" s="55"/>
      <c r="W223" s="43"/>
      <c r="X223" s="44"/>
      <c r="Z223" s="52"/>
      <c r="AG223" s="53"/>
      <c r="AH223" s="8"/>
      <c r="AI223" s="8"/>
      <c r="AJ223" s="8"/>
    </row>
    <row r="224" spans="2:36" x14ac:dyDescent="0.2">
      <c r="D224" s="20" t="s">
        <v>127</v>
      </c>
      <c r="H224" s="8"/>
      <c r="I224" s="94"/>
      <c r="J224" s="86"/>
      <c r="K224" s="90"/>
      <c r="L224" s="91"/>
      <c r="N224" s="52">
        <v>-16</v>
      </c>
      <c r="O224" s="46" t="s">
        <v>130</v>
      </c>
      <c r="U224" s="47">
        <v>-16</v>
      </c>
      <c r="V224" s="23" t="e">
        <f>#REF!+#REF!</f>
        <v>#REF!</v>
      </c>
      <c r="Z224" s="52"/>
      <c r="AA224" s="46"/>
      <c r="AG224" s="53"/>
      <c r="AH224" s="8"/>
      <c r="AI224" s="8"/>
      <c r="AJ224" s="8"/>
    </row>
    <row r="225" spans="2:37" x14ac:dyDescent="0.2">
      <c r="B225" s="46" t="s">
        <v>189</v>
      </c>
      <c r="I225" s="90"/>
      <c r="J225" s="91"/>
      <c r="K225" s="95">
        <v>-31</v>
      </c>
      <c r="L225" s="96" t="e">
        <f>IF(L209+L210&gt;L222,(L209+L210)-L222,0)</f>
        <v>#REF!</v>
      </c>
      <c r="N225" s="52"/>
      <c r="O225" s="46" t="s">
        <v>132</v>
      </c>
      <c r="U225" s="56"/>
      <c r="V225" s="9"/>
      <c r="Z225" s="21"/>
      <c r="AA225" s="21"/>
      <c r="AB225" s="21"/>
      <c r="AC225" s="21" t="str">
        <f>D228</f>
        <v>Maj</v>
      </c>
      <c r="AD225" s="21" t="e">
        <f>E228</f>
        <v>#REF!</v>
      </c>
      <c r="AE225" s="21"/>
      <c r="AF225" s="21" t="e">
        <f>G228</f>
        <v>#REF!</v>
      </c>
      <c r="AG225" s="21"/>
      <c r="AH225" s="21"/>
    </row>
    <row r="226" spans="2:37" x14ac:dyDescent="0.2">
      <c r="B226" s="46" t="s">
        <v>190</v>
      </c>
      <c r="I226" s="90"/>
      <c r="J226" s="91"/>
      <c r="K226" s="49">
        <v>-32</v>
      </c>
      <c r="L226" s="50"/>
      <c r="N226" s="52"/>
      <c r="U226" s="55"/>
      <c r="Z226" s="64" t="s">
        <v>131</v>
      </c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</row>
    <row r="227" spans="2:37" x14ac:dyDescent="0.2">
      <c r="B227" s="46" t="s">
        <v>191</v>
      </c>
      <c r="I227" s="94"/>
      <c r="J227" s="86"/>
      <c r="K227" s="49">
        <v>-33</v>
      </c>
      <c r="L227" s="50" t="e">
        <f>L225+L226</f>
        <v>#REF!</v>
      </c>
      <c r="N227" s="52">
        <v>-17</v>
      </c>
      <c r="O227" s="46" t="s">
        <v>133</v>
      </c>
      <c r="U227" s="47">
        <v>-17</v>
      </c>
      <c r="V227" s="23" t="e">
        <f>#REF!</f>
        <v>#REF!</v>
      </c>
    </row>
    <row r="228" spans="2:37" x14ac:dyDescent="0.2">
      <c r="B228" s="64"/>
      <c r="C228" s="21"/>
      <c r="D228" s="21" t="s">
        <v>95</v>
      </c>
      <c r="E228" s="21" t="e">
        <f>E106</f>
        <v>#REF!</v>
      </c>
      <c r="F228" s="21"/>
      <c r="G228" s="21" t="e">
        <f>J196</f>
        <v>#REF!</v>
      </c>
      <c r="H228" s="21"/>
      <c r="O228" s="46" t="s">
        <v>136</v>
      </c>
      <c r="U228" s="18"/>
      <c r="V228" s="9"/>
      <c r="AF228" s="5" t="s">
        <v>135</v>
      </c>
    </row>
    <row r="229" spans="2:37" ht="13.5" x14ac:dyDescent="0.25">
      <c r="Z229" s="65" t="s">
        <v>134</v>
      </c>
    </row>
    <row r="230" spans="2:37" x14ac:dyDescent="0.2">
      <c r="B230" s="46" t="s">
        <v>131</v>
      </c>
      <c r="N230" s="21"/>
      <c r="O230" s="21"/>
      <c r="P230" s="21"/>
      <c r="Q230" s="21"/>
      <c r="R230" s="21" t="str">
        <f>D228</f>
        <v>Maj</v>
      </c>
      <c r="S230" s="21"/>
      <c r="T230" s="21" t="e">
        <f>E228</f>
        <v>#REF!</v>
      </c>
      <c r="U230" s="21"/>
      <c r="V230" s="21" t="e">
        <f>G228</f>
        <v>#REF!</v>
      </c>
    </row>
    <row r="231" spans="2:37" x14ac:dyDescent="0.2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N231" s="64" t="s">
        <v>131</v>
      </c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Z231" s="2"/>
      <c r="AB231" t="s">
        <v>137</v>
      </c>
    </row>
    <row r="233" spans="2:37" x14ac:dyDescent="0.2">
      <c r="C233" s="46" t="s">
        <v>134</v>
      </c>
      <c r="G233" s="5" t="s">
        <v>135</v>
      </c>
      <c r="T233" s="5" t="s">
        <v>135</v>
      </c>
      <c r="Z233" s="2"/>
      <c r="AB233" t="s">
        <v>139</v>
      </c>
      <c r="AH233" s="46" t="s">
        <v>140</v>
      </c>
      <c r="AI233" s="8"/>
      <c r="AJ233" s="17"/>
      <c r="AK233" s="23"/>
    </row>
    <row r="234" spans="2:37" ht="13.5" x14ac:dyDescent="0.25">
      <c r="N234" s="65" t="s">
        <v>134</v>
      </c>
      <c r="AI234" s="8"/>
      <c r="AJ234" s="18"/>
      <c r="AK234" s="9"/>
    </row>
    <row r="235" spans="2:37" x14ac:dyDescent="0.2">
      <c r="C235" s="2"/>
      <c r="D235" s="46" t="s">
        <v>137</v>
      </c>
      <c r="F235" s="2"/>
      <c r="G235" s="46" t="s">
        <v>141</v>
      </c>
      <c r="Z235" s="2"/>
      <c r="AB235" t="s">
        <v>141</v>
      </c>
      <c r="AD235" s="16"/>
    </row>
    <row r="236" spans="2:37" ht="13.5" x14ac:dyDescent="0.25">
      <c r="I236" s="52">
        <v>-34</v>
      </c>
      <c r="J236" s="46" t="s">
        <v>138</v>
      </c>
      <c r="K236" s="47">
        <v>-34</v>
      </c>
      <c r="L236" s="23"/>
      <c r="N236" s="2"/>
      <c r="P236" t="s">
        <v>137</v>
      </c>
      <c r="AD236" s="16" t="s">
        <v>145</v>
      </c>
      <c r="AI236" s="65"/>
      <c r="AJ236" s="65" t="s">
        <v>146</v>
      </c>
    </row>
    <row r="237" spans="2:37" ht="14.25" thickBot="1" x14ac:dyDescent="0.3">
      <c r="C237" s="2"/>
      <c r="D237" s="46" t="s">
        <v>139</v>
      </c>
      <c r="F237" s="2"/>
      <c r="G237" s="46" t="s">
        <v>103</v>
      </c>
      <c r="K237" s="18"/>
      <c r="L237" s="9"/>
      <c r="Z237" s="2"/>
      <c r="AB237" t="s">
        <v>103</v>
      </c>
      <c r="AI237" s="65"/>
      <c r="AJ237" s="65" t="s">
        <v>147</v>
      </c>
    </row>
    <row r="238" spans="2:37" x14ac:dyDescent="0.2">
      <c r="N238" s="2"/>
      <c r="P238" t="s">
        <v>139</v>
      </c>
      <c r="V238" s="46" t="s">
        <v>148</v>
      </c>
      <c r="W238" s="39"/>
      <c r="X238" s="40"/>
    </row>
    <row r="239" spans="2:37" ht="13.5" thickBot="1" x14ac:dyDescent="0.25">
      <c r="F239" s="16" t="s">
        <v>142</v>
      </c>
      <c r="W239" s="43"/>
      <c r="X239" s="44"/>
    </row>
    <row r="240" spans="2:37" ht="13.5" x14ac:dyDescent="0.25">
      <c r="K240" s="65" t="s">
        <v>143</v>
      </c>
      <c r="N240" s="2"/>
      <c r="P240" t="s">
        <v>141</v>
      </c>
      <c r="R240" s="16"/>
    </row>
    <row r="241" spans="2:37" ht="13.5" x14ac:dyDescent="0.25">
      <c r="E241" s="16"/>
      <c r="K241" s="65" t="s">
        <v>144</v>
      </c>
      <c r="R241" s="16" t="s">
        <v>142</v>
      </c>
      <c r="W241" s="65" t="s">
        <v>143</v>
      </c>
    </row>
    <row r="242" spans="2:37" ht="13.5" x14ac:dyDescent="0.25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N242" s="2"/>
      <c r="P242" t="s">
        <v>103</v>
      </c>
      <c r="W242" s="65" t="s">
        <v>144</v>
      </c>
    </row>
    <row r="243" spans="2:37" ht="13.5" x14ac:dyDescent="0.25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N243" s="8"/>
      <c r="W243" s="65"/>
    </row>
    <row r="244" spans="2:37" x14ac:dyDescent="0.2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2:37" ht="13.5" x14ac:dyDescent="0.25">
      <c r="B245" s="12"/>
      <c r="C245" s="12"/>
      <c r="D245" s="12"/>
      <c r="E245" s="12"/>
      <c r="F245" s="12"/>
      <c r="G245" s="12"/>
      <c r="H245" s="12"/>
      <c r="I245" s="12"/>
      <c r="J245" s="75"/>
      <c r="K245" s="75"/>
      <c r="L245" s="12"/>
      <c r="U245" s="17"/>
      <c r="V245" s="27" t="s">
        <v>164</v>
      </c>
      <c r="W245" s="27"/>
      <c r="X245" s="67"/>
      <c r="AG245" s="17"/>
      <c r="AH245" s="27" t="s">
        <v>164</v>
      </c>
      <c r="AI245" s="27"/>
      <c r="AJ245" s="27"/>
      <c r="AK245" s="23"/>
    </row>
    <row r="246" spans="2:37" ht="15.75" x14ac:dyDescent="0.25">
      <c r="N246" s="29" t="s">
        <v>165</v>
      </c>
      <c r="O246" s="29"/>
      <c r="P246" s="29"/>
      <c r="Q246" s="29"/>
      <c r="U246" s="13"/>
      <c r="V246" s="19" t="s">
        <v>167</v>
      </c>
      <c r="W246" s="19"/>
      <c r="X246" s="68"/>
      <c r="Z246" s="29" t="s">
        <v>165</v>
      </c>
      <c r="AA246" s="29"/>
      <c r="AB246" s="29"/>
      <c r="AC246" s="29"/>
      <c r="AG246" s="13"/>
      <c r="AH246" s="19" t="s">
        <v>167</v>
      </c>
      <c r="AI246" s="19"/>
      <c r="AJ246" s="19"/>
      <c r="AK246" s="26"/>
    </row>
    <row r="247" spans="2:37" ht="15.75" x14ac:dyDescent="0.25">
      <c r="H247" s="17"/>
      <c r="I247" s="22"/>
      <c r="J247" s="27" t="s">
        <v>163</v>
      </c>
      <c r="K247" s="27"/>
      <c r="L247" s="23"/>
      <c r="N247" s="29" t="s">
        <v>168</v>
      </c>
      <c r="O247" s="29"/>
      <c r="P247" s="29"/>
      <c r="Q247" s="29"/>
      <c r="U247" s="13"/>
      <c r="V247" s="8"/>
      <c r="W247" s="19"/>
      <c r="X247" s="68"/>
      <c r="Z247" s="29" t="s">
        <v>169</v>
      </c>
      <c r="AA247" s="29"/>
      <c r="AB247" s="29"/>
      <c r="AC247" s="29"/>
      <c r="AG247" s="13"/>
      <c r="AH247" s="8"/>
      <c r="AI247" s="19"/>
      <c r="AJ247" s="19"/>
      <c r="AK247" s="26"/>
    </row>
    <row r="248" spans="2:37" ht="15.75" x14ac:dyDescent="0.25">
      <c r="B248" s="29" t="s">
        <v>165</v>
      </c>
      <c r="C248" s="29"/>
      <c r="D248" s="29"/>
      <c r="H248" s="13"/>
      <c r="I248" s="8"/>
      <c r="J248" s="19" t="s">
        <v>166</v>
      </c>
      <c r="K248" s="19"/>
      <c r="L248" s="26"/>
      <c r="N248" s="29" t="s">
        <v>171</v>
      </c>
      <c r="O248" s="29"/>
      <c r="P248" s="29"/>
      <c r="Q248" s="29"/>
      <c r="R248" s="24"/>
      <c r="U248" s="18"/>
      <c r="V248" s="21"/>
      <c r="W248" s="21"/>
      <c r="X248" s="9"/>
      <c r="Z248" s="29" t="s">
        <v>172</v>
      </c>
      <c r="AA248" s="29"/>
      <c r="AB248" s="29"/>
      <c r="AC248" s="29"/>
      <c r="AD248" s="24"/>
      <c r="AG248" s="18"/>
      <c r="AH248" s="21"/>
      <c r="AI248" s="21"/>
      <c r="AJ248" s="21"/>
      <c r="AK248" s="9"/>
    </row>
    <row r="249" spans="2:37" ht="15.75" x14ac:dyDescent="0.25">
      <c r="B249" s="29"/>
      <c r="C249" s="29"/>
      <c r="D249" s="29"/>
      <c r="H249" s="13"/>
      <c r="I249" s="8"/>
      <c r="J249" s="19"/>
      <c r="K249" s="19"/>
      <c r="L249" s="26"/>
      <c r="P249" s="24"/>
      <c r="Q249" s="24"/>
      <c r="R249" s="24"/>
      <c r="AB249" s="24"/>
      <c r="AC249" s="24"/>
      <c r="AD249" s="24"/>
    </row>
    <row r="250" spans="2:37" ht="15.75" x14ac:dyDescent="0.25">
      <c r="B250" s="29" t="s">
        <v>170</v>
      </c>
      <c r="C250" s="29"/>
      <c r="D250" s="29"/>
      <c r="E250" s="24"/>
      <c r="H250" s="18"/>
      <c r="I250" s="21"/>
      <c r="J250" s="21"/>
      <c r="K250" s="21"/>
      <c r="L250" s="9"/>
      <c r="Q250" s="31" t="s">
        <v>173</v>
      </c>
      <c r="R250" s="10"/>
      <c r="T250" s="32" t="s">
        <v>174</v>
      </c>
      <c r="U250" s="22" t="s">
        <v>108</v>
      </c>
      <c r="V250" s="22"/>
      <c r="W250" s="22"/>
      <c r="X250" s="23"/>
      <c r="AC250" s="31" t="s">
        <v>173</v>
      </c>
      <c r="AD250" s="10"/>
      <c r="AF250" s="32" t="s">
        <v>174</v>
      </c>
      <c r="AG250" s="22" t="s">
        <v>108</v>
      </c>
      <c r="AH250" s="22"/>
      <c r="AI250" s="22"/>
      <c r="AJ250" s="22"/>
      <c r="AK250" s="23"/>
    </row>
    <row r="251" spans="2:37" ht="15" x14ac:dyDescent="0.2">
      <c r="D251" s="24"/>
      <c r="E251" s="24"/>
      <c r="Q251" s="84" t="s">
        <v>95</v>
      </c>
      <c r="R251" s="85" t="e">
        <f>E253</f>
        <v>#REF!</v>
      </c>
      <c r="T251" s="18"/>
      <c r="U251" s="21"/>
      <c r="V251" s="21"/>
      <c r="W251" s="21"/>
      <c r="X251" s="9"/>
      <c r="AC251" s="84" t="s">
        <v>95</v>
      </c>
      <c r="AD251" s="85" t="e">
        <f>E253</f>
        <v>#REF!</v>
      </c>
      <c r="AF251" s="18"/>
      <c r="AG251" s="21"/>
      <c r="AH251" s="21"/>
      <c r="AI251" s="21"/>
      <c r="AJ251" s="21"/>
      <c r="AK251" s="9"/>
    </row>
    <row r="252" spans="2:37" ht="13.5" x14ac:dyDescent="0.25">
      <c r="D252" s="31" t="s">
        <v>173</v>
      </c>
      <c r="E252" s="10"/>
      <c r="G252" s="32" t="s">
        <v>174</v>
      </c>
      <c r="H252" s="22" t="s">
        <v>107</v>
      </c>
      <c r="I252" s="22"/>
      <c r="J252" s="22"/>
      <c r="K252" s="22"/>
      <c r="L252" s="23"/>
    </row>
    <row r="253" spans="2:37" x14ac:dyDescent="0.2">
      <c r="D253" s="84" t="s">
        <v>95</v>
      </c>
      <c r="E253" s="85" t="e">
        <f>E7</f>
        <v>#REF!</v>
      </c>
      <c r="G253" s="18"/>
      <c r="H253" s="21"/>
      <c r="I253" s="21"/>
      <c r="J253" s="21"/>
      <c r="K253" s="21"/>
      <c r="L253" s="9"/>
      <c r="N253" s="33" t="s">
        <v>109</v>
      </c>
      <c r="O253" s="22"/>
      <c r="P253" s="22"/>
      <c r="Q253" s="22"/>
      <c r="R253" s="22"/>
      <c r="S253" s="22"/>
      <c r="T253" s="22"/>
      <c r="U253" s="34">
        <v>-3</v>
      </c>
      <c r="V253" s="72" t="e">
        <f>J255</f>
        <v>#REF!</v>
      </c>
      <c r="W253" s="22"/>
      <c r="X253" s="23"/>
      <c r="Z253" s="33" t="s">
        <v>109</v>
      </c>
      <c r="AA253" s="22"/>
      <c r="AB253" s="22"/>
      <c r="AC253" s="22"/>
      <c r="AD253" s="22"/>
      <c r="AE253" s="22"/>
      <c r="AF253" s="22"/>
      <c r="AG253" s="34">
        <v>-3</v>
      </c>
      <c r="AH253" s="22" t="e">
        <f>AH192</f>
        <v>#REF!</v>
      </c>
      <c r="AI253" s="22"/>
      <c r="AJ253" s="22"/>
      <c r="AK253" s="23"/>
    </row>
    <row r="254" spans="2:37" x14ac:dyDescent="0.2">
      <c r="N254" s="35" t="s">
        <v>110</v>
      </c>
      <c r="O254" s="8"/>
      <c r="P254" s="8"/>
      <c r="Q254" s="8"/>
      <c r="R254" s="8"/>
      <c r="S254" s="8"/>
      <c r="T254" s="8"/>
      <c r="U254" s="36">
        <v>-4</v>
      </c>
      <c r="V254" s="72" t="e">
        <f>J256</f>
        <v>#REF!</v>
      </c>
      <c r="W254" s="8"/>
      <c r="X254" s="26"/>
      <c r="Z254" s="35" t="s">
        <v>110</v>
      </c>
      <c r="AA254" s="8"/>
      <c r="AB254" s="8"/>
      <c r="AC254" s="8"/>
      <c r="AD254" s="8"/>
      <c r="AE254" s="8"/>
      <c r="AF254" s="8"/>
      <c r="AG254" s="36">
        <v>-4</v>
      </c>
      <c r="AH254" s="8" t="e">
        <f>AH193</f>
        <v>#REF!</v>
      </c>
      <c r="AI254" s="8"/>
      <c r="AJ254" s="8"/>
      <c r="AK254" s="26"/>
    </row>
    <row r="255" spans="2:37" x14ac:dyDescent="0.2">
      <c r="B255" s="33" t="s">
        <v>109</v>
      </c>
      <c r="C255" s="22"/>
      <c r="D255" s="22"/>
      <c r="E255" s="22"/>
      <c r="F255" s="22"/>
      <c r="G255" s="22"/>
      <c r="H255" s="34">
        <v>-3</v>
      </c>
      <c r="I255" s="22"/>
      <c r="J255" s="72" t="e">
        <f>J194</f>
        <v>#REF!</v>
      </c>
      <c r="K255" s="22"/>
      <c r="L255" s="23"/>
      <c r="N255" s="35" t="s">
        <v>111</v>
      </c>
      <c r="O255" s="8"/>
      <c r="P255" s="8"/>
      <c r="Q255" s="8"/>
      <c r="R255" s="8"/>
      <c r="S255" s="8"/>
      <c r="T255" s="8"/>
      <c r="U255" s="37">
        <v>-5</v>
      </c>
      <c r="V255" s="72" t="e">
        <f>J257</f>
        <v>#REF!</v>
      </c>
      <c r="W255" s="8"/>
      <c r="X255" s="26"/>
      <c r="Z255" s="35" t="s">
        <v>111</v>
      </c>
      <c r="AA255" s="8"/>
      <c r="AB255" s="8"/>
      <c r="AC255" s="8"/>
      <c r="AD255" s="8"/>
      <c r="AE255" s="8"/>
      <c r="AF255" s="8"/>
      <c r="AG255" s="37">
        <v>-5</v>
      </c>
      <c r="AH255" s="8" t="e">
        <f>AH194</f>
        <v>#REF!</v>
      </c>
      <c r="AI255" s="8"/>
      <c r="AJ255" s="8"/>
      <c r="AK255" s="26"/>
    </row>
    <row r="256" spans="2:37" x14ac:dyDescent="0.2">
      <c r="B256" s="35" t="s">
        <v>110</v>
      </c>
      <c r="C256" s="8"/>
      <c r="D256" s="8"/>
      <c r="E256" s="8"/>
      <c r="F256" s="8"/>
      <c r="G256" s="8"/>
      <c r="H256" s="36">
        <v>-4</v>
      </c>
      <c r="I256" s="8"/>
      <c r="J256" s="77" t="e">
        <f>J195</f>
        <v>#REF!</v>
      </c>
      <c r="K256" s="8"/>
      <c r="L256" s="26"/>
      <c r="N256" s="35" t="s">
        <v>112</v>
      </c>
      <c r="O256" s="8"/>
      <c r="P256" s="8"/>
      <c r="Q256" s="8"/>
      <c r="R256" s="8"/>
      <c r="S256" s="8"/>
      <c r="T256" s="8"/>
      <c r="U256" s="37">
        <v>-6</v>
      </c>
      <c r="V256" s="72" t="e">
        <f>J258</f>
        <v>#REF!</v>
      </c>
      <c r="W256" s="8"/>
      <c r="X256" s="26"/>
      <c r="Z256" s="35" t="s">
        <v>112</v>
      </c>
      <c r="AA256" s="8"/>
      <c r="AB256" s="8"/>
      <c r="AC256" s="8"/>
      <c r="AD256" s="8"/>
      <c r="AE256" s="8"/>
      <c r="AF256" s="8"/>
      <c r="AG256" s="37">
        <v>-6</v>
      </c>
      <c r="AH256" s="8" t="e">
        <f>AH195</f>
        <v>#REF!</v>
      </c>
      <c r="AI256" s="8"/>
      <c r="AJ256" s="8"/>
      <c r="AK256" s="26"/>
    </row>
    <row r="257" spans="2:37" x14ac:dyDescent="0.2">
      <c r="B257" s="35" t="s">
        <v>111</v>
      </c>
      <c r="C257" s="8"/>
      <c r="D257" s="8"/>
      <c r="E257" s="8"/>
      <c r="F257" s="8"/>
      <c r="G257" s="8"/>
      <c r="H257" s="37">
        <v>-5</v>
      </c>
      <c r="I257" s="12"/>
      <c r="J257" s="77" t="e">
        <f>J196</f>
        <v>#REF!</v>
      </c>
      <c r="K257" s="8"/>
      <c r="L257" s="26"/>
      <c r="N257" s="35" t="s">
        <v>113</v>
      </c>
      <c r="O257" s="8"/>
      <c r="P257" s="8"/>
      <c r="Q257" s="8"/>
      <c r="R257" s="8"/>
      <c r="S257" s="8"/>
      <c r="T257" s="8"/>
      <c r="U257" s="37" t="s">
        <v>114</v>
      </c>
      <c r="V257" s="72" t="e">
        <f>J259</f>
        <v>#REF!</v>
      </c>
      <c r="W257" s="8"/>
      <c r="X257" s="26"/>
      <c r="Z257" s="35" t="s">
        <v>113</v>
      </c>
      <c r="AA257" s="8"/>
      <c r="AB257" s="8"/>
      <c r="AC257" s="8"/>
      <c r="AD257" s="8"/>
      <c r="AE257" s="8"/>
      <c r="AF257" s="8"/>
      <c r="AG257" s="37" t="s">
        <v>114</v>
      </c>
      <c r="AH257" s="77" t="e">
        <f>V257</f>
        <v>#REF!</v>
      </c>
      <c r="AI257" s="8"/>
      <c r="AJ257" s="8"/>
      <c r="AK257" s="26"/>
    </row>
    <row r="258" spans="2:37" x14ac:dyDescent="0.2">
      <c r="B258" s="35" t="s">
        <v>112</v>
      </c>
      <c r="C258" s="8"/>
      <c r="D258" s="8"/>
      <c r="E258" s="8"/>
      <c r="F258" s="8"/>
      <c r="G258" s="8"/>
      <c r="H258" s="37">
        <v>-6</v>
      </c>
      <c r="I258" s="12"/>
      <c r="J258" s="77" t="e">
        <f>J197</f>
        <v>#REF!</v>
      </c>
      <c r="K258" s="8"/>
      <c r="L258" s="26"/>
      <c r="N258" s="35" t="s">
        <v>115</v>
      </c>
      <c r="O258" s="8"/>
      <c r="P258" s="8"/>
      <c r="Q258" s="8"/>
      <c r="R258" s="8"/>
      <c r="S258" s="8"/>
      <c r="T258" s="8"/>
      <c r="U258" s="37">
        <v>-7</v>
      </c>
      <c r="V258" s="12"/>
      <c r="W258" s="8"/>
      <c r="X258" s="26"/>
      <c r="Z258" s="35" t="s">
        <v>115</v>
      </c>
      <c r="AA258" s="8"/>
      <c r="AB258" s="8"/>
      <c r="AC258" s="8"/>
      <c r="AD258" s="8"/>
      <c r="AE258" s="8"/>
      <c r="AF258" s="8"/>
      <c r="AG258" s="37">
        <v>-7</v>
      </c>
      <c r="AH258" s="12"/>
      <c r="AI258" s="8"/>
      <c r="AJ258" s="8"/>
      <c r="AK258" s="26"/>
    </row>
    <row r="259" spans="2:37" ht="13.5" x14ac:dyDescent="0.25">
      <c r="B259" s="35" t="s">
        <v>113</v>
      </c>
      <c r="C259" s="8"/>
      <c r="D259" s="8"/>
      <c r="E259" s="8"/>
      <c r="F259" s="8"/>
      <c r="G259" s="8"/>
      <c r="H259" s="37" t="s">
        <v>114</v>
      </c>
      <c r="I259" s="12"/>
      <c r="J259" s="77" t="e">
        <f>J198</f>
        <v>#REF!</v>
      </c>
      <c r="K259" s="8"/>
      <c r="L259" s="26"/>
      <c r="N259" s="38"/>
      <c r="O259" s="8"/>
      <c r="P259" s="8"/>
      <c r="Q259" s="8"/>
      <c r="R259" s="19" t="s">
        <v>152</v>
      </c>
      <c r="S259" s="8"/>
      <c r="T259" s="8"/>
      <c r="U259" s="8"/>
      <c r="V259" s="8"/>
      <c r="W259" s="8"/>
      <c r="X259" s="26"/>
      <c r="Z259" s="38"/>
      <c r="AA259" s="8"/>
      <c r="AB259" s="8"/>
      <c r="AC259" s="8"/>
      <c r="AD259" s="19" t="s">
        <v>152</v>
      </c>
      <c r="AE259" s="8"/>
      <c r="AF259" s="8"/>
      <c r="AG259" s="8"/>
      <c r="AH259" s="8"/>
      <c r="AI259" s="8"/>
      <c r="AJ259" s="8"/>
      <c r="AK259" s="26"/>
    </row>
    <row r="260" spans="2:37" x14ac:dyDescent="0.2">
      <c r="B260" s="35" t="s">
        <v>115</v>
      </c>
      <c r="C260" s="8"/>
      <c r="D260" s="8"/>
      <c r="E260" s="8"/>
      <c r="F260" s="8"/>
      <c r="G260" s="8"/>
      <c r="H260" s="37">
        <v>-7</v>
      </c>
      <c r="I260" s="12"/>
      <c r="J260" s="8"/>
      <c r="K260" s="8"/>
      <c r="L260" s="26"/>
      <c r="N260" s="18"/>
      <c r="O260" s="21"/>
      <c r="P260" s="21"/>
      <c r="Q260" s="21"/>
      <c r="R260" s="21"/>
      <c r="S260" s="21"/>
      <c r="T260" s="21"/>
      <c r="U260" s="21"/>
      <c r="V260" s="21"/>
      <c r="W260" s="21"/>
      <c r="X260" s="9"/>
      <c r="Z260" s="18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9"/>
    </row>
    <row r="261" spans="2:37" ht="13.5" x14ac:dyDescent="0.25">
      <c r="B261" s="38"/>
      <c r="C261" s="8"/>
      <c r="D261" s="8"/>
      <c r="E261" s="19" t="s">
        <v>152</v>
      </c>
      <c r="F261" s="8"/>
      <c r="G261" s="8"/>
      <c r="H261" s="8"/>
      <c r="I261" s="8"/>
      <c r="J261" s="8"/>
      <c r="K261" s="8"/>
      <c r="L261" s="26"/>
    </row>
    <row r="262" spans="2:37" x14ac:dyDescent="0.2">
      <c r="B262" s="18"/>
      <c r="C262" s="21"/>
      <c r="D262" s="21"/>
      <c r="E262" s="21"/>
      <c r="F262" s="21"/>
      <c r="G262" s="21"/>
      <c r="H262" s="21"/>
      <c r="I262" s="21"/>
      <c r="J262" s="21"/>
      <c r="K262" s="21"/>
      <c r="L262" s="9"/>
      <c r="N262" s="42">
        <v>-8</v>
      </c>
      <c r="P262" s="2"/>
      <c r="Q262" s="8"/>
      <c r="R262" t="s">
        <v>193</v>
      </c>
      <c r="Z262" s="42">
        <v>-8</v>
      </c>
      <c r="AB262" s="2"/>
      <c r="AC262" s="8"/>
      <c r="AD262" t="s">
        <v>193</v>
      </c>
    </row>
    <row r="263" spans="2:37" ht="13.5" thickBot="1" x14ac:dyDescent="0.25"/>
    <row r="264" spans="2:37" ht="13.5" x14ac:dyDescent="0.25">
      <c r="B264" s="39"/>
      <c r="C264" s="40"/>
      <c r="D264" s="41" t="s">
        <v>154</v>
      </c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</row>
    <row r="265" spans="2:37" ht="14.25" thickBot="1" x14ac:dyDescent="0.3">
      <c r="B265" s="43"/>
      <c r="C265" s="44"/>
      <c r="G265" s="41" t="s">
        <v>155</v>
      </c>
    </row>
    <row r="266" spans="2:37" x14ac:dyDescent="0.2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2:37" ht="15.75" x14ac:dyDescent="0.25">
      <c r="B267" s="45" t="s">
        <v>156</v>
      </c>
      <c r="J267" s="46" t="s">
        <v>157</v>
      </c>
      <c r="K267" s="46"/>
      <c r="L267" s="46" t="s">
        <v>158</v>
      </c>
      <c r="N267" s="29" t="s">
        <v>160</v>
      </c>
      <c r="Z267" s="29" t="s">
        <v>160</v>
      </c>
    </row>
    <row r="268" spans="2:37" x14ac:dyDescent="0.2">
      <c r="B268" s="46" t="s">
        <v>159</v>
      </c>
      <c r="I268" s="47">
        <v>-9</v>
      </c>
      <c r="J268" s="48" t="e">
        <f>#REF!</f>
        <v>#REF!</v>
      </c>
      <c r="K268" s="87"/>
      <c r="L268" s="88"/>
    </row>
    <row r="269" spans="2:37" x14ac:dyDescent="0.2">
      <c r="B269" s="46" t="s">
        <v>175</v>
      </c>
      <c r="I269" s="47">
        <v>-10</v>
      </c>
      <c r="J269" s="48" t="e">
        <f>#REF!</f>
        <v>#REF!</v>
      </c>
      <c r="K269" s="87"/>
      <c r="L269" s="88"/>
      <c r="N269" s="52">
        <v>-9</v>
      </c>
      <c r="O269" s="46" t="s">
        <v>162</v>
      </c>
      <c r="U269" s="49">
        <v>-9</v>
      </c>
      <c r="V269" s="50" t="e">
        <f>#REF!</f>
        <v>#REF!</v>
      </c>
      <c r="Z269" s="52"/>
      <c r="AA269" s="46"/>
      <c r="AG269" s="53"/>
      <c r="AH269" s="25"/>
      <c r="AI269" s="8"/>
      <c r="AJ269" s="8"/>
    </row>
    <row r="270" spans="2:37" x14ac:dyDescent="0.2">
      <c r="B270" s="46" t="s">
        <v>176</v>
      </c>
      <c r="I270" s="49">
        <v>-11</v>
      </c>
      <c r="J270" s="50" t="e">
        <f>#REF!</f>
        <v>#REF!</v>
      </c>
      <c r="K270" s="51">
        <v>-12</v>
      </c>
      <c r="L270" s="50" t="e">
        <f>J270*0.2</f>
        <v>#REF!</v>
      </c>
      <c r="N270" s="52"/>
      <c r="U270" s="53"/>
      <c r="V270" s="8"/>
      <c r="W270" s="8"/>
      <c r="X270" s="8"/>
      <c r="Z270" s="52"/>
      <c r="AG270" s="53"/>
      <c r="AH270" s="8"/>
      <c r="AI270" s="47">
        <v>-9</v>
      </c>
      <c r="AJ270" s="48" t="e">
        <f>#REF!</f>
        <v>#REF!</v>
      </c>
    </row>
    <row r="271" spans="2:37" x14ac:dyDescent="0.2">
      <c r="B271" s="46" t="s">
        <v>177</v>
      </c>
      <c r="I271" s="49">
        <v>-13</v>
      </c>
      <c r="J271" s="10" t="e">
        <f>#REF!</f>
        <v>#REF!</v>
      </c>
      <c r="K271" s="49">
        <v>-14</v>
      </c>
      <c r="L271" s="10" t="e">
        <f>J271*0.1</f>
        <v>#REF!</v>
      </c>
      <c r="N271" s="52">
        <v>-10</v>
      </c>
      <c r="O271" s="46" t="s">
        <v>118</v>
      </c>
      <c r="Q271" s="5"/>
      <c r="R271" s="5"/>
      <c r="U271" s="55"/>
      <c r="V271" s="8"/>
      <c r="W271" s="47">
        <v>-10</v>
      </c>
      <c r="X271" s="48" t="e">
        <f>#REF!</f>
        <v>#REF!</v>
      </c>
      <c r="Z271" s="52"/>
      <c r="AA271" s="46"/>
      <c r="AC271" s="42">
        <v>-9</v>
      </c>
      <c r="AD271" s="5" t="s">
        <v>119</v>
      </c>
      <c r="AG271" s="53"/>
      <c r="AH271" s="8"/>
      <c r="AI271" s="56"/>
      <c r="AJ271" s="57"/>
    </row>
    <row r="272" spans="2:37" x14ac:dyDescent="0.2">
      <c r="B272" s="45" t="s">
        <v>178</v>
      </c>
      <c r="J272" s="46" t="s">
        <v>161</v>
      </c>
      <c r="K272" s="46"/>
      <c r="L272" s="46"/>
      <c r="N272" s="52"/>
      <c r="Q272" s="5"/>
      <c r="U272" s="55"/>
      <c r="V272" s="8"/>
      <c r="W272" s="56"/>
      <c r="X272" s="57"/>
      <c r="Z272" s="52"/>
      <c r="AC272" s="5"/>
      <c r="AG272" s="53"/>
      <c r="AH272" s="8"/>
      <c r="AI272" s="53"/>
      <c r="AJ272" s="25"/>
    </row>
    <row r="273" spans="2:36" x14ac:dyDescent="0.2">
      <c r="B273" s="46" t="s">
        <v>179</v>
      </c>
      <c r="I273" s="49">
        <v>-15</v>
      </c>
      <c r="J273" s="50" t="e">
        <f>#REF!</f>
        <v>#REF!</v>
      </c>
      <c r="K273" s="87"/>
      <c r="L273" s="88"/>
      <c r="N273" s="52">
        <v>-11</v>
      </c>
      <c r="O273" s="46" t="s">
        <v>120</v>
      </c>
      <c r="Q273" s="5"/>
      <c r="R273" s="5"/>
      <c r="U273" s="55"/>
      <c r="V273" s="8"/>
      <c r="W273" s="58">
        <v>-11</v>
      </c>
      <c r="X273" s="59" t="e">
        <f>#REF!</f>
        <v>#REF!</v>
      </c>
      <c r="Z273" s="52"/>
      <c r="AA273" s="46"/>
      <c r="AC273" s="5"/>
      <c r="AD273" s="5"/>
      <c r="AG273" s="53"/>
      <c r="AH273" s="8"/>
      <c r="AI273" s="53"/>
      <c r="AJ273" s="25"/>
    </row>
    <row r="274" spans="2:36" x14ac:dyDescent="0.2">
      <c r="B274" s="46" t="s">
        <v>180</v>
      </c>
      <c r="I274" s="49">
        <v>-16</v>
      </c>
      <c r="J274" s="50" t="e">
        <f>#REF!</f>
        <v>#REF!</v>
      </c>
      <c r="K274" s="51">
        <v>-17</v>
      </c>
      <c r="L274" s="54" t="e">
        <f>J274*0.2</f>
        <v>#REF!</v>
      </c>
      <c r="N274" s="52"/>
      <c r="O274" s="60" t="s">
        <v>122</v>
      </c>
      <c r="Q274" s="5"/>
      <c r="R274" s="60"/>
      <c r="U274" s="55"/>
      <c r="V274" s="8"/>
      <c r="W274" s="56"/>
      <c r="X274" s="57"/>
      <c r="Z274" s="52"/>
      <c r="AA274" s="60"/>
      <c r="AC274" s="5"/>
      <c r="AD274" s="60"/>
      <c r="AG274" s="53"/>
      <c r="AH274" s="8"/>
      <c r="AI274" s="47">
        <v>-10</v>
      </c>
      <c r="AJ274" s="48" t="e">
        <f>#REF!</f>
        <v>#REF!</v>
      </c>
    </row>
    <row r="275" spans="2:36" x14ac:dyDescent="0.2">
      <c r="B275" s="46" t="s">
        <v>181</v>
      </c>
      <c r="I275" s="73">
        <v>-18</v>
      </c>
      <c r="J275" s="10" t="e">
        <f>#REF!</f>
        <v>#REF!</v>
      </c>
      <c r="K275" s="49">
        <v>-19</v>
      </c>
      <c r="L275" s="10" t="e">
        <f>J275*0.1</f>
        <v>#REF!</v>
      </c>
      <c r="N275" s="52"/>
      <c r="Q275" s="5"/>
      <c r="U275" s="55"/>
      <c r="V275" s="8"/>
      <c r="W275" s="53"/>
      <c r="X275" s="25"/>
      <c r="Z275" s="52"/>
      <c r="AC275" s="42">
        <v>-10</v>
      </c>
      <c r="AD275" s="5" t="s">
        <v>123</v>
      </c>
      <c r="AG275" s="53"/>
      <c r="AH275" s="8"/>
      <c r="AI275" s="56"/>
      <c r="AJ275" s="57"/>
    </row>
    <row r="276" spans="2:36" x14ac:dyDescent="0.2">
      <c r="B276" s="46" t="s">
        <v>182</v>
      </c>
      <c r="I276" s="49">
        <v>-20</v>
      </c>
      <c r="J276" s="50" t="e">
        <f>#REF!</f>
        <v>#REF!</v>
      </c>
      <c r="K276" s="51">
        <v>-21</v>
      </c>
      <c r="L276" s="50" t="e">
        <f>J276*0.2</f>
        <v>#REF!</v>
      </c>
      <c r="N276" s="52">
        <v>-12</v>
      </c>
      <c r="O276" s="46" t="s">
        <v>124</v>
      </c>
      <c r="Q276" s="61"/>
      <c r="R276" s="5"/>
      <c r="U276" s="55"/>
      <c r="V276" s="8"/>
      <c r="W276" s="49">
        <v>-12</v>
      </c>
      <c r="X276" s="50" t="e">
        <f>#REF!</f>
        <v>#REF!</v>
      </c>
      <c r="Z276" s="52"/>
      <c r="AA276" s="46"/>
      <c r="AC276" s="61"/>
      <c r="AD276" s="5"/>
      <c r="AG276" s="53"/>
      <c r="AH276" s="8"/>
      <c r="AI276" s="53"/>
      <c r="AJ276" s="25"/>
    </row>
    <row r="277" spans="2:36" x14ac:dyDescent="0.2">
      <c r="B277" s="46" t="s">
        <v>183</v>
      </c>
      <c r="I277" s="49">
        <v>-22</v>
      </c>
      <c r="J277" s="50" t="e">
        <f>#REF!</f>
        <v>#REF!</v>
      </c>
      <c r="K277" s="51">
        <v>-23</v>
      </c>
      <c r="L277" s="50" t="e">
        <f>J277*0.1</f>
        <v>#REF!</v>
      </c>
      <c r="N277" s="52"/>
      <c r="Q277" s="5"/>
      <c r="U277" s="55"/>
      <c r="V277" s="8"/>
      <c r="W277" s="53"/>
      <c r="X277" s="25"/>
      <c r="Z277" s="52"/>
      <c r="AC277" s="42">
        <v>-11</v>
      </c>
      <c r="AD277" s="5" t="s">
        <v>151</v>
      </c>
      <c r="AG277" s="47">
        <v>-11</v>
      </c>
      <c r="AH277" s="23" t="e">
        <f>#REF!</f>
        <v>#REF!</v>
      </c>
      <c r="AI277" s="53"/>
      <c r="AJ277" s="25"/>
    </row>
    <row r="278" spans="2:36" x14ac:dyDescent="0.2">
      <c r="B278" s="74" t="s">
        <v>184</v>
      </c>
      <c r="I278" s="49">
        <v>-24</v>
      </c>
      <c r="J278" s="10" t="e">
        <f>#REF!</f>
        <v>#REF!</v>
      </c>
      <c r="K278" s="49">
        <v>-25</v>
      </c>
      <c r="L278" s="10" t="e">
        <f>J278*0.06</f>
        <v>#REF!</v>
      </c>
      <c r="N278" s="52">
        <v>-13</v>
      </c>
      <c r="O278" s="46" t="s">
        <v>125</v>
      </c>
      <c r="Q278" s="5"/>
      <c r="U278" s="55"/>
      <c r="V278" s="8"/>
      <c r="W278" s="47">
        <v>-13</v>
      </c>
      <c r="X278" s="48" t="e">
        <f>X271+X273+X276</f>
        <v>#REF!</v>
      </c>
      <c r="Z278" s="52"/>
      <c r="AA278" s="46"/>
      <c r="AC278" s="5"/>
      <c r="AG278" s="56"/>
      <c r="AH278" s="9"/>
      <c r="AI278" s="53"/>
      <c r="AJ278" s="25"/>
    </row>
    <row r="279" spans="2:36" x14ac:dyDescent="0.2">
      <c r="B279" s="45" t="s">
        <v>121</v>
      </c>
      <c r="N279" s="52"/>
      <c r="O279" s="60" t="s">
        <v>126</v>
      </c>
      <c r="Q279" s="5"/>
      <c r="R279" s="5"/>
      <c r="U279" s="55"/>
      <c r="V279" s="8"/>
      <c r="W279" s="56"/>
      <c r="X279" s="57"/>
      <c r="Z279" s="52"/>
      <c r="AA279" s="60"/>
      <c r="AC279" s="5"/>
      <c r="AD279" s="5"/>
      <c r="AG279" s="53"/>
      <c r="AH279" s="8"/>
      <c r="AI279" s="53"/>
      <c r="AJ279" s="25"/>
    </row>
    <row r="280" spans="2:36" x14ac:dyDescent="0.2">
      <c r="B280" s="46" t="s">
        <v>185</v>
      </c>
      <c r="I280" s="49">
        <v>-26</v>
      </c>
      <c r="J280" s="50" t="e">
        <f>J223</f>
        <v>#REF!</v>
      </c>
      <c r="N280" s="52"/>
      <c r="Q280" s="5"/>
      <c r="R280" s="60"/>
      <c r="U280" s="55"/>
      <c r="V280" s="8"/>
      <c r="W280" s="53"/>
      <c r="X280" s="25"/>
      <c r="Z280" s="52"/>
      <c r="AC280" s="5"/>
      <c r="AD280" s="69"/>
      <c r="AG280" s="53"/>
      <c r="AH280" s="8"/>
      <c r="AI280" s="53"/>
      <c r="AJ280" s="25"/>
    </row>
    <row r="281" spans="2:36" x14ac:dyDescent="0.2">
      <c r="B281" s="46" t="s">
        <v>186</v>
      </c>
      <c r="I281" s="49">
        <v>-27</v>
      </c>
      <c r="J281" s="50"/>
      <c r="N281" s="52">
        <v>-14</v>
      </c>
      <c r="O281" s="46" t="s">
        <v>128</v>
      </c>
      <c r="Q281" s="5"/>
      <c r="U281" s="55"/>
      <c r="W281" s="49">
        <v>-14</v>
      </c>
      <c r="X281" s="50" t="e">
        <f>#REF!</f>
        <v>#REF!</v>
      </c>
      <c r="Z281" s="52"/>
      <c r="AA281" s="46"/>
      <c r="AC281" s="5"/>
      <c r="AG281" s="53"/>
      <c r="AH281" s="8"/>
      <c r="AI281" s="53"/>
      <c r="AJ281" s="25"/>
    </row>
    <row r="282" spans="2:36" ht="13.5" thickBot="1" x14ac:dyDescent="0.25">
      <c r="B282" s="46" t="s">
        <v>187</v>
      </c>
      <c r="I282" s="89"/>
      <c r="J282" s="88"/>
      <c r="K282" s="49">
        <v>-28</v>
      </c>
      <c r="L282" s="50" t="e">
        <f>J280-J281</f>
        <v>#REF!</v>
      </c>
      <c r="N282" s="52"/>
      <c r="Q282" s="5"/>
      <c r="R282" s="5"/>
      <c r="U282" s="55"/>
      <c r="W282" s="55"/>
      <c r="X282" s="11"/>
      <c r="Z282" s="52"/>
      <c r="AC282" s="5"/>
      <c r="AD282" s="5"/>
      <c r="AG282" s="53"/>
      <c r="AH282" s="8"/>
      <c r="AI282" s="53"/>
      <c r="AJ282" s="25"/>
    </row>
    <row r="283" spans="2:36" x14ac:dyDescent="0.2">
      <c r="B283" s="45" t="s">
        <v>192</v>
      </c>
      <c r="D283" s="4"/>
      <c r="I283" s="90"/>
      <c r="J283" s="91"/>
      <c r="K283" s="49">
        <v>-29</v>
      </c>
      <c r="L283" s="50" t="e">
        <f>L274+L275+L276+L277+L278+L282</f>
        <v>#REF!</v>
      </c>
      <c r="N283" s="52">
        <v>-15</v>
      </c>
      <c r="O283" s="46" t="s">
        <v>129</v>
      </c>
      <c r="Q283" s="5"/>
      <c r="U283" s="55"/>
      <c r="W283" s="62">
        <v>-15</v>
      </c>
      <c r="X283" s="63" t="e">
        <f>X278+X281</f>
        <v>#REF!</v>
      </c>
      <c r="Z283" s="52"/>
      <c r="AA283" s="46"/>
      <c r="AC283" s="5"/>
      <c r="AG283" s="53"/>
      <c r="AH283" s="8"/>
      <c r="AI283" s="53"/>
      <c r="AJ283" s="25"/>
    </row>
    <row r="284" spans="2:36" ht="13.5" thickBot="1" x14ac:dyDescent="0.25">
      <c r="B284" s="46" t="s">
        <v>188</v>
      </c>
      <c r="H284" s="8"/>
      <c r="I284" s="92">
        <v>-30</v>
      </c>
      <c r="J284" s="93" t="e">
        <f>IF(L283&gt;L270+L271,L283-L270-L271,0)</f>
        <v>#REF!</v>
      </c>
      <c r="K284" s="89"/>
      <c r="L284" s="88"/>
      <c r="N284" s="52"/>
      <c r="U284" s="55"/>
      <c r="W284" s="43"/>
      <c r="X284" s="44"/>
      <c r="Z284" s="52"/>
      <c r="AG284" s="53"/>
      <c r="AH284" s="8"/>
      <c r="AI284" s="8"/>
      <c r="AJ284" s="8"/>
    </row>
    <row r="285" spans="2:36" x14ac:dyDescent="0.2">
      <c r="D285" s="20" t="s">
        <v>127</v>
      </c>
      <c r="H285" s="8"/>
      <c r="I285" s="94"/>
      <c r="J285" s="86"/>
      <c r="K285" s="90"/>
      <c r="L285" s="91"/>
      <c r="N285" s="52">
        <v>-16</v>
      </c>
      <c r="O285" s="46" t="s">
        <v>130</v>
      </c>
      <c r="U285" s="47">
        <v>-16</v>
      </c>
      <c r="V285" s="23" t="e">
        <f>#REF!+#REF!</f>
        <v>#REF!</v>
      </c>
      <c r="Z285" s="52"/>
      <c r="AA285" s="46"/>
      <c r="AG285" s="53"/>
      <c r="AH285" s="8"/>
      <c r="AI285" s="8"/>
      <c r="AJ285" s="8"/>
    </row>
    <row r="286" spans="2:36" x14ac:dyDescent="0.2">
      <c r="B286" s="46" t="s">
        <v>189</v>
      </c>
      <c r="I286" s="90"/>
      <c r="J286" s="91"/>
      <c r="K286" s="95">
        <v>-31</v>
      </c>
      <c r="L286" s="96" t="e">
        <f>IF(L270+L271&gt;L283,(L270+L271)-L283,0)</f>
        <v>#REF!</v>
      </c>
      <c r="N286" s="52"/>
      <c r="O286" s="46" t="s">
        <v>132</v>
      </c>
      <c r="U286" s="56"/>
      <c r="V286" s="9"/>
      <c r="Z286" s="21"/>
      <c r="AA286" s="21"/>
      <c r="AB286" s="21"/>
      <c r="AC286" s="21" t="str">
        <f>D289</f>
        <v>Qershor</v>
      </c>
      <c r="AD286" s="21" t="e">
        <f>E289</f>
        <v>#REF!</v>
      </c>
      <c r="AE286" s="21"/>
      <c r="AF286" s="21" t="e">
        <f>G289</f>
        <v>#REF!</v>
      </c>
      <c r="AG286" s="21"/>
      <c r="AH286" s="21"/>
    </row>
    <row r="287" spans="2:36" x14ac:dyDescent="0.2">
      <c r="B287" s="46" t="s">
        <v>190</v>
      </c>
      <c r="I287" s="90"/>
      <c r="J287" s="91"/>
      <c r="K287" s="49">
        <v>-32</v>
      </c>
      <c r="L287" s="50"/>
      <c r="N287" s="52"/>
      <c r="U287" s="55"/>
      <c r="Z287" s="64" t="s">
        <v>131</v>
      </c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</row>
    <row r="288" spans="2:36" x14ac:dyDescent="0.2">
      <c r="B288" s="46" t="s">
        <v>191</v>
      </c>
      <c r="I288" s="94"/>
      <c r="J288" s="86"/>
      <c r="K288" s="49">
        <v>-33</v>
      </c>
      <c r="L288" s="50" t="e">
        <f>L286+L287</f>
        <v>#REF!</v>
      </c>
      <c r="N288" s="52">
        <v>-17</v>
      </c>
      <c r="O288" s="46" t="s">
        <v>133</v>
      </c>
      <c r="U288" s="47">
        <v>-17</v>
      </c>
      <c r="V288" s="23" t="e">
        <f>#REF!</f>
        <v>#REF!</v>
      </c>
    </row>
    <row r="289" spans="2:37" x14ac:dyDescent="0.2">
      <c r="B289" s="64"/>
      <c r="C289" s="21"/>
      <c r="D289" s="21" t="s">
        <v>96</v>
      </c>
      <c r="E289" s="21" t="e">
        <f>E43</f>
        <v>#REF!</v>
      </c>
      <c r="F289" s="21"/>
      <c r="G289" s="21" t="e">
        <f>J257</f>
        <v>#REF!</v>
      </c>
      <c r="H289" s="21"/>
      <c r="O289" s="46" t="s">
        <v>136</v>
      </c>
      <c r="U289" s="18"/>
      <c r="V289" s="9"/>
      <c r="AF289" s="5" t="s">
        <v>135</v>
      </c>
    </row>
    <row r="290" spans="2:37" ht="13.5" x14ac:dyDescent="0.25">
      <c r="Z290" s="65" t="s">
        <v>134</v>
      </c>
    </row>
    <row r="291" spans="2:37" x14ac:dyDescent="0.2">
      <c r="B291" s="46" t="s">
        <v>131</v>
      </c>
      <c r="N291" s="21"/>
      <c r="O291" s="21"/>
      <c r="P291" s="21"/>
      <c r="Q291" s="21"/>
      <c r="R291" s="21" t="str">
        <f>D289</f>
        <v>Qershor</v>
      </c>
      <c r="S291" s="21"/>
      <c r="T291" s="21" t="e">
        <f>E289</f>
        <v>#REF!</v>
      </c>
      <c r="U291" s="21"/>
      <c r="V291" s="21" t="e">
        <f>G289</f>
        <v>#REF!</v>
      </c>
    </row>
    <row r="292" spans="2:37" x14ac:dyDescent="0.2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N292" s="64" t="s">
        <v>131</v>
      </c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Z292" s="2"/>
      <c r="AB292" t="s">
        <v>137</v>
      </c>
    </row>
    <row r="294" spans="2:37" x14ac:dyDescent="0.2">
      <c r="C294" s="46" t="s">
        <v>134</v>
      </c>
      <c r="G294" s="5" t="s">
        <v>135</v>
      </c>
      <c r="T294" s="5" t="s">
        <v>135</v>
      </c>
      <c r="Z294" s="2"/>
      <c r="AB294" t="s">
        <v>139</v>
      </c>
      <c r="AH294" s="46" t="s">
        <v>140</v>
      </c>
      <c r="AI294" s="8"/>
      <c r="AJ294" s="17"/>
      <c r="AK294" s="23"/>
    </row>
    <row r="295" spans="2:37" ht="13.5" x14ac:dyDescent="0.25">
      <c r="N295" s="65" t="s">
        <v>134</v>
      </c>
      <c r="AI295" s="8"/>
      <c r="AJ295" s="18"/>
      <c r="AK295" s="9"/>
    </row>
    <row r="296" spans="2:37" x14ac:dyDescent="0.2">
      <c r="C296" s="2"/>
      <c r="D296" s="46" t="s">
        <v>137</v>
      </c>
      <c r="F296" s="2"/>
      <c r="G296" s="46" t="s">
        <v>141</v>
      </c>
      <c r="Z296" s="2"/>
      <c r="AB296" t="s">
        <v>141</v>
      </c>
      <c r="AD296" s="16"/>
    </row>
    <row r="297" spans="2:37" ht="13.5" x14ac:dyDescent="0.25">
      <c r="I297" s="52">
        <v>-34</v>
      </c>
      <c r="J297" s="46" t="s">
        <v>138</v>
      </c>
      <c r="K297" s="47">
        <v>-34</v>
      </c>
      <c r="L297" s="23"/>
      <c r="N297" s="2"/>
      <c r="P297" t="s">
        <v>137</v>
      </c>
      <c r="AD297" s="16" t="s">
        <v>145</v>
      </c>
      <c r="AI297" s="65"/>
      <c r="AJ297" s="65" t="s">
        <v>146</v>
      </c>
    </row>
    <row r="298" spans="2:37" ht="14.25" thickBot="1" x14ac:dyDescent="0.3">
      <c r="C298" s="2"/>
      <c r="D298" s="46" t="s">
        <v>139</v>
      </c>
      <c r="F298" s="2"/>
      <c r="G298" s="46" t="s">
        <v>103</v>
      </c>
      <c r="K298" s="18"/>
      <c r="L298" s="9"/>
      <c r="Z298" s="2"/>
      <c r="AB298" t="s">
        <v>103</v>
      </c>
      <c r="AI298" s="65"/>
      <c r="AJ298" s="65" t="s">
        <v>147</v>
      </c>
    </row>
    <row r="299" spans="2:37" x14ac:dyDescent="0.2">
      <c r="N299" s="2"/>
      <c r="P299" t="s">
        <v>139</v>
      </c>
      <c r="V299" s="46" t="s">
        <v>148</v>
      </c>
      <c r="W299" s="39"/>
      <c r="X299" s="40"/>
    </row>
    <row r="300" spans="2:37" ht="13.5" thickBot="1" x14ac:dyDescent="0.25">
      <c r="F300" s="16" t="s">
        <v>142</v>
      </c>
      <c r="W300" s="43"/>
      <c r="X300" s="44"/>
    </row>
    <row r="301" spans="2:37" ht="13.5" x14ac:dyDescent="0.25">
      <c r="K301" s="65" t="s">
        <v>143</v>
      </c>
      <c r="N301" s="2"/>
      <c r="P301" t="s">
        <v>141</v>
      </c>
      <c r="R301" s="16"/>
    </row>
    <row r="302" spans="2:37" ht="13.5" x14ac:dyDescent="0.25">
      <c r="E302" s="16"/>
      <c r="K302" s="65" t="s">
        <v>144</v>
      </c>
      <c r="R302" s="16" t="s">
        <v>142</v>
      </c>
      <c r="W302" s="65" t="s">
        <v>143</v>
      </c>
    </row>
    <row r="303" spans="2:37" ht="13.5" x14ac:dyDescent="0.2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N303" s="2"/>
      <c r="P303" t="s">
        <v>103</v>
      </c>
      <c r="W303" s="65" t="s">
        <v>144</v>
      </c>
    </row>
    <row r="304" spans="2:37" ht="13.5" x14ac:dyDescent="0.2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N304" s="8"/>
      <c r="W304" s="65"/>
    </row>
    <row r="305" spans="2:37" x14ac:dyDescent="0.2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2:37" ht="13.5" x14ac:dyDescent="0.25">
      <c r="B306" s="12"/>
      <c r="C306" s="12"/>
      <c r="D306" s="12"/>
      <c r="E306" s="12"/>
      <c r="F306" s="12"/>
      <c r="G306" s="12"/>
      <c r="H306" s="12"/>
      <c r="I306" s="12"/>
      <c r="J306" s="75"/>
      <c r="K306" s="75"/>
      <c r="L306" s="12"/>
      <c r="U306" s="17"/>
      <c r="V306" s="27" t="s">
        <v>164</v>
      </c>
      <c r="W306" s="27"/>
      <c r="X306" s="67"/>
      <c r="AG306" s="17"/>
      <c r="AH306" s="27" t="s">
        <v>164</v>
      </c>
      <c r="AI306" s="27"/>
      <c r="AJ306" s="27"/>
      <c r="AK306" s="23"/>
    </row>
    <row r="307" spans="2:37" ht="15.75" x14ac:dyDescent="0.25">
      <c r="N307" s="29" t="s">
        <v>165</v>
      </c>
      <c r="O307" s="29"/>
      <c r="P307" s="29"/>
      <c r="Q307" s="29"/>
      <c r="U307" s="13"/>
      <c r="V307" s="19" t="s">
        <v>167</v>
      </c>
      <c r="W307" s="19"/>
      <c r="X307" s="68"/>
      <c r="Z307" s="29" t="s">
        <v>165</v>
      </c>
      <c r="AA307" s="29"/>
      <c r="AB307" s="29"/>
      <c r="AC307" s="29"/>
      <c r="AG307" s="13"/>
      <c r="AH307" s="19" t="s">
        <v>167</v>
      </c>
      <c r="AI307" s="19"/>
      <c r="AJ307" s="19"/>
      <c r="AK307" s="26"/>
    </row>
    <row r="308" spans="2:37" ht="15.75" x14ac:dyDescent="0.25">
      <c r="H308" s="17"/>
      <c r="I308" s="22"/>
      <c r="J308" s="27" t="s">
        <v>163</v>
      </c>
      <c r="K308" s="27"/>
      <c r="L308" s="23"/>
      <c r="N308" s="29" t="s">
        <v>168</v>
      </c>
      <c r="O308" s="29"/>
      <c r="P308" s="29"/>
      <c r="Q308" s="29"/>
      <c r="U308" s="13"/>
      <c r="V308" s="8"/>
      <c r="W308" s="19"/>
      <c r="X308" s="68"/>
      <c r="Z308" s="29" t="s">
        <v>169</v>
      </c>
      <c r="AA308" s="29"/>
      <c r="AB308" s="29"/>
      <c r="AC308" s="29"/>
      <c r="AG308" s="13"/>
      <c r="AH308" s="8"/>
      <c r="AI308" s="19"/>
      <c r="AJ308" s="19"/>
      <c r="AK308" s="26"/>
    </row>
    <row r="309" spans="2:37" ht="15.75" x14ac:dyDescent="0.25">
      <c r="B309" s="29" t="s">
        <v>165</v>
      </c>
      <c r="C309" s="29"/>
      <c r="D309" s="29"/>
      <c r="H309" s="13"/>
      <c r="I309" s="8"/>
      <c r="J309" s="19" t="s">
        <v>166</v>
      </c>
      <c r="K309" s="19"/>
      <c r="L309" s="26"/>
      <c r="N309" s="29" t="s">
        <v>171</v>
      </c>
      <c r="O309" s="29"/>
      <c r="P309" s="29"/>
      <c r="Q309" s="29"/>
      <c r="R309" s="24"/>
      <c r="U309" s="18"/>
      <c r="V309" s="21"/>
      <c r="W309" s="21"/>
      <c r="X309" s="9"/>
      <c r="Z309" s="29" t="s">
        <v>172</v>
      </c>
      <c r="AA309" s="29"/>
      <c r="AB309" s="29"/>
      <c r="AC309" s="29"/>
      <c r="AD309" s="24"/>
      <c r="AG309" s="18"/>
      <c r="AH309" s="21"/>
      <c r="AI309" s="21"/>
      <c r="AJ309" s="21"/>
      <c r="AK309" s="9"/>
    </row>
    <row r="310" spans="2:37" ht="15.75" x14ac:dyDescent="0.25">
      <c r="B310" s="29"/>
      <c r="C310" s="29"/>
      <c r="D310" s="29"/>
      <c r="H310" s="13"/>
      <c r="I310" s="8"/>
      <c r="J310" s="19"/>
      <c r="K310" s="19"/>
      <c r="L310" s="26"/>
      <c r="P310" s="24"/>
      <c r="Q310" s="24"/>
      <c r="R310" s="24"/>
      <c r="AB310" s="24"/>
      <c r="AC310" s="24"/>
      <c r="AD310" s="24"/>
    </row>
    <row r="311" spans="2:37" ht="15.75" x14ac:dyDescent="0.25">
      <c r="B311" s="29" t="s">
        <v>170</v>
      </c>
      <c r="C311" s="29"/>
      <c r="D311" s="29"/>
      <c r="E311" s="24"/>
      <c r="H311" s="18"/>
      <c r="I311" s="21"/>
      <c r="J311" s="21"/>
      <c r="K311" s="21"/>
      <c r="L311" s="9"/>
      <c r="Q311" s="31" t="s">
        <v>173</v>
      </c>
      <c r="R311" s="10"/>
      <c r="T311" s="32" t="s">
        <v>174</v>
      </c>
      <c r="U311" s="22" t="s">
        <v>108</v>
      </c>
      <c r="V311" s="22"/>
      <c r="W311" s="22"/>
      <c r="X311" s="23"/>
      <c r="AC311" s="31" t="s">
        <v>173</v>
      </c>
      <c r="AD311" s="10"/>
      <c r="AF311" s="32" t="s">
        <v>174</v>
      </c>
      <c r="AG311" s="22" t="s">
        <v>108</v>
      </c>
      <c r="AH311" s="22"/>
      <c r="AI311" s="22"/>
      <c r="AJ311" s="22"/>
      <c r="AK311" s="23"/>
    </row>
    <row r="312" spans="2:37" ht="15" x14ac:dyDescent="0.2">
      <c r="D312" s="24"/>
      <c r="E312" s="24"/>
      <c r="Q312" s="84" t="s">
        <v>96</v>
      </c>
      <c r="R312" s="85" t="e">
        <f>E314</f>
        <v>#REF!</v>
      </c>
      <c r="T312" s="18"/>
      <c r="U312" s="21"/>
      <c r="V312" s="21"/>
      <c r="W312" s="21"/>
      <c r="X312" s="9"/>
      <c r="AC312" s="84" t="s">
        <v>96</v>
      </c>
      <c r="AD312" s="85" t="e">
        <f>E314</f>
        <v>#REF!</v>
      </c>
      <c r="AF312" s="18"/>
      <c r="AG312" s="21"/>
      <c r="AH312" s="21"/>
      <c r="AI312" s="21"/>
      <c r="AJ312" s="21"/>
      <c r="AK312" s="9"/>
    </row>
    <row r="313" spans="2:37" ht="13.5" x14ac:dyDescent="0.25">
      <c r="D313" s="31" t="s">
        <v>173</v>
      </c>
      <c r="E313" s="10"/>
      <c r="G313" s="32" t="s">
        <v>174</v>
      </c>
      <c r="H313" s="22" t="s">
        <v>107</v>
      </c>
      <c r="I313" s="22"/>
      <c r="J313" s="22"/>
      <c r="K313" s="22"/>
      <c r="L313" s="23"/>
    </row>
    <row r="314" spans="2:37" x14ac:dyDescent="0.2">
      <c r="D314" s="84" t="s">
        <v>96</v>
      </c>
      <c r="E314" s="85" t="e">
        <f>E7</f>
        <v>#REF!</v>
      </c>
      <c r="G314" s="18"/>
      <c r="H314" s="21"/>
      <c r="I314" s="21"/>
      <c r="J314" s="21"/>
      <c r="K314" s="21"/>
      <c r="L314" s="9"/>
      <c r="N314" s="33" t="s">
        <v>109</v>
      </c>
      <c r="O314" s="22"/>
      <c r="P314" s="22"/>
      <c r="Q314" s="22"/>
      <c r="R314" s="22"/>
      <c r="S314" s="22"/>
      <c r="T314" s="22"/>
      <c r="U314" s="34">
        <v>-3</v>
      </c>
      <c r="V314" s="72" t="e">
        <f>J316</f>
        <v>#REF!</v>
      </c>
      <c r="W314" s="22"/>
      <c r="X314" s="23"/>
      <c r="Z314" s="33" t="s">
        <v>109</v>
      </c>
      <c r="AA314" s="22"/>
      <c r="AB314" s="22"/>
      <c r="AC314" s="22"/>
      <c r="AD314" s="22"/>
      <c r="AE314" s="22"/>
      <c r="AF314" s="22"/>
      <c r="AG314" s="34">
        <v>-3</v>
      </c>
      <c r="AH314" s="22" t="e">
        <f>AH253</f>
        <v>#REF!</v>
      </c>
      <c r="AI314" s="22"/>
      <c r="AJ314" s="22"/>
      <c r="AK314" s="23"/>
    </row>
    <row r="315" spans="2:37" x14ac:dyDescent="0.2">
      <c r="N315" s="35" t="s">
        <v>110</v>
      </c>
      <c r="O315" s="8"/>
      <c r="P315" s="8"/>
      <c r="Q315" s="8"/>
      <c r="R315" s="8"/>
      <c r="S315" s="8"/>
      <c r="T315" s="8"/>
      <c r="U315" s="36">
        <v>-4</v>
      </c>
      <c r="V315" s="72" t="e">
        <f>J317</f>
        <v>#REF!</v>
      </c>
      <c r="W315" s="8"/>
      <c r="X315" s="26"/>
      <c r="Z315" s="35" t="s">
        <v>110</v>
      </c>
      <c r="AA315" s="8"/>
      <c r="AB315" s="8"/>
      <c r="AC315" s="8"/>
      <c r="AD315" s="8"/>
      <c r="AE315" s="8"/>
      <c r="AF315" s="8"/>
      <c r="AG315" s="36">
        <v>-4</v>
      </c>
      <c r="AH315" s="8" t="e">
        <f>AH254</f>
        <v>#REF!</v>
      </c>
      <c r="AI315" s="8"/>
      <c r="AJ315" s="8"/>
      <c r="AK315" s="26"/>
    </row>
    <row r="316" spans="2:37" x14ac:dyDescent="0.2">
      <c r="B316" s="33" t="s">
        <v>109</v>
      </c>
      <c r="C316" s="22"/>
      <c r="D316" s="22"/>
      <c r="E316" s="22"/>
      <c r="F316" s="22"/>
      <c r="G316" s="22"/>
      <c r="H316" s="34">
        <v>-3</v>
      </c>
      <c r="I316" s="22"/>
      <c r="J316" s="72" t="e">
        <f>J255</f>
        <v>#REF!</v>
      </c>
      <c r="K316" s="22"/>
      <c r="L316" s="23"/>
      <c r="N316" s="35" t="s">
        <v>111</v>
      </c>
      <c r="O316" s="8"/>
      <c r="P316" s="8"/>
      <c r="Q316" s="8"/>
      <c r="R316" s="8"/>
      <c r="S316" s="8"/>
      <c r="T316" s="8"/>
      <c r="U316" s="37">
        <v>-5</v>
      </c>
      <c r="V316" s="72" t="e">
        <f>J318</f>
        <v>#REF!</v>
      </c>
      <c r="W316" s="8"/>
      <c r="X316" s="26"/>
      <c r="Z316" s="35" t="s">
        <v>111</v>
      </c>
      <c r="AA316" s="8"/>
      <c r="AB316" s="8"/>
      <c r="AC316" s="8"/>
      <c r="AD316" s="8"/>
      <c r="AE316" s="8"/>
      <c r="AF316" s="8"/>
      <c r="AG316" s="37">
        <v>-5</v>
      </c>
      <c r="AH316" s="8" t="e">
        <f>AH255</f>
        <v>#REF!</v>
      </c>
      <c r="AI316" s="8"/>
      <c r="AJ316" s="8"/>
      <c r="AK316" s="26"/>
    </row>
    <row r="317" spans="2:37" x14ac:dyDescent="0.2">
      <c r="B317" s="35" t="s">
        <v>110</v>
      </c>
      <c r="C317" s="8"/>
      <c r="D317" s="8"/>
      <c r="E317" s="8"/>
      <c r="F317" s="8"/>
      <c r="G317" s="8"/>
      <c r="H317" s="36">
        <v>-4</v>
      </c>
      <c r="I317" s="8"/>
      <c r="J317" s="77" t="e">
        <f>J256</f>
        <v>#REF!</v>
      </c>
      <c r="K317" s="8"/>
      <c r="L317" s="26"/>
      <c r="N317" s="35" t="s">
        <v>112</v>
      </c>
      <c r="O317" s="8"/>
      <c r="P317" s="8"/>
      <c r="Q317" s="8"/>
      <c r="R317" s="8"/>
      <c r="S317" s="8"/>
      <c r="T317" s="8"/>
      <c r="U317" s="37">
        <v>-6</v>
      </c>
      <c r="V317" s="72" t="e">
        <f>J319</f>
        <v>#REF!</v>
      </c>
      <c r="W317" s="8"/>
      <c r="X317" s="26"/>
      <c r="Z317" s="35" t="s">
        <v>112</v>
      </c>
      <c r="AA317" s="8"/>
      <c r="AB317" s="8"/>
      <c r="AC317" s="8"/>
      <c r="AD317" s="8"/>
      <c r="AE317" s="8"/>
      <c r="AF317" s="8"/>
      <c r="AG317" s="37">
        <v>-6</v>
      </c>
      <c r="AH317" s="8" t="e">
        <f>AH256</f>
        <v>#REF!</v>
      </c>
      <c r="AI317" s="8"/>
      <c r="AJ317" s="8"/>
      <c r="AK317" s="26"/>
    </row>
    <row r="318" spans="2:37" x14ac:dyDescent="0.2">
      <c r="B318" s="35" t="s">
        <v>111</v>
      </c>
      <c r="C318" s="8"/>
      <c r="D318" s="8"/>
      <c r="E318" s="8"/>
      <c r="F318" s="8"/>
      <c r="G318" s="8"/>
      <c r="H318" s="37">
        <v>-5</v>
      </c>
      <c r="I318" s="12"/>
      <c r="J318" s="77" t="e">
        <f>J257</f>
        <v>#REF!</v>
      </c>
      <c r="K318" s="8"/>
      <c r="L318" s="26"/>
      <c r="N318" s="35" t="s">
        <v>113</v>
      </c>
      <c r="O318" s="8"/>
      <c r="P318" s="8"/>
      <c r="Q318" s="8"/>
      <c r="R318" s="8"/>
      <c r="S318" s="8"/>
      <c r="T318" s="8"/>
      <c r="U318" s="37" t="s">
        <v>114</v>
      </c>
      <c r="V318" s="72" t="e">
        <f>J320</f>
        <v>#REF!</v>
      </c>
      <c r="W318" s="8"/>
      <c r="X318" s="26"/>
      <c r="Z318" s="35" t="s">
        <v>113</v>
      </c>
      <c r="AA318" s="8"/>
      <c r="AB318" s="8"/>
      <c r="AC318" s="8"/>
      <c r="AD318" s="8"/>
      <c r="AE318" s="8"/>
      <c r="AF318" s="8"/>
      <c r="AG318" s="37" t="s">
        <v>114</v>
      </c>
      <c r="AH318" s="77" t="e">
        <f>V318</f>
        <v>#REF!</v>
      </c>
      <c r="AI318" s="8"/>
      <c r="AJ318" s="8"/>
      <c r="AK318" s="26"/>
    </row>
    <row r="319" spans="2:37" x14ac:dyDescent="0.2">
      <c r="B319" s="35" t="s">
        <v>112</v>
      </c>
      <c r="C319" s="8"/>
      <c r="D319" s="8"/>
      <c r="E319" s="8"/>
      <c r="F319" s="8"/>
      <c r="G319" s="8"/>
      <c r="H319" s="37">
        <v>-6</v>
      </c>
      <c r="I319" s="12"/>
      <c r="J319" s="77" t="e">
        <f>J258</f>
        <v>#REF!</v>
      </c>
      <c r="K319" s="8"/>
      <c r="L319" s="26"/>
      <c r="N319" s="35" t="s">
        <v>115</v>
      </c>
      <c r="O319" s="8"/>
      <c r="P319" s="8"/>
      <c r="Q319" s="8"/>
      <c r="R319" s="8"/>
      <c r="S319" s="8"/>
      <c r="T319" s="8"/>
      <c r="U319" s="37">
        <v>-7</v>
      </c>
      <c r="V319" s="12"/>
      <c r="W319" s="8"/>
      <c r="X319" s="26"/>
      <c r="Z319" s="35" t="s">
        <v>115</v>
      </c>
      <c r="AA319" s="8"/>
      <c r="AB319" s="8"/>
      <c r="AC319" s="8"/>
      <c r="AD319" s="8"/>
      <c r="AE319" s="8"/>
      <c r="AF319" s="8"/>
      <c r="AG319" s="37">
        <v>-7</v>
      </c>
      <c r="AH319" s="12"/>
      <c r="AI319" s="8"/>
      <c r="AJ319" s="8"/>
      <c r="AK319" s="26"/>
    </row>
    <row r="320" spans="2:37" ht="13.5" x14ac:dyDescent="0.25">
      <c r="B320" s="35" t="s">
        <v>113</v>
      </c>
      <c r="C320" s="8"/>
      <c r="D320" s="8"/>
      <c r="E320" s="8"/>
      <c r="F320" s="8"/>
      <c r="G320" s="8"/>
      <c r="H320" s="37" t="s">
        <v>114</v>
      </c>
      <c r="I320" s="12"/>
      <c r="J320" s="77" t="e">
        <f>J259</f>
        <v>#REF!</v>
      </c>
      <c r="K320" s="8"/>
      <c r="L320" s="26"/>
      <c r="N320" s="38"/>
      <c r="O320" s="8"/>
      <c r="P320" s="8"/>
      <c r="Q320" s="8"/>
      <c r="R320" s="19" t="s">
        <v>152</v>
      </c>
      <c r="S320" s="8"/>
      <c r="T320" s="8"/>
      <c r="U320" s="8"/>
      <c r="V320" s="8"/>
      <c r="W320" s="8"/>
      <c r="X320" s="26"/>
      <c r="Z320" s="38"/>
      <c r="AA320" s="8"/>
      <c r="AB320" s="8"/>
      <c r="AC320" s="8"/>
      <c r="AD320" s="19" t="s">
        <v>152</v>
      </c>
      <c r="AE320" s="8"/>
      <c r="AF320" s="8"/>
      <c r="AG320" s="8"/>
      <c r="AH320" s="8"/>
      <c r="AI320" s="8"/>
      <c r="AJ320" s="8"/>
      <c r="AK320" s="26"/>
    </row>
    <row r="321" spans="2:37" x14ac:dyDescent="0.2">
      <c r="B321" s="35" t="s">
        <v>115</v>
      </c>
      <c r="C321" s="8"/>
      <c r="D321" s="8"/>
      <c r="E321" s="8"/>
      <c r="F321" s="8"/>
      <c r="G321" s="8"/>
      <c r="H321" s="37">
        <v>-7</v>
      </c>
      <c r="I321" s="12"/>
      <c r="J321" s="8"/>
      <c r="K321" s="8"/>
      <c r="L321" s="26"/>
      <c r="N321" s="18"/>
      <c r="O321" s="21"/>
      <c r="P321" s="21"/>
      <c r="Q321" s="21"/>
      <c r="R321" s="21"/>
      <c r="S321" s="21"/>
      <c r="T321" s="21"/>
      <c r="U321" s="21"/>
      <c r="V321" s="21"/>
      <c r="W321" s="21"/>
      <c r="X321" s="9"/>
      <c r="Z321" s="18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9"/>
    </row>
    <row r="322" spans="2:37" ht="13.5" x14ac:dyDescent="0.25">
      <c r="B322" s="38"/>
      <c r="C322" s="8"/>
      <c r="D322" s="8"/>
      <c r="E322" s="19" t="s">
        <v>152</v>
      </c>
      <c r="F322" s="8"/>
      <c r="G322" s="8"/>
      <c r="H322" s="8"/>
      <c r="I322" s="8"/>
      <c r="J322" s="8"/>
      <c r="K322" s="8"/>
      <c r="L322" s="26"/>
    </row>
    <row r="323" spans="2:37" x14ac:dyDescent="0.2">
      <c r="B323" s="18"/>
      <c r="C323" s="21"/>
      <c r="D323" s="21"/>
      <c r="E323" s="21"/>
      <c r="F323" s="21"/>
      <c r="G323" s="21"/>
      <c r="H323" s="21"/>
      <c r="I323" s="21"/>
      <c r="J323" s="21"/>
      <c r="K323" s="21"/>
      <c r="L323" s="9"/>
      <c r="N323" s="42">
        <v>-8</v>
      </c>
      <c r="P323" s="2"/>
      <c r="Q323" s="8"/>
      <c r="R323" t="s">
        <v>193</v>
      </c>
      <c r="Z323" s="42">
        <v>-8</v>
      </c>
      <c r="AB323" s="2"/>
      <c r="AC323" s="8"/>
      <c r="AD323" t="s">
        <v>193</v>
      </c>
    </row>
    <row r="324" spans="2:37" ht="13.5" thickBot="1" x14ac:dyDescent="0.25"/>
    <row r="325" spans="2:37" ht="13.5" x14ac:dyDescent="0.25">
      <c r="B325" s="39"/>
      <c r="C325" s="40"/>
      <c r="D325" s="41" t="s">
        <v>154</v>
      </c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</row>
    <row r="326" spans="2:37" ht="14.25" thickBot="1" x14ac:dyDescent="0.3">
      <c r="B326" s="43"/>
      <c r="C326" s="44"/>
      <c r="G326" s="41" t="s">
        <v>155</v>
      </c>
    </row>
    <row r="327" spans="2:37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2:37" ht="15.75" x14ac:dyDescent="0.25">
      <c r="B328" s="45" t="s">
        <v>156</v>
      </c>
      <c r="J328" s="46" t="s">
        <v>157</v>
      </c>
      <c r="K328" s="46"/>
      <c r="L328" s="46" t="s">
        <v>158</v>
      </c>
      <c r="N328" s="29" t="s">
        <v>160</v>
      </c>
      <c r="Z328" s="29" t="s">
        <v>160</v>
      </c>
    </row>
    <row r="329" spans="2:37" x14ac:dyDescent="0.2">
      <c r="B329" s="46" t="s">
        <v>159</v>
      </c>
      <c r="I329" s="47">
        <v>-9</v>
      </c>
      <c r="J329" s="48" t="e">
        <f>#REF!</f>
        <v>#REF!</v>
      </c>
      <c r="K329" s="87"/>
      <c r="L329" s="88"/>
    </row>
    <row r="330" spans="2:37" x14ac:dyDescent="0.2">
      <c r="B330" s="46" t="s">
        <v>175</v>
      </c>
      <c r="I330" s="47">
        <v>-10</v>
      </c>
      <c r="J330" s="48" t="e">
        <f>#REF!</f>
        <v>#REF!</v>
      </c>
      <c r="K330" s="87"/>
      <c r="L330" s="88"/>
      <c r="N330" s="52">
        <v>-9</v>
      </c>
      <c r="O330" s="46" t="s">
        <v>162</v>
      </c>
      <c r="U330" s="49">
        <v>-9</v>
      </c>
      <c r="V330" s="50" t="e">
        <f>#REF!</f>
        <v>#REF!</v>
      </c>
      <c r="Z330" s="52"/>
      <c r="AA330" s="46"/>
      <c r="AG330" s="53"/>
      <c r="AH330" s="25"/>
      <c r="AI330" s="8"/>
      <c r="AJ330" s="8"/>
    </row>
    <row r="331" spans="2:37" x14ac:dyDescent="0.2">
      <c r="B331" s="46" t="s">
        <v>176</v>
      </c>
      <c r="I331" s="49">
        <v>-11</v>
      </c>
      <c r="J331" s="50" t="e">
        <f>#REF!</f>
        <v>#REF!</v>
      </c>
      <c r="K331" s="51">
        <v>-12</v>
      </c>
      <c r="L331" s="50" t="e">
        <f>J331*0.2</f>
        <v>#REF!</v>
      </c>
      <c r="N331" s="52"/>
      <c r="U331" s="53"/>
      <c r="V331" s="8"/>
      <c r="W331" s="8"/>
      <c r="X331" s="8"/>
      <c r="Z331" s="52"/>
      <c r="AG331" s="53"/>
      <c r="AH331" s="8"/>
      <c r="AI331" s="47">
        <v>-9</v>
      </c>
      <c r="AJ331" s="48" t="e">
        <f>#REF!</f>
        <v>#REF!</v>
      </c>
    </row>
    <row r="332" spans="2:37" x14ac:dyDescent="0.2">
      <c r="B332" s="46" t="s">
        <v>177</v>
      </c>
      <c r="I332" s="49">
        <v>-13</v>
      </c>
      <c r="J332" s="10" t="e">
        <f>#REF!</f>
        <v>#REF!</v>
      </c>
      <c r="K332" s="49">
        <v>-14</v>
      </c>
      <c r="L332" s="10" t="e">
        <f>J332*0.1</f>
        <v>#REF!</v>
      </c>
      <c r="N332" s="52">
        <v>-10</v>
      </c>
      <c r="O332" s="46" t="s">
        <v>118</v>
      </c>
      <c r="Q332" s="5"/>
      <c r="R332" s="5"/>
      <c r="U332" s="55"/>
      <c r="V332" s="8"/>
      <c r="W332" s="47">
        <v>-10</v>
      </c>
      <c r="X332" s="48" t="e">
        <f>#REF!</f>
        <v>#REF!</v>
      </c>
      <c r="Z332" s="52"/>
      <c r="AA332" s="46"/>
      <c r="AC332" s="42">
        <v>-9</v>
      </c>
      <c r="AD332" s="5" t="s">
        <v>119</v>
      </c>
      <c r="AG332" s="53"/>
      <c r="AH332" s="8"/>
      <c r="AI332" s="56"/>
      <c r="AJ332" s="57"/>
    </row>
    <row r="333" spans="2:37" x14ac:dyDescent="0.2">
      <c r="B333" s="45" t="s">
        <v>178</v>
      </c>
      <c r="J333" s="46" t="s">
        <v>161</v>
      </c>
      <c r="K333" s="46"/>
      <c r="L333" s="46"/>
      <c r="N333" s="52"/>
      <c r="Q333" s="5"/>
      <c r="U333" s="55"/>
      <c r="V333" s="8"/>
      <c r="W333" s="56"/>
      <c r="X333" s="57"/>
      <c r="Z333" s="52"/>
      <c r="AC333" s="5"/>
      <c r="AG333" s="53"/>
      <c r="AH333" s="8"/>
      <c r="AI333" s="53"/>
      <c r="AJ333" s="25"/>
    </row>
    <row r="334" spans="2:37" x14ac:dyDescent="0.2">
      <c r="B334" s="46" t="s">
        <v>179</v>
      </c>
      <c r="I334" s="49">
        <v>-15</v>
      </c>
      <c r="J334" s="50" t="e">
        <f>#REF!</f>
        <v>#REF!</v>
      </c>
      <c r="K334" s="87"/>
      <c r="L334" s="88"/>
      <c r="N334" s="52">
        <v>-11</v>
      </c>
      <c r="O334" s="46" t="s">
        <v>120</v>
      </c>
      <c r="Q334" s="5"/>
      <c r="R334" s="5"/>
      <c r="U334" s="55"/>
      <c r="V334" s="8"/>
      <c r="W334" s="58">
        <v>-11</v>
      </c>
      <c r="X334" s="59" t="e">
        <f>#REF!</f>
        <v>#REF!</v>
      </c>
      <c r="Z334" s="52"/>
      <c r="AA334" s="46"/>
      <c r="AC334" s="5"/>
      <c r="AD334" s="5"/>
      <c r="AG334" s="53"/>
      <c r="AH334" s="8"/>
      <c r="AI334" s="53"/>
      <c r="AJ334" s="25"/>
    </row>
    <row r="335" spans="2:37" x14ac:dyDescent="0.2">
      <c r="B335" s="46" t="s">
        <v>180</v>
      </c>
      <c r="I335" s="49">
        <v>-16</v>
      </c>
      <c r="J335" s="50" t="e">
        <f>#REF!</f>
        <v>#REF!</v>
      </c>
      <c r="K335" s="51">
        <v>-17</v>
      </c>
      <c r="L335" s="54" t="e">
        <f>J335*0.2</f>
        <v>#REF!</v>
      </c>
      <c r="N335" s="52"/>
      <c r="O335" s="60" t="s">
        <v>122</v>
      </c>
      <c r="Q335" s="5"/>
      <c r="R335" s="60"/>
      <c r="U335" s="55"/>
      <c r="V335" s="8"/>
      <c r="W335" s="56"/>
      <c r="X335" s="57"/>
      <c r="Z335" s="52"/>
      <c r="AA335" s="60"/>
      <c r="AC335" s="5"/>
      <c r="AD335" s="60"/>
      <c r="AG335" s="53"/>
      <c r="AH335" s="8"/>
      <c r="AI335" s="47">
        <v>-10</v>
      </c>
      <c r="AJ335" s="48" t="e">
        <f>#REF!</f>
        <v>#REF!</v>
      </c>
    </row>
    <row r="336" spans="2:37" x14ac:dyDescent="0.2">
      <c r="B336" s="46" t="s">
        <v>181</v>
      </c>
      <c r="I336" s="73">
        <v>-18</v>
      </c>
      <c r="J336" s="10" t="e">
        <f>#REF!</f>
        <v>#REF!</v>
      </c>
      <c r="K336" s="49">
        <v>-19</v>
      </c>
      <c r="L336" s="10" t="e">
        <f>J336*0.1</f>
        <v>#REF!</v>
      </c>
      <c r="N336" s="52"/>
      <c r="Q336" s="5"/>
      <c r="U336" s="55"/>
      <c r="V336" s="8"/>
      <c r="W336" s="53"/>
      <c r="X336" s="25"/>
      <c r="Z336" s="52"/>
      <c r="AC336" s="42">
        <v>-10</v>
      </c>
      <c r="AD336" s="5" t="s">
        <v>123</v>
      </c>
      <c r="AG336" s="53"/>
      <c r="AH336" s="8"/>
      <c r="AI336" s="56"/>
      <c r="AJ336" s="57"/>
    </row>
    <row r="337" spans="2:36" x14ac:dyDescent="0.2">
      <c r="B337" s="46" t="s">
        <v>182</v>
      </c>
      <c r="I337" s="49">
        <v>-20</v>
      </c>
      <c r="J337" s="50" t="e">
        <f>#REF!</f>
        <v>#REF!</v>
      </c>
      <c r="K337" s="51">
        <v>-21</v>
      </c>
      <c r="L337" s="50" t="e">
        <f>J337*0.2</f>
        <v>#REF!</v>
      </c>
      <c r="N337" s="52">
        <v>-12</v>
      </c>
      <c r="O337" s="46" t="s">
        <v>124</v>
      </c>
      <c r="Q337" s="61"/>
      <c r="R337" s="5"/>
      <c r="U337" s="55"/>
      <c r="V337" s="8"/>
      <c r="W337" s="49">
        <v>-12</v>
      </c>
      <c r="X337" s="50" t="e">
        <f>#REF!</f>
        <v>#REF!</v>
      </c>
      <c r="Z337" s="52"/>
      <c r="AA337" s="46"/>
      <c r="AC337" s="61"/>
      <c r="AD337" s="5"/>
      <c r="AG337" s="53"/>
      <c r="AH337" s="8"/>
      <c r="AI337" s="53"/>
      <c r="AJ337" s="25"/>
    </row>
    <row r="338" spans="2:36" x14ac:dyDescent="0.2">
      <c r="B338" s="46" t="s">
        <v>183</v>
      </c>
      <c r="I338" s="49">
        <v>-22</v>
      </c>
      <c r="J338" s="50" t="e">
        <f>#REF!</f>
        <v>#REF!</v>
      </c>
      <c r="K338" s="51">
        <v>-23</v>
      </c>
      <c r="L338" s="50" t="e">
        <f>J338*0.1</f>
        <v>#REF!</v>
      </c>
      <c r="N338" s="52"/>
      <c r="Q338" s="5"/>
      <c r="U338" s="55"/>
      <c r="V338" s="8"/>
      <c r="W338" s="53"/>
      <c r="X338" s="25"/>
      <c r="Z338" s="52"/>
      <c r="AC338" s="42">
        <v>-11</v>
      </c>
      <c r="AD338" s="5" t="s">
        <v>151</v>
      </c>
      <c r="AG338" s="47">
        <v>-11</v>
      </c>
      <c r="AH338" s="23" t="e">
        <f>#REF!</f>
        <v>#REF!</v>
      </c>
      <c r="AI338" s="53"/>
      <c r="AJ338" s="25"/>
    </row>
    <row r="339" spans="2:36" x14ac:dyDescent="0.2">
      <c r="B339" s="74" t="s">
        <v>184</v>
      </c>
      <c r="I339" s="49">
        <v>-24</v>
      </c>
      <c r="J339" s="10" t="e">
        <f>#REF!</f>
        <v>#REF!</v>
      </c>
      <c r="K339" s="49">
        <v>-25</v>
      </c>
      <c r="L339" s="10" t="e">
        <f>J339*0.06</f>
        <v>#REF!</v>
      </c>
      <c r="N339" s="52">
        <v>-13</v>
      </c>
      <c r="O339" s="46" t="s">
        <v>125</v>
      </c>
      <c r="Q339" s="5"/>
      <c r="U339" s="55"/>
      <c r="V339" s="8"/>
      <c r="W339" s="47">
        <v>-13</v>
      </c>
      <c r="X339" s="48" t="e">
        <f>X332+X334+X337</f>
        <v>#REF!</v>
      </c>
      <c r="Z339" s="52"/>
      <c r="AA339" s="46"/>
      <c r="AC339" s="5"/>
      <c r="AG339" s="56"/>
      <c r="AH339" s="9"/>
      <c r="AI339" s="53"/>
      <c r="AJ339" s="25"/>
    </row>
    <row r="340" spans="2:36" x14ac:dyDescent="0.2">
      <c r="B340" s="45" t="s">
        <v>121</v>
      </c>
      <c r="N340" s="52"/>
      <c r="O340" s="60" t="s">
        <v>126</v>
      </c>
      <c r="Q340" s="5"/>
      <c r="R340" s="5"/>
      <c r="U340" s="55"/>
      <c r="V340" s="8"/>
      <c r="W340" s="56"/>
      <c r="X340" s="57"/>
      <c r="Z340" s="52"/>
      <c r="AA340" s="60"/>
      <c r="AC340" s="5"/>
      <c r="AD340" s="5"/>
      <c r="AG340" s="53"/>
      <c r="AH340" s="8"/>
      <c r="AI340" s="53"/>
      <c r="AJ340" s="25"/>
    </row>
    <row r="341" spans="2:36" x14ac:dyDescent="0.2">
      <c r="B341" s="46" t="s">
        <v>185</v>
      </c>
      <c r="I341" s="49">
        <v>-26</v>
      </c>
      <c r="J341" s="50" t="e">
        <f>J284</f>
        <v>#REF!</v>
      </c>
      <c r="N341" s="52"/>
      <c r="Q341" s="5"/>
      <c r="R341" s="60"/>
      <c r="U341" s="55"/>
      <c r="V341" s="8"/>
      <c r="W341" s="53"/>
      <c r="X341" s="25"/>
      <c r="Z341" s="52"/>
      <c r="AC341" s="5"/>
      <c r="AD341" s="60"/>
      <c r="AG341" s="53"/>
      <c r="AH341" s="8"/>
      <c r="AI341" s="53"/>
      <c r="AJ341" s="25"/>
    </row>
    <row r="342" spans="2:36" x14ac:dyDescent="0.2">
      <c r="B342" s="46" t="s">
        <v>186</v>
      </c>
      <c r="I342" s="49">
        <v>-27</v>
      </c>
      <c r="J342" s="50"/>
      <c r="N342" s="52">
        <v>-14</v>
      </c>
      <c r="O342" s="46" t="s">
        <v>128</v>
      </c>
      <c r="Q342" s="5"/>
      <c r="U342" s="55"/>
      <c r="W342" s="49">
        <v>-14</v>
      </c>
      <c r="X342" s="50" t="e">
        <f>#REF!</f>
        <v>#REF!</v>
      </c>
      <c r="Z342" s="52"/>
      <c r="AA342" s="46"/>
      <c r="AC342" s="5"/>
      <c r="AG342" s="53"/>
      <c r="AH342" s="8"/>
      <c r="AI342" s="53"/>
      <c r="AJ342" s="25"/>
    </row>
    <row r="343" spans="2:36" ht="13.5" thickBot="1" x14ac:dyDescent="0.25">
      <c r="B343" s="46" t="s">
        <v>187</v>
      </c>
      <c r="I343" s="89"/>
      <c r="J343" s="88"/>
      <c r="K343" s="49">
        <v>-28</v>
      </c>
      <c r="L343" s="50" t="e">
        <f>J341-J342</f>
        <v>#REF!</v>
      </c>
      <c r="N343" s="52"/>
      <c r="Q343" s="5"/>
      <c r="R343" s="5"/>
      <c r="U343" s="55"/>
      <c r="W343" s="55"/>
      <c r="X343" s="11"/>
      <c r="Z343" s="52"/>
      <c r="AC343" s="5"/>
      <c r="AD343" s="5"/>
      <c r="AG343" s="53"/>
      <c r="AH343" s="8"/>
      <c r="AI343" s="53"/>
      <c r="AJ343" s="25"/>
    </row>
    <row r="344" spans="2:36" x14ac:dyDescent="0.2">
      <c r="B344" s="45" t="s">
        <v>192</v>
      </c>
      <c r="D344" s="4"/>
      <c r="I344" s="90"/>
      <c r="J344" s="91"/>
      <c r="K344" s="49">
        <v>-29</v>
      </c>
      <c r="L344" s="50" t="e">
        <f>L335+L336+L337+L338+L339+L343</f>
        <v>#REF!</v>
      </c>
      <c r="N344" s="52">
        <v>-15</v>
      </c>
      <c r="O344" s="46" t="s">
        <v>129</v>
      </c>
      <c r="Q344" s="5"/>
      <c r="U344" s="55"/>
      <c r="W344" s="62">
        <v>-15</v>
      </c>
      <c r="X344" s="63" t="e">
        <f>X339+X342</f>
        <v>#REF!</v>
      </c>
      <c r="Z344" s="52"/>
      <c r="AA344" s="46"/>
      <c r="AC344" s="5"/>
      <c r="AG344" s="53"/>
      <c r="AH344" s="8"/>
      <c r="AI344" s="53"/>
      <c r="AJ344" s="25"/>
    </row>
    <row r="345" spans="2:36" ht="13.5" thickBot="1" x14ac:dyDescent="0.25">
      <c r="B345" s="46" t="s">
        <v>188</v>
      </c>
      <c r="H345" s="8"/>
      <c r="I345" s="92">
        <v>-30</v>
      </c>
      <c r="J345" s="93" t="e">
        <f>IF(L344&gt;L331+L332,L344-L331-L332,0)</f>
        <v>#REF!</v>
      </c>
      <c r="K345" s="89"/>
      <c r="L345" s="88"/>
      <c r="N345" s="52"/>
      <c r="U345" s="55"/>
      <c r="W345" s="43"/>
      <c r="X345" s="44"/>
      <c r="Z345" s="52"/>
      <c r="AG345" s="53"/>
      <c r="AH345" s="8"/>
      <c r="AI345" s="8"/>
      <c r="AJ345" s="8"/>
    </row>
    <row r="346" spans="2:36" x14ac:dyDescent="0.2">
      <c r="D346" s="20" t="s">
        <v>127</v>
      </c>
      <c r="H346" s="8"/>
      <c r="I346" s="94"/>
      <c r="J346" s="86"/>
      <c r="K346" s="90"/>
      <c r="L346" s="91"/>
      <c r="N346" s="52">
        <v>-16</v>
      </c>
      <c r="O346" s="46" t="s">
        <v>130</v>
      </c>
      <c r="U346" s="47">
        <v>-16</v>
      </c>
      <c r="V346" s="23" t="e">
        <f>#REF!+#REF!</f>
        <v>#REF!</v>
      </c>
      <c r="Z346" s="52"/>
      <c r="AA346" s="46"/>
      <c r="AG346" s="53"/>
      <c r="AH346" s="8"/>
      <c r="AI346" s="8"/>
      <c r="AJ346" s="8"/>
    </row>
    <row r="347" spans="2:36" x14ac:dyDescent="0.2">
      <c r="B347" s="46" t="s">
        <v>189</v>
      </c>
      <c r="I347" s="90"/>
      <c r="J347" s="91"/>
      <c r="K347" s="95">
        <v>-31</v>
      </c>
      <c r="L347" s="96" t="e">
        <f>IF(L331+L332&gt;L344,(L331+L332)-L344,0)</f>
        <v>#REF!</v>
      </c>
      <c r="N347" s="52"/>
      <c r="O347" s="46" t="s">
        <v>132</v>
      </c>
      <c r="U347" s="56"/>
      <c r="V347" s="9"/>
      <c r="Z347" s="21"/>
      <c r="AA347" s="21"/>
      <c r="AB347" s="21"/>
      <c r="AC347" s="21" t="str">
        <f>D350</f>
        <v>Korrik</v>
      </c>
      <c r="AD347" s="21" t="e">
        <f>E350</f>
        <v>#REF!</v>
      </c>
      <c r="AE347" s="21"/>
      <c r="AF347" s="21" t="e">
        <f>G350</f>
        <v>#REF!</v>
      </c>
      <c r="AG347" s="21"/>
      <c r="AH347" s="21"/>
    </row>
    <row r="348" spans="2:36" x14ac:dyDescent="0.2">
      <c r="B348" s="46" t="s">
        <v>190</v>
      </c>
      <c r="I348" s="90"/>
      <c r="J348" s="91"/>
      <c r="K348" s="49">
        <v>-32</v>
      </c>
      <c r="L348" s="50"/>
      <c r="N348" s="52"/>
      <c r="U348" s="55"/>
      <c r="Z348" s="64" t="s">
        <v>131</v>
      </c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</row>
    <row r="349" spans="2:36" x14ac:dyDescent="0.2">
      <c r="B349" s="46" t="s">
        <v>191</v>
      </c>
      <c r="I349" s="94"/>
      <c r="J349" s="86"/>
      <c r="K349" s="49">
        <v>-33</v>
      </c>
      <c r="L349" s="50" t="e">
        <f>L347+L348</f>
        <v>#REF!</v>
      </c>
      <c r="N349" s="52">
        <v>-17</v>
      </c>
      <c r="O349" s="46" t="s">
        <v>133</v>
      </c>
      <c r="U349" s="47">
        <v>-17</v>
      </c>
      <c r="V349" s="23" t="e">
        <f>#REF!</f>
        <v>#REF!</v>
      </c>
    </row>
    <row r="350" spans="2:36" x14ac:dyDescent="0.2">
      <c r="B350" s="64"/>
      <c r="C350" s="21"/>
      <c r="D350" s="21" t="s">
        <v>97</v>
      </c>
      <c r="E350" s="21" t="e">
        <f>E43</f>
        <v>#REF!</v>
      </c>
      <c r="F350" s="21"/>
      <c r="G350" s="21" t="e">
        <f>J318</f>
        <v>#REF!</v>
      </c>
      <c r="H350" s="21"/>
      <c r="O350" s="46" t="s">
        <v>136</v>
      </c>
      <c r="U350" s="18"/>
      <c r="V350" s="9"/>
      <c r="AF350" s="5" t="s">
        <v>135</v>
      </c>
    </row>
    <row r="351" spans="2:36" ht="13.5" x14ac:dyDescent="0.25">
      <c r="Z351" s="65" t="s">
        <v>134</v>
      </c>
    </row>
    <row r="352" spans="2:36" x14ac:dyDescent="0.2">
      <c r="B352" s="46" t="s">
        <v>131</v>
      </c>
      <c r="N352" s="21"/>
      <c r="O352" s="21"/>
      <c r="P352" s="21"/>
      <c r="Q352" s="21"/>
      <c r="R352" s="21" t="str">
        <f>D350</f>
        <v>Korrik</v>
      </c>
      <c r="S352" s="21"/>
      <c r="T352" s="21" t="e">
        <f>E350</f>
        <v>#REF!</v>
      </c>
      <c r="U352" s="21"/>
      <c r="V352" s="21" t="e">
        <f>G350</f>
        <v>#REF!</v>
      </c>
    </row>
    <row r="353" spans="2:37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N353" s="64" t="s">
        <v>131</v>
      </c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Z353" s="2"/>
      <c r="AB353" t="s">
        <v>137</v>
      </c>
    </row>
    <row r="355" spans="2:37" x14ac:dyDescent="0.2">
      <c r="C355" s="46" t="s">
        <v>134</v>
      </c>
      <c r="G355" s="5" t="s">
        <v>135</v>
      </c>
      <c r="T355" s="5" t="s">
        <v>135</v>
      </c>
      <c r="Z355" s="2"/>
      <c r="AB355" t="s">
        <v>139</v>
      </c>
      <c r="AH355" s="46" t="s">
        <v>140</v>
      </c>
      <c r="AI355" s="8"/>
      <c r="AJ355" s="17"/>
      <c r="AK355" s="23"/>
    </row>
    <row r="356" spans="2:37" ht="13.5" x14ac:dyDescent="0.25">
      <c r="N356" s="65" t="s">
        <v>134</v>
      </c>
      <c r="AI356" s="8"/>
      <c r="AJ356" s="18"/>
      <c r="AK356" s="9"/>
    </row>
    <row r="357" spans="2:37" x14ac:dyDescent="0.2">
      <c r="C357" s="2"/>
      <c r="D357" s="46" t="s">
        <v>137</v>
      </c>
      <c r="F357" s="2"/>
      <c r="G357" s="46" t="s">
        <v>141</v>
      </c>
      <c r="Z357" s="2"/>
      <c r="AB357" t="s">
        <v>141</v>
      </c>
      <c r="AD357" s="16"/>
    </row>
    <row r="358" spans="2:37" ht="13.5" x14ac:dyDescent="0.25">
      <c r="I358" s="52">
        <v>-34</v>
      </c>
      <c r="J358" s="46" t="s">
        <v>138</v>
      </c>
      <c r="K358" s="47">
        <v>-34</v>
      </c>
      <c r="L358" s="23"/>
      <c r="N358" s="2"/>
      <c r="P358" t="s">
        <v>137</v>
      </c>
      <c r="AD358" s="16" t="s">
        <v>145</v>
      </c>
      <c r="AI358" s="65"/>
      <c r="AJ358" s="65" t="s">
        <v>146</v>
      </c>
    </row>
    <row r="359" spans="2:37" ht="14.25" thickBot="1" x14ac:dyDescent="0.3">
      <c r="C359" s="2"/>
      <c r="D359" s="46" t="s">
        <v>139</v>
      </c>
      <c r="F359" s="2"/>
      <c r="G359" s="46" t="s">
        <v>103</v>
      </c>
      <c r="K359" s="18"/>
      <c r="L359" s="9"/>
      <c r="Z359" s="2"/>
      <c r="AB359" t="s">
        <v>103</v>
      </c>
      <c r="AI359" s="65"/>
      <c r="AJ359" s="65" t="s">
        <v>147</v>
      </c>
    </row>
    <row r="360" spans="2:37" x14ac:dyDescent="0.2">
      <c r="N360" s="2"/>
      <c r="P360" t="s">
        <v>139</v>
      </c>
      <c r="V360" s="46" t="s">
        <v>148</v>
      </c>
      <c r="W360" s="39"/>
      <c r="X360" s="40"/>
    </row>
    <row r="361" spans="2:37" ht="13.5" thickBot="1" x14ac:dyDescent="0.25">
      <c r="F361" s="16" t="s">
        <v>142</v>
      </c>
      <c r="W361" s="43"/>
      <c r="X361" s="44"/>
    </row>
    <row r="362" spans="2:37" ht="13.5" x14ac:dyDescent="0.25">
      <c r="K362" s="65" t="s">
        <v>143</v>
      </c>
      <c r="N362" s="2"/>
      <c r="P362" t="s">
        <v>141</v>
      </c>
      <c r="R362" s="16"/>
    </row>
    <row r="363" spans="2:37" ht="13.5" x14ac:dyDescent="0.25">
      <c r="E363" s="16"/>
      <c r="K363" s="65" t="s">
        <v>144</v>
      </c>
      <c r="R363" s="16" t="s">
        <v>142</v>
      </c>
      <c r="W363" s="65" t="s">
        <v>143</v>
      </c>
    </row>
    <row r="364" spans="2:37" ht="13.5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N364" s="2"/>
      <c r="P364" t="s">
        <v>103</v>
      </c>
      <c r="W364" s="65" t="s">
        <v>144</v>
      </c>
    </row>
    <row r="365" spans="2:37" ht="13.5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N365" s="8"/>
      <c r="W365" s="65"/>
    </row>
    <row r="366" spans="2:37" x14ac:dyDescent="0.2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</row>
    <row r="367" spans="2:37" ht="13.5" x14ac:dyDescent="0.25">
      <c r="B367" s="12"/>
      <c r="C367" s="12"/>
      <c r="D367" s="12"/>
      <c r="E367" s="12"/>
      <c r="F367" s="12"/>
      <c r="G367" s="12"/>
      <c r="H367" s="12"/>
      <c r="I367" s="12"/>
      <c r="J367" s="75"/>
      <c r="K367" s="75"/>
      <c r="L367" s="12"/>
      <c r="U367" s="17"/>
      <c r="V367" s="27" t="s">
        <v>164</v>
      </c>
      <c r="W367" s="27"/>
      <c r="X367" s="67"/>
      <c r="AG367" s="17"/>
      <c r="AH367" s="27" t="s">
        <v>164</v>
      </c>
      <c r="AI367" s="27"/>
      <c r="AJ367" s="27"/>
      <c r="AK367" s="23"/>
    </row>
    <row r="368" spans="2:37" ht="15.75" x14ac:dyDescent="0.25">
      <c r="N368" s="29" t="s">
        <v>165</v>
      </c>
      <c r="O368" s="29"/>
      <c r="P368" s="29"/>
      <c r="Q368" s="29"/>
      <c r="U368" s="13"/>
      <c r="V368" s="19" t="s">
        <v>167</v>
      </c>
      <c r="W368" s="19"/>
      <c r="X368" s="68"/>
      <c r="Z368" s="29" t="s">
        <v>165</v>
      </c>
      <c r="AA368" s="29"/>
      <c r="AB368" s="29"/>
      <c r="AC368" s="29"/>
      <c r="AG368" s="13"/>
      <c r="AH368" s="19" t="s">
        <v>167</v>
      </c>
      <c r="AI368" s="19"/>
      <c r="AJ368" s="19"/>
      <c r="AK368" s="26"/>
    </row>
    <row r="369" spans="2:37" ht="15.75" x14ac:dyDescent="0.25">
      <c r="H369" s="17"/>
      <c r="I369" s="22"/>
      <c r="J369" s="27" t="s">
        <v>163</v>
      </c>
      <c r="K369" s="27"/>
      <c r="L369" s="23"/>
      <c r="N369" s="29" t="s">
        <v>168</v>
      </c>
      <c r="O369" s="29"/>
      <c r="P369" s="29"/>
      <c r="Q369" s="29"/>
      <c r="U369" s="13"/>
      <c r="V369" s="8"/>
      <c r="W369" s="19"/>
      <c r="X369" s="68"/>
      <c r="Z369" s="29" t="s">
        <v>169</v>
      </c>
      <c r="AA369" s="29"/>
      <c r="AB369" s="29"/>
      <c r="AC369" s="29"/>
      <c r="AG369" s="13"/>
      <c r="AH369" s="8"/>
      <c r="AI369" s="19"/>
      <c r="AJ369" s="19"/>
      <c r="AK369" s="26"/>
    </row>
    <row r="370" spans="2:37" ht="15.75" x14ac:dyDescent="0.25">
      <c r="B370" s="29" t="s">
        <v>165</v>
      </c>
      <c r="C370" s="29"/>
      <c r="D370" s="29"/>
      <c r="H370" s="13"/>
      <c r="I370" s="8"/>
      <c r="J370" s="19" t="s">
        <v>166</v>
      </c>
      <c r="K370" s="19"/>
      <c r="L370" s="26"/>
      <c r="N370" s="29" t="s">
        <v>171</v>
      </c>
      <c r="O370" s="29"/>
      <c r="P370" s="29"/>
      <c r="Q370" s="29"/>
      <c r="R370" s="24"/>
      <c r="U370" s="18"/>
      <c r="V370" s="21"/>
      <c r="W370" s="21"/>
      <c r="X370" s="9"/>
      <c r="Z370" s="29" t="s">
        <v>172</v>
      </c>
      <c r="AA370" s="29"/>
      <c r="AB370" s="29"/>
      <c r="AC370" s="29"/>
      <c r="AD370" s="24"/>
      <c r="AG370" s="18"/>
      <c r="AH370" s="21"/>
      <c r="AI370" s="21"/>
      <c r="AJ370" s="21"/>
      <c r="AK370" s="9"/>
    </row>
    <row r="371" spans="2:37" ht="15.75" x14ac:dyDescent="0.25">
      <c r="B371" s="29"/>
      <c r="C371" s="29"/>
      <c r="D371" s="29"/>
      <c r="H371" s="13"/>
      <c r="I371" s="8"/>
      <c r="J371" s="19"/>
      <c r="K371" s="19"/>
      <c r="L371" s="26"/>
      <c r="P371" s="24"/>
      <c r="Q371" s="24"/>
      <c r="R371" s="24"/>
      <c r="AB371" s="24"/>
      <c r="AC371" s="24"/>
      <c r="AD371" s="24"/>
    </row>
    <row r="372" spans="2:37" ht="15.75" x14ac:dyDescent="0.25">
      <c r="B372" s="29" t="s">
        <v>170</v>
      </c>
      <c r="C372" s="29"/>
      <c r="D372" s="29"/>
      <c r="E372" s="24"/>
      <c r="H372" s="18"/>
      <c r="I372" s="21"/>
      <c r="J372" s="21"/>
      <c r="K372" s="21"/>
      <c r="L372" s="9"/>
      <c r="Q372" s="31" t="s">
        <v>173</v>
      </c>
      <c r="R372" s="10"/>
      <c r="T372" s="32" t="s">
        <v>174</v>
      </c>
      <c r="U372" s="22" t="s">
        <v>108</v>
      </c>
      <c r="V372" s="22"/>
      <c r="W372" s="22"/>
      <c r="X372" s="23"/>
      <c r="AC372" s="31" t="s">
        <v>173</v>
      </c>
      <c r="AD372" s="10"/>
      <c r="AF372" s="32" t="s">
        <v>174</v>
      </c>
      <c r="AG372" s="22" t="s">
        <v>108</v>
      </c>
      <c r="AH372" s="22"/>
      <c r="AI372" s="22"/>
      <c r="AJ372" s="22"/>
      <c r="AK372" s="23"/>
    </row>
    <row r="373" spans="2:37" ht="15" x14ac:dyDescent="0.2">
      <c r="D373" s="24"/>
      <c r="E373" s="24"/>
      <c r="Q373" s="84" t="s">
        <v>97</v>
      </c>
      <c r="R373" s="85" t="e">
        <f>E375</f>
        <v>#REF!</v>
      </c>
      <c r="T373" s="18"/>
      <c r="U373" s="21"/>
      <c r="V373" s="21"/>
      <c r="W373" s="21"/>
      <c r="X373" s="9"/>
      <c r="AC373" s="84" t="s">
        <v>97</v>
      </c>
      <c r="AD373" s="85" t="e">
        <f>E375</f>
        <v>#REF!</v>
      </c>
      <c r="AF373" s="18"/>
      <c r="AG373" s="21"/>
      <c r="AH373" s="21"/>
      <c r="AI373" s="21"/>
      <c r="AJ373" s="21"/>
      <c r="AK373" s="9"/>
    </row>
    <row r="374" spans="2:37" ht="13.5" x14ac:dyDescent="0.25">
      <c r="D374" s="31" t="s">
        <v>173</v>
      </c>
      <c r="E374" s="10"/>
      <c r="G374" s="32" t="s">
        <v>174</v>
      </c>
      <c r="H374" s="22" t="s">
        <v>107</v>
      </c>
      <c r="I374" s="22"/>
      <c r="J374" s="22"/>
      <c r="K374" s="22"/>
      <c r="L374" s="23"/>
    </row>
    <row r="375" spans="2:37" x14ac:dyDescent="0.2">
      <c r="D375" s="84" t="s">
        <v>97</v>
      </c>
      <c r="E375" s="85" t="e">
        <f>E7</f>
        <v>#REF!</v>
      </c>
      <c r="G375" s="18"/>
      <c r="H375" s="21"/>
      <c r="I375" s="21"/>
      <c r="J375" s="21"/>
      <c r="K375" s="21"/>
      <c r="L375" s="9"/>
      <c r="N375" s="33" t="s">
        <v>109</v>
      </c>
      <c r="O375" s="22"/>
      <c r="P375" s="22"/>
      <c r="Q375" s="22"/>
      <c r="R375" s="22"/>
      <c r="S375" s="22"/>
      <c r="T375" s="22"/>
      <c r="U375" s="34">
        <v>-3</v>
      </c>
      <c r="V375" s="72" t="e">
        <f>J377</f>
        <v>#REF!</v>
      </c>
      <c r="W375" s="22"/>
      <c r="X375" s="23"/>
      <c r="Z375" s="33" t="s">
        <v>109</v>
      </c>
      <c r="AA375" s="22"/>
      <c r="AB375" s="22"/>
      <c r="AC375" s="22"/>
      <c r="AD375" s="22"/>
      <c r="AE375" s="22"/>
      <c r="AF375" s="22"/>
      <c r="AG375" s="34">
        <v>-3</v>
      </c>
      <c r="AH375" s="22" t="e">
        <f>AH314</f>
        <v>#REF!</v>
      </c>
      <c r="AI375" s="22"/>
      <c r="AJ375" s="22"/>
      <c r="AK375" s="23"/>
    </row>
    <row r="376" spans="2:37" x14ac:dyDescent="0.2">
      <c r="N376" s="35" t="s">
        <v>110</v>
      </c>
      <c r="O376" s="8"/>
      <c r="P376" s="8"/>
      <c r="Q376" s="8"/>
      <c r="R376" s="8"/>
      <c r="S376" s="8"/>
      <c r="T376" s="8"/>
      <c r="U376" s="36">
        <v>-4</v>
      </c>
      <c r="V376" s="72" t="e">
        <f>J378</f>
        <v>#REF!</v>
      </c>
      <c r="W376" s="8"/>
      <c r="X376" s="26"/>
      <c r="Z376" s="35" t="s">
        <v>110</v>
      </c>
      <c r="AA376" s="8"/>
      <c r="AB376" s="8"/>
      <c r="AC376" s="8"/>
      <c r="AD376" s="8"/>
      <c r="AE376" s="8"/>
      <c r="AF376" s="8"/>
      <c r="AG376" s="36">
        <v>-4</v>
      </c>
      <c r="AH376" s="8" t="e">
        <f>AH315</f>
        <v>#REF!</v>
      </c>
      <c r="AI376" s="8"/>
      <c r="AJ376" s="8"/>
      <c r="AK376" s="26"/>
    </row>
    <row r="377" spans="2:37" x14ac:dyDescent="0.2">
      <c r="B377" s="33" t="s">
        <v>109</v>
      </c>
      <c r="C377" s="22"/>
      <c r="D377" s="22"/>
      <c r="E377" s="22"/>
      <c r="F377" s="22"/>
      <c r="G377" s="22"/>
      <c r="H377" s="34">
        <v>-3</v>
      </c>
      <c r="I377" s="22"/>
      <c r="J377" s="72" t="e">
        <f>J316</f>
        <v>#REF!</v>
      </c>
      <c r="K377" s="22"/>
      <c r="L377" s="23"/>
      <c r="N377" s="35" t="s">
        <v>111</v>
      </c>
      <c r="O377" s="8"/>
      <c r="P377" s="8"/>
      <c r="Q377" s="8"/>
      <c r="R377" s="8"/>
      <c r="S377" s="8"/>
      <c r="T377" s="8"/>
      <c r="U377" s="37">
        <v>-5</v>
      </c>
      <c r="V377" s="72" t="e">
        <f>J379</f>
        <v>#REF!</v>
      </c>
      <c r="W377" s="8"/>
      <c r="X377" s="26"/>
      <c r="Z377" s="35" t="s">
        <v>111</v>
      </c>
      <c r="AA377" s="8"/>
      <c r="AB377" s="8"/>
      <c r="AC377" s="8"/>
      <c r="AD377" s="8"/>
      <c r="AE377" s="8"/>
      <c r="AF377" s="8"/>
      <c r="AG377" s="37">
        <v>-5</v>
      </c>
      <c r="AH377" s="8" t="e">
        <f>AH316</f>
        <v>#REF!</v>
      </c>
      <c r="AI377" s="8"/>
      <c r="AJ377" s="8"/>
      <c r="AK377" s="26"/>
    </row>
    <row r="378" spans="2:37" x14ac:dyDescent="0.2">
      <c r="B378" s="35" t="s">
        <v>110</v>
      </c>
      <c r="C378" s="8"/>
      <c r="D378" s="8"/>
      <c r="E378" s="8"/>
      <c r="F378" s="8"/>
      <c r="G378" s="8"/>
      <c r="H378" s="36">
        <v>-4</v>
      </c>
      <c r="I378" s="8"/>
      <c r="J378" s="77" t="e">
        <f>J317</f>
        <v>#REF!</v>
      </c>
      <c r="K378" s="8"/>
      <c r="L378" s="26"/>
      <c r="N378" s="35" t="s">
        <v>112</v>
      </c>
      <c r="O378" s="8"/>
      <c r="P378" s="8"/>
      <c r="Q378" s="8"/>
      <c r="R378" s="8"/>
      <c r="S378" s="8"/>
      <c r="T378" s="8"/>
      <c r="U378" s="37">
        <v>-6</v>
      </c>
      <c r="V378" s="72" t="e">
        <f>J380</f>
        <v>#REF!</v>
      </c>
      <c r="W378" s="8"/>
      <c r="X378" s="26"/>
      <c r="Z378" s="35" t="s">
        <v>112</v>
      </c>
      <c r="AA378" s="8"/>
      <c r="AB378" s="8"/>
      <c r="AC378" s="8"/>
      <c r="AD378" s="8"/>
      <c r="AE378" s="8"/>
      <c r="AF378" s="8"/>
      <c r="AG378" s="37">
        <v>-6</v>
      </c>
      <c r="AH378" s="8" t="e">
        <f>AH317</f>
        <v>#REF!</v>
      </c>
      <c r="AI378" s="8"/>
      <c r="AJ378" s="8"/>
      <c r="AK378" s="26"/>
    </row>
    <row r="379" spans="2:37" x14ac:dyDescent="0.2">
      <c r="B379" s="35" t="s">
        <v>111</v>
      </c>
      <c r="C379" s="8"/>
      <c r="D379" s="8"/>
      <c r="E379" s="8"/>
      <c r="F379" s="8"/>
      <c r="G379" s="8"/>
      <c r="H379" s="37">
        <v>-5</v>
      </c>
      <c r="I379" s="12"/>
      <c r="J379" s="77" t="e">
        <f>J318</f>
        <v>#REF!</v>
      </c>
      <c r="K379" s="8"/>
      <c r="L379" s="26"/>
      <c r="N379" s="35" t="s">
        <v>113</v>
      </c>
      <c r="O379" s="8"/>
      <c r="P379" s="8"/>
      <c r="Q379" s="8"/>
      <c r="R379" s="8"/>
      <c r="S379" s="8"/>
      <c r="T379" s="8"/>
      <c r="U379" s="37" t="s">
        <v>114</v>
      </c>
      <c r="V379" s="72" t="e">
        <f>J381</f>
        <v>#REF!</v>
      </c>
      <c r="W379" s="8"/>
      <c r="X379" s="26"/>
      <c r="Z379" s="35" t="s">
        <v>113</v>
      </c>
      <c r="AA379" s="8"/>
      <c r="AB379" s="8"/>
      <c r="AC379" s="8"/>
      <c r="AD379" s="8"/>
      <c r="AE379" s="8"/>
      <c r="AF379" s="8"/>
      <c r="AG379" s="37" t="s">
        <v>114</v>
      </c>
      <c r="AH379" s="77" t="e">
        <f>V379</f>
        <v>#REF!</v>
      </c>
      <c r="AI379" s="8"/>
      <c r="AJ379" s="8"/>
      <c r="AK379" s="26"/>
    </row>
    <row r="380" spans="2:37" x14ac:dyDescent="0.2">
      <c r="B380" s="35" t="s">
        <v>112</v>
      </c>
      <c r="C380" s="8"/>
      <c r="D380" s="8"/>
      <c r="E380" s="8"/>
      <c r="F380" s="8"/>
      <c r="G380" s="8"/>
      <c r="H380" s="37">
        <v>-6</v>
      </c>
      <c r="I380" s="12"/>
      <c r="J380" s="77" t="e">
        <f>J319</f>
        <v>#REF!</v>
      </c>
      <c r="K380" s="8"/>
      <c r="L380" s="26"/>
      <c r="N380" s="35" t="s">
        <v>115</v>
      </c>
      <c r="O380" s="8"/>
      <c r="P380" s="8"/>
      <c r="Q380" s="8"/>
      <c r="R380" s="8"/>
      <c r="S380" s="8"/>
      <c r="T380" s="8"/>
      <c r="U380" s="37">
        <v>-7</v>
      </c>
      <c r="V380" s="12"/>
      <c r="W380" s="8"/>
      <c r="X380" s="26"/>
      <c r="Z380" s="35" t="s">
        <v>115</v>
      </c>
      <c r="AA380" s="8"/>
      <c r="AB380" s="8"/>
      <c r="AC380" s="8"/>
      <c r="AD380" s="8"/>
      <c r="AE380" s="8"/>
      <c r="AF380" s="8"/>
      <c r="AG380" s="37">
        <v>-7</v>
      </c>
      <c r="AH380" s="12"/>
      <c r="AI380" s="8"/>
      <c r="AJ380" s="8"/>
      <c r="AK380" s="26"/>
    </row>
    <row r="381" spans="2:37" ht="13.5" x14ac:dyDescent="0.25">
      <c r="B381" s="35" t="s">
        <v>113</v>
      </c>
      <c r="C381" s="8"/>
      <c r="D381" s="8"/>
      <c r="E381" s="8"/>
      <c r="F381" s="8"/>
      <c r="G381" s="8"/>
      <c r="H381" s="37" t="s">
        <v>114</v>
      </c>
      <c r="I381" s="12"/>
      <c r="J381" s="77" t="e">
        <f>J320</f>
        <v>#REF!</v>
      </c>
      <c r="K381" s="8"/>
      <c r="L381" s="26"/>
      <c r="N381" s="38"/>
      <c r="O381" s="8"/>
      <c r="P381" s="8"/>
      <c r="Q381" s="8"/>
      <c r="R381" s="19" t="s">
        <v>152</v>
      </c>
      <c r="S381" s="8"/>
      <c r="T381" s="8"/>
      <c r="U381" s="8"/>
      <c r="V381" s="8"/>
      <c r="W381" s="8"/>
      <c r="X381" s="26"/>
      <c r="Z381" s="38"/>
      <c r="AA381" s="8"/>
      <c r="AB381" s="8"/>
      <c r="AC381" s="8"/>
      <c r="AD381" s="19" t="s">
        <v>152</v>
      </c>
      <c r="AE381" s="8"/>
      <c r="AF381" s="8"/>
      <c r="AG381" s="8"/>
      <c r="AH381" s="8"/>
      <c r="AI381" s="8"/>
      <c r="AJ381" s="8"/>
      <c r="AK381" s="26"/>
    </row>
    <row r="382" spans="2:37" x14ac:dyDescent="0.2">
      <c r="B382" s="35" t="s">
        <v>115</v>
      </c>
      <c r="C382" s="8"/>
      <c r="D382" s="8"/>
      <c r="E382" s="8"/>
      <c r="F382" s="8"/>
      <c r="G382" s="8"/>
      <c r="H382" s="37">
        <v>-7</v>
      </c>
      <c r="I382" s="12"/>
      <c r="J382" s="8"/>
      <c r="K382" s="8"/>
      <c r="L382" s="26"/>
      <c r="N382" s="18"/>
      <c r="O382" s="21"/>
      <c r="P382" s="21"/>
      <c r="Q382" s="21"/>
      <c r="R382" s="21"/>
      <c r="S382" s="21"/>
      <c r="T382" s="21"/>
      <c r="U382" s="21"/>
      <c r="V382" s="21"/>
      <c r="W382" s="21"/>
      <c r="X382" s="9"/>
      <c r="Z382" s="18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9"/>
    </row>
    <row r="383" spans="2:37" ht="13.5" x14ac:dyDescent="0.25">
      <c r="B383" s="38"/>
      <c r="C383" s="8"/>
      <c r="D383" s="8"/>
      <c r="E383" s="19" t="s">
        <v>152</v>
      </c>
      <c r="F383" s="8"/>
      <c r="G383" s="8"/>
      <c r="H383" s="8"/>
      <c r="I383" s="8"/>
      <c r="J383" s="8"/>
      <c r="K383" s="8"/>
      <c r="L383" s="26"/>
    </row>
    <row r="384" spans="2:37" x14ac:dyDescent="0.2">
      <c r="B384" s="18"/>
      <c r="C384" s="21"/>
      <c r="D384" s="21"/>
      <c r="E384" s="21"/>
      <c r="F384" s="21"/>
      <c r="G384" s="21"/>
      <c r="H384" s="21"/>
      <c r="I384" s="21"/>
      <c r="J384" s="21"/>
      <c r="K384" s="21"/>
      <c r="L384" s="9"/>
      <c r="N384" s="42">
        <v>-8</v>
      </c>
      <c r="P384" s="2"/>
      <c r="Q384" s="8"/>
      <c r="R384" t="s">
        <v>193</v>
      </c>
      <c r="Z384" s="42">
        <v>-8</v>
      </c>
      <c r="AB384" s="2"/>
      <c r="AC384" s="8"/>
      <c r="AD384" t="s">
        <v>193</v>
      </c>
    </row>
    <row r="385" spans="2:37" ht="13.5" thickBot="1" x14ac:dyDescent="0.25"/>
    <row r="386" spans="2:37" ht="13.5" x14ac:dyDescent="0.25">
      <c r="B386" s="39"/>
      <c r="C386" s="40"/>
      <c r="D386" s="41" t="s">
        <v>154</v>
      </c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</row>
    <row r="387" spans="2:37" ht="14.25" thickBot="1" x14ac:dyDescent="0.3">
      <c r="B387" s="43"/>
      <c r="C387" s="44"/>
      <c r="G387" s="41" t="s">
        <v>155</v>
      </c>
    </row>
    <row r="388" spans="2:37" x14ac:dyDescent="0.2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</row>
    <row r="389" spans="2:37" ht="15.75" x14ac:dyDescent="0.25">
      <c r="B389" s="45" t="s">
        <v>156</v>
      </c>
      <c r="J389" s="46" t="s">
        <v>157</v>
      </c>
      <c r="K389" s="46"/>
      <c r="L389" s="46" t="s">
        <v>158</v>
      </c>
      <c r="N389" s="29" t="s">
        <v>160</v>
      </c>
      <c r="Z389" s="29" t="s">
        <v>160</v>
      </c>
    </row>
    <row r="390" spans="2:37" x14ac:dyDescent="0.2">
      <c r="B390" s="46" t="s">
        <v>159</v>
      </c>
      <c r="I390" s="47">
        <v>-9</v>
      </c>
      <c r="J390" s="48" t="e">
        <f>#REF!</f>
        <v>#REF!</v>
      </c>
      <c r="K390" s="87"/>
      <c r="L390" s="88"/>
    </row>
    <row r="391" spans="2:37" x14ac:dyDescent="0.2">
      <c r="B391" s="46" t="s">
        <v>175</v>
      </c>
      <c r="I391" s="47">
        <v>-10</v>
      </c>
      <c r="J391" s="48" t="e">
        <f>#REF!</f>
        <v>#REF!</v>
      </c>
      <c r="K391" s="87"/>
      <c r="L391" s="88"/>
      <c r="N391" s="52">
        <v>-9</v>
      </c>
      <c r="O391" s="46" t="s">
        <v>162</v>
      </c>
      <c r="U391" s="49">
        <v>-9</v>
      </c>
      <c r="V391" s="50" t="e">
        <f>#REF!</f>
        <v>#REF!</v>
      </c>
      <c r="Z391" s="52"/>
      <c r="AA391" s="46"/>
      <c r="AG391" s="53"/>
      <c r="AH391" s="25"/>
      <c r="AI391" s="8"/>
      <c r="AJ391" s="8"/>
    </row>
    <row r="392" spans="2:37" x14ac:dyDescent="0.2">
      <c r="B392" s="46" t="s">
        <v>176</v>
      </c>
      <c r="I392" s="49">
        <v>-11</v>
      </c>
      <c r="J392" s="50" t="e">
        <f>#REF!</f>
        <v>#REF!</v>
      </c>
      <c r="K392" s="51">
        <v>-12</v>
      </c>
      <c r="L392" s="50" t="e">
        <f>J392*0.2</f>
        <v>#REF!</v>
      </c>
      <c r="N392" s="52"/>
      <c r="U392" s="53"/>
      <c r="V392" s="8"/>
      <c r="W392" s="8"/>
      <c r="X392" s="8"/>
      <c r="Z392" s="52"/>
      <c r="AG392" s="53"/>
      <c r="AH392" s="8"/>
      <c r="AI392" s="47">
        <v>-9</v>
      </c>
      <c r="AJ392" s="48" t="e">
        <f>#REF!</f>
        <v>#REF!</v>
      </c>
    </row>
    <row r="393" spans="2:37" x14ac:dyDescent="0.2">
      <c r="B393" s="46" t="s">
        <v>177</v>
      </c>
      <c r="I393" s="49">
        <v>-13</v>
      </c>
      <c r="J393" s="10" t="e">
        <f>#REF!</f>
        <v>#REF!</v>
      </c>
      <c r="K393" s="49">
        <v>-14</v>
      </c>
      <c r="L393" s="10" t="e">
        <f>J393*0.1</f>
        <v>#REF!</v>
      </c>
      <c r="N393" s="52">
        <v>-10</v>
      </c>
      <c r="O393" s="46" t="s">
        <v>118</v>
      </c>
      <c r="Q393" s="5"/>
      <c r="R393" s="5"/>
      <c r="U393" s="55"/>
      <c r="V393" s="8"/>
      <c r="W393" s="47">
        <v>-10</v>
      </c>
      <c r="X393" s="48" t="e">
        <f>#REF!</f>
        <v>#REF!</v>
      </c>
      <c r="Z393" s="52"/>
      <c r="AA393" s="46"/>
      <c r="AC393" s="42">
        <v>-9</v>
      </c>
      <c r="AD393" s="5" t="s">
        <v>119</v>
      </c>
      <c r="AG393" s="53"/>
      <c r="AH393" s="8"/>
      <c r="AI393" s="56"/>
      <c r="AJ393" s="57"/>
    </row>
    <row r="394" spans="2:37" x14ac:dyDescent="0.2">
      <c r="B394" s="45" t="s">
        <v>178</v>
      </c>
      <c r="J394" s="46" t="s">
        <v>161</v>
      </c>
      <c r="K394" s="46"/>
      <c r="L394" s="46"/>
      <c r="N394" s="52"/>
      <c r="Q394" s="5"/>
      <c r="U394" s="55"/>
      <c r="V394" s="8"/>
      <c r="W394" s="56"/>
      <c r="X394" s="57"/>
      <c r="Z394" s="52"/>
      <c r="AC394" s="5"/>
      <c r="AG394" s="53"/>
      <c r="AH394" s="8"/>
      <c r="AI394" s="53"/>
      <c r="AJ394" s="25"/>
    </row>
    <row r="395" spans="2:37" x14ac:dyDescent="0.2">
      <c r="B395" s="46" t="s">
        <v>179</v>
      </c>
      <c r="I395" s="49">
        <v>-15</v>
      </c>
      <c r="J395" s="50" t="e">
        <f>#REF!</f>
        <v>#REF!</v>
      </c>
      <c r="K395" s="87"/>
      <c r="L395" s="88"/>
      <c r="N395" s="52">
        <v>-11</v>
      </c>
      <c r="O395" s="46" t="s">
        <v>120</v>
      </c>
      <c r="Q395" s="5"/>
      <c r="R395" s="5"/>
      <c r="U395" s="55"/>
      <c r="V395" s="8"/>
      <c r="W395" s="58">
        <v>-11</v>
      </c>
      <c r="X395" s="59" t="e">
        <f>#REF!</f>
        <v>#REF!</v>
      </c>
      <c r="Z395" s="52"/>
      <c r="AA395" s="46"/>
      <c r="AC395" s="5"/>
      <c r="AD395" s="5"/>
      <c r="AG395" s="53"/>
      <c r="AH395" s="8"/>
      <c r="AI395" s="53"/>
      <c r="AJ395" s="25"/>
    </row>
    <row r="396" spans="2:37" x14ac:dyDescent="0.2">
      <c r="B396" s="46" t="s">
        <v>180</v>
      </c>
      <c r="I396" s="49">
        <v>-16</v>
      </c>
      <c r="J396" s="50" t="e">
        <f>#REF!</f>
        <v>#REF!</v>
      </c>
      <c r="K396" s="51">
        <v>-17</v>
      </c>
      <c r="L396" s="54" t="e">
        <f>J396*0.2</f>
        <v>#REF!</v>
      </c>
      <c r="N396" s="52"/>
      <c r="O396" s="60" t="s">
        <v>122</v>
      </c>
      <c r="Q396" s="5"/>
      <c r="R396" s="60"/>
      <c r="U396" s="55"/>
      <c r="V396" s="8"/>
      <c r="W396" s="56"/>
      <c r="X396" s="57"/>
      <c r="Z396" s="52"/>
      <c r="AA396" s="60"/>
      <c r="AC396" s="5"/>
      <c r="AD396" s="60"/>
      <c r="AG396" s="53"/>
      <c r="AH396" s="8"/>
      <c r="AI396" s="47">
        <v>-10</v>
      </c>
      <c r="AJ396" s="48" t="e">
        <f>#REF!</f>
        <v>#REF!</v>
      </c>
    </row>
    <row r="397" spans="2:37" x14ac:dyDescent="0.2">
      <c r="B397" s="46" t="s">
        <v>181</v>
      </c>
      <c r="I397" s="73">
        <v>-18</v>
      </c>
      <c r="J397" s="10" t="e">
        <f>#REF!</f>
        <v>#REF!</v>
      </c>
      <c r="K397" s="49">
        <v>-19</v>
      </c>
      <c r="L397" s="10" t="e">
        <f>J397*0.1</f>
        <v>#REF!</v>
      </c>
      <c r="N397" s="52"/>
      <c r="Q397" s="5"/>
      <c r="U397" s="55"/>
      <c r="V397" s="8"/>
      <c r="W397" s="53"/>
      <c r="X397" s="25"/>
      <c r="Z397" s="52"/>
      <c r="AC397" s="42">
        <v>-10</v>
      </c>
      <c r="AD397" s="5" t="s">
        <v>123</v>
      </c>
      <c r="AG397" s="53"/>
      <c r="AH397" s="8"/>
      <c r="AI397" s="56"/>
      <c r="AJ397" s="57"/>
    </row>
    <row r="398" spans="2:37" x14ac:dyDescent="0.2">
      <c r="B398" s="46" t="s">
        <v>182</v>
      </c>
      <c r="I398" s="49">
        <v>-20</v>
      </c>
      <c r="J398" s="50" t="e">
        <f>#REF!</f>
        <v>#REF!</v>
      </c>
      <c r="K398" s="51">
        <v>-21</v>
      </c>
      <c r="L398" s="50" t="e">
        <f>J398*0.2</f>
        <v>#REF!</v>
      </c>
      <c r="N398" s="52">
        <v>-12</v>
      </c>
      <c r="O398" s="46" t="s">
        <v>124</v>
      </c>
      <c r="Q398" s="61"/>
      <c r="R398" s="5"/>
      <c r="U398" s="55"/>
      <c r="V398" s="8"/>
      <c r="W398" s="49">
        <v>-12</v>
      </c>
      <c r="X398" s="50">
        <v>0</v>
      </c>
      <c r="Z398" s="52"/>
      <c r="AA398" s="46"/>
      <c r="AC398" s="61"/>
      <c r="AD398" s="5"/>
      <c r="AG398" s="53"/>
      <c r="AH398" s="8"/>
      <c r="AI398" s="53"/>
      <c r="AJ398" s="25"/>
    </row>
    <row r="399" spans="2:37" x14ac:dyDescent="0.2">
      <c r="B399" s="46" t="s">
        <v>183</v>
      </c>
      <c r="I399" s="49">
        <v>-22</v>
      </c>
      <c r="J399" s="50" t="e">
        <f>#REF!</f>
        <v>#REF!</v>
      </c>
      <c r="K399" s="51">
        <v>-23</v>
      </c>
      <c r="L399" s="50" t="e">
        <f>J399*0.1</f>
        <v>#REF!</v>
      </c>
      <c r="N399" s="52"/>
      <c r="Q399" s="5"/>
      <c r="U399" s="55"/>
      <c r="V399" s="8"/>
      <c r="W399" s="53"/>
      <c r="X399" s="25"/>
      <c r="Z399" s="52"/>
      <c r="AC399" s="42">
        <v>-11</v>
      </c>
      <c r="AD399" s="5" t="s">
        <v>151</v>
      </c>
      <c r="AG399" s="47">
        <v>-11</v>
      </c>
      <c r="AH399" s="23" t="e">
        <f>#REF!</f>
        <v>#REF!</v>
      </c>
      <c r="AI399" s="53"/>
      <c r="AJ399" s="25"/>
    </row>
    <row r="400" spans="2:37" x14ac:dyDescent="0.2">
      <c r="B400" s="74" t="s">
        <v>184</v>
      </c>
      <c r="I400" s="49">
        <v>-24</v>
      </c>
      <c r="J400" s="10" t="e">
        <f>#REF!</f>
        <v>#REF!</v>
      </c>
      <c r="K400" s="49">
        <v>-25</v>
      </c>
      <c r="L400" s="10" t="e">
        <f>J400*0.06</f>
        <v>#REF!</v>
      </c>
      <c r="N400" s="52">
        <v>-13</v>
      </c>
      <c r="O400" s="46" t="s">
        <v>125</v>
      </c>
      <c r="Q400" s="5"/>
      <c r="U400" s="55"/>
      <c r="V400" s="8"/>
      <c r="W400" s="47">
        <v>-13</v>
      </c>
      <c r="X400" s="48" t="e">
        <f>X393+X395+X398</f>
        <v>#REF!</v>
      </c>
      <c r="Z400" s="52"/>
      <c r="AA400" s="46"/>
      <c r="AC400" s="5"/>
      <c r="AG400" s="56"/>
      <c r="AH400" s="9"/>
      <c r="AI400" s="53"/>
      <c r="AJ400" s="25"/>
    </row>
    <row r="401" spans="2:37" x14ac:dyDescent="0.2">
      <c r="B401" s="45" t="s">
        <v>121</v>
      </c>
      <c r="N401" s="52"/>
      <c r="O401" s="60" t="s">
        <v>126</v>
      </c>
      <c r="Q401" s="5"/>
      <c r="R401" s="5"/>
      <c r="U401" s="55"/>
      <c r="V401" s="8"/>
      <c r="W401" s="56"/>
      <c r="X401" s="57"/>
      <c r="Z401" s="52"/>
      <c r="AA401" s="60"/>
      <c r="AC401" s="5"/>
      <c r="AD401" s="5"/>
      <c r="AG401" s="53"/>
      <c r="AH401" s="8"/>
      <c r="AI401" s="53"/>
      <c r="AJ401" s="25"/>
    </row>
    <row r="402" spans="2:37" x14ac:dyDescent="0.2">
      <c r="B402" s="46" t="s">
        <v>185</v>
      </c>
      <c r="I402" s="49">
        <v>-26</v>
      </c>
      <c r="J402" s="50" t="e">
        <f>J345</f>
        <v>#REF!</v>
      </c>
      <c r="N402" s="52"/>
      <c r="Q402" s="5"/>
      <c r="R402" s="60"/>
      <c r="U402" s="55"/>
      <c r="V402" s="8"/>
      <c r="W402" s="53"/>
      <c r="X402" s="25"/>
      <c r="Z402" s="52"/>
      <c r="AC402" s="5"/>
      <c r="AD402" s="60"/>
      <c r="AG402" s="53"/>
      <c r="AH402" s="8"/>
      <c r="AI402" s="53"/>
      <c r="AJ402" s="25"/>
    </row>
    <row r="403" spans="2:37" x14ac:dyDescent="0.2">
      <c r="B403" s="46" t="s">
        <v>186</v>
      </c>
      <c r="I403" s="49">
        <v>-27</v>
      </c>
      <c r="J403" s="50"/>
      <c r="N403" s="52">
        <v>-14</v>
      </c>
      <c r="O403" s="46" t="s">
        <v>128</v>
      </c>
      <c r="Q403" s="5"/>
      <c r="U403" s="55"/>
      <c r="W403" s="49">
        <v>-14</v>
      </c>
      <c r="X403" s="50" t="e">
        <f>#REF!</f>
        <v>#REF!</v>
      </c>
      <c r="Z403" s="52"/>
      <c r="AA403" s="46"/>
      <c r="AC403" s="5"/>
      <c r="AG403" s="53"/>
      <c r="AH403" s="8"/>
      <c r="AI403" s="53"/>
      <c r="AJ403" s="25"/>
    </row>
    <row r="404" spans="2:37" ht="13.5" thickBot="1" x14ac:dyDescent="0.25">
      <c r="B404" s="46" t="s">
        <v>187</v>
      </c>
      <c r="I404" s="89"/>
      <c r="J404" s="88"/>
      <c r="K404" s="49">
        <v>-28</v>
      </c>
      <c r="L404" s="50" t="e">
        <f>J402-J403</f>
        <v>#REF!</v>
      </c>
      <c r="N404" s="52"/>
      <c r="Q404" s="5"/>
      <c r="R404" s="5"/>
      <c r="U404" s="55"/>
      <c r="W404" s="55"/>
      <c r="X404" s="11"/>
      <c r="Z404" s="52"/>
      <c r="AC404" s="5"/>
      <c r="AD404" s="5"/>
      <c r="AG404" s="53"/>
      <c r="AH404" s="8"/>
      <c r="AI404" s="53"/>
      <c r="AJ404" s="25"/>
    </row>
    <row r="405" spans="2:37" x14ac:dyDescent="0.2">
      <c r="B405" s="45" t="s">
        <v>192</v>
      </c>
      <c r="D405" s="4"/>
      <c r="I405" s="90"/>
      <c r="J405" s="91"/>
      <c r="K405" s="49">
        <v>-29</v>
      </c>
      <c r="L405" s="50" t="e">
        <f>L396+L397+L398+L399+L400+L404</f>
        <v>#REF!</v>
      </c>
      <c r="N405" s="52">
        <v>-15</v>
      </c>
      <c r="O405" s="46" t="s">
        <v>129</v>
      </c>
      <c r="Q405" s="5"/>
      <c r="U405" s="55"/>
      <c r="W405" s="62">
        <v>-15</v>
      </c>
      <c r="X405" s="63" t="e">
        <f>X400+X403</f>
        <v>#REF!</v>
      </c>
      <c r="Z405" s="52"/>
      <c r="AA405" s="46"/>
      <c r="AC405" s="5"/>
      <c r="AG405" s="53"/>
      <c r="AH405" s="8"/>
      <c r="AI405" s="53"/>
      <c r="AJ405" s="25"/>
    </row>
    <row r="406" spans="2:37" ht="13.5" thickBot="1" x14ac:dyDescent="0.25">
      <c r="B406" s="46" t="s">
        <v>188</v>
      </c>
      <c r="H406" s="8"/>
      <c r="I406" s="92">
        <v>-30</v>
      </c>
      <c r="J406" s="93" t="e">
        <f>IF(L405&gt;L392+L393,L405-L392-L393,0)</f>
        <v>#REF!</v>
      </c>
      <c r="K406" s="89"/>
      <c r="L406" s="88"/>
      <c r="N406" s="52"/>
      <c r="U406" s="55"/>
      <c r="W406" s="43"/>
      <c r="X406" s="44"/>
      <c r="Z406" s="52"/>
      <c r="AG406" s="53"/>
      <c r="AH406" s="8"/>
      <c r="AI406" s="8"/>
      <c r="AJ406" s="8"/>
    </row>
    <row r="407" spans="2:37" x14ac:dyDescent="0.2">
      <c r="D407" s="20" t="s">
        <v>127</v>
      </c>
      <c r="H407" s="8"/>
      <c r="I407" s="94"/>
      <c r="J407" s="86"/>
      <c r="K407" s="90"/>
      <c r="L407" s="91"/>
      <c r="N407" s="52">
        <v>-16</v>
      </c>
      <c r="O407" s="46" t="s">
        <v>130</v>
      </c>
      <c r="U407" s="47">
        <v>-16</v>
      </c>
      <c r="V407" s="23" t="e">
        <f>#REF!</f>
        <v>#REF!</v>
      </c>
      <c r="Z407" s="52"/>
      <c r="AA407" s="46"/>
      <c r="AG407" s="53"/>
      <c r="AH407" s="8"/>
      <c r="AI407" s="8"/>
      <c r="AJ407" s="8"/>
    </row>
    <row r="408" spans="2:37" x14ac:dyDescent="0.2">
      <c r="B408" s="46" t="s">
        <v>189</v>
      </c>
      <c r="I408" s="90"/>
      <c r="J408" s="91"/>
      <c r="K408" s="95">
        <v>-31</v>
      </c>
      <c r="L408" s="96" t="e">
        <f>IF(L392+L393&gt;L405,(L392+L393)-L405,0)</f>
        <v>#REF!</v>
      </c>
      <c r="N408" s="52"/>
      <c r="O408" s="46" t="s">
        <v>132</v>
      </c>
      <c r="U408" s="56"/>
      <c r="V408" s="9"/>
      <c r="Z408" s="21"/>
      <c r="AA408" s="21"/>
      <c r="AB408" s="21"/>
      <c r="AC408" s="21" t="str">
        <f>D411</f>
        <v>Gusht</v>
      </c>
      <c r="AD408" s="21" t="e">
        <f>E411</f>
        <v>#REF!</v>
      </c>
      <c r="AE408" s="21"/>
      <c r="AF408" s="21" t="e">
        <f>G411</f>
        <v>#REF!</v>
      </c>
      <c r="AG408" s="21"/>
      <c r="AH408" s="21"/>
    </row>
    <row r="409" spans="2:37" x14ac:dyDescent="0.2">
      <c r="B409" s="46" t="s">
        <v>190</v>
      </c>
      <c r="I409" s="90"/>
      <c r="J409" s="91"/>
      <c r="K409" s="49">
        <v>-32</v>
      </c>
      <c r="L409" s="50"/>
      <c r="N409" s="52"/>
      <c r="U409" s="55"/>
      <c r="Z409" s="64" t="s">
        <v>131</v>
      </c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</row>
    <row r="410" spans="2:37" x14ac:dyDescent="0.2">
      <c r="B410" s="46" t="s">
        <v>191</v>
      </c>
      <c r="I410" s="94"/>
      <c r="J410" s="86"/>
      <c r="K410" s="49">
        <v>-33</v>
      </c>
      <c r="L410" s="50" t="e">
        <f>L408+L409</f>
        <v>#REF!</v>
      </c>
      <c r="N410" s="52">
        <v>-17</v>
      </c>
      <c r="O410" s="46" t="s">
        <v>133</v>
      </c>
      <c r="U410" s="47">
        <v>-17</v>
      </c>
      <c r="V410" s="23" t="e">
        <f>#REF!</f>
        <v>#REF!</v>
      </c>
    </row>
    <row r="411" spans="2:37" x14ac:dyDescent="0.2">
      <c r="B411" s="64"/>
      <c r="C411" s="21"/>
      <c r="D411" s="21" t="s">
        <v>98</v>
      </c>
      <c r="E411" s="21" t="e">
        <f>E43</f>
        <v>#REF!</v>
      </c>
      <c r="F411" s="21"/>
      <c r="G411" s="21" t="e">
        <f>J379</f>
        <v>#REF!</v>
      </c>
      <c r="H411" s="21"/>
      <c r="O411" s="46" t="s">
        <v>136</v>
      </c>
      <c r="U411" s="18"/>
      <c r="V411" s="9"/>
      <c r="AF411" s="5" t="s">
        <v>135</v>
      </c>
    </row>
    <row r="412" spans="2:37" ht="13.5" x14ac:dyDescent="0.25">
      <c r="Z412" s="65" t="s">
        <v>134</v>
      </c>
    </row>
    <row r="413" spans="2:37" x14ac:dyDescent="0.2">
      <c r="B413" s="46" t="s">
        <v>131</v>
      </c>
      <c r="N413" s="21"/>
      <c r="O413" s="21"/>
      <c r="P413" s="21"/>
      <c r="Q413" s="21"/>
      <c r="R413" s="21" t="str">
        <f>D411</f>
        <v>Gusht</v>
      </c>
      <c r="S413" s="21"/>
      <c r="T413" s="21" t="e">
        <f>E411</f>
        <v>#REF!</v>
      </c>
      <c r="U413" s="21"/>
      <c r="V413" s="21" t="e">
        <f>G411</f>
        <v>#REF!</v>
      </c>
    </row>
    <row r="414" spans="2:37" x14ac:dyDescent="0.2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N414" s="64" t="s">
        <v>131</v>
      </c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Z414" s="2"/>
      <c r="AB414" t="s">
        <v>137</v>
      </c>
    </row>
    <row r="416" spans="2:37" x14ac:dyDescent="0.2">
      <c r="C416" s="46" t="s">
        <v>134</v>
      </c>
      <c r="G416" s="5" t="s">
        <v>135</v>
      </c>
      <c r="T416" s="5" t="s">
        <v>135</v>
      </c>
      <c r="Z416" s="2"/>
      <c r="AB416" t="s">
        <v>139</v>
      </c>
      <c r="AH416" s="46" t="s">
        <v>140</v>
      </c>
      <c r="AI416" s="8"/>
      <c r="AJ416" s="17"/>
      <c r="AK416" s="23"/>
    </row>
    <row r="417" spans="2:37" ht="13.5" x14ac:dyDescent="0.25">
      <c r="N417" s="65" t="s">
        <v>134</v>
      </c>
      <c r="AI417" s="8"/>
      <c r="AJ417" s="18"/>
      <c r="AK417" s="9"/>
    </row>
    <row r="418" spans="2:37" x14ac:dyDescent="0.2">
      <c r="C418" s="2"/>
      <c r="D418" s="46" t="s">
        <v>137</v>
      </c>
      <c r="F418" s="2"/>
      <c r="G418" s="46" t="s">
        <v>141</v>
      </c>
      <c r="Z418" s="2"/>
      <c r="AB418" t="s">
        <v>141</v>
      </c>
      <c r="AD418" s="16"/>
    </row>
    <row r="419" spans="2:37" ht="13.5" x14ac:dyDescent="0.25">
      <c r="I419" s="52">
        <v>-34</v>
      </c>
      <c r="J419" s="46" t="s">
        <v>138</v>
      </c>
      <c r="K419" s="47">
        <v>-34</v>
      </c>
      <c r="L419" s="23"/>
      <c r="N419" s="2"/>
      <c r="P419" t="s">
        <v>137</v>
      </c>
      <c r="AD419" s="16" t="s">
        <v>145</v>
      </c>
      <c r="AI419" s="65"/>
      <c r="AJ419" s="65" t="s">
        <v>146</v>
      </c>
    </row>
    <row r="420" spans="2:37" ht="14.25" thickBot="1" x14ac:dyDescent="0.3">
      <c r="C420" s="2"/>
      <c r="D420" s="46" t="s">
        <v>139</v>
      </c>
      <c r="F420" s="2"/>
      <c r="G420" s="46" t="s">
        <v>103</v>
      </c>
      <c r="K420" s="18"/>
      <c r="L420" s="9"/>
      <c r="Z420" s="2"/>
      <c r="AB420" t="s">
        <v>103</v>
      </c>
      <c r="AI420" s="65"/>
      <c r="AJ420" s="65" t="s">
        <v>147</v>
      </c>
    </row>
    <row r="421" spans="2:37" x14ac:dyDescent="0.2">
      <c r="N421" s="2"/>
      <c r="P421" t="s">
        <v>139</v>
      </c>
      <c r="V421" s="46" t="s">
        <v>148</v>
      </c>
      <c r="W421" s="39"/>
      <c r="X421" s="40"/>
    </row>
    <row r="422" spans="2:37" ht="13.5" thickBot="1" x14ac:dyDescent="0.25">
      <c r="F422" s="16" t="s">
        <v>142</v>
      </c>
      <c r="W422" s="43"/>
      <c r="X422" s="44"/>
    </row>
    <row r="423" spans="2:37" ht="13.5" x14ac:dyDescent="0.25">
      <c r="K423" s="65" t="s">
        <v>143</v>
      </c>
      <c r="N423" s="2"/>
      <c r="P423" t="s">
        <v>141</v>
      </c>
      <c r="R423" s="16"/>
    </row>
    <row r="424" spans="2:37" ht="13.5" x14ac:dyDescent="0.25">
      <c r="E424" s="16"/>
      <c r="K424" s="65" t="s">
        <v>144</v>
      </c>
      <c r="R424" s="16" t="s">
        <v>142</v>
      </c>
      <c r="W424" s="65" t="s">
        <v>143</v>
      </c>
    </row>
    <row r="425" spans="2:37" ht="13.5" x14ac:dyDescent="0.25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N425" s="2"/>
      <c r="P425" t="s">
        <v>103</v>
      </c>
      <c r="W425" s="65" t="s">
        <v>144</v>
      </c>
    </row>
    <row r="426" spans="2:37" ht="13.5" x14ac:dyDescent="0.25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N426" s="8"/>
      <c r="W426" s="65"/>
    </row>
    <row r="427" spans="2:37" x14ac:dyDescent="0.2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</row>
    <row r="428" spans="2:37" ht="13.5" x14ac:dyDescent="0.25">
      <c r="B428" s="12"/>
      <c r="C428" s="12"/>
      <c r="D428" s="12"/>
      <c r="E428" s="12"/>
      <c r="F428" s="12"/>
      <c r="G428" s="12"/>
      <c r="H428" s="12"/>
      <c r="I428" s="12"/>
      <c r="J428" s="75"/>
      <c r="K428" s="75"/>
      <c r="L428" s="12"/>
      <c r="U428" s="17"/>
      <c r="V428" s="27" t="s">
        <v>164</v>
      </c>
      <c r="W428" s="27"/>
      <c r="X428" s="67"/>
      <c r="AG428" s="17"/>
      <c r="AH428" s="27" t="s">
        <v>164</v>
      </c>
      <c r="AI428" s="27"/>
      <c r="AJ428" s="27"/>
      <c r="AK428" s="23"/>
    </row>
    <row r="429" spans="2:37" ht="15.75" x14ac:dyDescent="0.25">
      <c r="N429" s="29" t="s">
        <v>165</v>
      </c>
      <c r="O429" s="29"/>
      <c r="P429" s="29"/>
      <c r="Q429" s="29"/>
      <c r="U429" s="13"/>
      <c r="V429" s="19" t="s">
        <v>167</v>
      </c>
      <c r="W429" s="19"/>
      <c r="X429" s="68"/>
      <c r="Z429" s="29" t="s">
        <v>165</v>
      </c>
      <c r="AA429" s="29"/>
      <c r="AB429" s="29"/>
      <c r="AC429" s="29"/>
      <c r="AG429" s="13"/>
      <c r="AH429" s="19" t="s">
        <v>167</v>
      </c>
      <c r="AI429" s="19"/>
      <c r="AJ429" s="19"/>
      <c r="AK429" s="26"/>
    </row>
    <row r="430" spans="2:37" ht="15.75" x14ac:dyDescent="0.25">
      <c r="H430" s="17"/>
      <c r="I430" s="22"/>
      <c r="J430" s="27" t="s">
        <v>163</v>
      </c>
      <c r="K430" s="27"/>
      <c r="L430" s="23"/>
      <c r="N430" s="29" t="s">
        <v>168</v>
      </c>
      <c r="O430" s="29"/>
      <c r="P430" s="29"/>
      <c r="Q430" s="29"/>
      <c r="U430" s="13"/>
      <c r="V430" s="8"/>
      <c r="W430" s="19"/>
      <c r="X430" s="68"/>
      <c r="Z430" s="29" t="s">
        <v>169</v>
      </c>
      <c r="AA430" s="29"/>
      <c r="AB430" s="29"/>
      <c r="AC430" s="29"/>
      <c r="AG430" s="13"/>
      <c r="AH430" s="8"/>
      <c r="AI430" s="19"/>
      <c r="AJ430" s="19"/>
      <c r="AK430" s="26"/>
    </row>
    <row r="431" spans="2:37" ht="15.75" x14ac:dyDescent="0.25">
      <c r="B431" s="29" t="s">
        <v>165</v>
      </c>
      <c r="C431" s="29"/>
      <c r="D431" s="29"/>
      <c r="H431" s="13"/>
      <c r="I431" s="8"/>
      <c r="J431" s="19" t="s">
        <v>166</v>
      </c>
      <c r="K431" s="19"/>
      <c r="L431" s="26"/>
      <c r="N431" s="29" t="s">
        <v>171</v>
      </c>
      <c r="O431" s="29"/>
      <c r="P431" s="29"/>
      <c r="Q431" s="29"/>
      <c r="R431" s="24"/>
      <c r="U431" s="18"/>
      <c r="V431" s="21"/>
      <c r="W431" s="21"/>
      <c r="X431" s="9"/>
      <c r="Z431" s="29" t="s">
        <v>172</v>
      </c>
      <c r="AA431" s="29"/>
      <c r="AB431" s="29"/>
      <c r="AC431" s="29"/>
      <c r="AD431" s="24"/>
      <c r="AG431" s="18"/>
      <c r="AH431" s="21"/>
      <c r="AI431" s="21"/>
      <c r="AJ431" s="21"/>
      <c r="AK431" s="9"/>
    </row>
    <row r="432" spans="2:37" ht="15.75" x14ac:dyDescent="0.25">
      <c r="B432" s="29"/>
      <c r="C432" s="29"/>
      <c r="D432" s="29"/>
      <c r="H432" s="13"/>
      <c r="I432" s="8"/>
      <c r="J432" s="19"/>
      <c r="K432" s="19"/>
      <c r="L432" s="26"/>
      <c r="P432" s="24"/>
      <c r="Q432" s="24"/>
      <c r="R432" s="24"/>
      <c r="AB432" s="24"/>
      <c r="AC432" s="24"/>
      <c r="AD432" s="24"/>
    </row>
    <row r="433" spans="2:37" ht="15.75" x14ac:dyDescent="0.25">
      <c r="B433" s="29" t="s">
        <v>170</v>
      </c>
      <c r="C433" s="29"/>
      <c r="D433" s="29"/>
      <c r="E433" s="24"/>
      <c r="H433" s="18"/>
      <c r="I433" s="21"/>
      <c r="J433" s="21"/>
      <c r="K433" s="21"/>
      <c r="L433" s="9"/>
      <c r="Q433" s="31" t="s">
        <v>173</v>
      </c>
      <c r="R433" s="10"/>
      <c r="T433" s="32" t="s">
        <v>174</v>
      </c>
      <c r="U433" s="22" t="s">
        <v>108</v>
      </c>
      <c r="V433" s="22"/>
      <c r="W433" s="22"/>
      <c r="X433" s="23"/>
      <c r="AC433" s="31" t="s">
        <v>173</v>
      </c>
      <c r="AD433" s="10"/>
      <c r="AF433" s="32" t="s">
        <v>174</v>
      </c>
      <c r="AG433" s="22" t="s">
        <v>108</v>
      </c>
      <c r="AH433" s="22"/>
      <c r="AI433" s="22"/>
      <c r="AJ433" s="22"/>
      <c r="AK433" s="23"/>
    </row>
    <row r="434" spans="2:37" ht="15" x14ac:dyDescent="0.2">
      <c r="D434" s="24"/>
      <c r="E434" s="24"/>
      <c r="Q434" s="84" t="s">
        <v>98</v>
      </c>
      <c r="R434" s="85" t="e">
        <f>E436</f>
        <v>#REF!</v>
      </c>
      <c r="T434" s="18"/>
      <c r="U434" s="21"/>
      <c r="V434" s="21"/>
      <c r="W434" s="21"/>
      <c r="X434" s="9"/>
      <c r="AC434" s="84" t="s">
        <v>98</v>
      </c>
      <c r="AD434" s="85" t="e">
        <f>E436</f>
        <v>#REF!</v>
      </c>
      <c r="AF434" s="18"/>
      <c r="AG434" s="21"/>
      <c r="AH434" s="21"/>
      <c r="AI434" s="21"/>
      <c r="AJ434" s="21"/>
      <c r="AK434" s="9"/>
    </row>
    <row r="435" spans="2:37" ht="13.5" x14ac:dyDescent="0.25">
      <c r="D435" s="31" t="s">
        <v>173</v>
      </c>
      <c r="E435" s="10"/>
      <c r="G435" s="32" t="s">
        <v>174</v>
      </c>
      <c r="H435" s="22" t="s">
        <v>107</v>
      </c>
      <c r="I435" s="22"/>
      <c r="J435" s="22"/>
      <c r="K435" s="22"/>
      <c r="L435" s="23"/>
    </row>
    <row r="436" spans="2:37" x14ac:dyDescent="0.2">
      <c r="D436" s="84" t="s">
        <v>98</v>
      </c>
      <c r="E436" s="85" t="e">
        <f>E7</f>
        <v>#REF!</v>
      </c>
      <c r="G436" s="18"/>
      <c r="H436" s="21"/>
      <c r="I436" s="21"/>
      <c r="J436" s="21"/>
      <c r="K436" s="21"/>
      <c r="L436" s="9"/>
      <c r="N436" s="33" t="s">
        <v>109</v>
      </c>
      <c r="O436" s="22"/>
      <c r="P436" s="22"/>
      <c r="Q436" s="22"/>
      <c r="R436" s="22"/>
      <c r="S436" s="22"/>
      <c r="T436" s="22"/>
      <c r="U436" s="34">
        <v>-3</v>
      </c>
      <c r="V436" s="72" t="e">
        <f>J438</f>
        <v>#REF!</v>
      </c>
      <c r="W436" s="22"/>
      <c r="X436" s="23"/>
      <c r="Z436" s="33" t="s">
        <v>109</v>
      </c>
      <c r="AA436" s="22"/>
      <c r="AB436" s="22"/>
      <c r="AC436" s="22"/>
      <c r="AD436" s="22"/>
      <c r="AE436" s="22"/>
      <c r="AF436" s="22"/>
      <c r="AG436" s="34">
        <v>-3</v>
      </c>
      <c r="AH436" s="22" t="e">
        <f>AH375</f>
        <v>#REF!</v>
      </c>
      <c r="AI436" s="22"/>
      <c r="AJ436" s="22"/>
      <c r="AK436" s="23"/>
    </row>
    <row r="437" spans="2:37" x14ac:dyDescent="0.2">
      <c r="N437" s="35" t="s">
        <v>110</v>
      </c>
      <c r="O437" s="8"/>
      <c r="P437" s="8"/>
      <c r="Q437" s="8"/>
      <c r="R437" s="8"/>
      <c r="S437" s="8"/>
      <c r="T437" s="8"/>
      <c r="U437" s="36">
        <v>-4</v>
      </c>
      <c r="V437" s="72" t="e">
        <f>J439</f>
        <v>#REF!</v>
      </c>
      <c r="W437" s="8"/>
      <c r="X437" s="26"/>
      <c r="Z437" s="35" t="s">
        <v>110</v>
      </c>
      <c r="AA437" s="8"/>
      <c r="AB437" s="8"/>
      <c r="AC437" s="8"/>
      <c r="AD437" s="8"/>
      <c r="AE437" s="8"/>
      <c r="AF437" s="8"/>
      <c r="AG437" s="36">
        <v>-4</v>
      </c>
      <c r="AH437" s="8" t="e">
        <f>AH376</f>
        <v>#REF!</v>
      </c>
      <c r="AI437" s="8"/>
      <c r="AJ437" s="8"/>
      <c r="AK437" s="26"/>
    </row>
    <row r="438" spans="2:37" x14ac:dyDescent="0.2">
      <c r="B438" s="33" t="s">
        <v>109</v>
      </c>
      <c r="C438" s="22"/>
      <c r="D438" s="22"/>
      <c r="E438" s="22"/>
      <c r="F438" s="22"/>
      <c r="G438" s="22"/>
      <c r="H438" s="34">
        <v>-3</v>
      </c>
      <c r="I438" s="22"/>
      <c r="J438" s="72" t="e">
        <f>J377</f>
        <v>#REF!</v>
      </c>
      <c r="K438" s="22"/>
      <c r="L438" s="23"/>
      <c r="N438" s="35" t="s">
        <v>111</v>
      </c>
      <c r="O438" s="8"/>
      <c r="P438" s="8"/>
      <c r="Q438" s="8"/>
      <c r="R438" s="8"/>
      <c r="S438" s="8"/>
      <c r="T438" s="8"/>
      <c r="U438" s="37">
        <v>-5</v>
      </c>
      <c r="V438" s="72" t="e">
        <f>J440</f>
        <v>#REF!</v>
      </c>
      <c r="W438" s="8"/>
      <c r="X438" s="26"/>
      <c r="Z438" s="35" t="s">
        <v>111</v>
      </c>
      <c r="AA438" s="8"/>
      <c r="AB438" s="8"/>
      <c r="AC438" s="8"/>
      <c r="AD438" s="8"/>
      <c r="AE438" s="8"/>
      <c r="AF438" s="8"/>
      <c r="AG438" s="37">
        <v>-5</v>
      </c>
      <c r="AH438" s="8" t="e">
        <f>AH377</f>
        <v>#REF!</v>
      </c>
      <c r="AI438" s="8"/>
      <c r="AJ438" s="8"/>
      <c r="AK438" s="26"/>
    </row>
    <row r="439" spans="2:37" x14ac:dyDescent="0.2">
      <c r="B439" s="35" t="s">
        <v>110</v>
      </c>
      <c r="C439" s="8"/>
      <c r="D439" s="8"/>
      <c r="E439" s="8"/>
      <c r="F439" s="8"/>
      <c r="G439" s="8"/>
      <c r="H439" s="36">
        <v>-4</v>
      </c>
      <c r="I439" s="8"/>
      <c r="J439" s="77" t="e">
        <f>J378</f>
        <v>#REF!</v>
      </c>
      <c r="K439" s="8"/>
      <c r="L439" s="26"/>
      <c r="N439" s="35" t="s">
        <v>112</v>
      </c>
      <c r="O439" s="8"/>
      <c r="P439" s="8"/>
      <c r="Q439" s="8"/>
      <c r="R439" s="8"/>
      <c r="S439" s="8"/>
      <c r="T439" s="8"/>
      <c r="U439" s="37">
        <v>-6</v>
      </c>
      <c r="V439" s="72" t="e">
        <f>J441</f>
        <v>#REF!</v>
      </c>
      <c r="W439" s="8"/>
      <c r="X439" s="26"/>
      <c r="Z439" s="35" t="s">
        <v>112</v>
      </c>
      <c r="AA439" s="8"/>
      <c r="AB439" s="8"/>
      <c r="AC439" s="8"/>
      <c r="AD439" s="8"/>
      <c r="AE439" s="8"/>
      <c r="AF439" s="8"/>
      <c r="AG439" s="37">
        <v>-6</v>
      </c>
      <c r="AH439" s="8" t="e">
        <f>AH378</f>
        <v>#REF!</v>
      </c>
      <c r="AI439" s="8"/>
      <c r="AJ439" s="8"/>
      <c r="AK439" s="26"/>
    </row>
    <row r="440" spans="2:37" x14ac:dyDescent="0.2">
      <c r="B440" s="35" t="s">
        <v>111</v>
      </c>
      <c r="C440" s="8"/>
      <c r="D440" s="8"/>
      <c r="E440" s="8"/>
      <c r="F440" s="8"/>
      <c r="G440" s="8"/>
      <c r="H440" s="37">
        <v>-5</v>
      </c>
      <c r="I440" s="12"/>
      <c r="J440" s="77" t="e">
        <f>J379</f>
        <v>#REF!</v>
      </c>
      <c r="K440" s="8"/>
      <c r="L440" s="26"/>
      <c r="N440" s="35" t="s">
        <v>113</v>
      </c>
      <c r="O440" s="8"/>
      <c r="P440" s="8"/>
      <c r="Q440" s="8"/>
      <c r="R440" s="8"/>
      <c r="S440" s="8"/>
      <c r="T440" s="8"/>
      <c r="U440" s="37" t="s">
        <v>114</v>
      </c>
      <c r="V440" s="72" t="e">
        <f>J442</f>
        <v>#REF!</v>
      </c>
      <c r="W440" s="8"/>
      <c r="X440" s="26"/>
      <c r="Z440" s="35" t="s">
        <v>113</v>
      </c>
      <c r="AA440" s="8"/>
      <c r="AB440" s="8"/>
      <c r="AC440" s="8"/>
      <c r="AD440" s="8"/>
      <c r="AE440" s="8"/>
      <c r="AF440" s="8"/>
      <c r="AG440" s="37" t="s">
        <v>114</v>
      </c>
      <c r="AH440" s="77" t="e">
        <f>V440</f>
        <v>#REF!</v>
      </c>
      <c r="AI440" s="8"/>
      <c r="AJ440" s="8"/>
      <c r="AK440" s="26"/>
    </row>
    <row r="441" spans="2:37" x14ac:dyDescent="0.2">
      <c r="B441" s="35" t="s">
        <v>112</v>
      </c>
      <c r="C441" s="8"/>
      <c r="D441" s="8"/>
      <c r="E441" s="8"/>
      <c r="F441" s="8"/>
      <c r="G441" s="8"/>
      <c r="H441" s="37">
        <v>-6</v>
      </c>
      <c r="I441" s="12"/>
      <c r="J441" s="77" t="e">
        <f>J380</f>
        <v>#REF!</v>
      </c>
      <c r="K441" s="8"/>
      <c r="L441" s="26"/>
      <c r="N441" s="35" t="s">
        <v>115</v>
      </c>
      <c r="O441" s="8"/>
      <c r="P441" s="8"/>
      <c r="Q441" s="8"/>
      <c r="R441" s="8"/>
      <c r="S441" s="8"/>
      <c r="T441" s="8"/>
      <c r="U441" s="37">
        <v>-7</v>
      </c>
      <c r="V441" s="12"/>
      <c r="W441" s="8"/>
      <c r="X441" s="26"/>
      <c r="Z441" s="35" t="s">
        <v>115</v>
      </c>
      <c r="AA441" s="8"/>
      <c r="AB441" s="8"/>
      <c r="AC441" s="8"/>
      <c r="AD441" s="8"/>
      <c r="AE441" s="8"/>
      <c r="AF441" s="8"/>
      <c r="AG441" s="37">
        <v>-7</v>
      </c>
      <c r="AH441" s="12"/>
      <c r="AI441" s="8"/>
      <c r="AJ441" s="8"/>
      <c r="AK441" s="26"/>
    </row>
    <row r="442" spans="2:37" ht="13.5" x14ac:dyDescent="0.25">
      <c r="B442" s="35" t="s">
        <v>113</v>
      </c>
      <c r="C442" s="8"/>
      <c r="D442" s="8"/>
      <c r="E442" s="8"/>
      <c r="F442" s="8"/>
      <c r="G442" s="8"/>
      <c r="H442" s="37" t="s">
        <v>114</v>
      </c>
      <c r="I442" s="12"/>
      <c r="J442" s="77" t="e">
        <f>J381</f>
        <v>#REF!</v>
      </c>
      <c r="K442" s="8"/>
      <c r="L442" s="26"/>
      <c r="N442" s="38"/>
      <c r="O442" s="8"/>
      <c r="P442" s="8"/>
      <c r="Q442" s="8"/>
      <c r="R442" s="19" t="s">
        <v>152</v>
      </c>
      <c r="S442" s="8"/>
      <c r="T442" s="8"/>
      <c r="U442" s="8"/>
      <c r="V442" s="8"/>
      <c r="W442" s="8"/>
      <c r="X442" s="26"/>
      <c r="Z442" s="38"/>
      <c r="AA442" s="8"/>
      <c r="AB442" s="8"/>
      <c r="AC442" s="8"/>
      <c r="AD442" s="19" t="s">
        <v>152</v>
      </c>
      <c r="AE442" s="8"/>
      <c r="AF442" s="8"/>
      <c r="AG442" s="8"/>
      <c r="AH442" s="8"/>
      <c r="AI442" s="8"/>
      <c r="AJ442" s="8"/>
      <c r="AK442" s="26"/>
    </row>
    <row r="443" spans="2:37" x14ac:dyDescent="0.2">
      <c r="B443" s="35" t="s">
        <v>115</v>
      </c>
      <c r="C443" s="8"/>
      <c r="D443" s="8"/>
      <c r="E443" s="8"/>
      <c r="F443" s="8"/>
      <c r="G443" s="8"/>
      <c r="H443" s="37">
        <v>-7</v>
      </c>
      <c r="I443" s="12"/>
      <c r="J443" s="8"/>
      <c r="K443" s="8"/>
      <c r="L443" s="26"/>
      <c r="N443" s="18"/>
      <c r="O443" s="21"/>
      <c r="P443" s="21"/>
      <c r="Q443" s="21"/>
      <c r="R443" s="21"/>
      <c r="S443" s="21"/>
      <c r="T443" s="21"/>
      <c r="U443" s="21"/>
      <c r="V443" s="21"/>
      <c r="W443" s="21"/>
      <c r="X443" s="9"/>
      <c r="Z443" s="18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9"/>
    </row>
    <row r="444" spans="2:37" ht="13.5" x14ac:dyDescent="0.25">
      <c r="B444" s="38"/>
      <c r="C444" s="8"/>
      <c r="D444" s="8"/>
      <c r="E444" s="19" t="s">
        <v>152</v>
      </c>
      <c r="F444" s="8"/>
      <c r="G444" s="8"/>
      <c r="H444" s="8"/>
      <c r="I444" s="8"/>
      <c r="J444" s="8"/>
      <c r="K444" s="8"/>
      <c r="L444" s="26"/>
    </row>
    <row r="445" spans="2:37" x14ac:dyDescent="0.2">
      <c r="B445" s="18"/>
      <c r="C445" s="21"/>
      <c r="D445" s="21"/>
      <c r="E445" s="21"/>
      <c r="F445" s="21"/>
      <c r="G445" s="21"/>
      <c r="H445" s="21"/>
      <c r="I445" s="21"/>
      <c r="J445" s="21"/>
      <c r="K445" s="21"/>
      <c r="L445" s="9"/>
      <c r="N445" s="42">
        <v>-8</v>
      </c>
      <c r="P445" s="2"/>
      <c r="Q445" s="8"/>
      <c r="R445" t="s">
        <v>193</v>
      </c>
      <c r="Z445" s="42">
        <v>-8</v>
      </c>
      <c r="AB445" s="2"/>
      <c r="AC445" s="8"/>
      <c r="AD445" t="s">
        <v>193</v>
      </c>
    </row>
    <row r="446" spans="2:37" ht="13.5" thickBot="1" x14ac:dyDescent="0.25"/>
    <row r="447" spans="2:37" ht="13.5" x14ac:dyDescent="0.25">
      <c r="B447" s="39"/>
      <c r="C447" s="40"/>
      <c r="D447" s="41" t="s">
        <v>154</v>
      </c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</row>
    <row r="448" spans="2:37" ht="14.25" thickBot="1" x14ac:dyDescent="0.3">
      <c r="B448" s="43"/>
      <c r="C448" s="44"/>
      <c r="G448" s="41" t="s">
        <v>155</v>
      </c>
    </row>
    <row r="449" spans="2:36" x14ac:dyDescent="0.2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</row>
    <row r="450" spans="2:36" ht="15.75" x14ac:dyDescent="0.25">
      <c r="B450" s="45" t="s">
        <v>156</v>
      </c>
      <c r="J450" s="46" t="s">
        <v>157</v>
      </c>
      <c r="K450" s="46"/>
      <c r="L450" s="46" t="s">
        <v>158</v>
      </c>
      <c r="N450" s="29" t="s">
        <v>160</v>
      </c>
      <c r="Z450" s="29" t="s">
        <v>160</v>
      </c>
    </row>
    <row r="451" spans="2:36" x14ac:dyDescent="0.2">
      <c r="B451" s="46" t="s">
        <v>159</v>
      </c>
      <c r="I451" s="47">
        <v>-9</v>
      </c>
      <c r="J451" s="48" t="e">
        <f>#REF!</f>
        <v>#REF!</v>
      </c>
      <c r="K451" s="87"/>
      <c r="L451" s="88"/>
    </row>
    <row r="452" spans="2:36" x14ac:dyDescent="0.2">
      <c r="B452" s="46" t="s">
        <v>175</v>
      </c>
      <c r="I452" s="47">
        <v>-10</v>
      </c>
      <c r="J452" s="48" t="e">
        <f>#REF!</f>
        <v>#REF!</v>
      </c>
      <c r="K452" s="87"/>
      <c r="L452" s="88"/>
      <c r="N452" s="52">
        <v>-9</v>
      </c>
      <c r="O452" s="46" t="s">
        <v>162</v>
      </c>
      <c r="U452" s="49">
        <v>-9</v>
      </c>
      <c r="V452" s="50" t="e">
        <f>#REF!</f>
        <v>#REF!</v>
      </c>
      <c r="Z452" s="52"/>
      <c r="AA452" s="46"/>
      <c r="AG452" s="53"/>
      <c r="AH452" s="25"/>
      <c r="AI452" s="8"/>
      <c r="AJ452" s="8"/>
    </row>
    <row r="453" spans="2:36" x14ac:dyDescent="0.2">
      <c r="B453" s="46" t="s">
        <v>176</v>
      </c>
      <c r="I453" s="49">
        <v>-11</v>
      </c>
      <c r="J453" s="50" t="e">
        <f>#REF!</f>
        <v>#REF!</v>
      </c>
      <c r="K453" s="51">
        <v>-12</v>
      </c>
      <c r="L453" s="50" t="e">
        <f>J453*0.2</f>
        <v>#REF!</v>
      </c>
      <c r="N453" s="52"/>
      <c r="U453" s="53"/>
      <c r="V453" s="8"/>
      <c r="W453" s="8"/>
      <c r="X453" s="8"/>
      <c r="Z453" s="52"/>
      <c r="AG453" s="53"/>
      <c r="AH453" s="8"/>
      <c r="AI453" s="47">
        <v>-9</v>
      </c>
      <c r="AJ453" s="48" t="e">
        <f>#REF!</f>
        <v>#REF!</v>
      </c>
    </row>
    <row r="454" spans="2:36" x14ac:dyDescent="0.2">
      <c r="B454" s="46" t="s">
        <v>177</v>
      </c>
      <c r="I454" s="49">
        <v>-13</v>
      </c>
      <c r="J454" s="10" t="e">
        <f>#REF!</f>
        <v>#REF!</v>
      </c>
      <c r="K454" s="49">
        <v>-14</v>
      </c>
      <c r="L454" s="10" t="e">
        <f>J454*0.1</f>
        <v>#REF!</v>
      </c>
      <c r="N454" s="52">
        <v>-10</v>
      </c>
      <c r="O454" s="46" t="s">
        <v>118</v>
      </c>
      <c r="Q454" s="5"/>
      <c r="R454" s="5"/>
      <c r="U454" s="55"/>
      <c r="V454" s="8"/>
      <c r="W454" s="47">
        <v>-10</v>
      </c>
      <c r="X454" s="48" t="e">
        <f>#REF!</f>
        <v>#REF!</v>
      </c>
      <c r="Z454" s="52"/>
      <c r="AA454" s="46"/>
      <c r="AC454" s="42">
        <v>-9</v>
      </c>
      <c r="AD454" s="5" t="s">
        <v>119</v>
      </c>
      <c r="AG454" s="53"/>
      <c r="AH454" s="8"/>
      <c r="AI454" s="56"/>
      <c r="AJ454" s="57"/>
    </row>
    <row r="455" spans="2:36" x14ac:dyDescent="0.2">
      <c r="B455" s="45" t="s">
        <v>178</v>
      </c>
      <c r="J455" s="46" t="s">
        <v>161</v>
      </c>
      <c r="K455" s="46"/>
      <c r="L455" s="46"/>
      <c r="N455" s="52"/>
      <c r="Q455" s="5"/>
      <c r="U455" s="55"/>
      <c r="V455" s="8"/>
      <c r="W455" s="56"/>
      <c r="X455" s="57"/>
      <c r="Z455" s="52"/>
      <c r="AC455" s="5"/>
      <c r="AG455" s="53"/>
      <c r="AH455" s="8"/>
      <c r="AI455" s="53"/>
      <c r="AJ455" s="25"/>
    </row>
    <row r="456" spans="2:36" x14ac:dyDescent="0.2">
      <c r="B456" s="46" t="s">
        <v>179</v>
      </c>
      <c r="I456" s="49">
        <v>-15</v>
      </c>
      <c r="J456" s="50" t="e">
        <f>#REF!</f>
        <v>#REF!</v>
      </c>
      <c r="K456" s="87"/>
      <c r="L456" s="88"/>
      <c r="N456" s="52">
        <v>-11</v>
      </c>
      <c r="O456" s="46" t="s">
        <v>120</v>
      </c>
      <c r="Q456" s="5"/>
      <c r="R456" s="5"/>
      <c r="U456" s="55"/>
      <c r="V456" s="8"/>
      <c r="W456" s="58">
        <v>-11</v>
      </c>
      <c r="X456" s="59" t="e">
        <f>#REF!</f>
        <v>#REF!</v>
      </c>
      <c r="Z456" s="52"/>
      <c r="AA456" s="46"/>
      <c r="AC456" s="5"/>
      <c r="AD456" s="5"/>
      <c r="AG456" s="53"/>
      <c r="AH456" s="8"/>
      <c r="AI456" s="53"/>
      <c r="AJ456" s="25"/>
    </row>
    <row r="457" spans="2:36" x14ac:dyDescent="0.2">
      <c r="B457" s="46" t="s">
        <v>180</v>
      </c>
      <c r="I457" s="49">
        <v>-16</v>
      </c>
      <c r="J457" s="50" t="e">
        <f>#REF!</f>
        <v>#REF!</v>
      </c>
      <c r="K457" s="51">
        <v>-17</v>
      </c>
      <c r="L457" s="54" t="e">
        <f>J457*0.2</f>
        <v>#REF!</v>
      </c>
      <c r="N457" s="52"/>
      <c r="O457" s="60" t="s">
        <v>122</v>
      </c>
      <c r="Q457" s="5"/>
      <c r="R457" s="60"/>
      <c r="U457" s="55"/>
      <c r="V457" s="8"/>
      <c r="W457" s="56"/>
      <c r="X457" s="57"/>
      <c r="Z457" s="52"/>
      <c r="AA457" s="60"/>
      <c r="AC457" s="5"/>
      <c r="AD457" s="60"/>
      <c r="AG457" s="53"/>
      <c r="AH457" s="8"/>
      <c r="AI457" s="47">
        <v>-10</v>
      </c>
      <c r="AJ457" s="48" t="e">
        <f>#REF!</f>
        <v>#REF!</v>
      </c>
    </row>
    <row r="458" spans="2:36" x14ac:dyDescent="0.2">
      <c r="B458" s="46" t="s">
        <v>181</v>
      </c>
      <c r="I458" s="73">
        <v>-18</v>
      </c>
      <c r="J458" s="10" t="e">
        <f>#REF!</f>
        <v>#REF!</v>
      </c>
      <c r="K458" s="49">
        <v>-19</v>
      </c>
      <c r="L458" s="10" t="e">
        <f>J458*0.1</f>
        <v>#REF!</v>
      </c>
      <c r="N458" s="52"/>
      <c r="Q458" s="5"/>
      <c r="U458" s="55"/>
      <c r="V458" s="8"/>
      <c r="W458" s="53"/>
      <c r="X458" s="25"/>
      <c r="Z458" s="52"/>
      <c r="AC458" s="42">
        <v>-10</v>
      </c>
      <c r="AD458" s="5" t="s">
        <v>123</v>
      </c>
      <c r="AG458" s="53"/>
      <c r="AH458" s="8"/>
      <c r="AI458" s="56"/>
      <c r="AJ458" s="57"/>
    </row>
    <row r="459" spans="2:36" x14ac:dyDescent="0.2">
      <c r="B459" s="46" t="s">
        <v>182</v>
      </c>
      <c r="I459" s="49">
        <v>-20</v>
      </c>
      <c r="J459" s="50" t="e">
        <f>#REF!</f>
        <v>#REF!</v>
      </c>
      <c r="K459" s="51">
        <v>-21</v>
      </c>
      <c r="L459" s="50" t="e">
        <f>J459*0.2</f>
        <v>#REF!</v>
      </c>
      <c r="N459" s="52">
        <v>-12</v>
      </c>
      <c r="O459" s="46" t="s">
        <v>124</v>
      </c>
      <c r="Q459" s="61"/>
      <c r="R459" s="5"/>
      <c r="U459" s="55"/>
      <c r="V459" s="8"/>
      <c r="W459" s="49">
        <v>-12</v>
      </c>
      <c r="X459" s="50">
        <v>0</v>
      </c>
      <c r="Z459" s="52"/>
      <c r="AA459" s="46"/>
      <c r="AC459" s="61"/>
      <c r="AD459" s="5"/>
      <c r="AG459" s="53"/>
      <c r="AH459" s="8"/>
      <c r="AI459" s="53"/>
      <c r="AJ459" s="25"/>
    </row>
    <row r="460" spans="2:36" x14ac:dyDescent="0.2">
      <c r="B460" s="46" t="s">
        <v>183</v>
      </c>
      <c r="I460" s="49">
        <v>-22</v>
      </c>
      <c r="J460" s="50" t="e">
        <f>#REF!</f>
        <v>#REF!</v>
      </c>
      <c r="K460" s="51">
        <v>-23</v>
      </c>
      <c r="L460" s="50" t="e">
        <f>J460*0.1</f>
        <v>#REF!</v>
      </c>
      <c r="N460" s="52"/>
      <c r="Q460" s="5"/>
      <c r="U460" s="55"/>
      <c r="V460" s="8"/>
      <c r="W460" s="53"/>
      <c r="X460" s="25"/>
      <c r="Z460" s="52"/>
      <c r="AC460" s="42">
        <v>-11</v>
      </c>
      <c r="AD460" s="5" t="s">
        <v>151</v>
      </c>
      <c r="AG460" s="47">
        <v>-11</v>
      </c>
      <c r="AH460" s="23" t="e">
        <f>#REF!</f>
        <v>#REF!</v>
      </c>
      <c r="AI460" s="53"/>
      <c r="AJ460" s="25"/>
    </row>
    <row r="461" spans="2:36" x14ac:dyDescent="0.2">
      <c r="B461" s="74" t="s">
        <v>184</v>
      </c>
      <c r="I461" s="49">
        <v>-24</v>
      </c>
      <c r="J461" s="10" t="e">
        <f>#REF!</f>
        <v>#REF!</v>
      </c>
      <c r="K461" s="49">
        <v>-25</v>
      </c>
      <c r="L461" s="10" t="e">
        <f>J461*0.06</f>
        <v>#REF!</v>
      </c>
      <c r="N461" s="52">
        <v>-13</v>
      </c>
      <c r="O461" s="46" t="s">
        <v>125</v>
      </c>
      <c r="Q461" s="5"/>
      <c r="U461" s="55"/>
      <c r="V461" s="8"/>
      <c r="W461" s="47">
        <v>-13</v>
      </c>
      <c r="X461" s="48" t="e">
        <f>X454+X456+X459</f>
        <v>#REF!</v>
      </c>
      <c r="Z461" s="52"/>
      <c r="AA461" s="46"/>
      <c r="AC461" s="5"/>
      <c r="AG461" s="56"/>
      <c r="AH461" s="9"/>
      <c r="AI461" s="53"/>
      <c r="AJ461" s="25"/>
    </row>
    <row r="462" spans="2:36" x14ac:dyDescent="0.2">
      <c r="B462" s="45" t="s">
        <v>121</v>
      </c>
      <c r="N462" s="52"/>
      <c r="O462" s="60" t="s">
        <v>126</v>
      </c>
      <c r="Q462" s="5"/>
      <c r="R462" s="5"/>
      <c r="U462" s="55"/>
      <c r="V462" s="8"/>
      <c r="W462" s="56"/>
      <c r="X462" s="57"/>
      <c r="Z462" s="52"/>
      <c r="AA462" s="60"/>
      <c r="AC462" s="5"/>
      <c r="AD462" s="5"/>
      <c r="AG462" s="53"/>
      <c r="AH462" s="8"/>
      <c r="AI462" s="53"/>
      <c r="AJ462" s="25"/>
    </row>
    <row r="463" spans="2:36" x14ac:dyDescent="0.2">
      <c r="B463" s="46" t="s">
        <v>185</v>
      </c>
      <c r="I463" s="49">
        <v>-26</v>
      </c>
      <c r="J463" s="50" t="e">
        <f>J406</f>
        <v>#REF!</v>
      </c>
      <c r="N463" s="52"/>
      <c r="Q463" s="5"/>
      <c r="R463" s="60"/>
      <c r="U463" s="55"/>
      <c r="V463" s="8"/>
      <c r="W463" s="53"/>
      <c r="X463" s="25"/>
      <c r="Z463" s="52"/>
      <c r="AC463" s="5"/>
      <c r="AD463" s="60"/>
      <c r="AG463" s="53"/>
      <c r="AH463" s="8"/>
      <c r="AI463" s="53"/>
      <c r="AJ463" s="25"/>
    </row>
    <row r="464" spans="2:36" x14ac:dyDescent="0.2">
      <c r="B464" s="46" t="s">
        <v>186</v>
      </c>
      <c r="I464" s="49">
        <v>-27</v>
      </c>
      <c r="J464" s="50"/>
      <c r="N464" s="52">
        <v>-14</v>
      </c>
      <c r="O464" s="46" t="s">
        <v>128</v>
      </c>
      <c r="Q464" s="5"/>
      <c r="U464" s="55"/>
      <c r="W464" s="49">
        <v>-14</v>
      </c>
      <c r="X464" s="50" t="e">
        <f>#REF!</f>
        <v>#REF!</v>
      </c>
      <c r="Z464" s="52"/>
      <c r="AA464" s="46"/>
      <c r="AC464" s="5"/>
      <c r="AG464" s="53"/>
      <c r="AH464" s="8"/>
      <c r="AI464" s="53"/>
      <c r="AJ464" s="25"/>
    </row>
    <row r="465" spans="2:37" ht="13.5" thickBot="1" x14ac:dyDescent="0.25">
      <c r="B465" s="46" t="s">
        <v>187</v>
      </c>
      <c r="I465" s="89"/>
      <c r="J465" s="88"/>
      <c r="K465" s="49">
        <v>-28</v>
      </c>
      <c r="L465" s="50" t="e">
        <f>J463-J464</f>
        <v>#REF!</v>
      </c>
      <c r="N465" s="52"/>
      <c r="Q465" s="5"/>
      <c r="R465" s="5"/>
      <c r="U465" s="55"/>
      <c r="W465" s="55"/>
      <c r="X465" s="11"/>
      <c r="Z465" s="52"/>
      <c r="AC465" s="5"/>
      <c r="AD465" s="5"/>
      <c r="AG465" s="53"/>
      <c r="AH465" s="8"/>
      <c r="AI465" s="53"/>
      <c r="AJ465" s="25"/>
    </row>
    <row r="466" spans="2:37" x14ac:dyDescent="0.2">
      <c r="B466" s="45" t="s">
        <v>192</v>
      </c>
      <c r="D466" s="4"/>
      <c r="I466" s="90"/>
      <c r="J466" s="91"/>
      <c r="K466" s="49">
        <v>-29</v>
      </c>
      <c r="L466" s="50" t="e">
        <f>L457+L458+L459+L460+L461+L465</f>
        <v>#REF!</v>
      </c>
      <c r="N466" s="52">
        <v>-15</v>
      </c>
      <c r="O466" s="46" t="s">
        <v>129</v>
      </c>
      <c r="Q466" s="5"/>
      <c r="U466" s="55"/>
      <c r="W466" s="62">
        <v>-15</v>
      </c>
      <c r="X466" s="63" t="e">
        <f>X461+X464</f>
        <v>#REF!</v>
      </c>
      <c r="Z466" s="52"/>
      <c r="AA466" s="46"/>
      <c r="AC466" s="5"/>
      <c r="AG466" s="53"/>
      <c r="AH466" s="8"/>
      <c r="AI466" s="53"/>
      <c r="AJ466" s="25"/>
    </row>
    <row r="467" spans="2:37" ht="13.5" thickBot="1" x14ac:dyDescent="0.25">
      <c r="B467" s="46" t="s">
        <v>188</v>
      </c>
      <c r="H467" s="8"/>
      <c r="I467" s="92">
        <v>-30</v>
      </c>
      <c r="J467" s="93" t="e">
        <f>IF(L466&gt;L453+L454,L466-L453-L454,0)</f>
        <v>#REF!</v>
      </c>
      <c r="K467" s="89"/>
      <c r="L467" s="88"/>
      <c r="N467" s="52"/>
      <c r="U467" s="55"/>
      <c r="W467" s="43"/>
      <c r="X467" s="44"/>
      <c r="Z467" s="52"/>
      <c r="AG467" s="53"/>
      <c r="AH467" s="8"/>
      <c r="AI467" s="8"/>
      <c r="AJ467" s="8"/>
    </row>
    <row r="468" spans="2:37" x14ac:dyDescent="0.2">
      <c r="D468" s="20" t="s">
        <v>127</v>
      </c>
      <c r="H468" s="8"/>
      <c r="I468" s="94"/>
      <c r="J468" s="86"/>
      <c r="K468" s="90"/>
      <c r="L468" s="91"/>
      <c r="N468" s="52">
        <v>-16</v>
      </c>
      <c r="O468" s="46" t="s">
        <v>130</v>
      </c>
      <c r="U468" s="47">
        <v>-16</v>
      </c>
      <c r="V468" s="23" t="e">
        <f>#REF!</f>
        <v>#REF!</v>
      </c>
      <c r="Z468" s="52"/>
      <c r="AA468" s="46"/>
      <c r="AG468" s="53"/>
      <c r="AH468" s="8"/>
      <c r="AI468" s="8"/>
      <c r="AJ468" s="8"/>
    </row>
    <row r="469" spans="2:37" x14ac:dyDescent="0.2">
      <c r="B469" s="46" t="s">
        <v>189</v>
      </c>
      <c r="I469" s="90"/>
      <c r="J469" s="91"/>
      <c r="K469" s="95">
        <v>-31</v>
      </c>
      <c r="L469" s="96" t="e">
        <f>IF(L453+L454&gt;L466,(L453+L454)-L466,0)</f>
        <v>#REF!</v>
      </c>
      <c r="N469" s="52"/>
      <c r="O469" s="46" t="s">
        <v>132</v>
      </c>
      <c r="U469" s="56"/>
      <c r="V469" s="9"/>
      <c r="Z469" s="21"/>
      <c r="AA469" s="21"/>
      <c r="AB469" s="21"/>
      <c r="AC469" s="21" t="str">
        <f>D472</f>
        <v>Shtator</v>
      </c>
      <c r="AD469" s="21" t="e">
        <f>E472</f>
        <v>#REF!</v>
      </c>
      <c r="AE469" s="21"/>
      <c r="AF469" s="21" t="e">
        <f>G472</f>
        <v>#REF!</v>
      </c>
      <c r="AG469" s="21"/>
      <c r="AH469" s="21"/>
    </row>
    <row r="470" spans="2:37" x14ac:dyDescent="0.2">
      <c r="B470" s="46" t="s">
        <v>190</v>
      </c>
      <c r="I470" s="90"/>
      <c r="J470" s="91"/>
      <c r="K470" s="49">
        <v>-32</v>
      </c>
      <c r="L470" s="50"/>
      <c r="N470" s="52"/>
      <c r="U470" s="55"/>
      <c r="Z470" s="64" t="s">
        <v>131</v>
      </c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</row>
    <row r="471" spans="2:37" x14ac:dyDescent="0.2">
      <c r="B471" s="46" t="s">
        <v>191</v>
      </c>
      <c r="I471" s="94"/>
      <c r="J471" s="86"/>
      <c r="K471" s="49">
        <v>-33</v>
      </c>
      <c r="L471" s="50" t="e">
        <f>L469+L470</f>
        <v>#REF!</v>
      </c>
      <c r="N471" s="52">
        <v>-17</v>
      </c>
      <c r="O471" s="46" t="s">
        <v>133</v>
      </c>
      <c r="U471" s="47">
        <v>-17</v>
      </c>
      <c r="V471" s="23" t="e">
        <f>#REF!</f>
        <v>#REF!</v>
      </c>
    </row>
    <row r="472" spans="2:37" x14ac:dyDescent="0.2">
      <c r="B472" s="64"/>
      <c r="C472" s="21"/>
      <c r="D472" s="21" t="s">
        <v>99</v>
      </c>
      <c r="E472" s="21" t="e">
        <f>E43</f>
        <v>#REF!</v>
      </c>
      <c r="F472" s="21"/>
      <c r="G472" s="21" t="e">
        <f>J440</f>
        <v>#REF!</v>
      </c>
      <c r="H472" s="21"/>
      <c r="O472" s="46" t="s">
        <v>136</v>
      </c>
      <c r="U472" s="18"/>
      <c r="V472" s="9"/>
      <c r="AF472" s="5" t="s">
        <v>135</v>
      </c>
    </row>
    <row r="473" spans="2:37" ht="13.5" x14ac:dyDescent="0.25">
      <c r="Z473" s="65" t="s">
        <v>134</v>
      </c>
    </row>
    <row r="474" spans="2:37" x14ac:dyDescent="0.2">
      <c r="B474" s="46" t="s">
        <v>131</v>
      </c>
      <c r="N474" s="21"/>
      <c r="O474" s="21"/>
      <c r="P474" s="21"/>
      <c r="Q474" s="21"/>
      <c r="R474" s="21" t="str">
        <f>D472</f>
        <v>Shtator</v>
      </c>
      <c r="S474" s="21"/>
      <c r="T474" s="21" t="e">
        <f>E472</f>
        <v>#REF!</v>
      </c>
      <c r="U474" s="21"/>
      <c r="V474" s="21" t="e">
        <f>G472</f>
        <v>#REF!</v>
      </c>
    </row>
    <row r="475" spans="2:37" x14ac:dyDescent="0.2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N475" s="64" t="s">
        <v>131</v>
      </c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Z475" s="2"/>
      <c r="AB475" t="s">
        <v>137</v>
      </c>
    </row>
    <row r="477" spans="2:37" x14ac:dyDescent="0.2">
      <c r="C477" s="46" t="s">
        <v>134</v>
      </c>
      <c r="G477" s="5" t="s">
        <v>135</v>
      </c>
      <c r="T477" s="5" t="s">
        <v>135</v>
      </c>
      <c r="Z477" s="2"/>
      <c r="AB477" t="s">
        <v>139</v>
      </c>
      <c r="AH477" s="46" t="s">
        <v>140</v>
      </c>
      <c r="AI477" s="8"/>
      <c r="AJ477" s="17"/>
      <c r="AK477" s="23"/>
    </row>
    <row r="478" spans="2:37" ht="13.5" x14ac:dyDescent="0.25">
      <c r="N478" s="65" t="s">
        <v>134</v>
      </c>
      <c r="AI478" s="8"/>
      <c r="AJ478" s="18"/>
      <c r="AK478" s="9"/>
    </row>
    <row r="479" spans="2:37" x14ac:dyDescent="0.2">
      <c r="C479" s="2"/>
      <c r="D479" s="46" t="s">
        <v>137</v>
      </c>
      <c r="F479" s="2"/>
      <c r="G479" s="46" t="s">
        <v>141</v>
      </c>
      <c r="Z479" s="2"/>
      <c r="AB479" t="s">
        <v>141</v>
      </c>
      <c r="AD479" s="16"/>
    </row>
    <row r="480" spans="2:37" ht="13.5" x14ac:dyDescent="0.25">
      <c r="I480" s="52">
        <v>-34</v>
      </c>
      <c r="J480" s="46" t="s">
        <v>138</v>
      </c>
      <c r="K480" s="47">
        <v>-34</v>
      </c>
      <c r="L480" s="23"/>
      <c r="N480" s="2"/>
      <c r="P480" t="s">
        <v>137</v>
      </c>
      <c r="AD480" s="16" t="s">
        <v>145</v>
      </c>
      <c r="AI480" s="65"/>
      <c r="AJ480" s="65" t="s">
        <v>146</v>
      </c>
    </row>
    <row r="481" spans="2:37" ht="14.25" thickBot="1" x14ac:dyDescent="0.3">
      <c r="C481" s="2"/>
      <c r="D481" s="46" t="s">
        <v>139</v>
      </c>
      <c r="F481" s="2"/>
      <c r="G481" s="46" t="s">
        <v>103</v>
      </c>
      <c r="K481" s="18"/>
      <c r="L481" s="9"/>
      <c r="Z481" s="2"/>
      <c r="AB481" t="s">
        <v>103</v>
      </c>
      <c r="AI481" s="65"/>
      <c r="AJ481" s="65" t="s">
        <v>147</v>
      </c>
    </row>
    <row r="482" spans="2:37" x14ac:dyDescent="0.2">
      <c r="N482" s="2"/>
      <c r="P482" t="s">
        <v>139</v>
      </c>
      <c r="V482" s="46" t="s">
        <v>148</v>
      </c>
      <c r="W482" s="39"/>
      <c r="X482" s="40"/>
    </row>
    <row r="483" spans="2:37" ht="13.5" thickBot="1" x14ac:dyDescent="0.25">
      <c r="F483" s="16" t="s">
        <v>142</v>
      </c>
      <c r="W483" s="43"/>
      <c r="X483" s="44"/>
    </row>
    <row r="484" spans="2:37" ht="13.5" x14ac:dyDescent="0.25">
      <c r="K484" s="65" t="s">
        <v>143</v>
      </c>
      <c r="N484" s="2"/>
      <c r="P484" t="s">
        <v>141</v>
      </c>
      <c r="R484" s="16"/>
    </row>
    <row r="485" spans="2:37" ht="13.5" x14ac:dyDescent="0.25">
      <c r="E485" s="16"/>
      <c r="K485" s="65" t="s">
        <v>144</v>
      </c>
      <c r="R485" s="16" t="s">
        <v>142</v>
      </c>
      <c r="W485" s="65" t="s">
        <v>143</v>
      </c>
    </row>
    <row r="486" spans="2:37" ht="13.5" x14ac:dyDescent="0.25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N486" s="2"/>
      <c r="P486" t="s">
        <v>103</v>
      </c>
      <c r="W486" s="65" t="s">
        <v>144</v>
      </c>
    </row>
    <row r="487" spans="2:37" x14ac:dyDescent="0.2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</row>
    <row r="488" spans="2:37" x14ac:dyDescent="0.2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</row>
    <row r="489" spans="2:37" ht="13.5" x14ac:dyDescent="0.25">
      <c r="B489" s="12"/>
      <c r="C489" s="12"/>
      <c r="D489" s="12"/>
      <c r="E489" s="12"/>
      <c r="F489" s="12"/>
      <c r="G489" s="12"/>
      <c r="H489" s="12"/>
      <c r="I489" s="12"/>
      <c r="J489" s="75"/>
      <c r="K489" s="75"/>
      <c r="L489" s="12"/>
      <c r="U489" s="17"/>
      <c r="V489" s="27" t="s">
        <v>164</v>
      </c>
      <c r="W489" s="27"/>
      <c r="X489" s="67"/>
      <c r="AG489" s="17"/>
      <c r="AH489" s="27" t="s">
        <v>164</v>
      </c>
      <c r="AI489" s="27"/>
      <c r="AJ489" s="27"/>
      <c r="AK489" s="23"/>
    </row>
    <row r="490" spans="2:37" ht="15.75" x14ac:dyDescent="0.25">
      <c r="N490" s="29" t="s">
        <v>165</v>
      </c>
      <c r="O490" s="29"/>
      <c r="P490" s="29"/>
      <c r="Q490" s="29"/>
      <c r="U490" s="13"/>
      <c r="V490" s="19" t="s">
        <v>167</v>
      </c>
      <c r="W490" s="19"/>
      <c r="X490" s="68"/>
      <c r="Z490" s="29" t="s">
        <v>165</v>
      </c>
      <c r="AA490" s="29"/>
      <c r="AB490" s="29"/>
      <c r="AC490" s="29"/>
      <c r="AG490" s="13"/>
      <c r="AH490" s="19" t="s">
        <v>167</v>
      </c>
      <c r="AI490" s="19"/>
      <c r="AJ490" s="19"/>
      <c r="AK490" s="26"/>
    </row>
    <row r="491" spans="2:37" ht="15.75" x14ac:dyDescent="0.25">
      <c r="H491" s="17"/>
      <c r="I491" s="22"/>
      <c r="J491" s="27" t="s">
        <v>163</v>
      </c>
      <c r="K491" s="27"/>
      <c r="L491" s="23"/>
      <c r="N491" s="29" t="s">
        <v>168</v>
      </c>
      <c r="O491" s="29"/>
      <c r="P491" s="29"/>
      <c r="Q491" s="29"/>
      <c r="U491" s="13"/>
      <c r="V491" s="8"/>
      <c r="W491" s="19"/>
      <c r="X491" s="68"/>
      <c r="Z491" s="29" t="s">
        <v>169</v>
      </c>
      <c r="AA491" s="29"/>
      <c r="AB491" s="29"/>
      <c r="AC491" s="29"/>
      <c r="AG491" s="13"/>
      <c r="AH491" s="8"/>
      <c r="AI491" s="19"/>
      <c r="AJ491" s="19"/>
      <c r="AK491" s="26"/>
    </row>
    <row r="492" spans="2:37" ht="15.75" x14ac:dyDescent="0.25">
      <c r="B492" s="29" t="s">
        <v>165</v>
      </c>
      <c r="C492" s="29"/>
      <c r="D492" s="29"/>
      <c r="H492" s="13"/>
      <c r="I492" s="8"/>
      <c r="J492" s="19" t="s">
        <v>166</v>
      </c>
      <c r="K492" s="19"/>
      <c r="L492" s="26"/>
      <c r="N492" s="29" t="s">
        <v>171</v>
      </c>
      <c r="O492" s="29"/>
      <c r="P492" s="29"/>
      <c r="Q492" s="29"/>
      <c r="R492" s="24"/>
      <c r="U492" s="18"/>
      <c r="V492" s="21"/>
      <c r="W492" s="21"/>
      <c r="X492" s="9"/>
      <c r="Z492" s="29" t="s">
        <v>172</v>
      </c>
      <c r="AA492" s="29"/>
      <c r="AB492" s="29"/>
      <c r="AC492" s="29"/>
      <c r="AD492" s="24"/>
      <c r="AG492" s="18"/>
      <c r="AH492" s="21"/>
      <c r="AI492" s="21"/>
      <c r="AJ492" s="21"/>
      <c r="AK492" s="9"/>
    </row>
    <row r="493" spans="2:37" ht="15.75" x14ac:dyDescent="0.25">
      <c r="B493" s="29"/>
      <c r="C493" s="29"/>
      <c r="D493" s="29"/>
      <c r="H493" s="13"/>
      <c r="I493" s="8"/>
      <c r="J493" s="19"/>
      <c r="K493" s="19"/>
      <c r="L493" s="26"/>
      <c r="P493" s="24"/>
      <c r="Q493" s="24"/>
      <c r="R493" s="24"/>
      <c r="AB493" s="24"/>
      <c r="AC493" s="24"/>
      <c r="AD493" s="24"/>
    </row>
    <row r="494" spans="2:37" ht="15.75" x14ac:dyDescent="0.25">
      <c r="B494" s="29" t="s">
        <v>170</v>
      </c>
      <c r="C494" s="29"/>
      <c r="D494" s="29"/>
      <c r="E494" s="24"/>
      <c r="H494" s="18"/>
      <c r="I494" s="21"/>
      <c r="J494" s="21"/>
      <c r="K494" s="21"/>
      <c r="L494" s="9"/>
      <c r="Q494" s="31" t="s">
        <v>173</v>
      </c>
      <c r="R494" s="10"/>
      <c r="T494" s="32" t="s">
        <v>174</v>
      </c>
      <c r="U494" s="22" t="s">
        <v>108</v>
      </c>
      <c r="V494" s="22"/>
      <c r="W494" s="22"/>
      <c r="X494" s="23"/>
      <c r="AC494" s="31" t="s">
        <v>173</v>
      </c>
      <c r="AD494" s="10"/>
      <c r="AF494" s="32" t="s">
        <v>174</v>
      </c>
      <c r="AG494" s="22" t="s">
        <v>108</v>
      </c>
      <c r="AH494" s="22"/>
      <c r="AI494" s="22"/>
      <c r="AJ494" s="22"/>
      <c r="AK494" s="23"/>
    </row>
    <row r="495" spans="2:37" ht="15" x14ac:dyDescent="0.2">
      <c r="D495" s="24"/>
      <c r="E495" s="24"/>
      <c r="Q495" s="84" t="s">
        <v>99</v>
      </c>
      <c r="R495" s="85" t="e">
        <f>E497</f>
        <v>#REF!</v>
      </c>
      <c r="T495" s="18"/>
      <c r="U495" s="21"/>
      <c r="V495" s="21"/>
      <c r="W495" s="21"/>
      <c r="X495" s="9"/>
      <c r="AC495" s="84" t="s">
        <v>99</v>
      </c>
      <c r="AD495" s="85" t="e">
        <f>E497</f>
        <v>#REF!</v>
      </c>
      <c r="AF495" s="18"/>
      <c r="AG495" s="21"/>
      <c r="AH495" s="21"/>
      <c r="AI495" s="21"/>
      <c r="AJ495" s="21"/>
      <c r="AK495" s="9"/>
    </row>
    <row r="496" spans="2:37" ht="13.5" x14ac:dyDescent="0.25">
      <c r="D496" s="31" t="s">
        <v>173</v>
      </c>
      <c r="E496" s="10"/>
      <c r="G496" s="32" t="s">
        <v>174</v>
      </c>
      <c r="H496" s="22" t="s">
        <v>107</v>
      </c>
      <c r="I496" s="22"/>
      <c r="J496" s="22"/>
      <c r="K496" s="22"/>
      <c r="L496" s="23"/>
    </row>
    <row r="497" spans="2:37" x14ac:dyDescent="0.2">
      <c r="D497" s="84" t="s">
        <v>99</v>
      </c>
      <c r="E497" s="85" t="e">
        <f>E7</f>
        <v>#REF!</v>
      </c>
      <c r="G497" s="18"/>
      <c r="H497" s="21"/>
      <c r="I497" s="21"/>
      <c r="J497" s="21"/>
      <c r="K497" s="21"/>
      <c r="L497" s="9"/>
      <c r="N497" s="33" t="s">
        <v>109</v>
      </c>
      <c r="O497" s="22"/>
      <c r="P497" s="22"/>
      <c r="Q497" s="22"/>
      <c r="R497" s="22"/>
      <c r="S497" s="22"/>
      <c r="T497" s="22"/>
      <c r="U497" s="34">
        <v>-3</v>
      </c>
      <c r="V497" s="72" t="e">
        <f>J499</f>
        <v>#REF!</v>
      </c>
      <c r="W497" s="22"/>
      <c r="X497" s="23"/>
      <c r="Z497" s="33" t="s">
        <v>109</v>
      </c>
      <c r="AA497" s="22"/>
      <c r="AB497" s="22"/>
      <c r="AC497" s="22"/>
      <c r="AD497" s="22"/>
      <c r="AE497" s="22"/>
      <c r="AF497" s="22"/>
      <c r="AG497" s="34">
        <v>-3</v>
      </c>
      <c r="AH497" s="22" t="e">
        <f>AH436</f>
        <v>#REF!</v>
      </c>
      <c r="AI497" s="22"/>
      <c r="AJ497" s="22"/>
      <c r="AK497" s="23"/>
    </row>
    <row r="498" spans="2:37" x14ac:dyDescent="0.2">
      <c r="N498" s="35" t="s">
        <v>110</v>
      </c>
      <c r="O498" s="8"/>
      <c r="P498" s="8"/>
      <c r="Q498" s="8"/>
      <c r="R498" s="8"/>
      <c r="S498" s="8"/>
      <c r="T498" s="8"/>
      <c r="U498" s="36">
        <v>-4</v>
      </c>
      <c r="V498" s="72" t="e">
        <f>J500</f>
        <v>#REF!</v>
      </c>
      <c r="W498" s="8"/>
      <c r="X498" s="26"/>
      <c r="Z498" s="35" t="s">
        <v>110</v>
      </c>
      <c r="AA498" s="8"/>
      <c r="AB498" s="8"/>
      <c r="AC498" s="8"/>
      <c r="AD498" s="8"/>
      <c r="AE498" s="8"/>
      <c r="AF498" s="8"/>
      <c r="AG498" s="36">
        <v>-4</v>
      </c>
      <c r="AH498" s="8" t="e">
        <f>AH437</f>
        <v>#REF!</v>
      </c>
      <c r="AI498" s="8"/>
      <c r="AJ498" s="8"/>
      <c r="AK498" s="26"/>
    </row>
    <row r="499" spans="2:37" x14ac:dyDescent="0.2">
      <c r="B499" s="33" t="s">
        <v>109</v>
      </c>
      <c r="C499" s="22"/>
      <c r="D499" s="22"/>
      <c r="E499" s="22"/>
      <c r="F499" s="22"/>
      <c r="G499" s="22"/>
      <c r="H499" s="34">
        <v>-3</v>
      </c>
      <c r="I499" s="22"/>
      <c r="J499" s="72" t="e">
        <f>J438</f>
        <v>#REF!</v>
      </c>
      <c r="K499" s="22"/>
      <c r="L499" s="23"/>
      <c r="N499" s="35" t="s">
        <v>111</v>
      </c>
      <c r="O499" s="8"/>
      <c r="P499" s="8"/>
      <c r="Q499" s="8"/>
      <c r="R499" s="8"/>
      <c r="S499" s="8"/>
      <c r="T499" s="8"/>
      <c r="U499" s="37">
        <v>-5</v>
      </c>
      <c r="V499" s="72" t="e">
        <f>J501</f>
        <v>#REF!</v>
      </c>
      <c r="W499" s="8"/>
      <c r="X499" s="26"/>
      <c r="Z499" s="35" t="s">
        <v>111</v>
      </c>
      <c r="AA499" s="8"/>
      <c r="AB499" s="8"/>
      <c r="AC499" s="8"/>
      <c r="AD499" s="8"/>
      <c r="AE499" s="8"/>
      <c r="AF499" s="8"/>
      <c r="AG499" s="37">
        <v>-5</v>
      </c>
      <c r="AH499" s="8" t="e">
        <f>AH438</f>
        <v>#REF!</v>
      </c>
      <c r="AI499" s="8"/>
      <c r="AJ499" s="8"/>
      <c r="AK499" s="26"/>
    </row>
    <row r="500" spans="2:37" x14ac:dyDescent="0.2">
      <c r="B500" s="35" t="s">
        <v>110</v>
      </c>
      <c r="C500" s="8"/>
      <c r="D500" s="8"/>
      <c r="E500" s="8"/>
      <c r="F500" s="8"/>
      <c r="G500" s="8"/>
      <c r="H500" s="36">
        <v>-4</v>
      </c>
      <c r="I500" s="8"/>
      <c r="J500" s="77" t="e">
        <f>J439</f>
        <v>#REF!</v>
      </c>
      <c r="K500" s="8"/>
      <c r="L500" s="26"/>
      <c r="N500" s="35" t="s">
        <v>112</v>
      </c>
      <c r="O500" s="8"/>
      <c r="P500" s="8"/>
      <c r="Q500" s="8"/>
      <c r="R500" s="8"/>
      <c r="S500" s="8"/>
      <c r="T500" s="8"/>
      <c r="U500" s="37">
        <v>-6</v>
      </c>
      <c r="V500" s="72" t="e">
        <f>J502</f>
        <v>#REF!</v>
      </c>
      <c r="W500" s="8"/>
      <c r="X500" s="26"/>
      <c r="Z500" s="35" t="s">
        <v>112</v>
      </c>
      <c r="AA500" s="8"/>
      <c r="AB500" s="8"/>
      <c r="AC500" s="8"/>
      <c r="AD500" s="8"/>
      <c r="AE500" s="8"/>
      <c r="AF500" s="8"/>
      <c r="AG500" s="37">
        <v>-6</v>
      </c>
      <c r="AH500" s="8" t="e">
        <f>AH439</f>
        <v>#REF!</v>
      </c>
      <c r="AI500" s="8"/>
      <c r="AJ500" s="8"/>
      <c r="AK500" s="26"/>
    </row>
    <row r="501" spans="2:37" x14ac:dyDescent="0.2">
      <c r="B501" s="35" t="s">
        <v>111</v>
      </c>
      <c r="C501" s="8"/>
      <c r="D501" s="8"/>
      <c r="E501" s="8"/>
      <c r="F501" s="8"/>
      <c r="G501" s="8"/>
      <c r="H501" s="37">
        <v>-5</v>
      </c>
      <c r="I501" s="12"/>
      <c r="J501" s="77" t="e">
        <f>J440</f>
        <v>#REF!</v>
      </c>
      <c r="K501" s="8"/>
      <c r="L501" s="26"/>
      <c r="N501" s="35" t="s">
        <v>113</v>
      </c>
      <c r="O501" s="8"/>
      <c r="P501" s="8"/>
      <c r="Q501" s="8"/>
      <c r="R501" s="8"/>
      <c r="S501" s="8"/>
      <c r="T501" s="8"/>
      <c r="U501" s="37" t="s">
        <v>114</v>
      </c>
      <c r="V501" s="72" t="e">
        <f>J503</f>
        <v>#REF!</v>
      </c>
      <c r="W501" s="8"/>
      <c r="X501" s="26"/>
      <c r="Z501" s="35" t="s">
        <v>113</v>
      </c>
      <c r="AA501" s="8"/>
      <c r="AB501" s="8"/>
      <c r="AC501" s="8"/>
      <c r="AD501" s="8"/>
      <c r="AE501" s="8"/>
      <c r="AF501" s="8"/>
      <c r="AG501" s="37" t="s">
        <v>114</v>
      </c>
      <c r="AH501" s="77" t="e">
        <f>V501</f>
        <v>#REF!</v>
      </c>
      <c r="AI501" s="8"/>
      <c r="AJ501" s="8"/>
      <c r="AK501" s="26"/>
    </row>
    <row r="502" spans="2:37" x14ac:dyDescent="0.2">
      <c r="B502" s="35" t="s">
        <v>112</v>
      </c>
      <c r="C502" s="8"/>
      <c r="D502" s="8"/>
      <c r="E502" s="8"/>
      <c r="F502" s="8"/>
      <c r="G502" s="8"/>
      <c r="H502" s="37">
        <v>-6</v>
      </c>
      <c r="I502" s="12"/>
      <c r="J502" s="77" t="e">
        <f>J441</f>
        <v>#REF!</v>
      </c>
      <c r="K502" s="8"/>
      <c r="L502" s="26"/>
      <c r="N502" s="35" t="s">
        <v>115</v>
      </c>
      <c r="O502" s="8"/>
      <c r="P502" s="8"/>
      <c r="Q502" s="8"/>
      <c r="R502" s="8"/>
      <c r="S502" s="8"/>
      <c r="T502" s="8"/>
      <c r="U502" s="37">
        <v>-7</v>
      </c>
      <c r="V502" s="12"/>
      <c r="W502" s="8"/>
      <c r="X502" s="26"/>
      <c r="Z502" s="35" t="s">
        <v>115</v>
      </c>
      <c r="AA502" s="8"/>
      <c r="AB502" s="8"/>
      <c r="AC502" s="8"/>
      <c r="AD502" s="8"/>
      <c r="AE502" s="8"/>
      <c r="AF502" s="8"/>
      <c r="AG502" s="37">
        <v>-7</v>
      </c>
      <c r="AH502" s="8"/>
      <c r="AI502" s="8"/>
      <c r="AJ502" s="8"/>
      <c r="AK502" s="26"/>
    </row>
    <row r="503" spans="2:37" ht="13.5" x14ac:dyDescent="0.25">
      <c r="B503" s="35" t="s">
        <v>113</v>
      </c>
      <c r="C503" s="8"/>
      <c r="D503" s="8"/>
      <c r="E503" s="8"/>
      <c r="F503" s="8"/>
      <c r="G503" s="8"/>
      <c r="H503" s="37" t="s">
        <v>114</v>
      </c>
      <c r="I503" s="12"/>
      <c r="J503" s="77" t="e">
        <f>J442</f>
        <v>#REF!</v>
      </c>
      <c r="K503" s="8"/>
      <c r="L503" s="26"/>
      <c r="N503" s="38"/>
      <c r="O503" s="8"/>
      <c r="P503" s="8"/>
      <c r="Q503" s="8"/>
      <c r="R503" s="19" t="s">
        <v>152</v>
      </c>
      <c r="S503" s="8"/>
      <c r="T503" s="8"/>
      <c r="U503" s="8"/>
      <c r="V503" s="8"/>
      <c r="W503" s="8"/>
      <c r="X503" s="26"/>
      <c r="Z503" s="38"/>
      <c r="AA503" s="8"/>
      <c r="AB503" s="8"/>
      <c r="AC503" s="8"/>
      <c r="AD503" s="19" t="s">
        <v>152</v>
      </c>
      <c r="AE503" s="8"/>
      <c r="AF503" s="8"/>
      <c r="AG503" s="8"/>
      <c r="AH503" s="8"/>
      <c r="AI503" s="8"/>
      <c r="AJ503" s="8"/>
      <c r="AK503" s="26"/>
    </row>
    <row r="504" spans="2:37" x14ac:dyDescent="0.2">
      <c r="B504" s="35" t="s">
        <v>115</v>
      </c>
      <c r="C504" s="8"/>
      <c r="D504" s="8"/>
      <c r="E504" s="8"/>
      <c r="F504" s="8"/>
      <c r="G504" s="8"/>
      <c r="H504" s="37">
        <v>-7</v>
      </c>
      <c r="I504" s="12"/>
      <c r="J504" s="8"/>
      <c r="K504" s="8"/>
      <c r="L504" s="26"/>
      <c r="N504" s="18"/>
      <c r="O504" s="21"/>
      <c r="P504" s="21"/>
      <c r="Q504" s="21"/>
      <c r="R504" s="21"/>
      <c r="S504" s="21"/>
      <c r="T504" s="21"/>
      <c r="U504" s="21"/>
      <c r="V504" s="21"/>
      <c r="W504" s="21"/>
      <c r="X504" s="9"/>
      <c r="Z504" s="18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9"/>
    </row>
    <row r="505" spans="2:37" ht="13.5" x14ac:dyDescent="0.25">
      <c r="B505" s="38"/>
      <c r="C505" s="8"/>
      <c r="D505" s="8"/>
      <c r="E505" s="19" t="s">
        <v>152</v>
      </c>
      <c r="F505" s="8"/>
      <c r="G505" s="8"/>
      <c r="H505" s="8"/>
      <c r="I505" s="8"/>
      <c r="J505" s="8"/>
      <c r="K505" s="8"/>
      <c r="L505" s="26"/>
    </row>
    <row r="506" spans="2:37" x14ac:dyDescent="0.2">
      <c r="B506" s="18"/>
      <c r="C506" s="21"/>
      <c r="D506" s="21"/>
      <c r="E506" s="21"/>
      <c r="F506" s="21"/>
      <c r="G506" s="21"/>
      <c r="H506" s="21"/>
      <c r="I506" s="21"/>
      <c r="J506" s="21"/>
      <c r="K506" s="21"/>
      <c r="L506" s="9"/>
      <c r="N506" s="42">
        <v>-8</v>
      </c>
      <c r="P506" s="2"/>
      <c r="Q506" s="8"/>
      <c r="R506" t="s">
        <v>193</v>
      </c>
      <c r="Z506" s="42">
        <v>-8</v>
      </c>
      <c r="AB506" s="2"/>
      <c r="AC506" s="8"/>
      <c r="AD506" t="s">
        <v>193</v>
      </c>
    </row>
    <row r="507" spans="2:37" ht="13.5" thickBot="1" x14ac:dyDescent="0.25"/>
    <row r="508" spans="2:37" ht="13.5" x14ac:dyDescent="0.25">
      <c r="B508" s="39"/>
      <c r="C508" s="40"/>
      <c r="D508" s="41" t="s">
        <v>154</v>
      </c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</row>
    <row r="509" spans="2:37" ht="14.25" thickBot="1" x14ac:dyDescent="0.3">
      <c r="B509" s="43"/>
      <c r="C509" s="44"/>
      <c r="G509" s="41" t="s">
        <v>155</v>
      </c>
    </row>
    <row r="510" spans="2:37" x14ac:dyDescent="0.2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</row>
    <row r="511" spans="2:37" ht="15.75" x14ac:dyDescent="0.25">
      <c r="B511" s="45" t="s">
        <v>156</v>
      </c>
      <c r="J511" s="46" t="s">
        <v>157</v>
      </c>
      <c r="K511" s="46"/>
      <c r="L511" s="46" t="s">
        <v>158</v>
      </c>
      <c r="N511" s="29" t="s">
        <v>160</v>
      </c>
      <c r="Z511" s="29" t="s">
        <v>160</v>
      </c>
    </row>
    <row r="512" spans="2:37" x14ac:dyDescent="0.2">
      <c r="B512" s="46" t="s">
        <v>159</v>
      </c>
      <c r="I512" s="47">
        <v>-9</v>
      </c>
      <c r="J512" s="48" t="e">
        <f>#REF!</f>
        <v>#REF!</v>
      </c>
      <c r="K512" s="87"/>
      <c r="L512" s="88"/>
    </row>
    <row r="513" spans="2:36" x14ac:dyDescent="0.2">
      <c r="B513" s="46" t="s">
        <v>175</v>
      </c>
      <c r="I513" s="47">
        <v>-10</v>
      </c>
      <c r="J513" s="48" t="e">
        <f>#REF!</f>
        <v>#REF!</v>
      </c>
      <c r="K513" s="87"/>
      <c r="L513" s="88"/>
      <c r="N513" s="52">
        <v>-9</v>
      </c>
      <c r="O513" s="46" t="s">
        <v>162</v>
      </c>
      <c r="U513" s="49">
        <v>-9</v>
      </c>
      <c r="V513" s="50" t="e">
        <f>#REF!</f>
        <v>#REF!</v>
      </c>
      <c r="Z513" s="52"/>
      <c r="AA513" s="46"/>
      <c r="AG513" s="53"/>
      <c r="AH513" s="25"/>
      <c r="AI513" s="8"/>
      <c r="AJ513" s="8"/>
    </row>
    <row r="514" spans="2:36" x14ac:dyDescent="0.2">
      <c r="B514" s="46" t="s">
        <v>176</v>
      </c>
      <c r="I514" s="49">
        <v>-11</v>
      </c>
      <c r="J514" s="50" t="e">
        <f>#REF!</f>
        <v>#REF!</v>
      </c>
      <c r="K514" s="51">
        <v>-12</v>
      </c>
      <c r="L514" s="50" t="e">
        <f>J514*0.2</f>
        <v>#REF!</v>
      </c>
      <c r="N514" s="52"/>
      <c r="U514" s="53"/>
      <c r="V514" s="8"/>
      <c r="W514" s="8"/>
      <c r="X514" s="8"/>
      <c r="Z514" s="52"/>
      <c r="AG514" s="53"/>
      <c r="AH514" s="8"/>
      <c r="AI514" s="47">
        <v>-9</v>
      </c>
      <c r="AJ514" s="48" t="e">
        <f>#REF!</f>
        <v>#REF!</v>
      </c>
    </row>
    <row r="515" spans="2:36" x14ac:dyDescent="0.2">
      <c r="B515" s="46" t="s">
        <v>177</v>
      </c>
      <c r="I515" s="49">
        <v>-13</v>
      </c>
      <c r="J515" s="10" t="e">
        <f>#REF!</f>
        <v>#REF!</v>
      </c>
      <c r="K515" s="49">
        <v>-14</v>
      </c>
      <c r="L515" s="10" t="e">
        <f>J515*0.1</f>
        <v>#REF!</v>
      </c>
      <c r="N515" s="52">
        <v>-10</v>
      </c>
      <c r="O515" s="46" t="s">
        <v>118</v>
      </c>
      <c r="Q515" s="5"/>
      <c r="R515" s="5"/>
      <c r="U515" s="55"/>
      <c r="V515" s="8"/>
      <c r="W515" s="47">
        <v>-10</v>
      </c>
      <c r="X515" s="48" t="e">
        <f>#REF!</f>
        <v>#REF!</v>
      </c>
      <c r="Z515" s="52"/>
      <c r="AA515" s="46"/>
      <c r="AC515" s="42">
        <v>-9</v>
      </c>
      <c r="AD515" s="5" t="s">
        <v>119</v>
      </c>
      <c r="AG515" s="53"/>
      <c r="AH515" s="8"/>
      <c r="AI515" s="56"/>
      <c r="AJ515" s="57"/>
    </row>
    <row r="516" spans="2:36" x14ac:dyDescent="0.2">
      <c r="B516" s="45" t="s">
        <v>178</v>
      </c>
      <c r="J516" s="46" t="s">
        <v>161</v>
      </c>
      <c r="K516" s="46"/>
      <c r="L516" s="46"/>
      <c r="N516" s="52"/>
      <c r="Q516" s="5"/>
      <c r="U516" s="55"/>
      <c r="V516" s="8"/>
      <c r="W516" s="56"/>
      <c r="X516" s="57"/>
      <c r="Z516" s="52"/>
      <c r="AC516" s="5"/>
      <c r="AG516" s="53"/>
      <c r="AH516" s="8"/>
      <c r="AI516" s="53"/>
      <c r="AJ516" s="25"/>
    </row>
    <row r="517" spans="2:36" x14ac:dyDescent="0.2">
      <c r="B517" s="46" t="s">
        <v>179</v>
      </c>
      <c r="I517" s="49">
        <v>-15</v>
      </c>
      <c r="J517" s="50" t="e">
        <f>#REF!</f>
        <v>#REF!</v>
      </c>
      <c r="K517" s="87"/>
      <c r="L517" s="88"/>
      <c r="N517" s="52">
        <v>-11</v>
      </c>
      <c r="O517" s="46" t="s">
        <v>120</v>
      </c>
      <c r="Q517" s="5"/>
      <c r="R517" s="5"/>
      <c r="U517" s="55"/>
      <c r="V517" s="8"/>
      <c r="W517" s="58">
        <v>-11</v>
      </c>
      <c r="X517" s="59" t="e">
        <f>#REF!</f>
        <v>#REF!</v>
      </c>
      <c r="Z517" s="52"/>
      <c r="AA517" s="46"/>
      <c r="AC517" s="5"/>
      <c r="AD517" s="5"/>
      <c r="AG517" s="53"/>
      <c r="AH517" s="8"/>
      <c r="AI517" s="53"/>
      <c r="AJ517" s="25"/>
    </row>
    <row r="518" spans="2:36" x14ac:dyDescent="0.2">
      <c r="B518" s="46" t="s">
        <v>180</v>
      </c>
      <c r="I518" s="49">
        <v>-16</v>
      </c>
      <c r="J518" s="50" t="e">
        <f>#REF!</f>
        <v>#REF!</v>
      </c>
      <c r="K518" s="51">
        <v>-17</v>
      </c>
      <c r="L518" s="54" t="e">
        <f>J518*0.2</f>
        <v>#REF!</v>
      </c>
      <c r="N518" s="52"/>
      <c r="O518" s="60" t="s">
        <v>122</v>
      </c>
      <c r="Q518" s="5"/>
      <c r="R518" s="60"/>
      <c r="U518" s="55"/>
      <c r="V518" s="8"/>
      <c r="W518" s="56"/>
      <c r="X518" s="57"/>
      <c r="Z518" s="52"/>
      <c r="AA518" s="60"/>
      <c r="AC518" s="5"/>
      <c r="AD518" s="60"/>
      <c r="AG518" s="53"/>
      <c r="AH518" s="8"/>
      <c r="AI518" s="47">
        <v>-10</v>
      </c>
      <c r="AJ518" s="48" t="e">
        <f>#REF!</f>
        <v>#REF!</v>
      </c>
    </row>
    <row r="519" spans="2:36" x14ac:dyDescent="0.2">
      <c r="B519" s="46" t="s">
        <v>181</v>
      </c>
      <c r="I519" s="73">
        <v>-18</v>
      </c>
      <c r="J519" s="10" t="e">
        <f>#REF!</f>
        <v>#REF!</v>
      </c>
      <c r="K519" s="49">
        <v>-19</v>
      </c>
      <c r="L519" s="10" t="e">
        <f>J519*0.1</f>
        <v>#REF!</v>
      </c>
      <c r="N519" s="52"/>
      <c r="Q519" s="5"/>
      <c r="U519" s="55"/>
      <c r="V519" s="8"/>
      <c r="W519" s="53"/>
      <c r="X519" s="25"/>
      <c r="Z519" s="52"/>
      <c r="AC519" s="42">
        <v>-10</v>
      </c>
      <c r="AD519" s="5" t="s">
        <v>123</v>
      </c>
      <c r="AG519" s="53"/>
      <c r="AH519" s="8"/>
      <c r="AI519" s="56"/>
      <c r="AJ519" s="57"/>
    </row>
    <row r="520" spans="2:36" x14ac:dyDescent="0.2">
      <c r="B520" s="46" t="s">
        <v>182</v>
      </c>
      <c r="I520" s="49">
        <v>-20</v>
      </c>
      <c r="J520" s="50" t="e">
        <f>#REF!</f>
        <v>#REF!</v>
      </c>
      <c r="K520" s="51">
        <v>-21</v>
      </c>
      <c r="L520" s="50" t="e">
        <f>J520*0.2</f>
        <v>#REF!</v>
      </c>
      <c r="N520" s="52">
        <v>-12</v>
      </c>
      <c r="O520" s="46" t="s">
        <v>124</v>
      </c>
      <c r="Q520" s="61"/>
      <c r="R520" s="5"/>
      <c r="U520" s="55"/>
      <c r="V520" s="8"/>
      <c r="W520" s="49">
        <v>-12</v>
      </c>
      <c r="X520" s="50">
        <v>0</v>
      </c>
      <c r="Z520" s="52"/>
      <c r="AA520" s="46"/>
      <c r="AC520" s="61"/>
      <c r="AD520" s="5"/>
      <c r="AG520" s="53"/>
      <c r="AH520" s="8"/>
      <c r="AI520" s="53"/>
      <c r="AJ520" s="25"/>
    </row>
    <row r="521" spans="2:36" x14ac:dyDescent="0.2">
      <c r="B521" s="46" t="s">
        <v>183</v>
      </c>
      <c r="I521" s="49">
        <v>-22</v>
      </c>
      <c r="J521" s="50" t="e">
        <f>#REF!</f>
        <v>#REF!</v>
      </c>
      <c r="K521" s="51">
        <v>-23</v>
      </c>
      <c r="L521" s="50" t="e">
        <f>J521*0.1</f>
        <v>#REF!</v>
      </c>
      <c r="N521" s="52"/>
      <c r="Q521" s="5"/>
      <c r="U521" s="55"/>
      <c r="V521" s="8"/>
      <c r="W521" s="53"/>
      <c r="X521" s="25"/>
      <c r="Z521" s="52"/>
      <c r="AC521" s="42">
        <v>-11</v>
      </c>
      <c r="AD521" s="5" t="s">
        <v>151</v>
      </c>
      <c r="AG521" s="47">
        <v>-11</v>
      </c>
      <c r="AH521" s="23" t="e">
        <f>#REF!</f>
        <v>#REF!</v>
      </c>
      <c r="AI521" s="53"/>
      <c r="AJ521" s="25"/>
    </row>
    <row r="522" spans="2:36" x14ac:dyDescent="0.2">
      <c r="B522" s="74" t="s">
        <v>184</v>
      </c>
      <c r="I522" s="49">
        <v>-24</v>
      </c>
      <c r="J522" s="10" t="e">
        <f>#REF!</f>
        <v>#REF!</v>
      </c>
      <c r="K522" s="49">
        <v>-25</v>
      </c>
      <c r="L522" s="10" t="e">
        <f>J522*0.06</f>
        <v>#REF!</v>
      </c>
      <c r="N522" s="52">
        <v>-13</v>
      </c>
      <c r="O522" s="46" t="s">
        <v>125</v>
      </c>
      <c r="Q522" s="5"/>
      <c r="U522" s="55"/>
      <c r="V522" s="8"/>
      <c r="W522" s="47">
        <v>-13</v>
      </c>
      <c r="X522" s="48" t="e">
        <f>X515+X517+X520</f>
        <v>#REF!</v>
      </c>
      <c r="Z522" s="52"/>
      <c r="AA522" s="46"/>
      <c r="AC522" s="5"/>
      <c r="AG522" s="56"/>
      <c r="AH522" s="9"/>
      <c r="AI522" s="53"/>
      <c r="AJ522" s="25"/>
    </row>
    <row r="523" spans="2:36" x14ac:dyDescent="0.2">
      <c r="B523" s="45" t="s">
        <v>121</v>
      </c>
      <c r="N523" s="52"/>
      <c r="O523" s="60" t="s">
        <v>126</v>
      </c>
      <c r="Q523" s="5"/>
      <c r="R523" s="5"/>
      <c r="U523" s="55"/>
      <c r="V523" s="8"/>
      <c r="W523" s="56"/>
      <c r="X523" s="57"/>
      <c r="Z523" s="52"/>
      <c r="AA523" s="60"/>
      <c r="AC523" s="5"/>
      <c r="AD523" s="5"/>
      <c r="AG523" s="53"/>
      <c r="AH523" s="8"/>
      <c r="AI523" s="53"/>
      <c r="AJ523" s="25"/>
    </row>
    <row r="524" spans="2:36" x14ac:dyDescent="0.2">
      <c r="B524" s="46" t="s">
        <v>185</v>
      </c>
      <c r="I524" s="49">
        <v>-26</v>
      </c>
      <c r="J524" s="50" t="e">
        <f>J467</f>
        <v>#REF!</v>
      </c>
      <c r="N524" s="52"/>
      <c r="Q524" s="5"/>
      <c r="R524" s="60"/>
      <c r="U524" s="55"/>
      <c r="V524" s="8"/>
      <c r="W524" s="53"/>
      <c r="X524" s="25"/>
      <c r="Z524" s="52"/>
      <c r="AC524" s="5"/>
      <c r="AD524" s="60"/>
      <c r="AG524" s="53"/>
      <c r="AH524" s="8"/>
      <c r="AI524" s="53"/>
      <c r="AJ524" s="25"/>
    </row>
    <row r="525" spans="2:36" x14ac:dyDescent="0.2">
      <c r="B525" s="46" t="s">
        <v>186</v>
      </c>
      <c r="I525" s="49">
        <v>-27</v>
      </c>
      <c r="J525" s="50"/>
      <c r="N525" s="52">
        <v>-14</v>
      </c>
      <c r="O525" s="46" t="s">
        <v>128</v>
      </c>
      <c r="Q525" s="5"/>
      <c r="U525" s="55"/>
      <c r="W525" s="49">
        <v>-14</v>
      </c>
      <c r="X525" s="50" t="e">
        <f>#REF!</f>
        <v>#REF!</v>
      </c>
      <c r="Z525" s="52"/>
      <c r="AA525" s="46"/>
      <c r="AC525" s="5"/>
      <c r="AG525" s="53"/>
      <c r="AH525" s="8"/>
      <c r="AI525" s="53"/>
      <c r="AJ525" s="25"/>
    </row>
    <row r="526" spans="2:36" ht="13.5" thickBot="1" x14ac:dyDescent="0.25">
      <c r="B526" s="46" t="s">
        <v>187</v>
      </c>
      <c r="I526" s="89"/>
      <c r="J526" s="88"/>
      <c r="K526" s="49">
        <v>-28</v>
      </c>
      <c r="L526" s="50" t="e">
        <f>J524-J525</f>
        <v>#REF!</v>
      </c>
      <c r="N526" s="52"/>
      <c r="Q526" s="5"/>
      <c r="R526" s="5"/>
      <c r="U526" s="55"/>
      <c r="W526" s="55"/>
      <c r="X526" s="11"/>
      <c r="Z526" s="52"/>
      <c r="AC526" s="5"/>
      <c r="AD526" s="5"/>
      <c r="AG526" s="53"/>
      <c r="AH526" s="8"/>
      <c r="AI526" s="53"/>
      <c r="AJ526" s="25"/>
    </row>
    <row r="527" spans="2:36" x14ac:dyDescent="0.2">
      <c r="B527" s="45" t="s">
        <v>192</v>
      </c>
      <c r="D527" s="4"/>
      <c r="I527" s="90"/>
      <c r="J527" s="91"/>
      <c r="K527" s="49">
        <v>-29</v>
      </c>
      <c r="L527" s="50" t="e">
        <f>L518+L519+L520+L521+L522+L526</f>
        <v>#REF!</v>
      </c>
      <c r="N527" s="52">
        <v>-15</v>
      </c>
      <c r="O527" s="46" t="s">
        <v>129</v>
      </c>
      <c r="Q527" s="5"/>
      <c r="U527" s="55"/>
      <c r="W527" s="62">
        <v>-15</v>
      </c>
      <c r="X527" s="63" t="e">
        <f>X522+X525</f>
        <v>#REF!</v>
      </c>
      <c r="Z527" s="52"/>
      <c r="AA527" s="46"/>
      <c r="AC527" s="5"/>
      <c r="AG527" s="53"/>
      <c r="AH527" s="8"/>
      <c r="AI527" s="53"/>
      <c r="AJ527" s="25"/>
    </row>
    <row r="528" spans="2:36" ht="13.5" thickBot="1" x14ac:dyDescent="0.25">
      <c r="B528" s="46" t="s">
        <v>188</v>
      </c>
      <c r="H528" s="8"/>
      <c r="I528" s="92">
        <v>-30</v>
      </c>
      <c r="J528" s="93" t="e">
        <f>IF(L527&gt;L514+L515,L527-L514-L515,0)</f>
        <v>#REF!</v>
      </c>
      <c r="K528" s="89"/>
      <c r="L528" s="88"/>
      <c r="N528" s="52"/>
      <c r="U528" s="55"/>
      <c r="W528" s="43"/>
      <c r="X528" s="44"/>
      <c r="Z528" s="52"/>
      <c r="AG528" s="53"/>
      <c r="AH528" s="8"/>
      <c r="AI528" s="8"/>
      <c r="AJ528" s="8"/>
    </row>
    <row r="529" spans="2:37" x14ac:dyDescent="0.2">
      <c r="D529" s="20" t="s">
        <v>127</v>
      </c>
      <c r="H529" s="8"/>
      <c r="I529" s="94"/>
      <c r="J529" s="86"/>
      <c r="K529" s="90"/>
      <c r="L529" s="91"/>
      <c r="N529" s="52">
        <v>-16</v>
      </c>
      <c r="O529" s="46" t="s">
        <v>130</v>
      </c>
      <c r="U529" s="47">
        <v>-16</v>
      </c>
      <c r="V529" s="23" t="e">
        <f>#REF!</f>
        <v>#REF!</v>
      </c>
      <c r="Z529" s="52"/>
      <c r="AA529" s="46"/>
      <c r="AG529" s="53"/>
      <c r="AH529" s="8"/>
      <c r="AI529" s="8"/>
      <c r="AJ529" s="8"/>
    </row>
    <row r="530" spans="2:37" x14ac:dyDescent="0.2">
      <c r="B530" s="46" t="s">
        <v>189</v>
      </c>
      <c r="I530" s="90"/>
      <c r="J530" s="91"/>
      <c r="K530" s="95">
        <v>-31</v>
      </c>
      <c r="L530" s="96" t="e">
        <f>IF(L514+L515&gt;L527,(L514+L515)-L527,0)</f>
        <v>#REF!</v>
      </c>
      <c r="N530" s="52"/>
      <c r="O530" s="46" t="s">
        <v>132</v>
      </c>
      <c r="U530" s="56"/>
      <c r="V530" s="9"/>
      <c r="Z530" s="21"/>
      <c r="AA530" s="21"/>
      <c r="AB530" s="21"/>
      <c r="AC530" s="21" t="str">
        <f>D533</f>
        <v>Tetor</v>
      </c>
      <c r="AD530" s="21" t="e">
        <f>E533</f>
        <v>#REF!</v>
      </c>
      <c r="AE530" s="21"/>
      <c r="AF530" s="21" t="e">
        <f>G533</f>
        <v>#REF!</v>
      </c>
      <c r="AG530" s="21"/>
      <c r="AH530" s="21"/>
    </row>
    <row r="531" spans="2:37" x14ac:dyDescent="0.2">
      <c r="B531" s="46" t="s">
        <v>190</v>
      </c>
      <c r="I531" s="90"/>
      <c r="J531" s="91"/>
      <c r="K531" s="49">
        <v>-32</v>
      </c>
      <c r="L531" s="50"/>
      <c r="N531" s="52"/>
      <c r="U531" s="55"/>
      <c r="Z531" s="64" t="s">
        <v>131</v>
      </c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</row>
    <row r="532" spans="2:37" x14ac:dyDescent="0.2">
      <c r="B532" s="46" t="s">
        <v>191</v>
      </c>
      <c r="I532" s="94"/>
      <c r="J532" s="86"/>
      <c r="K532" s="49">
        <v>-33</v>
      </c>
      <c r="L532" s="50" t="e">
        <f>L530+L531</f>
        <v>#REF!</v>
      </c>
      <c r="N532" s="52">
        <v>-17</v>
      </c>
      <c r="O532" s="46" t="s">
        <v>133</v>
      </c>
      <c r="U532" s="47">
        <v>-17</v>
      </c>
      <c r="V532" s="23" t="e">
        <f>#REF!</f>
        <v>#REF!</v>
      </c>
    </row>
    <row r="533" spans="2:37" x14ac:dyDescent="0.2">
      <c r="B533" s="64"/>
      <c r="C533" s="21"/>
      <c r="D533" s="21" t="s">
        <v>100</v>
      </c>
      <c r="E533" s="21" t="e">
        <f>E43</f>
        <v>#REF!</v>
      </c>
      <c r="F533" s="21"/>
      <c r="G533" s="21" t="e">
        <f>J501</f>
        <v>#REF!</v>
      </c>
      <c r="H533" s="21"/>
      <c r="O533" s="46" t="s">
        <v>136</v>
      </c>
      <c r="U533" s="18"/>
      <c r="V533" s="9"/>
      <c r="AF533" s="5" t="s">
        <v>135</v>
      </c>
    </row>
    <row r="534" spans="2:37" ht="13.5" x14ac:dyDescent="0.25">
      <c r="Z534" s="65" t="s">
        <v>134</v>
      </c>
    </row>
    <row r="535" spans="2:37" x14ac:dyDescent="0.2">
      <c r="B535" s="46" t="s">
        <v>131</v>
      </c>
      <c r="N535" s="21"/>
      <c r="O535" s="21"/>
      <c r="P535" s="21"/>
      <c r="Q535" s="21"/>
      <c r="R535" s="21" t="str">
        <f>D533</f>
        <v>Tetor</v>
      </c>
      <c r="S535" s="21"/>
      <c r="T535" s="21" t="e">
        <f>E533</f>
        <v>#REF!</v>
      </c>
      <c r="U535" s="21"/>
      <c r="V535" s="21" t="e">
        <f>G533</f>
        <v>#REF!</v>
      </c>
    </row>
    <row r="536" spans="2:37" x14ac:dyDescent="0.2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N536" s="64" t="s">
        <v>131</v>
      </c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Z536" s="2"/>
      <c r="AB536" t="s">
        <v>137</v>
      </c>
    </row>
    <row r="538" spans="2:37" x14ac:dyDescent="0.2">
      <c r="C538" s="46" t="s">
        <v>134</v>
      </c>
      <c r="G538" s="5" t="s">
        <v>135</v>
      </c>
      <c r="T538" s="5" t="s">
        <v>135</v>
      </c>
      <c r="Z538" s="2"/>
      <c r="AB538" t="s">
        <v>139</v>
      </c>
      <c r="AH538" s="46" t="s">
        <v>140</v>
      </c>
      <c r="AI538" s="8"/>
      <c r="AJ538" s="17"/>
      <c r="AK538" s="23"/>
    </row>
    <row r="539" spans="2:37" ht="13.5" x14ac:dyDescent="0.25">
      <c r="N539" s="65" t="s">
        <v>134</v>
      </c>
      <c r="AI539" s="8"/>
      <c r="AJ539" s="18"/>
      <c r="AK539" s="9"/>
    </row>
    <row r="540" spans="2:37" x14ac:dyDescent="0.2">
      <c r="C540" s="2"/>
      <c r="D540" s="46" t="s">
        <v>137</v>
      </c>
      <c r="F540" s="2"/>
      <c r="G540" s="46" t="s">
        <v>141</v>
      </c>
      <c r="Z540" s="2"/>
      <c r="AB540" t="s">
        <v>141</v>
      </c>
      <c r="AD540" s="16"/>
    </row>
    <row r="541" spans="2:37" ht="13.5" x14ac:dyDescent="0.25">
      <c r="I541" s="52">
        <v>-34</v>
      </c>
      <c r="J541" s="46" t="s">
        <v>138</v>
      </c>
      <c r="K541" s="47">
        <v>-34</v>
      </c>
      <c r="L541" s="23"/>
      <c r="N541" s="2"/>
      <c r="P541" t="s">
        <v>137</v>
      </c>
      <c r="AD541" s="16" t="s">
        <v>145</v>
      </c>
      <c r="AI541" s="65"/>
      <c r="AJ541" s="65" t="s">
        <v>146</v>
      </c>
    </row>
    <row r="542" spans="2:37" ht="14.25" thickBot="1" x14ac:dyDescent="0.3">
      <c r="C542" s="2"/>
      <c r="D542" s="46" t="s">
        <v>139</v>
      </c>
      <c r="F542" s="2"/>
      <c r="G542" s="46" t="s">
        <v>103</v>
      </c>
      <c r="K542" s="18"/>
      <c r="L542" s="9"/>
      <c r="Z542" s="2"/>
      <c r="AB542" t="s">
        <v>103</v>
      </c>
      <c r="AI542" s="65"/>
      <c r="AJ542" s="65" t="s">
        <v>147</v>
      </c>
    </row>
    <row r="543" spans="2:37" x14ac:dyDescent="0.2">
      <c r="N543" s="2"/>
      <c r="P543" t="s">
        <v>139</v>
      </c>
      <c r="V543" s="46" t="s">
        <v>148</v>
      </c>
      <c r="W543" s="39"/>
      <c r="X543" s="40"/>
    </row>
    <row r="544" spans="2:37" ht="13.5" thickBot="1" x14ac:dyDescent="0.25">
      <c r="F544" s="16" t="s">
        <v>142</v>
      </c>
      <c r="W544" s="43"/>
      <c r="X544" s="44"/>
    </row>
    <row r="545" spans="2:37" ht="13.5" x14ac:dyDescent="0.25">
      <c r="K545" s="65" t="s">
        <v>143</v>
      </c>
      <c r="N545" s="2"/>
      <c r="P545" t="s">
        <v>141</v>
      </c>
      <c r="R545" s="16"/>
    </row>
    <row r="546" spans="2:37" ht="13.5" x14ac:dyDescent="0.25">
      <c r="E546" s="16"/>
      <c r="K546" s="65" t="s">
        <v>144</v>
      </c>
      <c r="R546" s="16" t="s">
        <v>142</v>
      </c>
      <c r="W546" s="65" t="s">
        <v>143</v>
      </c>
    </row>
    <row r="547" spans="2:37" ht="13.5" x14ac:dyDescent="0.25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N547" s="2"/>
      <c r="P547" t="s">
        <v>103</v>
      </c>
      <c r="W547" s="65" t="s">
        <v>144</v>
      </c>
    </row>
    <row r="548" spans="2:37" x14ac:dyDescent="0.2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</row>
    <row r="549" spans="2:37" x14ac:dyDescent="0.2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</row>
    <row r="550" spans="2:37" ht="13.5" x14ac:dyDescent="0.25">
      <c r="U550" s="17"/>
      <c r="V550" s="27" t="s">
        <v>164</v>
      </c>
      <c r="W550" s="27"/>
      <c r="X550" s="67"/>
      <c r="AG550" s="17"/>
      <c r="AH550" s="27" t="s">
        <v>164</v>
      </c>
      <c r="AI550" s="27"/>
      <c r="AJ550" s="27"/>
      <c r="AK550" s="23"/>
    </row>
    <row r="551" spans="2:37" ht="15.75" x14ac:dyDescent="0.25">
      <c r="H551" s="17"/>
      <c r="I551" s="22"/>
      <c r="J551" s="27" t="s">
        <v>163</v>
      </c>
      <c r="K551" s="27"/>
      <c r="L551" s="23"/>
      <c r="N551" s="29" t="s">
        <v>165</v>
      </c>
      <c r="O551" s="29"/>
      <c r="P551" s="29"/>
      <c r="Q551" s="29"/>
      <c r="U551" s="13"/>
      <c r="V551" s="19" t="s">
        <v>167</v>
      </c>
      <c r="W551" s="19"/>
      <c r="X551" s="68"/>
      <c r="Z551" s="29" t="s">
        <v>165</v>
      </c>
      <c r="AA551" s="29"/>
      <c r="AB551" s="29"/>
      <c r="AC551" s="29"/>
      <c r="AG551" s="13"/>
      <c r="AH551" s="19" t="s">
        <v>167</v>
      </c>
      <c r="AI551" s="19"/>
      <c r="AJ551" s="19"/>
      <c r="AK551" s="26"/>
    </row>
    <row r="552" spans="2:37" ht="15.75" x14ac:dyDescent="0.25">
      <c r="B552" s="29" t="s">
        <v>165</v>
      </c>
      <c r="C552" s="29"/>
      <c r="D552" s="29"/>
      <c r="H552" s="13"/>
      <c r="I552" s="8"/>
      <c r="J552" s="19" t="s">
        <v>166</v>
      </c>
      <c r="K552" s="19"/>
      <c r="L552" s="26"/>
      <c r="N552" s="29" t="s">
        <v>168</v>
      </c>
      <c r="O552" s="29"/>
      <c r="P552" s="29"/>
      <c r="Q552" s="29"/>
      <c r="U552" s="13"/>
      <c r="V552" s="8"/>
      <c r="W552" s="19"/>
      <c r="X552" s="68"/>
      <c r="Z552" s="29" t="s">
        <v>169</v>
      </c>
      <c r="AA552" s="29"/>
      <c r="AB552" s="29"/>
      <c r="AC552" s="29"/>
      <c r="AG552" s="13"/>
      <c r="AH552" s="8"/>
      <c r="AI552" s="19"/>
      <c r="AJ552" s="19"/>
      <c r="AK552" s="26"/>
    </row>
    <row r="553" spans="2:37" ht="15.75" x14ac:dyDescent="0.25">
      <c r="B553" s="29"/>
      <c r="C553" s="29"/>
      <c r="D553" s="29"/>
      <c r="H553" s="13"/>
      <c r="I553" s="8"/>
      <c r="J553" s="19"/>
      <c r="K553" s="19"/>
      <c r="L553" s="26"/>
      <c r="N553" s="29" t="s">
        <v>171</v>
      </c>
      <c r="O553" s="29"/>
      <c r="P553" s="29"/>
      <c r="Q553" s="29"/>
      <c r="R553" s="24"/>
      <c r="U553" s="18"/>
      <c r="V553" s="21"/>
      <c r="W553" s="21"/>
      <c r="X553" s="9"/>
      <c r="Z553" s="29" t="s">
        <v>172</v>
      </c>
      <c r="AA553" s="29"/>
      <c r="AB553" s="29"/>
      <c r="AC553" s="29"/>
      <c r="AD553" s="24"/>
      <c r="AG553" s="18"/>
      <c r="AH553" s="21"/>
      <c r="AI553" s="21"/>
      <c r="AJ553" s="21"/>
      <c r="AK553" s="9"/>
    </row>
    <row r="554" spans="2:37" ht="15.75" x14ac:dyDescent="0.25">
      <c r="B554" s="29" t="s">
        <v>170</v>
      </c>
      <c r="C554" s="29"/>
      <c r="D554" s="29"/>
      <c r="E554" s="24"/>
      <c r="H554" s="18"/>
      <c r="I554" s="21"/>
      <c r="J554" s="21"/>
      <c r="K554" s="21"/>
      <c r="L554" s="9"/>
      <c r="P554" s="24"/>
      <c r="Q554" s="24"/>
      <c r="R554" s="24"/>
      <c r="AB554" s="24"/>
      <c r="AC554" s="24"/>
      <c r="AD554" s="24"/>
    </row>
    <row r="555" spans="2:37" ht="15.75" x14ac:dyDescent="0.25">
      <c r="D555" s="24"/>
      <c r="E555" s="24"/>
      <c r="Q555" s="31" t="s">
        <v>173</v>
      </c>
      <c r="R555" s="10"/>
      <c r="T555" s="32" t="s">
        <v>174</v>
      </c>
      <c r="U555" s="22" t="s">
        <v>108</v>
      </c>
      <c r="V555" s="22"/>
      <c r="W555" s="22"/>
      <c r="X555" s="23"/>
      <c r="AC555" s="31" t="s">
        <v>173</v>
      </c>
      <c r="AD555" s="10"/>
      <c r="AF555" s="32" t="s">
        <v>174</v>
      </c>
      <c r="AG555" s="22" t="s">
        <v>108</v>
      </c>
      <c r="AH555" s="22"/>
      <c r="AI555" s="22"/>
      <c r="AJ555" s="22"/>
      <c r="AK555" s="23"/>
    </row>
    <row r="556" spans="2:37" ht="13.5" x14ac:dyDescent="0.25">
      <c r="D556" s="31" t="s">
        <v>173</v>
      </c>
      <c r="E556" s="10"/>
      <c r="G556" s="32" t="s">
        <v>174</v>
      </c>
      <c r="H556" s="22" t="s">
        <v>107</v>
      </c>
      <c r="I556" s="22"/>
      <c r="J556" s="22"/>
      <c r="K556" s="22"/>
      <c r="L556" s="23"/>
      <c r="Q556" s="84" t="s">
        <v>100</v>
      </c>
      <c r="R556" s="85" t="e">
        <f>E557</f>
        <v>#REF!</v>
      </c>
      <c r="T556" s="18"/>
      <c r="U556" s="21"/>
      <c r="V556" s="21"/>
      <c r="W556" s="21"/>
      <c r="X556" s="9"/>
      <c r="AC556" s="84" t="s">
        <v>100</v>
      </c>
      <c r="AD556" s="85" t="e">
        <f>E557</f>
        <v>#REF!</v>
      </c>
      <c r="AF556" s="18"/>
      <c r="AG556" s="21"/>
      <c r="AH556" s="21"/>
      <c r="AI556" s="21"/>
      <c r="AJ556" s="21"/>
      <c r="AK556" s="9"/>
    </row>
    <row r="557" spans="2:37" x14ac:dyDescent="0.2">
      <c r="D557" s="84" t="s">
        <v>100</v>
      </c>
      <c r="E557" s="85" t="e">
        <f>E7</f>
        <v>#REF!</v>
      </c>
      <c r="G557" s="18"/>
      <c r="H557" s="21"/>
      <c r="I557" s="21"/>
      <c r="J557" s="21"/>
      <c r="K557" s="21"/>
      <c r="L557" s="9"/>
    </row>
    <row r="558" spans="2:37" x14ac:dyDescent="0.2">
      <c r="N558" s="33" t="s">
        <v>109</v>
      </c>
      <c r="O558" s="22"/>
      <c r="P558" s="22"/>
      <c r="Q558" s="22"/>
      <c r="R558" s="22"/>
      <c r="S558" s="22"/>
      <c r="T558" s="22"/>
      <c r="U558" s="34">
        <v>-3</v>
      </c>
      <c r="V558" s="72" t="e">
        <f>J559</f>
        <v>#REF!</v>
      </c>
      <c r="W558" s="22"/>
      <c r="X558" s="23"/>
      <c r="Z558" s="33" t="s">
        <v>109</v>
      </c>
      <c r="AA558" s="22"/>
      <c r="AB558" s="22"/>
      <c r="AC558" s="22"/>
      <c r="AD558" s="22"/>
      <c r="AE558" s="22"/>
      <c r="AF558" s="22"/>
      <c r="AG558" s="34">
        <v>-3</v>
      </c>
      <c r="AH558" s="22" t="e">
        <f>AH497</f>
        <v>#REF!</v>
      </c>
      <c r="AI558" s="22"/>
      <c r="AJ558" s="22"/>
      <c r="AK558" s="23"/>
    </row>
    <row r="559" spans="2:37" x14ac:dyDescent="0.2">
      <c r="B559" s="33" t="s">
        <v>109</v>
      </c>
      <c r="C559" s="22"/>
      <c r="D559" s="22"/>
      <c r="E559" s="22"/>
      <c r="F559" s="22"/>
      <c r="G559" s="22"/>
      <c r="H559" s="34">
        <v>-3</v>
      </c>
      <c r="I559" s="22"/>
      <c r="J559" s="72" t="e">
        <f>J499</f>
        <v>#REF!</v>
      </c>
      <c r="K559" s="22"/>
      <c r="L559" s="23"/>
      <c r="N559" s="35" t="s">
        <v>110</v>
      </c>
      <c r="O559" s="8"/>
      <c r="P559" s="8"/>
      <c r="Q559" s="8"/>
      <c r="R559" s="8"/>
      <c r="S559" s="8"/>
      <c r="T559" s="8"/>
      <c r="U559" s="36">
        <v>-4</v>
      </c>
      <c r="V559" s="72" t="e">
        <f>J560</f>
        <v>#REF!</v>
      </c>
      <c r="W559" s="8"/>
      <c r="X559" s="26"/>
      <c r="Z559" s="35" t="s">
        <v>110</v>
      </c>
      <c r="AA559" s="8"/>
      <c r="AB559" s="8"/>
      <c r="AC559" s="8"/>
      <c r="AD559" s="8"/>
      <c r="AE559" s="8"/>
      <c r="AF559" s="8"/>
      <c r="AG559" s="36">
        <v>-4</v>
      </c>
      <c r="AH559" s="8" t="e">
        <f>AH498</f>
        <v>#REF!</v>
      </c>
      <c r="AI559" s="8"/>
      <c r="AJ559" s="8"/>
      <c r="AK559" s="26"/>
    </row>
    <row r="560" spans="2:37" x14ac:dyDescent="0.2">
      <c r="B560" s="35" t="s">
        <v>110</v>
      </c>
      <c r="C560" s="8"/>
      <c r="D560" s="8"/>
      <c r="E560" s="8"/>
      <c r="F560" s="8"/>
      <c r="G560" s="8"/>
      <c r="H560" s="36">
        <v>-4</v>
      </c>
      <c r="I560" s="8"/>
      <c r="J560" s="77" t="e">
        <f>J500</f>
        <v>#REF!</v>
      </c>
      <c r="K560" s="8"/>
      <c r="L560" s="26"/>
      <c r="N560" s="35" t="s">
        <v>111</v>
      </c>
      <c r="O560" s="8"/>
      <c r="P560" s="8"/>
      <c r="Q560" s="8"/>
      <c r="R560" s="8"/>
      <c r="S560" s="8"/>
      <c r="T560" s="8"/>
      <c r="U560" s="37">
        <v>-5</v>
      </c>
      <c r="V560" s="72" t="e">
        <f>J561</f>
        <v>#REF!</v>
      </c>
      <c r="W560" s="8"/>
      <c r="X560" s="26"/>
      <c r="Z560" s="35" t="s">
        <v>111</v>
      </c>
      <c r="AA560" s="8"/>
      <c r="AB560" s="8"/>
      <c r="AC560" s="8"/>
      <c r="AD560" s="8"/>
      <c r="AE560" s="8"/>
      <c r="AF560" s="8"/>
      <c r="AG560" s="37">
        <v>-5</v>
      </c>
      <c r="AH560" s="8" t="e">
        <f>AH499</f>
        <v>#REF!</v>
      </c>
      <c r="AI560" s="8"/>
      <c r="AJ560" s="8"/>
      <c r="AK560" s="26"/>
    </row>
    <row r="561" spans="2:37" x14ac:dyDescent="0.2">
      <c r="B561" s="35" t="s">
        <v>111</v>
      </c>
      <c r="C561" s="8"/>
      <c r="D561" s="8"/>
      <c r="E561" s="8"/>
      <c r="F561" s="8"/>
      <c r="G561" s="8"/>
      <c r="H561" s="37">
        <v>-5</v>
      </c>
      <c r="I561" s="12"/>
      <c r="J561" s="77" t="e">
        <f>J501</f>
        <v>#REF!</v>
      </c>
      <c r="K561" s="8"/>
      <c r="L561" s="26"/>
      <c r="N561" s="35" t="s">
        <v>112</v>
      </c>
      <c r="O561" s="8"/>
      <c r="P561" s="8"/>
      <c r="Q561" s="8"/>
      <c r="R561" s="8"/>
      <c r="S561" s="8"/>
      <c r="T561" s="8"/>
      <c r="U561" s="37">
        <v>-6</v>
      </c>
      <c r="V561" s="72" t="e">
        <f>J562</f>
        <v>#REF!</v>
      </c>
      <c r="W561" s="8"/>
      <c r="X561" s="26"/>
      <c r="Z561" s="35" t="s">
        <v>112</v>
      </c>
      <c r="AA561" s="8"/>
      <c r="AB561" s="8"/>
      <c r="AC561" s="8"/>
      <c r="AD561" s="8"/>
      <c r="AE561" s="8"/>
      <c r="AF561" s="8"/>
      <c r="AG561" s="37">
        <v>-6</v>
      </c>
      <c r="AH561" s="8" t="e">
        <f>AH500</f>
        <v>#REF!</v>
      </c>
      <c r="AI561" s="8"/>
      <c r="AJ561" s="8"/>
      <c r="AK561" s="26"/>
    </row>
    <row r="562" spans="2:37" x14ac:dyDescent="0.2">
      <c r="B562" s="35" t="s">
        <v>112</v>
      </c>
      <c r="C562" s="8"/>
      <c r="D562" s="8"/>
      <c r="E562" s="8"/>
      <c r="F562" s="8"/>
      <c r="G562" s="8"/>
      <c r="H562" s="37">
        <v>-6</v>
      </c>
      <c r="I562" s="12"/>
      <c r="J562" s="77" t="e">
        <f>J502</f>
        <v>#REF!</v>
      </c>
      <c r="K562" s="8"/>
      <c r="L562" s="26"/>
      <c r="N562" s="35" t="s">
        <v>113</v>
      </c>
      <c r="O562" s="8"/>
      <c r="P562" s="8"/>
      <c r="Q562" s="8"/>
      <c r="R562" s="8"/>
      <c r="S562" s="8"/>
      <c r="T562" s="8"/>
      <c r="U562" s="37" t="s">
        <v>114</v>
      </c>
      <c r="V562" s="72" t="e">
        <f>J563</f>
        <v>#REF!</v>
      </c>
      <c r="W562" s="8"/>
      <c r="X562" s="26"/>
      <c r="Z562" s="35" t="s">
        <v>113</v>
      </c>
      <c r="AA562" s="8"/>
      <c r="AB562" s="8"/>
      <c r="AC562" s="8"/>
      <c r="AD562" s="8"/>
      <c r="AE562" s="8"/>
      <c r="AF562" s="8"/>
      <c r="AG562" s="37" t="s">
        <v>114</v>
      </c>
      <c r="AH562" s="8"/>
      <c r="AI562" s="8"/>
      <c r="AJ562" s="8"/>
      <c r="AK562" s="26"/>
    </row>
    <row r="563" spans="2:37" x14ac:dyDescent="0.2">
      <c r="B563" s="35" t="s">
        <v>113</v>
      </c>
      <c r="C563" s="8"/>
      <c r="D563" s="8"/>
      <c r="E563" s="8"/>
      <c r="F563" s="8"/>
      <c r="G563" s="8"/>
      <c r="H563" s="37" t="s">
        <v>114</v>
      </c>
      <c r="I563" s="12"/>
      <c r="J563" s="77" t="e">
        <f>J503</f>
        <v>#REF!</v>
      </c>
      <c r="K563" s="8"/>
      <c r="L563" s="26"/>
      <c r="N563" s="35" t="s">
        <v>115</v>
      </c>
      <c r="O563" s="8"/>
      <c r="P563" s="8"/>
      <c r="Q563" s="8"/>
      <c r="R563" s="8"/>
      <c r="S563" s="8"/>
      <c r="T563" s="8"/>
      <c r="U563" s="37">
        <v>-7</v>
      </c>
      <c r="V563" s="12"/>
      <c r="W563" s="8"/>
      <c r="X563" s="26"/>
      <c r="Z563" s="35" t="s">
        <v>115</v>
      </c>
      <c r="AA563" s="8"/>
      <c r="AB563" s="8"/>
      <c r="AC563" s="8"/>
      <c r="AD563" s="8"/>
      <c r="AE563" s="8"/>
      <c r="AF563" s="8"/>
      <c r="AG563" s="37">
        <v>-7</v>
      </c>
      <c r="AH563" s="12"/>
      <c r="AI563" s="8"/>
      <c r="AJ563" s="8"/>
      <c r="AK563" s="26"/>
    </row>
    <row r="564" spans="2:37" ht="13.5" x14ac:dyDescent="0.25">
      <c r="B564" s="35" t="s">
        <v>115</v>
      </c>
      <c r="C564" s="8"/>
      <c r="D564" s="8"/>
      <c r="E564" s="8"/>
      <c r="F564" s="8"/>
      <c r="G564" s="8"/>
      <c r="H564" s="37">
        <v>-7</v>
      </c>
      <c r="I564" s="12"/>
      <c r="J564" s="8"/>
      <c r="K564" s="8"/>
      <c r="L564" s="26"/>
      <c r="N564" s="38"/>
      <c r="O564" s="8"/>
      <c r="P564" s="8"/>
      <c r="Q564" s="8"/>
      <c r="R564" s="19" t="s">
        <v>152</v>
      </c>
      <c r="S564" s="8"/>
      <c r="T564" s="8"/>
      <c r="U564" s="8"/>
      <c r="V564" s="8"/>
      <c r="W564" s="8"/>
      <c r="X564" s="26"/>
      <c r="Z564" s="38"/>
      <c r="AA564" s="8"/>
      <c r="AB564" s="8"/>
      <c r="AC564" s="8"/>
      <c r="AD564" s="19" t="s">
        <v>152</v>
      </c>
      <c r="AE564" s="8"/>
      <c r="AF564" s="8"/>
      <c r="AG564" s="8"/>
      <c r="AH564" s="8"/>
      <c r="AI564" s="8"/>
      <c r="AJ564" s="8"/>
      <c r="AK564" s="26"/>
    </row>
    <row r="565" spans="2:37" ht="13.5" x14ac:dyDescent="0.25">
      <c r="B565" s="38"/>
      <c r="C565" s="8"/>
      <c r="D565" s="8"/>
      <c r="E565" s="19" t="s">
        <v>152</v>
      </c>
      <c r="F565" s="8"/>
      <c r="G565" s="8"/>
      <c r="H565" s="8"/>
      <c r="I565" s="8"/>
      <c r="J565" s="8"/>
      <c r="K565" s="8"/>
      <c r="L565" s="26"/>
      <c r="N565" s="18"/>
      <c r="O565" s="21"/>
      <c r="P565" s="21"/>
      <c r="Q565" s="21"/>
      <c r="R565" s="21"/>
      <c r="S565" s="21"/>
      <c r="T565" s="21"/>
      <c r="U565" s="21"/>
      <c r="V565" s="21"/>
      <c r="W565" s="21"/>
      <c r="X565" s="9"/>
      <c r="Z565" s="18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9"/>
    </row>
    <row r="566" spans="2:37" x14ac:dyDescent="0.2">
      <c r="B566" s="18"/>
      <c r="C566" s="21"/>
      <c r="D566" s="21"/>
      <c r="E566" s="21"/>
      <c r="F566" s="21"/>
      <c r="G566" s="21"/>
      <c r="H566" s="21"/>
      <c r="I566" s="21"/>
      <c r="J566" s="21"/>
      <c r="K566" s="21"/>
      <c r="L566" s="9"/>
    </row>
    <row r="567" spans="2:37" ht="13.5" thickBot="1" x14ac:dyDescent="0.25">
      <c r="N567" s="42">
        <v>-8</v>
      </c>
      <c r="P567" s="2"/>
      <c r="Q567" s="8"/>
      <c r="R567" t="s">
        <v>193</v>
      </c>
      <c r="Z567" s="42">
        <v>-8</v>
      </c>
      <c r="AB567" s="2"/>
      <c r="AC567" s="8"/>
      <c r="AD567" t="s">
        <v>193</v>
      </c>
    </row>
    <row r="568" spans="2:37" ht="13.5" x14ac:dyDescent="0.25">
      <c r="B568" s="39"/>
      <c r="C568" s="40"/>
      <c r="D568" s="41" t="s">
        <v>154</v>
      </c>
    </row>
    <row r="569" spans="2:37" ht="14.25" thickBot="1" x14ac:dyDescent="0.3">
      <c r="B569" s="43"/>
      <c r="C569" s="44"/>
      <c r="G569" s="41" t="s">
        <v>155</v>
      </c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</row>
    <row r="570" spans="2:37" x14ac:dyDescent="0.2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</row>
    <row r="571" spans="2:37" x14ac:dyDescent="0.2">
      <c r="B571" s="45" t="s">
        <v>156</v>
      </c>
      <c r="J571" s="46" t="s">
        <v>157</v>
      </c>
      <c r="K571" s="46"/>
      <c r="L571" s="46" t="s">
        <v>158</v>
      </c>
    </row>
    <row r="572" spans="2:37" ht="15.75" x14ac:dyDescent="0.25">
      <c r="B572" s="46" t="s">
        <v>159</v>
      </c>
      <c r="I572" s="47">
        <v>-9</v>
      </c>
      <c r="J572" s="48" t="e">
        <f>#REF!</f>
        <v>#REF!</v>
      </c>
      <c r="K572" s="87"/>
      <c r="L572" s="88"/>
      <c r="N572" s="29" t="s">
        <v>160</v>
      </c>
      <c r="Z572" s="29" t="s">
        <v>160</v>
      </c>
    </row>
    <row r="573" spans="2:37" x14ac:dyDescent="0.2">
      <c r="B573" s="46" t="s">
        <v>175</v>
      </c>
      <c r="I573" s="47">
        <v>-10</v>
      </c>
      <c r="J573" s="48" t="e">
        <f>#REF!</f>
        <v>#REF!</v>
      </c>
      <c r="K573" s="87"/>
      <c r="L573" s="88"/>
    </row>
    <row r="574" spans="2:37" x14ac:dyDescent="0.2">
      <c r="B574" s="46" t="s">
        <v>176</v>
      </c>
      <c r="I574" s="49">
        <v>-11</v>
      </c>
      <c r="J574" s="50" t="e">
        <f>#REF!</f>
        <v>#REF!</v>
      </c>
      <c r="K574" s="51">
        <v>-12</v>
      </c>
      <c r="L574" s="50" t="e">
        <f>J574*0.2</f>
        <v>#REF!</v>
      </c>
      <c r="N574" s="52">
        <v>-9</v>
      </c>
      <c r="O574" s="46" t="s">
        <v>162</v>
      </c>
      <c r="U574" s="49">
        <v>-9</v>
      </c>
      <c r="V574" s="50" t="e">
        <f>#REF!</f>
        <v>#REF!</v>
      </c>
      <c r="Z574" s="52"/>
      <c r="AA574" s="46"/>
      <c r="AG574" s="53"/>
      <c r="AH574" s="25"/>
      <c r="AI574" s="8"/>
      <c r="AJ574" s="8"/>
    </row>
    <row r="575" spans="2:37" x14ac:dyDescent="0.2">
      <c r="B575" s="46" t="s">
        <v>177</v>
      </c>
      <c r="I575" s="49">
        <v>-13</v>
      </c>
      <c r="J575" s="10" t="e">
        <f>#REF!</f>
        <v>#REF!</v>
      </c>
      <c r="K575" s="49">
        <v>-14</v>
      </c>
      <c r="L575" s="10" t="e">
        <f>J575*0.1</f>
        <v>#REF!</v>
      </c>
      <c r="N575" s="52"/>
      <c r="U575" s="53"/>
      <c r="V575" s="8"/>
      <c r="W575" s="8"/>
      <c r="X575" s="8"/>
      <c r="Z575" s="52"/>
      <c r="AG575" s="53"/>
      <c r="AH575" s="8"/>
      <c r="AI575" s="47">
        <v>-9</v>
      </c>
      <c r="AJ575" s="48" t="e">
        <f>#REF!</f>
        <v>#REF!</v>
      </c>
    </row>
    <row r="576" spans="2:37" x14ac:dyDescent="0.2">
      <c r="B576" s="45" t="s">
        <v>178</v>
      </c>
      <c r="J576" s="46" t="s">
        <v>161</v>
      </c>
      <c r="K576" s="46"/>
      <c r="L576" s="46"/>
      <c r="N576" s="52">
        <v>-10</v>
      </c>
      <c r="O576" s="46" t="s">
        <v>118</v>
      </c>
      <c r="Q576" s="5"/>
      <c r="R576" s="5"/>
      <c r="U576" s="55"/>
      <c r="V576" s="8"/>
      <c r="W576" s="47">
        <v>-10</v>
      </c>
      <c r="X576" s="48" t="e">
        <f>#REF!</f>
        <v>#REF!</v>
      </c>
      <c r="Z576" s="52"/>
      <c r="AA576" s="46"/>
      <c r="AC576" s="42">
        <v>-9</v>
      </c>
      <c r="AD576" s="5" t="s">
        <v>119</v>
      </c>
      <c r="AG576" s="53"/>
      <c r="AH576" s="8"/>
      <c r="AI576" s="56"/>
      <c r="AJ576" s="57"/>
    </row>
    <row r="577" spans="2:36" x14ac:dyDescent="0.2">
      <c r="B577" s="46" t="s">
        <v>179</v>
      </c>
      <c r="I577" s="49">
        <v>-15</v>
      </c>
      <c r="J577" s="50" t="e">
        <f>#REF!</f>
        <v>#REF!</v>
      </c>
      <c r="K577" s="87"/>
      <c r="L577" s="88"/>
      <c r="N577" s="52"/>
      <c r="Q577" s="5"/>
      <c r="U577" s="55"/>
      <c r="V577" s="8"/>
      <c r="W577" s="56"/>
      <c r="X577" s="57"/>
      <c r="Z577" s="52"/>
      <c r="AC577" s="5"/>
      <c r="AG577" s="53"/>
      <c r="AH577" s="8"/>
      <c r="AI577" s="53"/>
      <c r="AJ577" s="25"/>
    </row>
    <row r="578" spans="2:36" x14ac:dyDescent="0.2">
      <c r="B578" s="46" t="s">
        <v>180</v>
      </c>
      <c r="I578" s="49">
        <v>-16</v>
      </c>
      <c r="J578" s="50" t="e">
        <f>#REF!</f>
        <v>#REF!</v>
      </c>
      <c r="K578" s="51">
        <v>-17</v>
      </c>
      <c r="L578" s="54" t="e">
        <f>J578*0.2</f>
        <v>#REF!</v>
      </c>
      <c r="N578" s="52">
        <v>-11</v>
      </c>
      <c r="O578" s="46" t="s">
        <v>120</v>
      </c>
      <c r="Q578" s="5"/>
      <c r="R578" s="5"/>
      <c r="U578" s="55"/>
      <c r="V578" s="8"/>
      <c r="W578" s="58">
        <v>-11</v>
      </c>
      <c r="X578" s="59" t="e">
        <f>#REF!</f>
        <v>#REF!</v>
      </c>
      <c r="Z578" s="52"/>
      <c r="AA578" s="46"/>
      <c r="AC578" s="5"/>
      <c r="AD578" s="5"/>
      <c r="AG578" s="53"/>
      <c r="AH578" s="8"/>
      <c r="AI578" s="53"/>
      <c r="AJ578" s="25"/>
    </row>
    <row r="579" spans="2:36" x14ac:dyDescent="0.2">
      <c r="B579" s="46" t="s">
        <v>181</v>
      </c>
      <c r="I579" s="73">
        <v>-18</v>
      </c>
      <c r="J579" s="10" t="e">
        <f>#REF!</f>
        <v>#REF!</v>
      </c>
      <c r="K579" s="49">
        <v>-19</v>
      </c>
      <c r="L579" s="10" t="e">
        <f>J579*0.1</f>
        <v>#REF!</v>
      </c>
      <c r="N579" s="52"/>
      <c r="O579" s="60" t="s">
        <v>122</v>
      </c>
      <c r="Q579" s="5"/>
      <c r="R579" s="60"/>
      <c r="U579" s="55"/>
      <c r="V579" s="8"/>
      <c r="W579" s="56"/>
      <c r="X579" s="57"/>
      <c r="Z579" s="52"/>
      <c r="AA579" s="60"/>
      <c r="AC579" s="5"/>
      <c r="AD579" s="60"/>
      <c r="AG579" s="53"/>
      <c r="AH579" s="8"/>
      <c r="AI579" s="47">
        <v>-10</v>
      </c>
      <c r="AJ579" s="48" t="e">
        <f>#REF!</f>
        <v>#REF!</v>
      </c>
    </row>
    <row r="580" spans="2:36" x14ac:dyDescent="0.2">
      <c r="B580" s="46" t="s">
        <v>182</v>
      </c>
      <c r="I580" s="49">
        <v>-20</v>
      </c>
      <c r="J580" s="50" t="e">
        <f>#REF!</f>
        <v>#REF!</v>
      </c>
      <c r="K580" s="51">
        <v>-21</v>
      </c>
      <c r="L580" s="50" t="e">
        <f>J580*0.2</f>
        <v>#REF!</v>
      </c>
      <c r="N580" s="52"/>
      <c r="Q580" s="5"/>
      <c r="U580" s="55"/>
      <c r="V580" s="8"/>
      <c r="W580" s="53"/>
      <c r="X580" s="25"/>
      <c r="Z580" s="52"/>
      <c r="AC580" s="42">
        <v>-10</v>
      </c>
      <c r="AD580" s="5" t="s">
        <v>123</v>
      </c>
      <c r="AG580" s="53"/>
      <c r="AH580" s="8"/>
      <c r="AI580" s="56"/>
      <c r="AJ580" s="57"/>
    </row>
    <row r="581" spans="2:36" x14ac:dyDescent="0.2">
      <c r="B581" s="46" t="s">
        <v>183</v>
      </c>
      <c r="I581" s="49">
        <v>-22</v>
      </c>
      <c r="J581" s="50" t="e">
        <f>#REF!</f>
        <v>#REF!</v>
      </c>
      <c r="K581" s="51">
        <v>-23</v>
      </c>
      <c r="L581" s="50" t="e">
        <f>J581*0.1</f>
        <v>#REF!</v>
      </c>
      <c r="N581" s="52">
        <v>-12</v>
      </c>
      <c r="O581" s="46" t="s">
        <v>124</v>
      </c>
      <c r="Q581" s="61"/>
      <c r="R581" s="5"/>
      <c r="U581" s="55"/>
      <c r="V581" s="8"/>
      <c r="W581" s="49">
        <v>-12</v>
      </c>
      <c r="X581" s="50">
        <v>0</v>
      </c>
      <c r="Z581" s="52"/>
      <c r="AA581" s="46"/>
      <c r="AC581" s="61"/>
      <c r="AD581" s="5"/>
      <c r="AG581" s="53"/>
      <c r="AH581" s="8"/>
      <c r="AI581" s="53"/>
      <c r="AJ581" s="25"/>
    </row>
    <row r="582" spans="2:36" x14ac:dyDescent="0.2">
      <c r="B582" s="74" t="s">
        <v>184</v>
      </c>
      <c r="I582" s="49">
        <v>-24</v>
      </c>
      <c r="J582" s="10" t="e">
        <f>#REF!</f>
        <v>#REF!</v>
      </c>
      <c r="K582" s="49">
        <v>-25</v>
      </c>
      <c r="L582" s="10" t="e">
        <f>J582*0.06</f>
        <v>#REF!</v>
      </c>
      <c r="N582" s="52"/>
      <c r="Q582" s="5"/>
      <c r="U582" s="55"/>
      <c r="V582" s="8"/>
      <c r="W582" s="53"/>
      <c r="X582" s="25"/>
      <c r="Z582" s="52"/>
      <c r="AC582" s="42">
        <v>-11</v>
      </c>
      <c r="AD582" s="5" t="s">
        <v>151</v>
      </c>
      <c r="AG582" s="47">
        <v>-11</v>
      </c>
      <c r="AH582" s="23" t="e">
        <f>#REF!</f>
        <v>#REF!</v>
      </c>
      <c r="AI582" s="53"/>
      <c r="AJ582" s="25"/>
    </row>
    <row r="583" spans="2:36" x14ac:dyDescent="0.2">
      <c r="B583" s="45" t="s">
        <v>121</v>
      </c>
      <c r="N583" s="52">
        <v>-13</v>
      </c>
      <c r="O583" s="46" t="s">
        <v>125</v>
      </c>
      <c r="Q583" s="5"/>
      <c r="U583" s="55"/>
      <c r="V583" s="8"/>
      <c r="W583" s="47">
        <v>-13</v>
      </c>
      <c r="X583" s="48" t="e">
        <f>X576+X578+X581</f>
        <v>#REF!</v>
      </c>
      <c r="Z583" s="52"/>
      <c r="AA583" s="46"/>
      <c r="AC583" s="5"/>
      <c r="AG583" s="56"/>
      <c r="AH583" s="9"/>
      <c r="AI583" s="53"/>
      <c r="AJ583" s="25"/>
    </row>
    <row r="584" spans="2:36" x14ac:dyDescent="0.2">
      <c r="B584" s="46" t="s">
        <v>185</v>
      </c>
      <c r="I584" s="49">
        <v>-26</v>
      </c>
      <c r="J584" s="50" t="e">
        <f>J528</f>
        <v>#REF!</v>
      </c>
      <c r="N584" s="52"/>
      <c r="O584" s="60" t="s">
        <v>126</v>
      </c>
      <c r="Q584" s="5"/>
      <c r="R584" s="5"/>
      <c r="U584" s="55"/>
      <c r="V584" s="8"/>
      <c r="W584" s="56"/>
      <c r="X584" s="57"/>
      <c r="Z584" s="52"/>
      <c r="AA584" s="60"/>
      <c r="AC584" s="5"/>
      <c r="AD584" s="5"/>
      <c r="AG584" s="53"/>
      <c r="AH584" s="8"/>
      <c r="AI584" s="53"/>
      <c r="AJ584" s="25"/>
    </row>
    <row r="585" spans="2:36" x14ac:dyDescent="0.2">
      <c r="B585" s="46" t="s">
        <v>186</v>
      </c>
      <c r="I585" s="49">
        <v>-27</v>
      </c>
      <c r="J585" s="50"/>
      <c r="N585" s="52"/>
      <c r="Q585" s="5"/>
      <c r="R585" s="60"/>
      <c r="U585" s="55"/>
      <c r="V585" s="8"/>
      <c r="W585" s="53"/>
      <c r="X585" s="25"/>
      <c r="Z585" s="52"/>
      <c r="AC585" s="5"/>
      <c r="AD585" s="60"/>
      <c r="AG585" s="53"/>
      <c r="AH585" s="8"/>
      <c r="AI585" s="53"/>
      <c r="AJ585" s="25"/>
    </row>
    <row r="586" spans="2:36" x14ac:dyDescent="0.2">
      <c r="B586" s="46" t="s">
        <v>187</v>
      </c>
      <c r="I586" s="89"/>
      <c r="J586" s="88"/>
      <c r="K586" s="49">
        <v>-28</v>
      </c>
      <c r="L586" s="50" t="e">
        <f>J584-J585</f>
        <v>#REF!</v>
      </c>
      <c r="N586" s="52">
        <v>-14</v>
      </c>
      <c r="O586" s="46" t="s">
        <v>128</v>
      </c>
      <c r="Q586" s="5"/>
      <c r="U586" s="55"/>
      <c r="W586" s="49">
        <v>-14</v>
      </c>
      <c r="X586" s="50" t="e">
        <f>#REF!</f>
        <v>#REF!</v>
      </c>
      <c r="Z586" s="52"/>
      <c r="AA586" s="46"/>
      <c r="AC586" s="5"/>
      <c r="AG586" s="53"/>
      <c r="AH586" s="8"/>
      <c r="AI586" s="53"/>
      <c r="AJ586" s="25"/>
    </row>
    <row r="587" spans="2:36" ht="13.5" thickBot="1" x14ac:dyDescent="0.25">
      <c r="B587" s="45" t="s">
        <v>192</v>
      </c>
      <c r="D587" s="4"/>
      <c r="I587" s="90"/>
      <c r="J587" s="91"/>
      <c r="K587" s="49">
        <v>-29</v>
      </c>
      <c r="L587" s="50" t="e">
        <f>L578+L579+L580+L581+L582+L586</f>
        <v>#REF!</v>
      </c>
      <c r="N587" s="52"/>
      <c r="Q587" s="5"/>
      <c r="R587" s="5"/>
      <c r="U587" s="55"/>
      <c r="W587" s="55"/>
      <c r="X587" s="11"/>
      <c r="Z587" s="52"/>
      <c r="AC587" s="5"/>
      <c r="AD587" s="5"/>
      <c r="AG587" s="53"/>
      <c r="AH587" s="8"/>
      <c r="AI587" s="53"/>
      <c r="AJ587" s="25"/>
    </row>
    <row r="588" spans="2:36" x14ac:dyDescent="0.2">
      <c r="B588" s="46" t="s">
        <v>188</v>
      </c>
      <c r="H588" s="8"/>
      <c r="I588" s="92">
        <v>-30</v>
      </c>
      <c r="J588" s="93" t="e">
        <f>IF(L587&gt;L574+L575,L587-L574-L575,0)</f>
        <v>#REF!</v>
      </c>
      <c r="K588" s="89"/>
      <c r="L588" s="88"/>
      <c r="N588" s="52">
        <v>-15</v>
      </c>
      <c r="O588" s="46" t="s">
        <v>129</v>
      </c>
      <c r="Q588" s="5"/>
      <c r="U588" s="55"/>
      <c r="W588" s="62">
        <v>-15</v>
      </c>
      <c r="X588" s="63" t="e">
        <f>X583+X586</f>
        <v>#REF!</v>
      </c>
      <c r="Z588" s="52"/>
      <c r="AA588" s="46"/>
      <c r="AC588" s="5"/>
      <c r="AG588" s="53"/>
      <c r="AH588" s="8"/>
      <c r="AI588" s="53"/>
      <c r="AJ588" s="25"/>
    </row>
    <row r="589" spans="2:36" ht="13.5" thickBot="1" x14ac:dyDescent="0.25">
      <c r="D589" s="20" t="s">
        <v>127</v>
      </c>
      <c r="H589" s="8"/>
      <c r="I589" s="94"/>
      <c r="J589" s="86"/>
      <c r="K589" s="90"/>
      <c r="L589" s="91"/>
      <c r="N589" s="52"/>
      <c r="U589" s="55"/>
      <c r="W589" s="43"/>
      <c r="X589" s="44"/>
      <c r="Z589" s="52"/>
      <c r="AG589" s="53"/>
      <c r="AH589" s="8"/>
      <c r="AI589" s="8"/>
      <c r="AJ589" s="8"/>
    </row>
    <row r="590" spans="2:36" x14ac:dyDescent="0.2">
      <c r="B590" s="46" t="s">
        <v>189</v>
      </c>
      <c r="I590" s="90"/>
      <c r="J590" s="91"/>
      <c r="K590" s="95">
        <v>-31</v>
      </c>
      <c r="L590" s="96" t="e">
        <f>IF(L574+L575&gt;L587,(L574+L575)-L587,0)</f>
        <v>#REF!</v>
      </c>
      <c r="N590" s="52">
        <v>-16</v>
      </c>
      <c r="O590" s="46" t="s">
        <v>130</v>
      </c>
      <c r="U590" s="47">
        <v>-16</v>
      </c>
      <c r="V590" s="23" t="e">
        <f>#REF!</f>
        <v>#REF!</v>
      </c>
      <c r="Z590" s="52"/>
      <c r="AA590" s="46"/>
      <c r="AG590" s="53"/>
      <c r="AH590" s="8"/>
      <c r="AI590" s="8"/>
      <c r="AJ590" s="8"/>
    </row>
    <row r="591" spans="2:36" x14ac:dyDescent="0.2">
      <c r="B591" s="46" t="s">
        <v>190</v>
      </c>
      <c r="I591" s="90"/>
      <c r="J591" s="91"/>
      <c r="K591" s="49">
        <v>-32</v>
      </c>
      <c r="L591" s="50"/>
      <c r="N591" s="52"/>
      <c r="O591" s="46" t="s">
        <v>132</v>
      </c>
      <c r="U591" s="56"/>
      <c r="V591" s="9"/>
      <c r="Z591" s="21"/>
      <c r="AA591" s="21"/>
      <c r="AB591" s="21"/>
      <c r="AC591" s="21" t="str">
        <f>D593</f>
        <v>Nentor</v>
      </c>
      <c r="AD591" s="21" t="e">
        <f>E593</f>
        <v>#REF!</v>
      </c>
      <c r="AE591" s="21"/>
      <c r="AF591" s="21" t="e">
        <f>G593</f>
        <v>#REF!</v>
      </c>
      <c r="AG591" s="21"/>
      <c r="AH591" s="21"/>
    </row>
    <row r="592" spans="2:36" x14ac:dyDescent="0.2">
      <c r="B592" s="46" t="s">
        <v>191</v>
      </c>
      <c r="I592" s="94"/>
      <c r="J592" s="86"/>
      <c r="K592" s="49">
        <v>-33</v>
      </c>
      <c r="L592" s="50" t="e">
        <f>L590+L591</f>
        <v>#REF!</v>
      </c>
      <c r="N592" s="52"/>
      <c r="U592" s="55"/>
      <c r="Z592" s="64" t="s">
        <v>131</v>
      </c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</row>
    <row r="593" spans="2:37" x14ac:dyDescent="0.2">
      <c r="B593" s="64"/>
      <c r="C593" s="21"/>
      <c r="D593" s="21" t="s">
        <v>101</v>
      </c>
      <c r="E593" s="21" t="e">
        <f>E43</f>
        <v>#REF!</v>
      </c>
      <c r="F593" s="21"/>
      <c r="G593" s="21" t="e">
        <f>J561</f>
        <v>#REF!</v>
      </c>
      <c r="H593" s="21"/>
      <c r="N593" s="52">
        <v>-17</v>
      </c>
      <c r="O593" s="46" t="s">
        <v>133</v>
      </c>
      <c r="U593" s="47">
        <v>-17</v>
      </c>
      <c r="V593" s="23" t="e">
        <f>#REF!</f>
        <v>#REF!</v>
      </c>
    </row>
    <row r="594" spans="2:37" x14ac:dyDescent="0.2">
      <c r="O594" s="46" t="s">
        <v>136</v>
      </c>
      <c r="U594" s="18"/>
      <c r="V594" s="9"/>
      <c r="AF594" s="5" t="s">
        <v>135</v>
      </c>
    </row>
    <row r="595" spans="2:37" ht="13.5" x14ac:dyDescent="0.25">
      <c r="B595" s="46" t="s">
        <v>131</v>
      </c>
      <c r="Z595" s="65" t="s">
        <v>134</v>
      </c>
    </row>
    <row r="596" spans="2:37" x14ac:dyDescent="0.2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N596" s="21"/>
      <c r="O596" s="21"/>
      <c r="P596" s="21"/>
      <c r="Q596" s="21"/>
      <c r="R596" s="21" t="str">
        <f>D593</f>
        <v>Nentor</v>
      </c>
      <c r="S596" s="21"/>
      <c r="T596" s="21" t="e">
        <f>E593</f>
        <v>#REF!</v>
      </c>
      <c r="U596" s="21"/>
      <c r="V596" s="21" t="e">
        <f>G593</f>
        <v>#REF!</v>
      </c>
    </row>
    <row r="597" spans="2:37" x14ac:dyDescent="0.2">
      <c r="N597" s="64" t="s">
        <v>131</v>
      </c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Z597" s="2"/>
      <c r="AB597" t="s">
        <v>137</v>
      </c>
    </row>
    <row r="598" spans="2:37" x14ac:dyDescent="0.2">
      <c r="C598" s="46" t="s">
        <v>134</v>
      </c>
      <c r="G598" s="5" t="s">
        <v>135</v>
      </c>
    </row>
    <row r="599" spans="2:37" x14ac:dyDescent="0.2">
      <c r="T599" s="5" t="s">
        <v>135</v>
      </c>
      <c r="Z599" s="2"/>
      <c r="AB599" t="s">
        <v>139</v>
      </c>
      <c r="AH599" s="46" t="s">
        <v>140</v>
      </c>
      <c r="AI599" s="8"/>
      <c r="AJ599" s="17"/>
      <c r="AK599" s="23"/>
    </row>
    <row r="600" spans="2:37" ht="13.5" x14ac:dyDescent="0.25">
      <c r="C600" s="2"/>
      <c r="D600" s="46" t="s">
        <v>137</v>
      </c>
      <c r="F600" s="2"/>
      <c r="G600" s="46" t="s">
        <v>141</v>
      </c>
      <c r="N600" s="65" t="s">
        <v>134</v>
      </c>
      <c r="AI600" s="8"/>
      <c r="AJ600" s="18"/>
      <c r="AK600" s="9"/>
    </row>
    <row r="601" spans="2:37" x14ac:dyDescent="0.2">
      <c r="I601" s="52">
        <v>-34</v>
      </c>
      <c r="J601" s="46" t="s">
        <v>138</v>
      </c>
      <c r="K601" s="47">
        <v>-34</v>
      </c>
      <c r="L601" s="23"/>
      <c r="Z601" s="2"/>
      <c r="AB601" t="s">
        <v>141</v>
      </c>
      <c r="AD601" s="16"/>
    </row>
    <row r="602" spans="2:37" ht="13.5" x14ac:dyDescent="0.25">
      <c r="C602" s="2"/>
      <c r="D602" s="46" t="s">
        <v>139</v>
      </c>
      <c r="F602" s="2"/>
      <c r="G602" s="46" t="s">
        <v>103</v>
      </c>
      <c r="K602" s="18"/>
      <c r="L602" s="9"/>
      <c r="N602" s="2"/>
      <c r="P602" t="s">
        <v>137</v>
      </c>
      <c r="AD602" s="16" t="s">
        <v>145</v>
      </c>
      <c r="AI602" s="65"/>
      <c r="AJ602" s="65" t="s">
        <v>146</v>
      </c>
    </row>
    <row r="603" spans="2:37" ht="14.25" thickBot="1" x14ac:dyDescent="0.3">
      <c r="Z603" s="2"/>
      <c r="AB603" t="s">
        <v>103</v>
      </c>
      <c r="AI603" s="65"/>
      <c r="AJ603" s="65" t="s">
        <v>147</v>
      </c>
    </row>
    <row r="604" spans="2:37" x14ac:dyDescent="0.2">
      <c r="F604" s="16" t="s">
        <v>142</v>
      </c>
      <c r="N604" s="2"/>
      <c r="P604" t="s">
        <v>139</v>
      </c>
      <c r="V604" s="46" t="s">
        <v>148</v>
      </c>
      <c r="W604" s="39"/>
      <c r="X604" s="40"/>
    </row>
    <row r="605" spans="2:37" ht="14.25" thickBot="1" x14ac:dyDescent="0.3">
      <c r="K605" s="65" t="s">
        <v>143</v>
      </c>
      <c r="W605" s="43"/>
      <c r="X605" s="44"/>
    </row>
    <row r="606" spans="2:37" ht="13.5" x14ac:dyDescent="0.25">
      <c r="E606" s="16"/>
      <c r="K606" s="65" t="s">
        <v>144</v>
      </c>
      <c r="N606" s="2"/>
      <c r="P606" t="s">
        <v>141</v>
      </c>
      <c r="R606" s="16"/>
    </row>
    <row r="607" spans="2:37" ht="13.5" x14ac:dyDescent="0.25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R607" s="16" t="s">
        <v>142</v>
      </c>
      <c r="W607" s="65" t="s">
        <v>143</v>
      </c>
    </row>
    <row r="608" spans="2:37" ht="13.5" x14ac:dyDescent="0.25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N608" s="2"/>
      <c r="P608" t="s">
        <v>103</v>
      </c>
      <c r="W608" s="65" t="s">
        <v>144</v>
      </c>
    </row>
    <row r="609" spans="2:37" x14ac:dyDescent="0.2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</row>
    <row r="610" spans="2:37" x14ac:dyDescent="0.2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</row>
    <row r="611" spans="2:37" ht="13.5" x14ac:dyDescent="0.25">
      <c r="B611" s="12"/>
      <c r="C611" s="12"/>
      <c r="D611" s="12"/>
      <c r="E611" s="12"/>
      <c r="F611" s="12"/>
      <c r="G611" s="12"/>
      <c r="H611" s="12"/>
      <c r="I611" s="12"/>
      <c r="J611" s="75"/>
      <c r="K611" s="75"/>
      <c r="L611" s="12"/>
      <c r="U611" s="17"/>
      <c r="V611" s="27" t="s">
        <v>164</v>
      </c>
      <c r="W611" s="27"/>
      <c r="X611" s="67"/>
      <c r="AG611" s="17"/>
      <c r="AH611" s="27" t="s">
        <v>164</v>
      </c>
      <c r="AI611" s="27"/>
      <c r="AJ611" s="27"/>
      <c r="AK611" s="23"/>
    </row>
    <row r="612" spans="2:37" ht="15.75" x14ac:dyDescent="0.25">
      <c r="N612" s="29" t="s">
        <v>165</v>
      </c>
      <c r="O612" s="29"/>
      <c r="P612" s="29"/>
      <c r="Q612" s="29"/>
      <c r="U612" s="13"/>
      <c r="V612" s="19" t="s">
        <v>167</v>
      </c>
      <c r="W612" s="19"/>
      <c r="X612" s="68"/>
      <c r="Z612" s="29" t="s">
        <v>165</v>
      </c>
      <c r="AA612" s="29"/>
      <c r="AB612" s="29"/>
      <c r="AC612" s="29"/>
      <c r="AG612" s="13"/>
      <c r="AH612" s="19" t="s">
        <v>167</v>
      </c>
      <c r="AI612" s="19"/>
      <c r="AJ612" s="19"/>
      <c r="AK612" s="26"/>
    </row>
    <row r="613" spans="2:37" ht="15.75" x14ac:dyDescent="0.25">
      <c r="H613" s="17"/>
      <c r="I613" s="22"/>
      <c r="J613" s="27" t="s">
        <v>163</v>
      </c>
      <c r="K613" s="27"/>
      <c r="L613" s="23"/>
      <c r="N613" s="29" t="s">
        <v>168</v>
      </c>
      <c r="O613" s="29"/>
      <c r="P613" s="29"/>
      <c r="Q613" s="29"/>
      <c r="U613" s="13"/>
      <c r="V613" s="8"/>
      <c r="W613" s="19"/>
      <c r="X613" s="68"/>
      <c r="Z613" s="29" t="s">
        <v>169</v>
      </c>
      <c r="AA613" s="29"/>
      <c r="AB613" s="29"/>
      <c r="AC613" s="29"/>
      <c r="AG613" s="13"/>
      <c r="AH613" s="8"/>
      <c r="AI613" s="19"/>
      <c r="AJ613" s="19"/>
      <c r="AK613" s="26"/>
    </row>
    <row r="614" spans="2:37" ht="15.75" x14ac:dyDescent="0.25">
      <c r="B614" s="29" t="s">
        <v>165</v>
      </c>
      <c r="C614" s="29"/>
      <c r="D614" s="29"/>
      <c r="H614" s="13"/>
      <c r="I614" s="8"/>
      <c r="J614" s="19" t="s">
        <v>166</v>
      </c>
      <c r="K614" s="19"/>
      <c r="L614" s="26"/>
      <c r="N614" s="29" t="s">
        <v>171</v>
      </c>
      <c r="O614" s="29"/>
      <c r="P614" s="29"/>
      <c r="Q614" s="29"/>
      <c r="R614" s="24"/>
      <c r="U614" s="18"/>
      <c r="V614" s="21"/>
      <c r="W614" s="21"/>
      <c r="X614" s="9"/>
      <c r="Z614" s="29" t="s">
        <v>172</v>
      </c>
      <c r="AA614" s="29"/>
      <c r="AB614" s="29"/>
      <c r="AC614" s="29"/>
      <c r="AD614" s="24"/>
      <c r="AG614" s="18"/>
      <c r="AH614" s="21"/>
      <c r="AI614" s="21"/>
      <c r="AJ614" s="21"/>
      <c r="AK614" s="9"/>
    </row>
    <row r="615" spans="2:37" ht="15.75" x14ac:dyDescent="0.25">
      <c r="B615" s="29"/>
      <c r="C615" s="29"/>
      <c r="D615" s="29"/>
      <c r="H615" s="13"/>
      <c r="I615" s="8"/>
      <c r="J615" s="19"/>
      <c r="K615" s="19"/>
      <c r="L615" s="26"/>
      <c r="P615" s="24"/>
      <c r="Q615" s="24"/>
      <c r="R615" s="24"/>
      <c r="AB615" s="24"/>
      <c r="AC615" s="24"/>
      <c r="AD615" s="24"/>
    </row>
    <row r="616" spans="2:37" ht="15.75" x14ac:dyDescent="0.25">
      <c r="B616" s="29" t="s">
        <v>170</v>
      </c>
      <c r="C616" s="29"/>
      <c r="D616" s="29"/>
      <c r="E616" s="24"/>
      <c r="H616" s="18"/>
      <c r="I616" s="21"/>
      <c r="J616" s="21"/>
      <c r="K616" s="21"/>
      <c r="L616" s="9"/>
      <c r="Q616" s="31" t="s">
        <v>173</v>
      </c>
      <c r="R616" s="10"/>
      <c r="T616" s="32" t="s">
        <v>174</v>
      </c>
      <c r="U616" s="22" t="s">
        <v>108</v>
      </c>
      <c r="V616" s="22"/>
      <c r="W616" s="22"/>
      <c r="X616" s="23"/>
      <c r="AC616" s="31" t="s">
        <v>173</v>
      </c>
      <c r="AD616" s="10"/>
      <c r="AF616" s="32" t="s">
        <v>174</v>
      </c>
      <c r="AG616" s="22" t="s">
        <v>108</v>
      </c>
      <c r="AH616" s="22"/>
      <c r="AI616" s="22"/>
      <c r="AJ616" s="22"/>
      <c r="AK616" s="23"/>
    </row>
    <row r="617" spans="2:37" ht="15" x14ac:dyDescent="0.2">
      <c r="D617" s="24"/>
      <c r="E617" s="24"/>
      <c r="Q617" s="84" t="s">
        <v>101</v>
      </c>
      <c r="R617" s="85" t="e">
        <f>E619</f>
        <v>#REF!</v>
      </c>
      <c r="T617" s="18"/>
      <c r="U617" s="21"/>
      <c r="V617" s="21"/>
      <c r="W617" s="21"/>
      <c r="X617" s="9"/>
      <c r="AC617" s="84" t="s">
        <v>101</v>
      </c>
      <c r="AD617" s="85" t="e">
        <f>E619</f>
        <v>#REF!</v>
      </c>
      <c r="AF617" s="18"/>
      <c r="AG617" s="21"/>
      <c r="AH617" s="21"/>
      <c r="AI617" s="21"/>
      <c r="AJ617" s="21"/>
      <c r="AK617" s="9"/>
    </row>
    <row r="618" spans="2:37" ht="13.5" x14ac:dyDescent="0.25">
      <c r="D618" s="31" t="s">
        <v>173</v>
      </c>
      <c r="E618" s="10"/>
      <c r="G618" s="32" t="s">
        <v>174</v>
      </c>
      <c r="H618" s="22" t="s">
        <v>107</v>
      </c>
      <c r="I618" s="22"/>
      <c r="J618" s="22"/>
      <c r="K618" s="22"/>
      <c r="L618" s="23"/>
    </row>
    <row r="619" spans="2:37" x14ac:dyDescent="0.2">
      <c r="D619" s="84" t="s">
        <v>101</v>
      </c>
      <c r="E619" s="85" t="e">
        <f>E7</f>
        <v>#REF!</v>
      </c>
      <c r="G619" s="18"/>
      <c r="H619" s="21"/>
      <c r="I619" s="21"/>
      <c r="J619" s="21"/>
      <c r="K619" s="21"/>
      <c r="L619" s="9"/>
      <c r="N619" s="33" t="s">
        <v>109</v>
      </c>
      <c r="O619" s="22"/>
      <c r="P619" s="22"/>
      <c r="Q619" s="22"/>
      <c r="R619" s="22"/>
      <c r="S619" s="22"/>
      <c r="T619" s="22"/>
      <c r="U619" s="34">
        <v>-3</v>
      </c>
      <c r="V619" s="72" t="e">
        <f>J621</f>
        <v>#REF!</v>
      </c>
      <c r="W619" s="22"/>
      <c r="X619" s="23"/>
      <c r="Z619" s="33" t="s">
        <v>109</v>
      </c>
      <c r="AA619" s="22"/>
      <c r="AB619" s="22"/>
      <c r="AC619" s="22"/>
      <c r="AD619" s="22"/>
      <c r="AE619" s="22"/>
      <c r="AF619" s="22"/>
      <c r="AG619" s="34">
        <v>-3</v>
      </c>
      <c r="AH619" s="22" t="e">
        <f>AH558</f>
        <v>#REF!</v>
      </c>
      <c r="AI619" s="22"/>
      <c r="AJ619" s="22"/>
      <c r="AK619" s="23"/>
    </row>
    <row r="620" spans="2:37" x14ac:dyDescent="0.2">
      <c r="N620" s="35" t="s">
        <v>110</v>
      </c>
      <c r="O620" s="8"/>
      <c r="P620" s="8"/>
      <c r="Q620" s="8"/>
      <c r="R620" s="8"/>
      <c r="S620" s="8"/>
      <c r="T620" s="8"/>
      <c r="U620" s="36">
        <v>-4</v>
      </c>
      <c r="V620" s="72" t="e">
        <f>J622</f>
        <v>#REF!</v>
      </c>
      <c r="W620" s="8"/>
      <c r="X620" s="26"/>
      <c r="Z620" s="35" t="s">
        <v>110</v>
      </c>
      <c r="AA620" s="8"/>
      <c r="AB620" s="8"/>
      <c r="AC620" s="8"/>
      <c r="AD620" s="8"/>
      <c r="AE620" s="8"/>
      <c r="AF620" s="8"/>
      <c r="AG620" s="36">
        <v>-4</v>
      </c>
      <c r="AH620" s="8" t="e">
        <f>AH559</f>
        <v>#REF!</v>
      </c>
      <c r="AI620" s="8"/>
      <c r="AJ620" s="8"/>
      <c r="AK620" s="26"/>
    </row>
    <row r="621" spans="2:37" x14ac:dyDescent="0.2">
      <c r="B621" s="33" t="s">
        <v>109</v>
      </c>
      <c r="C621" s="22"/>
      <c r="D621" s="22"/>
      <c r="E621" s="22"/>
      <c r="F621" s="22"/>
      <c r="G621" s="22"/>
      <c r="H621" s="34">
        <v>-3</v>
      </c>
      <c r="I621" s="22"/>
      <c r="J621" s="72" t="e">
        <f>J559</f>
        <v>#REF!</v>
      </c>
      <c r="K621" s="22"/>
      <c r="L621" s="23"/>
      <c r="N621" s="35" t="s">
        <v>111</v>
      </c>
      <c r="O621" s="8"/>
      <c r="P621" s="8"/>
      <c r="Q621" s="8"/>
      <c r="R621" s="8"/>
      <c r="S621" s="8"/>
      <c r="T621" s="8"/>
      <c r="U621" s="37">
        <v>-5</v>
      </c>
      <c r="V621" s="72" t="e">
        <f>J623</f>
        <v>#REF!</v>
      </c>
      <c r="W621" s="8"/>
      <c r="X621" s="26"/>
      <c r="Z621" s="35" t="s">
        <v>111</v>
      </c>
      <c r="AA621" s="8"/>
      <c r="AB621" s="8"/>
      <c r="AC621" s="8"/>
      <c r="AD621" s="8"/>
      <c r="AE621" s="8"/>
      <c r="AF621" s="8"/>
      <c r="AG621" s="37">
        <v>-5</v>
      </c>
      <c r="AH621" s="8" t="e">
        <f>AH560</f>
        <v>#REF!</v>
      </c>
      <c r="AI621" s="8"/>
      <c r="AJ621" s="8"/>
      <c r="AK621" s="26"/>
    </row>
    <row r="622" spans="2:37" x14ac:dyDescent="0.2">
      <c r="B622" s="35" t="s">
        <v>110</v>
      </c>
      <c r="C622" s="8"/>
      <c r="D622" s="8"/>
      <c r="E622" s="8"/>
      <c r="F622" s="8"/>
      <c r="G622" s="8"/>
      <c r="H622" s="36">
        <v>-4</v>
      </c>
      <c r="I622" s="8"/>
      <c r="J622" s="77" t="e">
        <f>J560</f>
        <v>#REF!</v>
      </c>
      <c r="K622" s="8"/>
      <c r="L622" s="26"/>
      <c r="N622" s="35" t="s">
        <v>112</v>
      </c>
      <c r="O622" s="8"/>
      <c r="P622" s="8"/>
      <c r="Q622" s="8"/>
      <c r="R622" s="8"/>
      <c r="S622" s="8"/>
      <c r="T622" s="8"/>
      <c r="U622" s="37">
        <v>-6</v>
      </c>
      <c r="V622" s="72" t="e">
        <f>J624</f>
        <v>#REF!</v>
      </c>
      <c r="W622" s="8"/>
      <c r="X622" s="26"/>
      <c r="Z622" s="35" t="s">
        <v>112</v>
      </c>
      <c r="AA622" s="8"/>
      <c r="AB622" s="8"/>
      <c r="AC622" s="8"/>
      <c r="AD622" s="8"/>
      <c r="AE622" s="8"/>
      <c r="AF622" s="8"/>
      <c r="AG622" s="37">
        <v>-6</v>
      </c>
      <c r="AH622" s="8" t="e">
        <f>AH561</f>
        <v>#REF!</v>
      </c>
      <c r="AI622" s="8"/>
      <c r="AJ622" s="8"/>
      <c r="AK622" s="26"/>
    </row>
    <row r="623" spans="2:37" x14ac:dyDescent="0.2">
      <c r="B623" s="35" t="s">
        <v>111</v>
      </c>
      <c r="C623" s="8"/>
      <c r="D623" s="8"/>
      <c r="E623" s="8"/>
      <c r="F623" s="8"/>
      <c r="G623" s="8"/>
      <c r="H623" s="37">
        <v>-5</v>
      </c>
      <c r="I623" s="12"/>
      <c r="J623" s="77" t="e">
        <f>J561</f>
        <v>#REF!</v>
      </c>
      <c r="K623" s="8"/>
      <c r="L623" s="26"/>
      <c r="N623" s="35" t="s">
        <v>113</v>
      </c>
      <c r="O623" s="8"/>
      <c r="P623" s="8"/>
      <c r="Q623" s="8"/>
      <c r="R623" s="8"/>
      <c r="S623" s="8"/>
      <c r="T623" s="8"/>
      <c r="U623" s="37" t="s">
        <v>114</v>
      </c>
      <c r="V623" s="72" t="e">
        <f>J625</f>
        <v>#REF!</v>
      </c>
      <c r="W623" s="8"/>
      <c r="X623" s="26"/>
      <c r="Z623" s="35" t="s">
        <v>113</v>
      </c>
      <c r="AA623" s="8"/>
      <c r="AB623" s="8"/>
      <c r="AC623" s="8"/>
      <c r="AD623" s="8"/>
      <c r="AE623" s="8"/>
      <c r="AF623" s="8"/>
      <c r="AG623" s="37" t="s">
        <v>114</v>
      </c>
      <c r="AH623" s="8"/>
      <c r="AI623" s="8"/>
      <c r="AJ623" s="8"/>
      <c r="AK623" s="26"/>
    </row>
    <row r="624" spans="2:37" x14ac:dyDescent="0.2">
      <c r="B624" s="35" t="s">
        <v>112</v>
      </c>
      <c r="C624" s="8"/>
      <c r="D624" s="8"/>
      <c r="E624" s="8"/>
      <c r="F624" s="8"/>
      <c r="G624" s="8"/>
      <c r="H624" s="37">
        <v>-6</v>
      </c>
      <c r="I624" s="12"/>
      <c r="J624" s="77" t="e">
        <f>J562</f>
        <v>#REF!</v>
      </c>
      <c r="K624" s="8"/>
      <c r="L624" s="26"/>
      <c r="N624" s="35" t="s">
        <v>115</v>
      </c>
      <c r="O624" s="8"/>
      <c r="P624" s="8"/>
      <c r="Q624" s="8"/>
      <c r="R624" s="8"/>
      <c r="S624" s="8"/>
      <c r="T624" s="8"/>
      <c r="U624" s="37">
        <v>-7</v>
      </c>
      <c r="V624" s="12"/>
      <c r="W624" s="8"/>
      <c r="X624" s="26"/>
      <c r="Z624" s="35" t="s">
        <v>115</v>
      </c>
      <c r="AA624" s="8"/>
      <c r="AB624" s="8"/>
      <c r="AC624" s="8"/>
      <c r="AD624" s="8"/>
      <c r="AE624" s="8"/>
      <c r="AF624" s="8"/>
      <c r="AG624" s="37">
        <v>-7</v>
      </c>
      <c r="AH624" s="12"/>
      <c r="AI624" s="8"/>
      <c r="AJ624" s="8"/>
      <c r="AK624" s="26"/>
    </row>
    <row r="625" spans="2:37" ht="13.5" x14ac:dyDescent="0.25">
      <c r="B625" s="35" t="s">
        <v>113</v>
      </c>
      <c r="C625" s="8"/>
      <c r="D625" s="8"/>
      <c r="E625" s="8"/>
      <c r="F625" s="8"/>
      <c r="G625" s="8"/>
      <c r="H625" s="37" t="s">
        <v>114</v>
      </c>
      <c r="I625" s="12"/>
      <c r="J625" s="77" t="e">
        <f>J563</f>
        <v>#REF!</v>
      </c>
      <c r="K625" s="8"/>
      <c r="L625" s="26"/>
      <c r="N625" s="38"/>
      <c r="O625" s="8"/>
      <c r="P625" s="8"/>
      <c r="Q625" s="8"/>
      <c r="R625" s="19" t="s">
        <v>152</v>
      </c>
      <c r="S625" s="8"/>
      <c r="T625" s="8"/>
      <c r="U625" s="8"/>
      <c r="V625" s="8"/>
      <c r="W625" s="8"/>
      <c r="X625" s="26"/>
      <c r="Z625" s="38"/>
      <c r="AA625" s="8"/>
      <c r="AB625" s="8"/>
      <c r="AC625" s="8"/>
      <c r="AD625" s="19" t="s">
        <v>152</v>
      </c>
      <c r="AE625" s="8"/>
      <c r="AF625" s="8"/>
      <c r="AG625" s="8"/>
      <c r="AH625" s="8"/>
      <c r="AI625" s="8"/>
      <c r="AJ625" s="8"/>
      <c r="AK625" s="26"/>
    </row>
    <row r="626" spans="2:37" x14ac:dyDescent="0.2">
      <c r="B626" s="35" t="s">
        <v>115</v>
      </c>
      <c r="C626" s="8"/>
      <c r="D626" s="8"/>
      <c r="E626" s="8"/>
      <c r="F626" s="8"/>
      <c r="G626" s="8"/>
      <c r="H626" s="37">
        <v>-7</v>
      </c>
      <c r="I626" s="12"/>
      <c r="J626" s="8"/>
      <c r="K626" s="8"/>
      <c r="L626" s="26"/>
      <c r="N626" s="18"/>
      <c r="O626" s="21"/>
      <c r="P626" s="21"/>
      <c r="Q626" s="21"/>
      <c r="R626" s="21"/>
      <c r="S626" s="21"/>
      <c r="T626" s="21"/>
      <c r="U626" s="21"/>
      <c r="V626" s="21"/>
      <c r="W626" s="21"/>
      <c r="X626" s="9"/>
      <c r="Z626" s="18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9"/>
    </row>
    <row r="627" spans="2:37" ht="13.5" x14ac:dyDescent="0.25">
      <c r="B627" s="38"/>
      <c r="C627" s="8"/>
      <c r="D627" s="8"/>
      <c r="E627" s="19" t="s">
        <v>152</v>
      </c>
      <c r="F627" s="8"/>
      <c r="G627" s="8"/>
      <c r="H627" s="8"/>
      <c r="I627" s="8"/>
      <c r="J627" s="8"/>
      <c r="K627" s="8"/>
      <c r="L627" s="26"/>
    </row>
    <row r="628" spans="2:37" x14ac:dyDescent="0.2">
      <c r="B628" s="18"/>
      <c r="C628" s="21"/>
      <c r="D628" s="21"/>
      <c r="E628" s="21"/>
      <c r="F628" s="21"/>
      <c r="G628" s="21"/>
      <c r="H628" s="21"/>
      <c r="I628" s="21"/>
      <c r="J628" s="21"/>
      <c r="K628" s="21"/>
      <c r="L628" s="9"/>
      <c r="N628" s="42">
        <v>-8</v>
      </c>
      <c r="P628" s="2"/>
      <c r="Q628" s="8"/>
      <c r="R628" t="s">
        <v>193</v>
      </c>
      <c r="Z628" s="42">
        <v>-8</v>
      </c>
      <c r="AB628" s="2"/>
      <c r="AC628" s="8"/>
      <c r="AD628" t="s">
        <v>193</v>
      </c>
    </row>
    <row r="629" spans="2:37" ht="13.5" thickBot="1" x14ac:dyDescent="0.25"/>
    <row r="630" spans="2:37" ht="13.5" x14ac:dyDescent="0.25">
      <c r="B630" s="39"/>
      <c r="C630" s="40"/>
      <c r="D630" s="41" t="s">
        <v>154</v>
      </c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</row>
    <row r="631" spans="2:37" ht="14.25" thickBot="1" x14ac:dyDescent="0.3">
      <c r="B631" s="43"/>
      <c r="C631" s="44"/>
      <c r="G631" s="41" t="s">
        <v>155</v>
      </c>
    </row>
    <row r="632" spans="2:37" x14ac:dyDescent="0.2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</row>
    <row r="633" spans="2:37" ht="15.75" x14ac:dyDescent="0.25">
      <c r="B633" s="45" t="s">
        <v>156</v>
      </c>
      <c r="J633" s="46" t="s">
        <v>157</v>
      </c>
      <c r="K633" s="46"/>
      <c r="L633" s="46" t="s">
        <v>158</v>
      </c>
      <c r="N633" s="29" t="s">
        <v>160</v>
      </c>
      <c r="Z633" s="29" t="s">
        <v>160</v>
      </c>
    </row>
    <row r="634" spans="2:37" x14ac:dyDescent="0.2">
      <c r="B634" s="46" t="s">
        <v>159</v>
      </c>
      <c r="I634" s="47">
        <v>-9</v>
      </c>
      <c r="J634" s="48" t="e">
        <f>#REF!</f>
        <v>#REF!</v>
      </c>
      <c r="K634" s="87"/>
      <c r="L634" s="88"/>
    </row>
    <row r="635" spans="2:37" x14ac:dyDescent="0.2">
      <c r="B635" s="46" t="s">
        <v>175</v>
      </c>
      <c r="I635" s="47">
        <v>-10</v>
      </c>
      <c r="J635" s="48" t="e">
        <f>#REF!</f>
        <v>#REF!</v>
      </c>
      <c r="K635" s="87"/>
      <c r="L635" s="88"/>
      <c r="N635" s="52">
        <v>-9</v>
      </c>
      <c r="O635" s="46" t="s">
        <v>162</v>
      </c>
      <c r="U635" s="49">
        <v>-9</v>
      </c>
      <c r="V635" s="50" t="e">
        <f>#REF!</f>
        <v>#REF!</v>
      </c>
      <c r="Z635" s="52"/>
      <c r="AA635" s="46"/>
      <c r="AG635" s="53"/>
      <c r="AH635" s="25"/>
      <c r="AI635" s="8"/>
      <c r="AJ635" s="8"/>
    </row>
    <row r="636" spans="2:37" x14ac:dyDescent="0.2">
      <c r="B636" s="46" t="s">
        <v>176</v>
      </c>
      <c r="I636" s="49">
        <v>-11</v>
      </c>
      <c r="J636" s="50" t="e">
        <f>#REF!</f>
        <v>#REF!</v>
      </c>
      <c r="K636" s="51">
        <v>-12</v>
      </c>
      <c r="L636" s="50" t="e">
        <f>J636*0.2</f>
        <v>#REF!</v>
      </c>
      <c r="N636" s="52"/>
      <c r="U636" s="53"/>
      <c r="V636" s="8"/>
      <c r="W636" s="8"/>
      <c r="X636" s="8"/>
      <c r="Z636" s="52"/>
      <c r="AG636" s="53"/>
      <c r="AH636" s="8"/>
      <c r="AI636" s="47">
        <v>-9</v>
      </c>
      <c r="AJ636" s="48" t="e">
        <f>#REF!</f>
        <v>#REF!</v>
      </c>
    </row>
    <row r="637" spans="2:37" x14ac:dyDescent="0.2">
      <c r="B637" s="46" t="s">
        <v>177</v>
      </c>
      <c r="I637" s="49">
        <v>-13</v>
      </c>
      <c r="J637" s="10" t="e">
        <f>#REF!</f>
        <v>#REF!</v>
      </c>
      <c r="K637" s="49">
        <v>-14</v>
      </c>
      <c r="L637" s="10" t="e">
        <f>J637*0.1</f>
        <v>#REF!</v>
      </c>
      <c r="N637" s="52">
        <v>-10</v>
      </c>
      <c r="O637" s="46" t="s">
        <v>118</v>
      </c>
      <c r="Q637" s="5"/>
      <c r="R637" s="5"/>
      <c r="U637" s="55"/>
      <c r="V637" s="8"/>
      <c r="W637" s="47">
        <v>-10</v>
      </c>
      <c r="X637" s="48" t="e">
        <f>#REF!</f>
        <v>#REF!</v>
      </c>
      <c r="Z637" s="52"/>
      <c r="AA637" s="46"/>
      <c r="AC637" s="42">
        <v>-9</v>
      </c>
      <c r="AD637" s="5" t="s">
        <v>119</v>
      </c>
      <c r="AG637" s="53"/>
      <c r="AH637" s="8"/>
      <c r="AI637" s="56"/>
      <c r="AJ637" s="57"/>
    </row>
    <row r="638" spans="2:37" x14ac:dyDescent="0.2">
      <c r="B638" s="45" t="s">
        <v>178</v>
      </c>
      <c r="J638" s="46" t="s">
        <v>161</v>
      </c>
      <c r="K638" s="46"/>
      <c r="L638" s="46"/>
      <c r="N638" s="52"/>
      <c r="Q638" s="5"/>
      <c r="U638" s="55"/>
      <c r="V638" s="8"/>
      <c r="W638" s="56"/>
      <c r="X638" s="57"/>
      <c r="Z638" s="52"/>
      <c r="AC638" s="5"/>
      <c r="AG638" s="53"/>
      <c r="AH638" s="8"/>
      <c r="AI638" s="53"/>
      <c r="AJ638" s="25"/>
    </row>
    <row r="639" spans="2:37" x14ac:dyDescent="0.2">
      <c r="B639" s="46" t="s">
        <v>179</v>
      </c>
      <c r="I639" s="49">
        <v>-15</v>
      </c>
      <c r="J639" s="50" t="e">
        <f>#REF!</f>
        <v>#REF!</v>
      </c>
      <c r="K639" s="87"/>
      <c r="L639" s="88"/>
      <c r="N639" s="52">
        <v>-11</v>
      </c>
      <c r="O639" s="46" t="s">
        <v>120</v>
      </c>
      <c r="Q639" s="5"/>
      <c r="R639" s="5"/>
      <c r="U639" s="55"/>
      <c r="V639" s="8"/>
      <c r="W639" s="58">
        <v>-11</v>
      </c>
      <c r="X639" s="59" t="e">
        <f>#REF!</f>
        <v>#REF!</v>
      </c>
      <c r="Z639" s="52"/>
      <c r="AA639" s="46"/>
      <c r="AC639" s="5"/>
      <c r="AD639" s="5"/>
      <c r="AG639" s="53"/>
      <c r="AH639" s="8"/>
      <c r="AI639" s="53"/>
      <c r="AJ639" s="25"/>
    </row>
    <row r="640" spans="2:37" x14ac:dyDescent="0.2">
      <c r="B640" s="46" t="s">
        <v>180</v>
      </c>
      <c r="I640" s="49">
        <v>-16</v>
      </c>
      <c r="J640" s="50" t="e">
        <f>#REF!</f>
        <v>#REF!</v>
      </c>
      <c r="K640" s="51">
        <v>-17</v>
      </c>
      <c r="L640" s="54" t="e">
        <f>J640*0.2</f>
        <v>#REF!</v>
      </c>
      <c r="N640" s="52"/>
      <c r="O640" s="60" t="s">
        <v>122</v>
      </c>
      <c r="Q640" s="5"/>
      <c r="R640" s="60"/>
      <c r="U640" s="55"/>
      <c r="V640" s="8"/>
      <c r="W640" s="56"/>
      <c r="X640" s="57"/>
      <c r="Z640" s="52"/>
      <c r="AA640" s="60"/>
      <c r="AC640" s="5"/>
      <c r="AD640" s="60"/>
      <c r="AG640" s="53"/>
      <c r="AH640" s="8"/>
      <c r="AI640" s="47">
        <v>-10</v>
      </c>
      <c r="AJ640" s="48" t="e">
        <f>#REF!</f>
        <v>#REF!</v>
      </c>
    </row>
    <row r="641" spans="2:36" x14ac:dyDescent="0.2">
      <c r="B641" s="46" t="s">
        <v>181</v>
      </c>
      <c r="I641" s="73">
        <v>-18</v>
      </c>
      <c r="J641" s="10" t="e">
        <f>#REF!</f>
        <v>#REF!</v>
      </c>
      <c r="K641" s="49">
        <v>-19</v>
      </c>
      <c r="L641" s="10" t="e">
        <f>J641*0.1</f>
        <v>#REF!</v>
      </c>
      <c r="N641" s="52"/>
      <c r="Q641" s="5"/>
      <c r="U641" s="55"/>
      <c r="V641" s="8"/>
      <c r="W641" s="53"/>
      <c r="X641" s="25"/>
      <c r="Z641" s="52"/>
      <c r="AC641" s="42">
        <v>-10</v>
      </c>
      <c r="AD641" s="5" t="s">
        <v>123</v>
      </c>
      <c r="AG641" s="53"/>
      <c r="AH641" s="8"/>
      <c r="AI641" s="56"/>
      <c r="AJ641" s="57"/>
    </row>
    <row r="642" spans="2:36" x14ac:dyDescent="0.2">
      <c r="B642" s="46" t="s">
        <v>182</v>
      </c>
      <c r="I642" s="49">
        <v>-20</v>
      </c>
      <c r="J642" s="50" t="e">
        <f>#REF!</f>
        <v>#REF!</v>
      </c>
      <c r="K642" s="51">
        <v>-21</v>
      </c>
      <c r="L642" s="50" t="e">
        <f>J642*0.2</f>
        <v>#REF!</v>
      </c>
      <c r="N642" s="52">
        <v>-12</v>
      </c>
      <c r="O642" s="46" t="s">
        <v>124</v>
      </c>
      <c r="Q642" s="61"/>
      <c r="R642" s="5"/>
      <c r="U642" s="55"/>
      <c r="V642" s="8"/>
      <c r="W642" s="49">
        <v>-12</v>
      </c>
      <c r="X642" s="50">
        <v>0</v>
      </c>
      <c r="Z642" s="52"/>
      <c r="AA642" s="46"/>
      <c r="AC642" s="61"/>
      <c r="AD642" s="5"/>
      <c r="AG642" s="53"/>
      <c r="AH642" s="8"/>
      <c r="AI642" s="53"/>
      <c r="AJ642" s="25"/>
    </row>
    <row r="643" spans="2:36" x14ac:dyDescent="0.2">
      <c r="B643" s="46" t="s">
        <v>183</v>
      </c>
      <c r="I643" s="49">
        <v>-22</v>
      </c>
      <c r="J643" s="50" t="e">
        <f>#REF!</f>
        <v>#REF!</v>
      </c>
      <c r="K643" s="51">
        <v>-23</v>
      </c>
      <c r="L643" s="50" t="e">
        <f>J643*0.1</f>
        <v>#REF!</v>
      </c>
      <c r="N643" s="52"/>
      <c r="Q643" s="5"/>
      <c r="U643" s="55"/>
      <c r="V643" s="8"/>
      <c r="W643" s="53"/>
      <c r="X643" s="25"/>
      <c r="Z643" s="52"/>
      <c r="AC643" s="42">
        <v>-11</v>
      </c>
      <c r="AD643" s="5" t="s">
        <v>151</v>
      </c>
      <c r="AG643" s="47">
        <v>-11</v>
      </c>
      <c r="AH643" s="23" t="e">
        <f>#REF!</f>
        <v>#REF!</v>
      </c>
      <c r="AI643" s="53"/>
      <c r="AJ643" s="25"/>
    </row>
    <row r="644" spans="2:36" x14ac:dyDescent="0.2">
      <c r="B644" s="74" t="s">
        <v>184</v>
      </c>
      <c r="I644" s="49">
        <v>-24</v>
      </c>
      <c r="J644" s="10" t="e">
        <f>#REF!</f>
        <v>#REF!</v>
      </c>
      <c r="K644" s="49">
        <v>-25</v>
      </c>
      <c r="L644" s="10" t="e">
        <f>J644*0.06</f>
        <v>#REF!</v>
      </c>
      <c r="N644" s="52">
        <v>-13</v>
      </c>
      <c r="O644" s="46" t="s">
        <v>125</v>
      </c>
      <c r="Q644" s="5"/>
      <c r="U644" s="55"/>
      <c r="V644" s="8"/>
      <c r="W644" s="47">
        <v>-13</v>
      </c>
      <c r="X644" s="48" t="e">
        <f>X637+X639+X642</f>
        <v>#REF!</v>
      </c>
      <c r="Z644" s="52"/>
      <c r="AA644" s="46"/>
      <c r="AC644" s="5"/>
      <c r="AG644" s="56"/>
      <c r="AH644" s="9"/>
      <c r="AI644" s="53"/>
      <c r="AJ644" s="25"/>
    </row>
    <row r="645" spans="2:36" x14ac:dyDescent="0.2">
      <c r="B645" s="45" t="s">
        <v>121</v>
      </c>
      <c r="N645" s="52"/>
      <c r="O645" s="60" t="s">
        <v>126</v>
      </c>
      <c r="Q645" s="5"/>
      <c r="R645" s="5"/>
      <c r="U645" s="55"/>
      <c r="V645" s="8"/>
      <c r="W645" s="56"/>
      <c r="X645" s="57"/>
      <c r="Z645" s="52"/>
      <c r="AA645" s="60"/>
      <c r="AC645" s="5"/>
      <c r="AD645" s="5"/>
      <c r="AG645" s="53"/>
      <c r="AH645" s="8"/>
      <c r="AI645" s="53"/>
      <c r="AJ645" s="25"/>
    </row>
    <row r="646" spans="2:36" x14ac:dyDescent="0.2">
      <c r="B646" s="46" t="s">
        <v>185</v>
      </c>
      <c r="I646" s="49">
        <v>-26</v>
      </c>
      <c r="J646" s="50" t="e">
        <f>J588</f>
        <v>#REF!</v>
      </c>
      <c r="N646" s="52"/>
      <c r="Q646" s="5"/>
      <c r="R646" s="60"/>
      <c r="U646" s="55"/>
      <c r="V646" s="8"/>
      <c r="W646" s="53"/>
      <c r="X646" s="25"/>
      <c r="Z646" s="52"/>
      <c r="AC646" s="5"/>
      <c r="AD646" s="60"/>
      <c r="AG646" s="53"/>
      <c r="AH646" s="8"/>
      <c r="AI646" s="53"/>
      <c r="AJ646" s="25"/>
    </row>
    <row r="647" spans="2:36" x14ac:dyDescent="0.2">
      <c r="B647" s="46" t="s">
        <v>186</v>
      </c>
      <c r="I647" s="49">
        <v>-27</v>
      </c>
      <c r="J647" s="50"/>
      <c r="N647" s="52">
        <v>-14</v>
      </c>
      <c r="O647" s="46" t="s">
        <v>128</v>
      </c>
      <c r="Q647" s="5"/>
      <c r="U647" s="55"/>
      <c r="W647" s="49">
        <v>-14</v>
      </c>
      <c r="X647" s="50" t="e">
        <f>#REF!</f>
        <v>#REF!</v>
      </c>
      <c r="Z647" s="52"/>
      <c r="AA647" s="46"/>
      <c r="AC647" s="5"/>
      <c r="AG647" s="53"/>
      <c r="AH647" s="8"/>
      <c r="AI647" s="53"/>
      <c r="AJ647" s="25"/>
    </row>
    <row r="648" spans="2:36" ht="13.5" thickBot="1" x14ac:dyDescent="0.25">
      <c r="B648" s="46" t="s">
        <v>187</v>
      </c>
      <c r="I648" s="89"/>
      <c r="J648" s="88"/>
      <c r="K648" s="49">
        <v>-28</v>
      </c>
      <c r="L648" s="50" t="e">
        <f>J646-J647</f>
        <v>#REF!</v>
      </c>
      <c r="N648" s="52"/>
      <c r="Q648" s="5"/>
      <c r="R648" s="5"/>
      <c r="U648" s="55"/>
      <c r="W648" s="55"/>
      <c r="X648" s="11"/>
      <c r="Z648" s="52"/>
      <c r="AC648" s="5"/>
      <c r="AD648" s="5"/>
      <c r="AG648" s="53"/>
      <c r="AH648" s="8"/>
      <c r="AI648" s="53"/>
      <c r="AJ648" s="25"/>
    </row>
    <row r="649" spans="2:36" x14ac:dyDescent="0.2">
      <c r="B649" s="45" t="s">
        <v>192</v>
      </c>
      <c r="D649" s="4"/>
      <c r="I649" s="90"/>
      <c r="J649" s="91"/>
      <c r="K649" s="49">
        <v>-29</v>
      </c>
      <c r="L649" s="50" t="e">
        <f>L640+L641+L642+L643+L644+L648</f>
        <v>#REF!</v>
      </c>
      <c r="N649" s="52">
        <v>-15</v>
      </c>
      <c r="O649" s="46" t="s">
        <v>129</v>
      </c>
      <c r="Q649" s="5"/>
      <c r="U649" s="55"/>
      <c r="W649" s="62">
        <v>-15</v>
      </c>
      <c r="X649" s="63" t="e">
        <f>X644+X647</f>
        <v>#REF!</v>
      </c>
      <c r="Z649" s="52"/>
      <c r="AA649" s="46"/>
      <c r="AC649" s="5"/>
      <c r="AG649" s="53"/>
      <c r="AH649" s="8"/>
      <c r="AI649" s="53"/>
      <c r="AJ649" s="25"/>
    </row>
    <row r="650" spans="2:36" ht="13.5" thickBot="1" x14ac:dyDescent="0.25">
      <c r="B650" s="46" t="s">
        <v>188</v>
      </c>
      <c r="H650" s="8"/>
      <c r="I650" s="92">
        <v>-30</v>
      </c>
      <c r="J650" s="93" t="e">
        <f>IF(L649&gt;L636+L637,L649-L636-L637,0)</f>
        <v>#REF!</v>
      </c>
      <c r="K650" s="89"/>
      <c r="L650" s="88"/>
      <c r="N650" s="52"/>
      <c r="U650" s="55"/>
      <c r="W650" s="43"/>
      <c r="X650" s="44"/>
      <c r="Z650" s="52"/>
      <c r="AG650" s="53"/>
      <c r="AH650" s="8"/>
      <c r="AI650" s="8"/>
      <c r="AJ650" s="8"/>
    </row>
    <row r="651" spans="2:36" x14ac:dyDescent="0.2">
      <c r="D651" s="20" t="s">
        <v>127</v>
      </c>
      <c r="H651" s="8"/>
      <c r="I651" s="94"/>
      <c r="J651" s="86"/>
      <c r="K651" s="90"/>
      <c r="L651" s="91"/>
      <c r="N651" s="52">
        <v>-16</v>
      </c>
      <c r="O651" s="46" t="s">
        <v>130</v>
      </c>
      <c r="U651" s="47">
        <v>-16</v>
      </c>
      <c r="V651" s="23" t="e">
        <f>#REF!</f>
        <v>#REF!</v>
      </c>
      <c r="Z651" s="52"/>
      <c r="AA651" s="46"/>
      <c r="AG651" s="53"/>
      <c r="AH651" s="8"/>
      <c r="AI651" s="8"/>
      <c r="AJ651" s="8"/>
    </row>
    <row r="652" spans="2:36" x14ac:dyDescent="0.2">
      <c r="B652" s="46" t="s">
        <v>189</v>
      </c>
      <c r="I652" s="90"/>
      <c r="J652" s="91"/>
      <c r="K652" s="95">
        <v>-31</v>
      </c>
      <c r="L652" s="96" t="e">
        <f>IF(L636+L637&gt;L649,(L636+L637)-L649,0)</f>
        <v>#REF!</v>
      </c>
      <c r="N652" s="52"/>
      <c r="O652" s="46" t="s">
        <v>132</v>
      </c>
      <c r="U652" s="56"/>
      <c r="V652" s="9"/>
      <c r="Z652" s="21"/>
      <c r="AA652" s="21"/>
      <c r="AB652" s="21"/>
      <c r="AC652" s="21" t="str">
        <f>D655</f>
        <v>Dhjetor</v>
      </c>
      <c r="AD652" s="21" t="e">
        <f>E655</f>
        <v>#REF!</v>
      </c>
      <c r="AE652" s="21"/>
      <c r="AF652" s="21" t="e">
        <f>G655</f>
        <v>#REF!</v>
      </c>
      <c r="AG652" s="21"/>
      <c r="AH652" s="21"/>
    </row>
    <row r="653" spans="2:36" x14ac:dyDescent="0.2">
      <c r="B653" s="46" t="s">
        <v>190</v>
      </c>
      <c r="I653" s="90"/>
      <c r="J653" s="91"/>
      <c r="K653" s="49">
        <v>-32</v>
      </c>
      <c r="L653" s="50"/>
      <c r="N653" s="52"/>
      <c r="U653" s="55"/>
      <c r="Z653" s="64" t="s">
        <v>131</v>
      </c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</row>
    <row r="654" spans="2:36" x14ac:dyDescent="0.2">
      <c r="B654" s="46" t="s">
        <v>191</v>
      </c>
      <c r="I654" s="94"/>
      <c r="J654" s="86"/>
      <c r="K654" s="49">
        <v>-33</v>
      </c>
      <c r="L654" s="50" t="e">
        <f>L652+L653</f>
        <v>#REF!</v>
      </c>
      <c r="N654" s="52">
        <v>-17</v>
      </c>
      <c r="O654" s="46" t="s">
        <v>133</v>
      </c>
      <c r="U654" s="47">
        <v>-17</v>
      </c>
      <c r="V654" s="23" t="e">
        <f>#REF!</f>
        <v>#REF!</v>
      </c>
    </row>
    <row r="655" spans="2:36" x14ac:dyDescent="0.2">
      <c r="B655" s="64"/>
      <c r="C655" s="21"/>
      <c r="D655" s="21" t="s">
        <v>102</v>
      </c>
      <c r="E655" s="21" t="e">
        <f>E43</f>
        <v>#REF!</v>
      </c>
      <c r="F655" s="21"/>
      <c r="G655" s="21" t="e">
        <f>J623</f>
        <v>#REF!</v>
      </c>
      <c r="H655" s="21"/>
      <c r="O655" s="46" t="s">
        <v>136</v>
      </c>
      <c r="U655" s="18"/>
      <c r="V655" s="9"/>
      <c r="AF655" s="5" t="s">
        <v>135</v>
      </c>
    </row>
    <row r="656" spans="2:36" ht="13.5" x14ac:dyDescent="0.25">
      <c r="Z656" s="65" t="s">
        <v>134</v>
      </c>
    </row>
    <row r="657" spans="2:37" x14ac:dyDescent="0.2">
      <c r="B657" s="46" t="s">
        <v>131</v>
      </c>
      <c r="N657" s="21"/>
      <c r="O657" s="21"/>
      <c r="P657" s="21"/>
      <c r="Q657" s="21"/>
      <c r="R657" s="21" t="str">
        <f>D655</f>
        <v>Dhjetor</v>
      </c>
      <c r="S657" s="21"/>
      <c r="T657" s="21" t="e">
        <f>E655</f>
        <v>#REF!</v>
      </c>
      <c r="U657" s="21"/>
      <c r="V657" s="21" t="e">
        <f>G655</f>
        <v>#REF!</v>
      </c>
    </row>
    <row r="658" spans="2:37" x14ac:dyDescent="0.2"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N658" s="64" t="s">
        <v>131</v>
      </c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Z658" s="2"/>
      <c r="AB658" t="s">
        <v>137</v>
      </c>
    </row>
    <row r="660" spans="2:37" x14ac:dyDescent="0.2">
      <c r="C660" s="46" t="s">
        <v>134</v>
      </c>
      <c r="G660" s="5" t="s">
        <v>135</v>
      </c>
      <c r="T660" s="5" t="s">
        <v>135</v>
      </c>
      <c r="Z660" s="2"/>
      <c r="AB660" t="s">
        <v>139</v>
      </c>
      <c r="AH660" s="46" t="s">
        <v>140</v>
      </c>
      <c r="AI660" s="8"/>
      <c r="AJ660" s="17"/>
      <c r="AK660" s="23"/>
    </row>
    <row r="661" spans="2:37" ht="13.5" x14ac:dyDescent="0.25">
      <c r="N661" s="65" t="s">
        <v>134</v>
      </c>
      <c r="AI661" s="8"/>
      <c r="AJ661" s="18"/>
      <c r="AK661" s="9"/>
    </row>
    <row r="662" spans="2:37" x14ac:dyDescent="0.2">
      <c r="C662" s="2"/>
      <c r="D662" s="46" t="s">
        <v>137</v>
      </c>
      <c r="F662" s="2"/>
      <c r="G662" s="46" t="s">
        <v>141</v>
      </c>
      <c r="Z662" s="2"/>
      <c r="AB662" t="s">
        <v>141</v>
      </c>
      <c r="AD662" s="16"/>
    </row>
    <row r="663" spans="2:37" ht="13.5" x14ac:dyDescent="0.25">
      <c r="I663" s="52">
        <v>-34</v>
      </c>
      <c r="J663" s="46" t="s">
        <v>138</v>
      </c>
      <c r="K663" s="47">
        <v>-34</v>
      </c>
      <c r="L663" s="23"/>
      <c r="N663" s="2"/>
      <c r="P663" t="s">
        <v>137</v>
      </c>
      <c r="AD663" s="16" t="s">
        <v>145</v>
      </c>
      <c r="AI663" s="65"/>
      <c r="AJ663" s="65" t="s">
        <v>146</v>
      </c>
    </row>
    <row r="664" spans="2:37" ht="14.25" thickBot="1" x14ac:dyDescent="0.3">
      <c r="C664" s="2"/>
      <c r="D664" s="46" t="s">
        <v>139</v>
      </c>
      <c r="F664" s="2"/>
      <c r="G664" s="46" t="s">
        <v>103</v>
      </c>
      <c r="K664" s="18"/>
      <c r="L664" s="9"/>
      <c r="Z664" s="2"/>
      <c r="AB664" t="s">
        <v>103</v>
      </c>
      <c r="AI664" s="65"/>
      <c r="AJ664" s="65" t="s">
        <v>147</v>
      </c>
    </row>
    <row r="665" spans="2:37" x14ac:dyDescent="0.2">
      <c r="N665" s="2"/>
      <c r="P665" t="s">
        <v>139</v>
      </c>
      <c r="V665" s="46" t="s">
        <v>148</v>
      </c>
      <c r="W665" s="39"/>
      <c r="X665" s="40"/>
    </row>
    <row r="666" spans="2:37" ht="13.5" thickBot="1" x14ac:dyDescent="0.25">
      <c r="F666" s="16" t="s">
        <v>142</v>
      </c>
      <c r="W666" s="43"/>
      <c r="X666" s="44"/>
    </row>
    <row r="667" spans="2:37" ht="13.5" x14ac:dyDescent="0.25">
      <c r="K667" s="65" t="s">
        <v>143</v>
      </c>
      <c r="N667" s="2"/>
      <c r="P667" t="s">
        <v>141</v>
      </c>
      <c r="R667" s="16"/>
    </row>
    <row r="668" spans="2:37" ht="13.5" x14ac:dyDescent="0.25">
      <c r="E668" s="16"/>
      <c r="K668" s="65" t="s">
        <v>144</v>
      </c>
      <c r="R668" s="16" t="s">
        <v>142</v>
      </c>
      <c r="W668" s="65" t="s">
        <v>143</v>
      </c>
    </row>
    <row r="669" spans="2:37" ht="13.5" x14ac:dyDescent="0.25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N669" s="2"/>
      <c r="P669" t="s">
        <v>103</v>
      </c>
      <c r="W669" s="65" t="s">
        <v>144</v>
      </c>
    </row>
    <row r="670" spans="2:37" x14ac:dyDescent="0.2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</row>
    <row r="671" spans="2:37" x14ac:dyDescent="0.2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</row>
    <row r="672" spans="2:37" ht="13.5" x14ac:dyDescent="0.25">
      <c r="B672" s="12"/>
      <c r="C672" s="12"/>
      <c r="D672" s="12"/>
      <c r="E672" s="12"/>
      <c r="F672" s="12"/>
      <c r="G672" s="12"/>
      <c r="H672" s="12"/>
      <c r="I672" s="12"/>
      <c r="J672" s="75"/>
      <c r="K672" s="75"/>
      <c r="L672" s="12"/>
      <c r="U672" s="17"/>
      <c r="V672" s="27" t="s">
        <v>164</v>
      </c>
      <c r="W672" s="27"/>
      <c r="X672" s="67"/>
      <c r="AG672" s="17"/>
      <c r="AH672" s="27" t="s">
        <v>164</v>
      </c>
      <c r="AI672" s="27"/>
      <c r="AJ672" s="27"/>
      <c r="AK672" s="23"/>
    </row>
    <row r="673" spans="2:37" ht="15.75" x14ac:dyDescent="0.25">
      <c r="N673" s="29" t="s">
        <v>165</v>
      </c>
      <c r="O673" s="29"/>
      <c r="P673" s="29"/>
      <c r="Q673" s="29"/>
      <c r="U673" s="13"/>
      <c r="V673" s="19" t="s">
        <v>167</v>
      </c>
      <c r="W673" s="19"/>
      <c r="X673" s="68"/>
      <c r="Z673" s="29" t="s">
        <v>165</v>
      </c>
      <c r="AA673" s="29"/>
      <c r="AB673" s="29"/>
      <c r="AC673" s="29"/>
      <c r="AG673" s="13"/>
      <c r="AH673" s="19" t="s">
        <v>167</v>
      </c>
      <c r="AI673" s="19"/>
      <c r="AJ673" s="19"/>
      <c r="AK673" s="26"/>
    </row>
    <row r="674" spans="2:37" ht="15.75" x14ac:dyDescent="0.25">
      <c r="H674" s="17"/>
      <c r="I674" s="22"/>
      <c r="J674" s="27" t="s">
        <v>163</v>
      </c>
      <c r="K674" s="27"/>
      <c r="L674" s="23"/>
      <c r="N674" s="29" t="s">
        <v>168</v>
      </c>
      <c r="O674" s="29"/>
      <c r="P674" s="29"/>
      <c r="Q674" s="29"/>
      <c r="U674" s="13"/>
      <c r="V674" s="8"/>
      <c r="W674" s="19"/>
      <c r="X674" s="68"/>
      <c r="Z674" s="29" t="s">
        <v>169</v>
      </c>
      <c r="AA674" s="29"/>
      <c r="AB674" s="29"/>
      <c r="AC674" s="29"/>
      <c r="AG674" s="13"/>
      <c r="AH674" s="8"/>
      <c r="AI674" s="19"/>
      <c r="AJ674" s="19"/>
      <c r="AK674" s="26"/>
    </row>
    <row r="675" spans="2:37" ht="15.75" x14ac:dyDescent="0.25">
      <c r="B675" s="29" t="s">
        <v>165</v>
      </c>
      <c r="C675" s="29"/>
      <c r="D675" s="29"/>
      <c r="H675" s="13"/>
      <c r="I675" s="8"/>
      <c r="J675" s="19" t="s">
        <v>166</v>
      </c>
      <c r="K675" s="19"/>
      <c r="L675" s="26"/>
      <c r="N675" s="29" t="s">
        <v>171</v>
      </c>
      <c r="O675" s="29"/>
      <c r="P675" s="29"/>
      <c r="Q675" s="29"/>
      <c r="R675" s="24"/>
      <c r="U675" s="18"/>
      <c r="V675" s="21"/>
      <c r="W675" s="21"/>
      <c r="X675" s="9"/>
      <c r="Z675" s="29" t="s">
        <v>172</v>
      </c>
      <c r="AA675" s="29"/>
      <c r="AB675" s="29"/>
      <c r="AC675" s="29"/>
      <c r="AD675" s="24"/>
      <c r="AG675" s="18"/>
      <c r="AH675" s="21"/>
      <c r="AI675" s="21"/>
      <c r="AJ675" s="21"/>
      <c r="AK675" s="9"/>
    </row>
    <row r="676" spans="2:37" ht="15.75" x14ac:dyDescent="0.25">
      <c r="B676" s="29"/>
      <c r="C676" s="29"/>
      <c r="D676" s="29"/>
      <c r="H676" s="13"/>
      <c r="I676" s="8"/>
      <c r="J676" s="19"/>
      <c r="K676" s="19"/>
      <c r="L676" s="26"/>
      <c r="P676" s="24"/>
      <c r="Q676" s="24"/>
      <c r="R676" s="24"/>
      <c r="AB676" s="24"/>
      <c r="AC676" s="24"/>
      <c r="AD676" s="24"/>
    </row>
    <row r="677" spans="2:37" ht="15.75" x14ac:dyDescent="0.25">
      <c r="B677" s="29" t="s">
        <v>170</v>
      </c>
      <c r="C677" s="29"/>
      <c r="D677" s="29"/>
      <c r="E677" s="24"/>
      <c r="H677" s="18"/>
      <c r="I677" s="21"/>
      <c r="J677" s="21"/>
      <c r="K677" s="21"/>
      <c r="L677" s="9"/>
      <c r="Q677" s="31" t="s">
        <v>173</v>
      </c>
      <c r="R677" s="10"/>
      <c r="T677" s="32" t="s">
        <v>174</v>
      </c>
      <c r="U677" s="22" t="s">
        <v>108</v>
      </c>
      <c r="V677" s="22"/>
      <c r="W677" s="22"/>
      <c r="X677" s="23"/>
      <c r="AC677" s="31" t="s">
        <v>173</v>
      </c>
      <c r="AD677" s="10"/>
      <c r="AF677" s="32" t="s">
        <v>174</v>
      </c>
      <c r="AG677" s="22" t="s">
        <v>108</v>
      </c>
      <c r="AH677" s="22"/>
      <c r="AI677" s="22"/>
      <c r="AJ677" s="22"/>
      <c r="AK677" s="23"/>
    </row>
    <row r="678" spans="2:37" ht="15" x14ac:dyDescent="0.2">
      <c r="D678" s="24"/>
      <c r="E678" s="24"/>
      <c r="Q678" s="84" t="s">
        <v>102</v>
      </c>
      <c r="R678" s="85" t="e">
        <f>E680</f>
        <v>#REF!</v>
      </c>
      <c r="T678" s="18"/>
      <c r="U678" s="21"/>
      <c r="V678" s="21"/>
      <c r="W678" s="21"/>
      <c r="X678" s="9"/>
      <c r="AC678" s="84" t="s">
        <v>102</v>
      </c>
      <c r="AD678" s="85" t="e">
        <f>E680</f>
        <v>#REF!</v>
      </c>
      <c r="AF678" s="18"/>
      <c r="AG678" s="21"/>
      <c r="AH678" s="21"/>
      <c r="AI678" s="21"/>
      <c r="AJ678" s="21"/>
      <c r="AK678" s="9"/>
    </row>
    <row r="679" spans="2:37" ht="13.5" x14ac:dyDescent="0.25">
      <c r="D679" s="31" t="s">
        <v>173</v>
      </c>
      <c r="E679" s="10"/>
      <c r="G679" s="32" t="s">
        <v>174</v>
      </c>
      <c r="H679" s="22" t="s">
        <v>107</v>
      </c>
      <c r="I679" s="22"/>
      <c r="J679" s="22"/>
      <c r="K679" s="22"/>
      <c r="L679" s="23"/>
    </row>
    <row r="680" spans="2:37" x14ac:dyDescent="0.2">
      <c r="D680" s="84" t="s">
        <v>102</v>
      </c>
      <c r="E680" s="85" t="e">
        <f>E7</f>
        <v>#REF!</v>
      </c>
      <c r="G680" s="18"/>
      <c r="H680" s="21"/>
      <c r="I680" s="21"/>
      <c r="J680" s="21"/>
      <c r="K680" s="21"/>
      <c r="L680" s="9"/>
      <c r="N680" s="33" t="s">
        <v>109</v>
      </c>
      <c r="O680" s="22"/>
      <c r="P680" s="22"/>
      <c r="Q680" s="22"/>
      <c r="R680" s="22"/>
      <c r="S680" s="22"/>
      <c r="T680" s="22"/>
      <c r="U680" s="34">
        <v>-3</v>
      </c>
      <c r="V680" s="72" t="e">
        <f>J682</f>
        <v>#REF!</v>
      </c>
      <c r="W680" s="22"/>
      <c r="X680" s="23"/>
      <c r="Z680" s="33" t="s">
        <v>109</v>
      </c>
      <c r="AA680" s="22"/>
      <c r="AB680" s="22"/>
      <c r="AC680" s="22"/>
      <c r="AD680" s="22"/>
      <c r="AE680" s="22"/>
      <c r="AF680" s="22"/>
      <c r="AG680" s="34">
        <v>-3</v>
      </c>
      <c r="AH680" s="22" t="e">
        <f>AH619</f>
        <v>#REF!</v>
      </c>
      <c r="AI680" s="22"/>
      <c r="AJ680" s="22"/>
      <c r="AK680" s="23"/>
    </row>
    <row r="681" spans="2:37" x14ac:dyDescent="0.2">
      <c r="N681" s="35" t="s">
        <v>110</v>
      </c>
      <c r="O681" s="8"/>
      <c r="P681" s="8"/>
      <c r="Q681" s="8"/>
      <c r="R681" s="8"/>
      <c r="S681" s="8"/>
      <c r="T681" s="8"/>
      <c r="U681" s="36">
        <v>-4</v>
      </c>
      <c r="V681" s="72" t="e">
        <f>J683</f>
        <v>#REF!</v>
      </c>
      <c r="W681" s="8"/>
      <c r="X681" s="26"/>
      <c r="Z681" s="35" t="s">
        <v>110</v>
      </c>
      <c r="AA681" s="8"/>
      <c r="AB681" s="8"/>
      <c r="AC681" s="8"/>
      <c r="AD681" s="8"/>
      <c r="AE681" s="8"/>
      <c r="AF681" s="8"/>
      <c r="AG681" s="36">
        <v>-4</v>
      </c>
      <c r="AH681" s="8" t="e">
        <f>AH620</f>
        <v>#REF!</v>
      </c>
      <c r="AI681" s="8"/>
      <c r="AJ681" s="8"/>
      <c r="AK681" s="26"/>
    </row>
    <row r="682" spans="2:37" x14ac:dyDescent="0.2">
      <c r="B682" s="33" t="s">
        <v>109</v>
      </c>
      <c r="C682" s="22"/>
      <c r="D682" s="22"/>
      <c r="E682" s="22"/>
      <c r="F682" s="22"/>
      <c r="G682" s="22"/>
      <c r="H682" s="34">
        <v>-3</v>
      </c>
      <c r="I682" s="22"/>
      <c r="J682" s="72" t="e">
        <f>J621</f>
        <v>#REF!</v>
      </c>
      <c r="K682" s="22"/>
      <c r="L682" s="23"/>
      <c r="N682" s="35" t="s">
        <v>111</v>
      </c>
      <c r="O682" s="8"/>
      <c r="P682" s="8"/>
      <c r="Q682" s="8"/>
      <c r="R682" s="8"/>
      <c r="S682" s="8"/>
      <c r="T682" s="8"/>
      <c r="U682" s="37">
        <v>-5</v>
      </c>
      <c r="V682" s="72" t="e">
        <f>J684</f>
        <v>#REF!</v>
      </c>
      <c r="W682" s="8"/>
      <c r="X682" s="26"/>
      <c r="Z682" s="35" t="s">
        <v>111</v>
      </c>
      <c r="AA682" s="8"/>
      <c r="AB682" s="8"/>
      <c r="AC682" s="8"/>
      <c r="AD682" s="8"/>
      <c r="AE682" s="8"/>
      <c r="AF682" s="8"/>
      <c r="AG682" s="37">
        <v>-5</v>
      </c>
      <c r="AH682" s="8" t="e">
        <f>AH621</f>
        <v>#REF!</v>
      </c>
      <c r="AI682" s="8"/>
      <c r="AJ682" s="8"/>
      <c r="AK682" s="26"/>
    </row>
    <row r="683" spans="2:37" x14ac:dyDescent="0.2">
      <c r="B683" s="35" t="s">
        <v>110</v>
      </c>
      <c r="C683" s="8"/>
      <c r="D683" s="8"/>
      <c r="E683" s="8"/>
      <c r="F683" s="8"/>
      <c r="G683" s="8"/>
      <c r="H683" s="36">
        <v>-4</v>
      </c>
      <c r="I683" s="8"/>
      <c r="J683" s="77" t="e">
        <f>J622</f>
        <v>#REF!</v>
      </c>
      <c r="K683" s="8"/>
      <c r="L683" s="26"/>
      <c r="N683" s="35" t="s">
        <v>112</v>
      </c>
      <c r="O683" s="8"/>
      <c r="P683" s="8"/>
      <c r="Q683" s="8"/>
      <c r="R683" s="8"/>
      <c r="S683" s="8"/>
      <c r="T683" s="8"/>
      <c r="U683" s="37">
        <v>-6</v>
      </c>
      <c r="V683" s="72" t="e">
        <f>J685</f>
        <v>#REF!</v>
      </c>
      <c r="W683" s="8"/>
      <c r="X683" s="26"/>
      <c r="Z683" s="35" t="s">
        <v>112</v>
      </c>
      <c r="AA683" s="8"/>
      <c r="AB683" s="8"/>
      <c r="AC683" s="8"/>
      <c r="AD683" s="8"/>
      <c r="AE683" s="8"/>
      <c r="AF683" s="8"/>
      <c r="AG683" s="37">
        <v>-6</v>
      </c>
      <c r="AH683" s="8" t="e">
        <f>AH622</f>
        <v>#REF!</v>
      </c>
      <c r="AI683" s="8"/>
      <c r="AJ683" s="8"/>
      <c r="AK683" s="26"/>
    </row>
    <row r="684" spans="2:37" x14ac:dyDescent="0.2">
      <c r="B684" s="35" t="s">
        <v>111</v>
      </c>
      <c r="C684" s="8"/>
      <c r="D684" s="8"/>
      <c r="E684" s="8"/>
      <c r="F684" s="8"/>
      <c r="G684" s="8"/>
      <c r="H684" s="37">
        <v>-5</v>
      </c>
      <c r="I684" s="12"/>
      <c r="J684" s="77" t="e">
        <f>J623</f>
        <v>#REF!</v>
      </c>
      <c r="K684" s="8"/>
      <c r="L684" s="26"/>
      <c r="N684" s="35" t="s">
        <v>113</v>
      </c>
      <c r="O684" s="8"/>
      <c r="P684" s="8"/>
      <c r="Q684" s="8"/>
      <c r="R684" s="8"/>
      <c r="S684" s="8"/>
      <c r="T684" s="8"/>
      <c r="U684" s="37" t="s">
        <v>114</v>
      </c>
      <c r="V684" s="72" t="e">
        <f>J686</f>
        <v>#REF!</v>
      </c>
      <c r="W684" s="8"/>
      <c r="X684" s="26"/>
      <c r="Z684" s="35" t="s">
        <v>113</v>
      </c>
      <c r="AA684" s="8"/>
      <c r="AB684" s="8"/>
      <c r="AC684" s="8"/>
      <c r="AD684" s="8"/>
      <c r="AE684" s="8"/>
      <c r="AF684" s="8"/>
      <c r="AG684" s="37" t="s">
        <v>114</v>
      </c>
      <c r="AH684" s="8"/>
      <c r="AI684" s="8"/>
      <c r="AJ684" s="8"/>
      <c r="AK684" s="26"/>
    </row>
    <row r="685" spans="2:37" x14ac:dyDescent="0.2">
      <c r="B685" s="35" t="s">
        <v>112</v>
      </c>
      <c r="C685" s="8"/>
      <c r="D685" s="8"/>
      <c r="E685" s="8"/>
      <c r="F685" s="8"/>
      <c r="G685" s="8"/>
      <c r="H685" s="37">
        <v>-6</v>
      </c>
      <c r="I685" s="12"/>
      <c r="J685" s="77" t="e">
        <f>J624</f>
        <v>#REF!</v>
      </c>
      <c r="K685" s="8"/>
      <c r="L685" s="26"/>
      <c r="N685" s="35" t="s">
        <v>115</v>
      </c>
      <c r="O685" s="8"/>
      <c r="P685" s="8"/>
      <c r="Q685" s="8"/>
      <c r="R685" s="8"/>
      <c r="S685" s="8"/>
      <c r="T685" s="8"/>
      <c r="U685" s="37">
        <v>-7</v>
      </c>
      <c r="V685" s="12"/>
      <c r="W685" s="8"/>
      <c r="X685" s="26"/>
      <c r="Z685" s="35" t="s">
        <v>115</v>
      </c>
      <c r="AA685" s="8"/>
      <c r="AB685" s="8"/>
      <c r="AC685" s="8"/>
      <c r="AD685" s="8"/>
      <c r="AE685" s="8"/>
      <c r="AF685" s="8"/>
      <c r="AG685" s="37">
        <v>-7</v>
      </c>
      <c r="AH685" s="12"/>
      <c r="AI685" s="8"/>
      <c r="AJ685" s="8"/>
      <c r="AK685" s="26"/>
    </row>
    <row r="686" spans="2:37" ht="13.5" x14ac:dyDescent="0.25">
      <c r="B686" s="35" t="s">
        <v>113</v>
      </c>
      <c r="C686" s="8"/>
      <c r="D686" s="8"/>
      <c r="E686" s="8"/>
      <c r="F686" s="8"/>
      <c r="G686" s="8"/>
      <c r="H686" s="37" t="s">
        <v>114</v>
      </c>
      <c r="I686" s="12"/>
      <c r="J686" s="77" t="e">
        <f>J625</f>
        <v>#REF!</v>
      </c>
      <c r="K686" s="8"/>
      <c r="L686" s="26"/>
      <c r="N686" s="38"/>
      <c r="O686" s="8"/>
      <c r="P686" s="8"/>
      <c r="Q686" s="8"/>
      <c r="R686" s="19" t="s">
        <v>152</v>
      </c>
      <c r="S686" s="8"/>
      <c r="T686" s="8"/>
      <c r="U686" s="8"/>
      <c r="V686" s="8"/>
      <c r="W686" s="8"/>
      <c r="X686" s="26"/>
      <c r="Z686" s="38"/>
      <c r="AA686" s="8"/>
      <c r="AB686" s="8"/>
      <c r="AC686" s="8"/>
      <c r="AD686" s="19" t="s">
        <v>152</v>
      </c>
      <c r="AE686" s="8"/>
      <c r="AF686" s="8"/>
      <c r="AG686" s="8"/>
      <c r="AH686" s="8"/>
      <c r="AI686" s="8"/>
      <c r="AJ686" s="8"/>
      <c r="AK686" s="26"/>
    </row>
    <row r="687" spans="2:37" x14ac:dyDescent="0.2">
      <c r="B687" s="35" t="s">
        <v>115</v>
      </c>
      <c r="C687" s="8"/>
      <c r="D687" s="8"/>
      <c r="E687" s="8"/>
      <c r="F687" s="8"/>
      <c r="G687" s="8"/>
      <c r="H687" s="37">
        <v>-7</v>
      </c>
      <c r="I687" s="12"/>
      <c r="J687" s="8"/>
      <c r="K687" s="8"/>
      <c r="L687" s="26"/>
      <c r="N687" s="18"/>
      <c r="O687" s="21"/>
      <c r="P687" s="21"/>
      <c r="Q687" s="21"/>
      <c r="R687" s="21"/>
      <c r="S687" s="21"/>
      <c r="T687" s="21"/>
      <c r="U687" s="21"/>
      <c r="V687" s="21"/>
      <c r="W687" s="21"/>
      <c r="X687" s="9"/>
      <c r="Z687" s="18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9"/>
    </row>
    <row r="688" spans="2:37" ht="13.5" x14ac:dyDescent="0.25">
      <c r="B688" s="38"/>
      <c r="C688" s="8"/>
      <c r="D688" s="8"/>
      <c r="E688" s="19" t="s">
        <v>152</v>
      </c>
      <c r="F688" s="8"/>
      <c r="G688" s="8"/>
      <c r="H688" s="8"/>
      <c r="I688" s="8"/>
      <c r="J688" s="8"/>
      <c r="K688" s="8"/>
      <c r="L688" s="26"/>
    </row>
    <row r="689" spans="2:37" x14ac:dyDescent="0.2">
      <c r="B689" s="18"/>
      <c r="C689" s="21"/>
      <c r="D689" s="21"/>
      <c r="E689" s="21"/>
      <c r="F689" s="21"/>
      <c r="G689" s="21"/>
      <c r="H689" s="21"/>
      <c r="I689" s="21"/>
      <c r="J689" s="21"/>
      <c r="K689" s="21"/>
      <c r="L689" s="9"/>
      <c r="N689" s="42">
        <v>-8</v>
      </c>
      <c r="P689" s="2"/>
      <c r="Q689" s="8"/>
      <c r="R689" t="s">
        <v>193</v>
      </c>
      <c r="Z689" s="42">
        <v>-8</v>
      </c>
      <c r="AB689" s="2"/>
      <c r="AC689" s="8"/>
      <c r="AD689" t="s">
        <v>193</v>
      </c>
    </row>
    <row r="690" spans="2:37" ht="13.5" thickBot="1" x14ac:dyDescent="0.25"/>
    <row r="691" spans="2:37" ht="13.5" x14ac:dyDescent="0.25">
      <c r="B691" s="39"/>
      <c r="C691" s="40"/>
      <c r="D691" s="41" t="s">
        <v>154</v>
      </c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</row>
    <row r="692" spans="2:37" ht="14.25" thickBot="1" x14ac:dyDescent="0.3">
      <c r="B692" s="43"/>
      <c r="C692" s="44"/>
      <c r="G692" s="41" t="s">
        <v>155</v>
      </c>
    </row>
    <row r="693" spans="2:37" x14ac:dyDescent="0.2"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</row>
    <row r="694" spans="2:37" ht="15.75" x14ac:dyDescent="0.25">
      <c r="B694" s="45" t="s">
        <v>156</v>
      </c>
      <c r="J694" s="46" t="s">
        <v>157</v>
      </c>
      <c r="K694" s="46"/>
      <c r="L694" s="46" t="s">
        <v>158</v>
      </c>
      <c r="N694" s="29" t="s">
        <v>160</v>
      </c>
      <c r="Z694" s="29" t="s">
        <v>160</v>
      </c>
    </row>
    <row r="695" spans="2:37" x14ac:dyDescent="0.2">
      <c r="B695" s="46" t="s">
        <v>159</v>
      </c>
      <c r="I695" s="47">
        <v>-9</v>
      </c>
      <c r="J695" s="48" t="e">
        <f>#REF!</f>
        <v>#REF!</v>
      </c>
      <c r="K695" s="87"/>
      <c r="L695" s="88"/>
    </row>
    <row r="696" spans="2:37" x14ac:dyDescent="0.2">
      <c r="B696" s="46" t="s">
        <v>175</v>
      </c>
      <c r="I696" s="47">
        <v>-10</v>
      </c>
      <c r="J696" s="48" t="e">
        <f>#REF!</f>
        <v>#REF!</v>
      </c>
      <c r="K696" s="87"/>
      <c r="L696" s="88"/>
      <c r="N696" s="52">
        <v>-9</v>
      </c>
      <c r="O696" s="46" t="s">
        <v>162</v>
      </c>
      <c r="U696" s="49">
        <v>-9</v>
      </c>
      <c r="V696" s="50" t="e">
        <f>#REF!</f>
        <v>#REF!</v>
      </c>
      <c r="Z696" s="52"/>
      <c r="AA696" s="46"/>
      <c r="AG696" s="53"/>
      <c r="AH696" s="25"/>
      <c r="AI696" s="8"/>
      <c r="AJ696" s="8"/>
    </row>
    <row r="697" spans="2:37" x14ac:dyDescent="0.2">
      <c r="B697" s="46" t="s">
        <v>176</v>
      </c>
      <c r="I697" s="49">
        <v>-11</v>
      </c>
      <c r="J697" s="50" t="e">
        <f>#REF!</f>
        <v>#REF!</v>
      </c>
      <c r="K697" s="51">
        <v>-12</v>
      </c>
      <c r="L697" s="50" t="e">
        <f>J697*0.2</f>
        <v>#REF!</v>
      </c>
      <c r="N697" s="52"/>
      <c r="U697" s="53"/>
      <c r="V697" s="8"/>
      <c r="W697" s="8"/>
      <c r="X697" s="8"/>
      <c r="Z697" s="52"/>
      <c r="AG697" s="53"/>
      <c r="AH697" s="8"/>
      <c r="AI697" s="47">
        <v>-9</v>
      </c>
      <c r="AJ697" s="48" t="e">
        <f>#REF!</f>
        <v>#REF!</v>
      </c>
    </row>
    <row r="698" spans="2:37" x14ac:dyDescent="0.2">
      <c r="B698" s="46" t="s">
        <v>177</v>
      </c>
      <c r="I698" s="49">
        <v>-13</v>
      </c>
      <c r="J698" s="10" t="e">
        <f>#REF!</f>
        <v>#REF!</v>
      </c>
      <c r="K698" s="49">
        <v>-14</v>
      </c>
      <c r="L698" s="10" t="e">
        <f>J698*0.1</f>
        <v>#REF!</v>
      </c>
      <c r="N698" s="52">
        <v>-10</v>
      </c>
      <c r="O698" s="46" t="s">
        <v>118</v>
      </c>
      <c r="Q698" s="5"/>
      <c r="R698" s="5"/>
      <c r="U698" s="55"/>
      <c r="V698" s="8"/>
      <c r="W698" s="47">
        <v>-10</v>
      </c>
      <c r="X698" s="48" t="e">
        <f>#REF!</f>
        <v>#REF!</v>
      </c>
      <c r="Z698" s="52"/>
      <c r="AA698" s="46"/>
      <c r="AC698" s="42">
        <v>-9</v>
      </c>
      <c r="AD698" s="5" t="s">
        <v>119</v>
      </c>
      <c r="AG698" s="53"/>
      <c r="AH698" s="8"/>
      <c r="AI698" s="56"/>
      <c r="AJ698" s="57"/>
    </row>
    <row r="699" spans="2:37" x14ac:dyDescent="0.2">
      <c r="B699" s="45" t="s">
        <v>178</v>
      </c>
      <c r="J699" s="46" t="s">
        <v>161</v>
      </c>
      <c r="K699" s="46"/>
      <c r="L699" s="46"/>
      <c r="N699" s="52"/>
      <c r="Q699" s="5"/>
      <c r="U699" s="55"/>
      <c r="V699" s="8"/>
      <c r="W699" s="56"/>
      <c r="X699" s="57"/>
      <c r="Z699" s="52"/>
      <c r="AC699" s="5"/>
      <c r="AG699" s="53"/>
      <c r="AH699" s="8"/>
      <c r="AI699" s="53"/>
      <c r="AJ699" s="25"/>
    </row>
    <row r="700" spans="2:37" x14ac:dyDescent="0.2">
      <c r="B700" s="46" t="s">
        <v>179</v>
      </c>
      <c r="I700" s="49">
        <v>-15</v>
      </c>
      <c r="J700" s="50" t="e">
        <f>#REF!</f>
        <v>#REF!</v>
      </c>
      <c r="K700" s="87"/>
      <c r="L700" s="88"/>
      <c r="N700" s="52">
        <v>-11</v>
      </c>
      <c r="O700" s="46" t="s">
        <v>120</v>
      </c>
      <c r="Q700" s="5"/>
      <c r="R700" s="5"/>
      <c r="U700" s="55"/>
      <c r="V700" s="8"/>
      <c r="W700" s="58">
        <v>-11</v>
      </c>
      <c r="X700" s="59" t="e">
        <f>#REF!</f>
        <v>#REF!</v>
      </c>
      <c r="Z700" s="52"/>
      <c r="AA700" s="46"/>
      <c r="AC700" s="5"/>
      <c r="AD700" s="5"/>
      <c r="AG700" s="53"/>
      <c r="AH700" s="8"/>
      <c r="AI700" s="53"/>
      <c r="AJ700" s="25"/>
    </row>
    <row r="701" spans="2:37" x14ac:dyDescent="0.2">
      <c r="B701" s="46" t="s">
        <v>180</v>
      </c>
      <c r="I701" s="49">
        <v>-16</v>
      </c>
      <c r="J701" s="50" t="e">
        <f>#REF!</f>
        <v>#REF!</v>
      </c>
      <c r="K701" s="51">
        <v>-17</v>
      </c>
      <c r="L701" s="54" t="e">
        <f>J701*0.2</f>
        <v>#REF!</v>
      </c>
      <c r="N701" s="52"/>
      <c r="O701" s="60" t="s">
        <v>122</v>
      </c>
      <c r="Q701" s="5"/>
      <c r="R701" s="60"/>
      <c r="U701" s="55"/>
      <c r="V701" s="8"/>
      <c r="W701" s="56"/>
      <c r="X701" s="57"/>
      <c r="Z701" s="52"/>
      <c r="AA701" s="60"/>
      <c r="AC701" s="5"/>
      <c r="AD701" s="60"/>
      <c r="AG701" s="53"/>
      <c r="AH701" s="8"/>
      <c r="AI701" s="47">
        <v>-10</v>
      </c>
      <c r="AJ701" s="48" t="e">
        <f>#REF!</f>
        <v>#REF!</v>
      </c>
    </row>
    <row r="702" spans="2:37" x14ac:dyDescent="0.2">
      <c r="B702" s="46" t="s">
        <v>181</v>
      </c>
      <c r="I702" s="73">
        <v>-18</v>
      </c>
      <c r="J702" s="10" t="e">
        <f>#REF!</f>
        <v>#REF!</v>
      </c>
      <c r="K702" s="49">
        <v>-19</v>
      </c>
      <c r="L702" s="10" t="e">
        <f>J702*0.1</f>
        <v>#REF!</v>
      </c>
      <c r="N702" s="52"/>
      <c r="Q702" s="5"/>
      <c r="U702" s="55"/>
      <c r="V702" s="8"/>
      <c r="W702" s="53"/>
      <c r="X702" s="25"/>
      <c r="Z702" s="52"/>
      <c r="AC702" s="42">
        <v>-10</v>
      </c>
      <c r="AD702" s="5" t="s">
        <v>123</v>
      </c>
      <c r="AG702" s="53"/>
      <c r="AH702" s="8"/>
      <c r="AI702" s="56"/>
      <c r="AJ702" s="57"/>
    </row>
    <row r="703" spans="2:37" x14ac:dyDescent="0.2">
      <c r="B703" s="46" t="s">
        <v>182</v>
      </c>
      <c r="I703" s="49">
        <v>-20</v>
      </c>
      <c r="J703" s="50" t="e">
        <f>#REF!</f>
        <v>#REF!</v>
      </c>
      <c r="K703" s="51">
        <v>-21</v>
      </c>
      <c r="L703" s="50" t="e">
        <f>J703*0.2</f>
        <v>#REF!</v>
      </c>
      <c r="N703" s="52">
        <v>-12</v>
      </c>
      <c r="O703" s="46" t="s">
        <v>124</v>
      </c>
      <c r="Q703" s="61"/>
      <c r="R703" s="5"/>
      <c r="U703" s="55"/>
      <c r="V703" s="8"/>
      <c r="W703" s="49">
        <v>-12</v>
      </c>
      <c r="X703" s="50">
        <v>0</v>
      </c>
      <c r="Z703" s="52"/>
      <c r="AA703" s="46"/>
      <c r="AC703" s="61"/>
      <c r="AD703" s="5"/>
      <c r="AG703" s="53"/>
      <c r="AH703" s="8"/>
      <c r="AI703" s="53"/>
      <c r="AJ703" s="25"/>
    </row>
    <row r="704" spans="2:37" x14ac:dyDescent="0.2">
      <c r="B704" s="46" t="s">
        <v>183</v>
      </c>
      <c r="I704" s="49">
        <v>-22</v>
      </c>
      <c r="J704" s="50" t="e">
        <f>#REF!</f>
        <v>#REF!</v>
      </c>
      <c r="K704" s="51">
        <v>-23</v>
      </c>
      <c r="L704" s="50" t="e">
        <f>J704*0.1</f>
        <v>#REF!</v>
      </c>
      <c r="N704" s="52"/>
      <c r="Q704" s="5"/>
      <c r="U704" s="55"/>
      <c r="V704" s="8"/>
      <c r="W704" s="53"/>
      <c r="X704" s="25"/>
      <c r="Z704" s="52"/>
      <c r="AC704" s="42">
        <v>-11</v>
      </c>
      <c r="AD704" s="5" t="s">
        <v>151</v>
      </c>
      <c r="AG704" s="47">
        <v>-11</v>
      </c>
      <c r="AH704" s="23" t="e">
        <f>#REF!</f>
        <v>#REF!</v>
      </c>
      <c r="AI704" s="53"/>
      <c r="AJ704" s="25"/>
    </row>
    <row r="705" spans="2:36" x14ac:dyDescent="0.2">
      <c r="B705" s="74" t="s">
        <v>184</v>
      </c>
      <c r="I705" s="49">
        <v>-24</v>
      </c>
      <c r="J705" s="10" t="e">
        <f>#REF!</f>
        <v>#REF!</v>
      </c>
      <c r="K705" s="49">
        <v>-25</v>
      </c>
      <c r="L705" s="10" t="e">
        <f>J705*0.06</f>
        <v>#REF!</v>
      </c>
      <c r="N705" s="52">
        <v>-13</v>
      </c>
      <c r="O705" s="46" t="s">
        <v>125</v>
      </c>
      <c r="Q705" s="5"/>
      <c r="U705" s="55"/>
      <c r="V705" s="8"/>
      <c r="W705" s="47">
        <v>-13</v>
      </c>
      <c r="X705" s="48" t="e">
        <f>X698+X700+X703</f>
        <v>#REF!</v>
      </c>
      <c r="Z705" s="52"/>
      <c r="AA705" s="46"/>
      <c r="AC705" s="5"/>
      <c r="AG705" s="56"/>
      <c r="AH705" s="9"/>
      <c r="AI705" s="53"/>
      <c r="AJ705" s="25"/>
    </row>
    <row r="706" spans="2:36" x14ac:dyDescent="0.2">
      <c r="B706" s="45" t="s">
        <v>121</v>
      </c>
      <c r="N706" s="52"/>
      <c r="O706" s="60" t="s">
        <v>126</v>
      </c>
      <c r="Q706" s="5"/>
      <c r="R706" s="5"/>
      <c r="U706" s="55"/>
      <c r="V706" s="8"/>
      <c r="W706" s="56"/>
      <c r="X706" s="57"/>
      <c r="Z706" s="52"/>
      <c r="AA706" s="60"/>
      <c r="AC706" s="5"/>
      <c r="AD706" s="5"/>
      <c r="AG706" s="53"/>
      <c r="AH706" s="8"/>
      <c r="AI706" s="53"/>
      <c r="AJ706" s="25"/>
    </row>
    <row r="707" spans="2:36" x14ac:dyDescent="0.2">
      <c r="B707" s="46" t="s">
        <v>185</v>
      </c>
      <c r="I707" s="49">
        <v>-26</v>
      </c>
      <c r="J707" s="50" t="e">
        <f>J650</f>
        <v>#REF!</v>
      </c>
      <c r="N707" s="52"/>
      <c r="Q707" s="5"/>
      <c r="R707" s="60"/>
      <c r="U707" s="55"/>
      <c r="V707" s="8"/>
      <c r="W707" s="53"/>
      <c r="X707" s="25"/>
      <c r="Z707" s="52"/>
      <c r="AC707" s="5"/>
      <c r="AD707" s="60"/>
      <c r="AG707" s="53"/>
      <c r="AH707" s="8"/>
      <c r="AI707" s="53"/>
      <c r="AJ707" s="25"/>
    </row>
    <row r="708" spans="2:36" x14ac:dyDescent="0.2">
      <c r="B708" s="46" t="s">
        <v>186</v>
      </c>
      <c r="I708" s="49">
        <v>-27</v>
      </c>
      <c r="J708" s="50"/>
      <c r="N708" s="52">
        <v>-14</v>
      </c>
      <c r="O708" s="46" t="s">
        <v>128</v>
      </c>
      <c r="Q708" s="5"/>
      <c r="U708" s="55"/>
      <c r="W708" s="49">
        <v>-14</v>
      </c>
      <c r="X708" s="50" t="e">
        <f>#REF!</f>
        <v>#REF!</v>
      </c>
      <c r="Z708" s="52"/>
      <c r="AA708" s="46"/>
      <c r="AC708" s="5"/>
      <c r="AG708" s="53"/>
      <c r="AH708" s="8"/>
      <c r="AI708" s="53"/>
      <c r="AJ708" s="25"/>
    </row>
    <row r="709" spans="2:36" ht="13.5" thickBot="1" x14ac:dyDescent="0.25">
      <c r="B709" s="46" t="s">
        <v>187</v>
      </c>
      <c r="I709" s="89"/>
      <c r="J709" s="88"/>
      <c r="K709" s="49">
        <v>-28</v>
      </c>
      <c r="L709" s="50" t="e">
        <f>J707-J708</f>
        <v>#REF!</v>
      </c>
      <c r="N709" s="52"/>
      <c r="Q709" s="5"/>
      <c r="R709" s="5"/>
      <c r="U709" s="55"/>
      <c r="W709" s="55"/>
      <c r="X709" s="11"/>
      <c r="Z709" s="52"/>
      <c r="AC709" s="5"/>
      <c r="AD709" s="5"/>
      <c r="AG709" s="53"/>
      <c r="AH709" s="8"/>
      <c r="AI709" s="53"/>
      <c r="AJ709" s="25"/>
    </row>
    <row r="710" spans="2:36" x14ac:dyDescent="0.2">
      <c r="B710" s="45" t="s">
        <v>192</v>
      </c>
      <c r="D710" s="4"/>
      <c r="I710" s="90"/>
      <c r="J710" s="91"/>
      <c r="K710" s="49">
        <v>-29</v>
      </c>
      <c r="L710" s="50" t="e">
        <f>L701+L702+L703+L704+L705+L709</f>
        <v>#REF!</v>
      </c>
      <c r="N710" s="52">
        <v>-15</v>
      </c>
      <c r="O710" s="46" t="s">
        <v>129</v>
      </c>
      <c r="Q710" s="5"/>
      <c r="U710" s="55"/>
      <c r="W710" s="62">
        <v>-15</v>
      </c>
      <c r="X710" s="63" t="e">
        <f>X705+X708</f>
        <v>#REF!</v>
      </c>
      <c r="Z710" s="52"/>
      <c r="AA710" s="46"/>
      <c r="AC710" s="5"/>
      <c r="AG710" s="53"/>
      <c r="AH710" s="8"/>
      <c r="AI710" s="53"/>
      <c r="AJ710" s="25"/>
    </row>
    <row r="711" spans="2:36" ht="13.5" thickBot="1" x14ac:dyDescent="0.25">
      <c r="B711" s="46" t="s">
        <v>188</v>
      </c>
      <c r="H711" s="8"/>
      <c r="I711" s="92">
        <v>-30</v>
      </c>
      <c r="J711" s="93" t="e">
        <f>IF(L710&gt;L697+L698,L710-L697-L698,0)</f>
        <v>#REF!</v>
      </c>
      <c r="K711" s="89"/>
      <c r="L711" s="88"/>
      <c r="N711" s="52"/>
      <c r="U711" s="55"/>
      <c r="W711" s="43"/>
      <c r="X711" s="44"/>
      <c r="Z711" s="52"/>
      <c r="AG711" s="53"/>
      <c r="AH711" s="8"/>
      <c r="AI711" s="8"/>
      <c r="AJ711" s="8"/>
    </row>
    <row r="712" spans="2:36" x14ac:dyDescent="0.2">
      <c r="D712" s="20" t="s">
        <v>127</v>
      </c>
      <c r="H712" s="8"/>
      <c r="I712" s="94"/>
      <c r="J712" s="86"/>
      <c r="K712" s="90"/>
      <c r="L712" s="91"/>
      <c r="N712" s="52">
        <v>-16</v>
      </c>
      <c r="O712" s="46" t="s">
        <v>130</v>
      </c>
      <c r="U712" s="47">
        <v>-16</v>
      </c>
      <c r="V712" s="23" t="e">
        <f>#REF!</f>
        <v>#REF!</v>
      </c>
      <c r="Z712" s="52"/>
      <c r="AA712" s="46"/>
      <c r="AG712" s="53"/>
      <c r="AH712" s="8"/>
      <c r="AI712" s="8"/>
      <c r="AJ712" s="8"/>
    </row>
    <row r="713" spans="2:36" x14ac:dyDescent="0.2">
      <c r="B713" s="46" t="s">
        <v>189</v>
      </c>
      <c r="I713" s="90"/>
      <c r="J713" s="91"/>
      <c r="K713" s="95">
        <v>-31</v>
      </c>
      <c r="L713" s="96" t="e">
        <f>IF(L697+L698&gt;L710,(L697+L698)-L710,0)</f>
        <v>#REF!</v>
      </c>
      <c r="N713" s="52"/>
      <c r="O713" s="46" t="s">
        <v>132</v>
      </c>
      <c r="U713" s="56"/>
      <c r="V713" s="9"/>
      <c r="Z713" s="21"/>
      <c r="AA713" s="21"/>
      <c r="AB713" s="21"/>
      <c r="AC713" s="21" t="str">
        <f>D716</f>
        <v>Janar</v>
      </c>
      <c r="AD713" s="21" t="e">
        <f>E716</f>
        <v>#REF!</v>
      </c>
      <c r="AE713" s="21"/>
      <c r="AF713" s="21" t="e">
        <f>G716</f>
        <v>#REF!</v>
      </c>
      <c r="AG713" s="21"/>
      <c r="AH713" s="21"/>
    </row>
    <row r="714" spans="2:36" x14ac:dyDescent="0.2">
      <c r="B714" s="46" t="s">
        <v>190</v>
      </c>
      <c r="I714" s="90"/>
      <c r="J714" s="91"/>
      <c r="K714" s="49">
        <v>-32</v>
      </c>
      <c r="L714" s="50"/>
      <c r="N714" s="52"/>
      <c r="U714" s="55"/>
      <c r="Z714" s="64" t="s">
        <v>131</v>
      </c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</row>
    <row r="715" spans="2:36" x14ac:dyDescent="0.2">
      <c r="B715" s="46" t="s">
        <v>191</v>
      </c>
      <c r="I715" s="94"/>
      <c r="J715" s="86"/>
      <c r="K715" s="49">
        <v>-33</v>
      </c>
      <c r="L715" s="50" t="e">
        <f>L713+L714</f>
        <v>#REF!</v>
      </c>
      <c r="N715" s="52">
        <v>-17</v>
      </c>
      <c r="O715" s="46" t="s">
        <v>133</v>
      </c>
      <c r="U715" s="47">
        <v>-17</v>
      </c>
      <c r="V715" s="23" t="e">
        <f>#REF!</f>
        <v>#REF!</v>
      </c>
    </row>
    <row r="716" spans="2:36" x14ac:dyDescent="0.2">
      <c r="B716" s="64"/>
      <c r="C716" s="21"/>
      <c r="D716" s="21" t="s">
        <v>116</v>
      </c>
      <c r="E716" s="21" t="e">
        <f>E43+1</f>
        <v>#REF!</v>
      </c>
      <c r="F716" s="21"/>
      <c r="G716" s="21" t="e">
        <f>J684</f>
        <v>#REF!</v>
      </c>
      <c r="H716" s="21"/>
      <c r="O716" s="46" t="s">
        <v>136</v>
      </c>
      <c r="U716" s="18"/>
      <c r="V716" s="9"/>
      <c r="AF716" s="5" t="s">
        <v>135</v>
      </c>
    </row>
    <row r="717" spans="2:36" ht="13.5" x14ac:dyDescent="0.25">
      <c r="Z717" s="65" t="s">
        <v>134</v>
      </c>
    </row>
    <row r="718" spans="2:36" x14ac:dyDescent="0.2">
      <c r="B718" s="46" t="s">
        <v>131</v>
      </c>
      <c r="N718" s="21"/>
      <c r="O718" s="21"/>
      <c r="P718" s="21"/>
      <c r="Q718" s="21"/>
      <c r="R718" s="21" t="str">
        <f>D716</f>
        <v>Janar</v>
      </c>
      <c r="S718" s="21"/>
      <c r="T718" s="21" t="e">
        <f>E716</f>
        <v>#REF!</v>
      </c>
      <c r="U718" s="21"/>
      <c r="V718" s="21" t="e">
        <f>G716</f>
        <v>#REF!</v>
      </c>
    </row>
    <row r="719" spans="2:36" x14ac:dyDescent="0.2"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N719" s="64" t="s">
        <v>131</v>
      </c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Z719" s="2"/>
      <c r="AB719" t="s">
        <v>137</v>
      </c>
    </row>
    <row r="721" spans="2:37" x14ac:dyDescent="0.2">
      <c r="C721" s="46" t="s">
        <v>134</v>
      </c>
      <c r="G721" s="5" t="s">
        <v>135</v>
      </c>
      <c r="T721" s="5" t="s">
        <v>135</v>
      </c>
      <c r="Z721" s="2"/>
      <c r="AB721" t="s">
        <v>139</v>
      </c>
      <c r="AH721" s="46" t="s">
        <v>140</v>
      </c>
      <c r="AI721" s="8"/>
      <c r="AJ721" s="17"/>
      <c r="AK721" s="23"/>
    </row>
    <row r="722" spans="2:37" ht="13.5" x14ac:dyDescent="0.25">
      <c r="N722" s="65" t="s">
        <v>134</v>
      </c>
      <c r="AI722" s="8"/>
      <c r="AJ722" s="18"/>
      <c r="AK722" s="9"/>
    </row>
    <row r="723" spans="2:37" x14ac:dyDescent="0.2">
      <c r="C723" s="2"/>
      <c r="D723" s="46" t="s">
        <v>137</v>
      </c>
      <c r="F723" s="2"/>
      <c r="G723" s="46" t="s">
        <v>141</v>
      </c>
      <c r="Z723" s="2"/>
      <c r="AB723" t="s">
        <v>141</v>
      </c>
      <c r="AD723" s="16"/>
    </row>
    <row r="724" spans="2:37" ht="13.5" x14ac:dyDescent="0.25">
      <c r="I724" s="52">
        <v>-34</v>
      </c>
      <c r="J724" s="46" t="s">
        <v>138</v>
      </c>
      <c r="K724" s="47">
        <v>-34</v>
      </c>
      <c r="L724" s="23"/>
      <c r="N724" s="2"/>
      <c r="P724" t="s">
        <v>137</v>
      </c>
      <c r="AD724" s="16" t="s">
        <v>145</v>
      </c>
      <c r="AI724" s="65"/>
      <c r="AJ724" s="65" t="s">
        <v>146</v>
      </c>
    </row>
    <row r="725" spans="2:37" ht="14.25" thickBot="1" x14ac:dyDescent="0.3">
      <c r="C725" s="2"/>
      <c r="D725" s="46" t="s">
        <v>139</v>
      </c>
      <c r="F725" s="2"/>
      <c r="G725" s="46" t="s">
        <v>103</v>
      </c>
      <c r="K725" s="18"/>
      <c r="L725" s="9"/>
      <c r="Z725" s="2"/>
      <c r="AB725" t="s">
        <v>103</v>
      </c>
      <c r="AI725" s="65"/>
      <c r="AJ725" s="65" t="s">
        <v>147</v>
      </c>
    </row>
    <row r="726" spans="2:37" x14ac:dyDescent="0.2">
      <c r="N726" s="2"/>
      <c r="P726" t="s">
        <v>139</v>
      </c>
      <c r="V726" s="46" t="s">
        <v>148</v>
      </c>
      <c r="W726" s="39"/>
      <c r="X726" s="40"/>
    </row>
    <row r="727" spans="2:37" ht="13.5" thickBot="1" x14ac:dyDescent="0.25">
      <c r="F727" s="16" t="s">
        <v>142</v>
      </c>
      <c r="W727" s="43"/>
      <c r="X727" s="44"/>
    </row>
    <row r="728" spans="2:37" ht="13.5" x14ac:dyDescent="0.25">
      <c r="K728" s="65" t="s">
        <v>143</v>
      </c>
      <c r="N728" s="2"/>
      <c r="P728" t="s">
        <v>141</v>
      </c>
      <c r="R728" s="16"/>
    </row>
    <row r="729" spans="2:37" ht="13.5" x14ac:dyDescent="0.25">
      <c r="E729" s="16"/>
      <c r="K729" s="65" t="s">
        <v>144</v>
      </c>
      <c r="R729" s="16" t="s">
        <v>142</v>
      </c>
      <c r="W729" s="65" t="s">
        <v>143</v>
      </c>
    </row>
    <row r="730" spans="2:37" ht="13.5" x14ac:dyDescent="0.25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N730" s="2"/>
      <c r="P730" t="s">
        <v>103</v>
      </c>
      <c r="W730" s="65" t="s">
        <v>144</v>
      </c>
    </row>
    <row r="731" spans="2:37" x14ac:dyDescent="0.2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</row>
    <row r="732" spans="2:37" x14ac:dyDescent="0.2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</row>
    <row r="733" spans="2:37" x14ac:dyDescent="0.2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</row>
    <row r="734" spans="2:37" x14ac:dyDescent="0.2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</row>
    <row r="735" spans="2:37" x14ac:dyDescent="0.2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</row>
    <row r="736" spans="2:37" x14ac:dyDescent="0.2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</row>
    <row r="737" spans="2:12" x14ac:dyDescent="0.2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</row>
    <row r="738" spans="2:12" x14ac:dyDescent="0.2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</row>
    <row r="739" spans="2:12" x14ac:dyDescent="0.2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</row>
    <row r="740" spans="2:12" x14ac:dyDescent="0.2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</row>
    <row r="741" spans="2:12" x14ac:dyDescent="0.2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</row>
    <row r="742" spans="2:12" x14ac:dyDescent="0.2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</row>
    <row r="743" spans="2:12" x14ac:dyDescent="0.2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</row>
    <row r="744" spans="2:12" x14ac:dyDescent="0.2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</row>
    <row r="745" spans="2:12" x14ac:dyDescent="0.2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</row>
    <row r="746" spans="2:12" x14ac:dyDescent="0.2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</row>
    <row r="747" spans="2:12" x14ac:dyDescent="0.2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</row>
  </sheetData>
  <phoneticPr fontId="4" type="noConversion"/>
  <pageMargins left="0.26" right="0.16" top="0.3" bottom="0.44" header="0.24" footer="0.28000000000000003"/>
  <pageSetup scale="90" orientation="portrait" r:id="rId1"/>
  <headerFooter alignWithMargins="0"/>
  <rowBreaks count="9" manualBreakCount="9">
    <brk id="60" max="16383" man="1"/>
    <brk id="120" max="36" man="1"/>
    <brk id="182" max="16383" man="1"/>
    <brk id="304" max="16383" man="1"/>
    <brk id="365" max="16383" man="1"/>
    <brk id="426" max="16383" man="1"/>
    <brk id="487" max="16383" man="1"/>
    <brk id="548" max="16383" man="1"/>
    <brk id="670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RAPORTET</vt:lpstr>
      <vt:lpstr>FURNITORET</vt:lpstr>
      <vt:lpstr>ANALIZE BILANCI </vt:lpstr>
      <vt:lpstr>pasqyra e performances</vt:lpstr>
      <vt:lpstr>Dekl.M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Bledi</dc:creator>
  <cp:lastModifiedBy>Endrit</cp:lastModifiedBy>
  <cp:lastPrinted>2019-04-18T13:23:17Z</cp:lastPrinted>
  <dcterms:created xsi:type="dcterms:W3CDTF">2011-02-23T17:48:39Z</dcterms:created>
  <dcterms:modified xsi:type="dcterms:W3CDTF">2020-08-03T19:28:10Z</dcterms:modified>
</cp:coreProperties>
</file>