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NATI I SHEQERIT\Bilanci\"/>
    </mc:Choice>
  </mc:AlternateContent>
  <bookViews>
    <workbookView xWindow="0" yWindow="0" windowWidth="15360" windowHeight="7755" tabRatio="823" activeTab="2"/>
  </bookViews>
  <sheets>
    <sheet name="Kopertina" sheetId="1" r:id="rId1"/>
    <sheet name="Aktivet" sheetId="4" r:id="rId2"/>
    <sheet name="Pasivet" sheetId="14" r:id="rId3"/>
    <sheet name="Ardh.Shpenz.1" sheetId="15" r:id="rId4"/>
    <sheet name="Fluksi M.direkte" sheetId="17" r:id="rId5"/>
    <sheet name="Kapitali pa Konsol." sheetId="20" r:id="rId6"/>
    <sheet name="Informacion i pergjithshem " sheetId="23" r:id="rId7"/>
    <sheet name="Shpjegim zerave te bilancit " sheetId="22" r:id="rId8"/>
    <sheet name="Shenime te tjera shpjeguese" sheetId="21" r:id="rId9"/>
  </sheets>
  <calcPr calcId="152511"/>
</workbook>
</file>

<file path=xl/calcChain.xml><?xml version="1.0" encoding="utf-8"?>
<calcChain xmlns="http://schemas.openxmlformats.org/spreadsheetml/2006/main">
  <c r="P191" i="22" l="1"/>
  <c r="K210" i="22"/>
  <c r="K172" i="22"/>
  <c r="K137" i="22"/>
  <c r="K129" i="22"/>
  <c r="H72" i="22"/>
  <c r="H75" i="22"/>
  <c r="F75" i="22"/>
  <c r="G73" i="22"/>
  <c r="G75" i="22"/>
  <c r="G74" i="22"/>
  <c r="F11" i="17"/>
  <c r="F10" i="17"/>
  <c r="K209" i="22"/>
  <c r="F12" i="17"/>
  <c r="K200" i="22"/>
  <c r="K186" i="22"/>
  <c r="F29" i="15"/>
  <c r="K51" i="22"/>
  <c r="G35" i="4"/>
  <c r="I54" i="21"/>
  <c r="K44" i="22"/>
  <c r="K42" i="22"/>
  <c r="K50" i="22"/>
  <c r="K49" i="22"/>
  <c r="K99" i="22"/>
  <c r="K170" i="22"/>
  <c r="K153" i="22"/>
  <c r="D226" i="22"/>
  <c r="K226" i="22"/>
  <c r="Q220" i="22"/>
  <c r="E186" i="22"/>
  <c r="K145" i="22"/>
  <c r="K115" i="22"/>
  <c r="K111" i="22"/>
  <c r="K107" i="22"/>
  <c r="K105" i="22"/>
  <c r="L23" i="22"/>
  <c r="L14" i="22"/>
  <c r="L19" i="22"/>
  <c r="K35" i="22"/>
  <c r="N48" i="4"/>
  <c r="G39" i="14"/>
  <c r="K157" i="22"/>
  <c r="G9" i="17"/>
  <c r="G29" i="15"/>
  <c r="H11" i="20"/>
  <c r="H12" i="20"/>
  <c r="G10" i="20"/>
  <c r="F25" i="17"/>
  <c r="D16" i="20"/>
  <c r="D21" i="20"/>
  <c r="E16" i="20"/>
  <c r="E21" i="20"/>
  <c r="F16" i="20"/>
  <c r="F21" i="20"/>
  <c r="C16" i="20"/>
  <c r="C21" i="20"/>
  <c r="H10" i="20"/>
  <c r="G25" i="17"/>
  <c r="G16" i="15"/>
  <c r="G21" i="15"/>
  <c r="G31" i="15"/>
  <c r="G35" i="15"/>
  <c r="B2" i="14"/>
  <c r="B2" i="15"/>
  <c r="B2" i="17"/>
  <c r="B2" i="20"/>
  <c r="J66" i="22"/>
  <c r="F17" i="17"/>
  <c r="D230" i="22"/>
  <c r="B230" i="22"/>
  <c r="D228" i="22"/>
  <c r="B228" i="22"/>
  <c r="B226" i="22"/>
  <c r="B209" i="22"/>
  <c r="F16" i="15"/>
  <c r="F21" i="15"/>
  <c r="F31" i="15"/>
  <c r="H19" i="20"/>
  <c r="H10" i="14"/>
  <c r="H14" i="14"/>
  <c r="H8" i="14"/>
  <c r="H23" i="14"/>
  <c r="H22" i="14"/>
  <c r="H30" i="14"/>
  <c r="G23" i="14"/>
  <c r="G22" i="14"/>
  <c r="G10" i="14"/>
  <c r="H9" i="4"/>
  <c r="H12" i="4"/>
  <c r="H8" i="4"/>
  <c r="H15" i="4"/>
  <c r="H20" i="4"/>
  <c r="H30" i="4"/>
  <c r="H35" i="4"/>
  <c r="H29" i="4"/>
  <c r="H41" i="4"/>
  <c r="G41" i="4"/>
  <c r="G30" i="4"/>
  <c r="G29" i="4"/>
  <c r="G20" i="4"/>
  <c r="G12" i="4"/>
  <c r="G8" i="4"/>
  <c r="G47" i="4"/>
  <c r="G9" i="4"/>
  <c r="L27" i="22"/>
  <c r="K230" i="22"/>
  <c r="G15" i="4"/>
  <c r="G14" i="14"/>
  <c r="G8" i="14"/>
  <c r="G29" i="14"/>
  <c r="G32" i="17"/>
  <c r="G34" i="17"/>
  <c r="F33" i="17"/>
  <c r="G16" i="20"/>
  <c r="H9" i="20"/>
  <c r="H16" i="20"/>
  <c r="K174" i="22"/>
  <c r="F13" i="17"/>
  <c r="O48" i="4"/>
  <c r="H47" i="4"/>
  <c r="H29" i="14"/>
  <c r="H41" i="14"/>
  <c r="F33" i="15"/>
  <c r="K161" i="22"/>
  <c r="K163" i="22"/>
  <c r="F35" i="15"/>
  <c r="F9" i="17"/>
  <c r="F32" i="17"/>
  <c r="F34" i="17"/>
  <c r="K232" i="22"/>
  <c r="G40" i="14"/>
  <c r="G30" i="14"/>
  <c r="G41" i="14"/>
  <c r="G17" i="20"/>
  <c r="G21" i="20"/>
  <c r="H21" i="20"/>
  <c r="H17" i="20"/>
</calcChain>
</file>

<file path=xl/sharedStrings.xml><?xml version="1.0" encoding="utf-8"?>
<sst xmlns="http://schemas.openxmlformats.org/spreadsheetml/2006/main" count="595" uniqueCount="363">
  <si>
    <t>Deri   me</t>
  </si>
  <si>
    <t>me  date</t>
  </si>
  <si>
    <t xml:space="preserve">  Data e depozitimit</t>
  </si>
  <si>
    <t>Data e krijimit</t>
  </si>
  <si>
    <t>Nr. i  Regjistrit  Tregetar</t>
  </si>
  <si>
    <t>Nr</t>
  </si>
  <si>
    <t>I</t>
  </si>
  <si>
    <t>II</t>
  </si>
  <si>
    <t>Ndertesa</t>
  </si>
  <si>
    <t xml:space="preserve">Emertimi </t>
  </si>
  <si>
    <t>Adresa e Selise</t>
  </si>
  <si>
    <t>N.I.P.T -i</t>
  </si>
  <si>
    <t xml:space="preserve">  Periudha    Nga</t>
  </si>
  <si>
    <t xml:space="preserve">  Data  e  mbylljes</t>
  </si>
  <si>
    <t xml:space="preserve">  Miratuar  nga</t>
  </si>
  <si>
    <t>P A S Q Y R A T     F I N A N C I A R E</t>
  </si>
  <si>
    <t>Statusi   Juridik</t>
  </si>
  <si>
    <t>A   K   T   I   V   E   T</t>
  </si>
  <si>
    <t>Shenime</t>
  </si>
  <si>
    <t>Ushtrimi</t>
  </si>
  <si>
    <t>Mbyllur</t>
  </si>
  <si>
    <t>Para ardhes</t>
  </si>
  <si>
    <t>A K T I V E T    A F A T S H K U R T E R A</t>
  </si>
  <si>
    <t>Aktivet  monetare</t>
  </si>
  <si>
    <t>Derivative dhe aktive te mbajtura per tregetim</t>
  </si>
  <si>
    <t>i</t>
  </si>
  <si>
    <t>ii</t>
  </si>
  <si>
    <t xml:space="preserve">Derivative </t>
  </si>
  <si>
    <t>Aktive te mbajtura per tregetim</t>
  </si>
  <si>
    <t>Aktive te tjera financiare afatshkurtera</t>
  </si>
  <si>
    <t>iii</t>
  </si>
  <si>
    <t>iv</t>
  </si>
  <si>
    <t>v</t>
  </si>
  <si>
    <t>Llogari / Kerkesa te arketueshme</t>
  </si>
  <si>
    <t>Llogari / Kerkesa te tjera te arketueshme</t>
  </si>
  <si>
    <t>Instrumenta te tjera borxhi</t>
  </si>
  <si>
    <t>Investime te tjera financiare</t>
  </si>
  <si>
    <t>Inventari</t>
  </si>
  <si>
    <t>Produkte te gateshme</t>
  </si>
  <si>
    <t>Mallra per rishitje</t>
  </si>
  <si>
    <t>Parapagesa per furnizime</t>
  </si>
  <si>
    <t>Aktive biologjike afatshkurtera</t>
  </si>
  <si>
    <t>Aktive afatshkurtera te mbajtura per rishitje</t>
  </si>
  <si>
    <t>Parapagime dhe shpenzime te shtyra</t>
  </si>
  <si>
    <t>A K T I V E T    A F A T G J A T A</t>
  </si>
  <si>
    <t>Investimet  financiare afatgjata</t>
  </si>
  <si>
    <t xml:space="preserve">i 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</si>
  <si>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</si>
  <si>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</si>
  <si>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</si>
  <si>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</si>
  <si>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</si>
  <si>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Pjesemarje te tjera ne njesi te kontrolluara</t>
  </si>
  <si>
    <t>Aksione dhe investime te tjera ne pjesemarje</t>
  </si>
  <si>
    <t>Aksone dhe letra te tjera me vlere</t>
  </si>
  <si>
    <t>Llogari / Kerkesa te arketueshme afatgjata</t>
  </si>
  <si>
    <t>Toka</t>
  </si>
  <si>
    <t>Makineri dhe pausje</t>
  </si>
  <si>
    <t>Emri i mire</t>
  </si>
  <si>
    <t>Shpenzimet e zhvillimit</t>
  </si>
  <si>
    <t>Aktive tjera afat gjata materiale ( me Vl.Kontab)</t>
  </si>
  <si>
    <t>Aktive tjera afat gjata jo materiale</t>
  </si>
  <si>
    <t>Derivativet</t>
  </si>
  <si>
    <t>Huamarjet</t>
  </si>
  <si>
    <t>Huat  dhe  parapagimet</t>
  </si>
  <si>
    <t>Grantet dhe te ardhurat e shtyra</t>
  </si>
  <si>
    <t>Provizionet afatshkurtera</t>
  </si>
  <si>
    <t>Banka</t>
  </si>
  <si>
    <t>Arka</t>
  </si>
  <si>
    <t>Kthimet / ripagesat e huave afatgjata</t>
  </si>
  <si>
    <t>Bono te konvertueshme</t>
  </si>
  <si>
    <t>Veprimtaria  Kryesore</t>
  </si>
  <si>
    <t xml:space="preserve"> Huat dhe oblikacionet afatshkurtera</t>
  </si>
  <si>
    <t>Te pagushme ndaj furnitoreve</t>
  </si>
  <si>
    <t>Detyrime tatimore</t>
  </si>
  <si>
    <t>Hua te tjera</t>
  </si>
  <si>
    <t>Parapagime e arketuara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</si>
  <si>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</si>
  <si>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</si>
  <si>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</si>
  <si>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</si>
  <si>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</si>
  <si>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</si>
  <si>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</si>
  <si>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</si>
  <si>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</si>
  <si>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</si>
  <si>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</si>
  <si>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</si>
  <si>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</si>
  <si>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</si>
  <si>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</si>
  <si>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</si>
  <si>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</si>
  <si>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</si>
  <si>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</si>
  <si>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</si>
  <si>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</si>
  <si>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</si>
  <si>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</si>
  <si>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</si>
  <si>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Ndrysh.ne invent.prod.gateshme e punes ne proces</t>
  </si>
  <si>
    <t>(pakesimet shpenz.e rritjet pakesim shpenzimesh)</t>
  </si>
  <si>
    <t>Puna e kryer nga njesite ekon.raportuese per qellimet</t>
  </si>
  <si>
    <t>e veta dhe e kapitalizuar</t>
  </si>
  <si>
    <t>Mallrat,lendet e para dhe sherbimet</t>
  </si>
  <si>
    <t>Shpenzime te tjera nga veprimtaria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</si>
  <si>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</si>
  <si>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</si>
  <si>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</si>
  <si>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</si>
  <si>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</si>
  <si>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Fitimi (humbja) nga veprimtarite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</si>
  <si>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</si>
  <si>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</si>
  <si>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</si>
  <si>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ardhurat dhe shpenzimet nga interesi</t>
  </si>
  <si>
    <t>Fitimet (Humbjet) nga kursi kembimit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</si>
  <si>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</si>
  <si>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</si>
  <si>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</si>
  <si>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</si>
  <si>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Perfshin pjesen e fitimit neto per aksioneret e shoqerise meme</t>
  </si>
  <si>
    <t>Pjesa e fitimit neto per aksioneret e pakices</t>
  </si>
  <si>
    <t>Te pagushme ndaj punonjesve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</si>
  <si>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</si>
  <si>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</si>
  <si>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</si>
  <si>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</si>
  <si>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</si>
  <si>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</si>
  <si>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Aksione te Thesari te Riblera</t>
  </si>
  <si>
    <t>Nje pasqyre e pa Konsoliduar</t>
  </si>
  <si>
    <t>Rezerva stat.ligjore</t>
  </si>
  <si>
    <t>Aksione thesari</t>
  </si>
  <si>
    <t xml:space="preserve">Fitimi pashperndare </t>
  </si>
  <si>
    <t>Emetimi aksioneve</t>
  </si>
  <si>
    <t>Emetimi kapitali aksionar</t>
  </si>
  <si>
    <t>Per Drejtimin  e Njesise  Ekonomike</t>
  </si>
  <si>
    <t xml:space="preserve">(  Ne zbatim te Standartit Kombetar te Kontabilitetit Nr.2 dhe </t>
  </si>
  <si>
    <t>Interesi i paguar</t>
  </si>
  <si>
    <t>Tatimfitimi i paguar</t>
  </si>
  <si>
    <t>Fluksi i parave nga veprimtaritë investuese</t>
  </si>
  <si>
    <t>Blerja e aktiveve afatgjata materiale</t>
  </si>
  <si>
    <t>Interesi i arkëtuar</t>
  </si>
  <si>
    <t>Dividendët e arkëtuar</t>
  </si>
  <si>
    <t>Të ardhura nga emetimi i kapitalit aksionar</t>
  </si>
  <si>
    <t>Rritja/rënia neto e mjeteve monetare</t>
  </si>
  <si>
    <t>Mjetet monetare në fillim të periudhës kontabël</t>
  </si>
  <si>
    <t>Mjetet monetare në fund të periudhës kontabël</t>
  </si>
  <si>
    <t>Fluksi i parave nga veprimtaritë e shfrytëzimit</t>
  </si>
  <si>
    <t>Paratë e arkëtuara nga klientët</t>
  </si>
  <si>
    <t>Paratë e paguara ndaj furnitorëve dhe punonjësve</t>
  </si>
  <si>
    <t>Paratë e ardhura nga veprimtaritë</t>
  </si>
  <si>
    <t>Paraja neto nga veprimtaritë e shfrytëzimit</t>
  </si>
  <si>
    <t>Blerja e kompanisë së kontrolluar X minus paratë e Arkëtuara</t>
  </si>
  <si>
    <t>Të ardhurat nga shitja e pajisjeve</t>
  </si>
  <si>
    <t>Paraja neto e përdorur në veprimtaritë investuese</t>
  </si>
  <si>
    <t>Fluksi i parave nga aktivitetet financiare</t>
  </si>
  <si>
    <t>Dividendë të paguar</t>
  </si>
  <si>
    <t>Paraja neto e përdorur në veprimtaritë financiare</t>
  </si>
  <si>
    <t xml:space="preserve">  Ligjit Nr. 9228 Date 29.04.2004 , i ndryshuar " Per Kontabilitetin dhe Pasqyrat Financiare"  )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</si>
  <si>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</si>
  <si>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</si>
  <si>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</si>
  <si>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</si>
  <si>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</si>
  <si>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</si>
  <si>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</si>
  <si>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</si>
  <si>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</si>
  <si>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</si>
  <si>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</si>
  <si>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</si>
  <si>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</si>
  <si>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</si>
  <si>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</si>
  <si>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</si>
  <si>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</si>
  <si>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</si>
  <si>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</si>
  <si>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</si>
  <si>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</si>
  <si>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</si>
  <si>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</si>
  <si>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</si>
  <si>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</si>
  <si>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</si>
  <si>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</si>
  <si>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</si>
  <si>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</si>
  <si>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</si>
  <si>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</si>
  <si>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</si>
  <si>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</si>
  <si>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</si>
  <si>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</si>
  <si>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</si>
  <si>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</si>
  <si>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</si>
  <si>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</si>
  <si>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</si>
  <si>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</si>
  <si>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</si>
  <si>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</si>
  <si>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>Ref.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</si>
  <si>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</si>
  <si>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</si>
  <si>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</si>
  <si>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</si>
  <si>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</si>
  <si>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</si>
  <si>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</si>
  <si>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</si>
  <si>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</si>
  <si>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</si>
  <si>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</si>
  <si>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</si>
  <si>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</si>
  <si>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</si>
  <si>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</si>
  <si>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</si>
  <si>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</si>
  <si>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</si>
  <si>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</si>
  <si>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</si>
  <si>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</si>
  <si>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</si>
  <si>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</si>
  <si>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</si>
  <si>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Te drejta e detyrime ndaj ortakeve</t>
  </si>
  <si>
    <t xml:space="preserve">Nuk ka </t>
  </si>
  <si>
    <t>Aktive biologjike afatshkurtra</t>
  </si>
  <si>
    <t>Aktive afatshkurtra te mbajtura per rishitje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</si>
  <si>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</si>
  <si>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</si>
  <si>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</si>
  <si>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</si>
  <si>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</si>
  <si>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</si>
  <si>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</si>
  <si>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</si>
  <si>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</si>
  <si>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</si>
  <si>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Overdraftet bankare</t>
  </si>
  <si>
    <t>Huamarrje afat shkuatra</t>
  </si>
  <si>
    <t>Te pagueshme ndaj furnitoreve</t>
  </si>
  <si>
    <t>Te pagueshme ndaj punonjesve</t>
  </si>
  <si>
    <t>Detyrime per Sigurime Shoq.Shend.</t>
  </si>
  <si>
    <t>Detyrime tatimore per TAP-in</t>
  </si>
  <si>
    <t>Detyrime tatimore per Tatimin ne Burim</t>
  </si>
  <si>
    <t>Dividente per tu paguar</t>
  </si>
  <si>
    <t>Debitore dhe Kreditore te tjere</t>
  </si>
  <si>
    <t>Provizionet afatshkurtra</t>
  </si>
  <si>
    <t>PASIVET  AFATGJATA</t>
  </si>
  <si>
    <t xml:space="preserve">KAPITALI </t>
  </si>
  <si>
    <t>Njesite ose aksionet e thesarit (Negative)</t>
  </si>
  <si>
    <t>●</t>
  </si>
  <si>
    <t>Fitimi i ushtrimit</t>
  </si>
  <si>
    <t>Shpenzime te pa zbriteshme</t>
  </si>
  <si>
    <t>Fitimi para tatimit</t>
  </si>
  <si>
    <t>Tatimi mbi fitimin</t>
  </si>
  <si>
    <t>IV</t>
  </si>
  <si>
    <t>Pasqyra e te Ardhurave dhe Shpenzimeve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</si>
  <si>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</si>
  <si>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</si>
  <si>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</si>
  <si>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</si>
  <si>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</si>
  <si>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</si>
  <si>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 H E N I M E T          SHP J E G U E S E</t>
  </si>
  <si>
    <t>Te ardhurat dhe shpenzimet financiare nga pjesmarjet</t>
  </si>
  <si>
    <t>Pasqyra financire individuale</t>
  </si>
  <si>
    <t>Administrator</t>
  </si>
  <si>
    <t>Financime te tjera</t>
  </si>
  <si>
    <t>Ne  Leke</t>
  </si>
  <si>
    <t>Ne     Leke</t>
  </si>
  <si>
    <t>Ne   Leke</t>
  </si>
  <si>
    <t>Sipas natyres ne lek</t>
  </si>
  <si>
    <t>Sipas metodes direkte   ne  Leke</t>
  </si>
  <si>
    <t>Shitjet mall</t>
  </si>
  <si>
    <t>lek</t>
  </si>
  <si>
    <t>V</t>
  </si>
  <si>
    <t>Pasqyra e fluksit te parase</t>
  </si>
  <si>
    <t xml:space="preserve">parate e arketuara nga klientet </t>
  </si>
  <si>
    <t>xv</t>
  </si>
  <si>
    <t>VI</t>
  </si>
  <si>
    <t>Pasqyra e ndryshimeve ne kapital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</si>
  <si>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</si>
  <si>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</si>
  <si>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</si>
  <si>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</si>
  <si>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</si>
  <si>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</si>
  <si>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</si>
  <si>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</si>
  <si>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</si>
  <si>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Humbja e vitit eshte</t>
  </si>
  <si>
    <t>Lek</t>
  </si>
  <si>
    <t>Kapital i emetuar</t>
  </si>
  <si>
    <t>S H E N I M E T          SH P J E G U E S E</t>
  </si>
  <si>
    <t>Korce</t>
  </si>
  <si>
    <t>Pozicioni me 31 dhjetor 2008</t>
  </si>
  <si>
    <t>Pozicioni me 31 dhjetor 2009</t>
  </si>
  <si>
    <t>Shpenzimet e panjohuranuk ka</t>
  </si>
  <si>
    <t>Fitim I vitit</t>
  </si>
  <si>
    <t>Lendet e para e materiale ndihmese</t>
  </si>
  <si>
    <t xml:space="preserve">     Kuadri kontabel i aplikuar : Standartet Kombetare te Kontabilitetit ne Shqiperi.(SKK 2; 49)</t>
  </si>
  <si>
    <t>Tvsh</t>
  </si>
  <si>
    <t>Gjoba</t>
  </si>
  <si>
    <t>Shpenzime te panjohura  gjoba</t>
  </si>
  <si>
    <t>Nderhyrje nga kontrolli</t>
  </si>
  <si>
    <t>Nga Kontrolli tatimor</t>
  </si>
  <si>
    <t xml:space="preserve">Tatim mbi fitimin </t>
  </si>
  <si>
    <t>"SHEQERI  ''</t>
  </si>
  <si>
    <t>SH.A.</t>
  </si>
  <si>
    <t>MALIQ KORCE</t>
  </si>
  <si>
    <t>K54105009I</t>
  </si>
  <si>
    <t>Prodhim sheqeri,alkool,niseshte</t>
  </si>
  <si>
    <t xml:space="preserve">Shoqeria  " Sheqeri "              SH.A.                     </t>
  </si>
  <si>
    <t>Inventar I imet</t>
  </si>
  <si>
    <t>Pagesa per qira financiare</t>
  </si>
  <si>
    <t>blerje mallrash</t>
  </si>
  <si>
    <t>energji</t>
  </si>
  <si>
    <t>te ndryshme</t>
  </si>
  <si>
    <t>dieta</t>
  </si>
  <si>
    <t>shpen te tjera financiare</t>
  </si>
  <si>
    <t>t.qiraje</t>
  </si>
  <si>
    <t>dollare</t>
  </si>
  <si>
    <t>Raiffeisen</t>
  </si>
  <si>
    <t>Detyrime tatimore per tatim ne burim</t>
  </si>
  <si>
    <t>01.01.2010</t>
  </si>
  <si>
    <t>31.12.2010</t>
  </si>
  <si>
    <t>20.03.2011</t>
  </si>
  <si>
    <t xml:space="preserve"> (                               )</t>
  </si>
  <si>
    <t>B  I  L  A  N  C  I     2010</t>
  </si>
  <si>
    <t>Pasqyra   e   te   Ardhurave   dhe   Shpenzimeve     2010</t>
  </si>
  <si>
    <t>Pasqyra   e   Fluksit   te  Parase   2010</t>
  </si>
  <si>
    <t>sigurime</t>
  </si>
  <si>
    <t>telefon</t>
  </si>
  <si>
    <t>vergji</t>
  </si>
  <si>
    <t>vertetime</t>
  </si>
  <si>
    <t>Pozicioni me 31 dhjetor 2010</t>
  </si>
  <si>
    <t>Pasqyra  e  Ndryshimeve  ne  Kapital  2010</t>
  </si>
  <si>
    <t xml:space="preserve">        b) VIJIMESIA e veprimtarise ekonomike nuk eshte e sigurt sepse njesia nuk </t>
  </si>
  <si>
    <t>zhvillon aktivitetin e saj per te cilin eshte krijuar</t>
  </si>
  <si>
    <t>Kerkesa te tjera te arketueshme</t>
  </si>
  <si>
    <t>Instrumenta</t>
  </si>
  <si>
    <t>Rikupero</t>
  </si>
  <si>
    <t>Materiale</t>
  </si>
  <si>
    <t>Keshilli mbikqyres</t>
  </si>
  <si>
    <t>Qirate</t>
  </si>
  <si>
    <t>parate e arketuara nga qirtate</t>
  </si>
  <si>
    <t>paga</t>
  </si>
  <si>
    <t>keshilli mbikqyres</t>
  </si>
  <si>
    <t>komisione bankare</t>
  </si>
  <si>
    <t>tatim page personeli</t>
  </si>
  <si>
    <t>tatim ne burim k.mbikqyres</t>
  </si>
  <si>
    <t>udheti e dieta</t>
  </si>
  <si>
    <t>takse qeraje</t>
  </si>
  <si>
    <t>shp financiare</t>
  </si>
  <si>
    <t>blerje materiale te ndryshem</t>
  </si>
  <si>
    <t>mallra ,kancalri etj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</si>
</sst>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26"/>
      <name val="Arial Narrow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u/>
      <sz val="11"/>
      <name val="Arial"/>
    </font>
    <font>
      <b/>
      <u/>
      <sz val="14"/>
      <name val="Arial"/>
      <family val="2"/>
    </font>
    <font>
      <u/>
      <sz val="10"/>
      <name val="Arial"/>
    </font>
    <font>
      <b/>
      <u/>
      <sz val="12"/>
      <name val="Arial"/>
      <family val="2"/>
    </font>
    <font>
      <b/>
      <sz val="10"/>
      <name val="Arial"/>
    </font>
    <font>
      <b/>
      <sz val="10"/>
      <color indexed="10"/>
      <name val="Arial"/>
    </font>
    <font>
      <b/>
      <u/>
      <sz val="10"/>
      <name val="Arial"/>
    </font>
    <font>
      <b/>
      <u/>
      <sz val="10"/>
      <name val="Arial"/>
      <family val="2"/>
    </font>
    <font>
      <i/>
      <sz val="10"/>
      <name val="Arial"/>
    </font>
    <font>
      <b/>
      <sz val="10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3" fillId="0" borderId="0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Border="1"/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7" xfId="0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3" fontId="14" fillId="0" borderId="1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16" xfId="0" applyNumberFormat="1" applyFont="1" applyBorder="1" applyAlignment="1">
      <alignment vertical="center"/>
    </xf>
    <xf numFmtId="3" fontId="14" fillId="0" borderId="17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3" fontId="14" fillId="0" borderId="21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5" fillId="0" borderId="0" xfId="0" applyFont="1"/>
    <xf numFmtId="0" fontId="6" fillId="0" borderId="4" xfId="0" applyFont="1" applyBorder="1"/>
    <xf numFmtId="0" fontId="6" fillId="0" borderId="0" xfId="0" applyFont="1" applyBorder="1"/>
    <xf numFmtId="0" fontId="6" fillId="0" borderId="0" xfId="0" applyFont="1"/>
    <xf numFmtId="0" fontId="6" fillId="0" borderId="9" xfId="0" applyFon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0" fillId="0" borderId="10" xfId="0" applyNumberFormat="1" applyBorder="1"/>
    <xf numFmtId="0" fontId="0" fillId="0" borderId="5" xfId="0" applyBorder="1" applyAlignment="1">
      <alignment horizont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4" xfId="0" applyFont="1" applyBorder="1"/>
    <xf numFmtId="0" fontId="17" fillId="0" borderId="25" xfId="0" applyFont="1" applyBorder="1" applyAlignment="1">
      <alignment horizontal="center"/>
    </xf>
    <xf numFmtId="0" fontId="11" fillId="0" borderId="26" xfId="0" applyFont="1" applyBorder="1"/>
    <xf numFmtId="0" fontId="11" fillId="0" borderId="5" xfId="0" applyFont="1" applyBorder="1"/>
    <xf numFmtId="0" fontId="11" fillId="0" borderId="0" xfId="0" applyFont="1"/>
    <xf numFmtId="0" fontId="11" fillId="0" borderId="27" xfId="0" applyFont="1" applyBorder="1"/>
    <xf numFmtId="0" fontId="11" fillId="0" borderId="28" xfId="0" applyFont="1" applyBorder="1"/>
    <xf numFmtId="0" fontId="11" fillId="0" borderId="28" xfId="0" applyFont="1" applyBorder="1" applyAlignment="1"/>
    <xf numFmtId="0" fontId="11" fillId="0" borderId="27" xfId="0" applyFont="1" applyFill="1" applyBorder="1"/>
    <xf numFmtId="0" fontId="11" fillId="0" borderId="29" xfId="0" applyFont="1" applyBorder="1"/>
    <xf numFmtId="0" fontId="11" fillId="0" borderId="30" xfId="0" applyFont="1" applyBorder="1"/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2" xfId="0" applyBorder="1" applyAlignment="1">
      <alignment horizontal="center"/>
    </xf>
    <xf numFmtId="0" fontId="18" fillId="0" borderId="31" xfId="0" applyFont="1" applyBorder="1"/>
    <xf numFmtId="0" fontId="0" fillId="0" borderId="0" xfId="0" applyBorder="1" applyAlignment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/>
    <xf numFmtId="0" fontId="0" fillId="0" borderId="10" xfId="0" applyBorder="1"/>
    <xf numFmtId="0" fontId="11" fillId="0" borderId="10" xfId="0" applyFont="1" applyBorder="1" applyAlignment="1"/>
    <xf numFmtId="0" fontId="11" fillId="0" borderId="0" xfId="0" applyFont="1" applyBorder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0" fontId="19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19" fillId="0" borderId="0" xfId="0" applyFont="1" applyBorder="1" applyAlignment="1">
      <alignment horizontal="left"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8" fillId="0" borderId="0" xfId="0" applyFont="1" applyFill="1" applyBorder="1"/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" fillId="0" borderId="10" xfId="0" applyFont="1" applyBorder="1"/>
    <xf numFmtId="0" fontId="19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9" fillId="0" borderId="0" xfId="0" applyFont="1" applyBorder="1"/>
    <xf numFmtId="0" fontId="24" fillId="0" borderId="0" xfId="0" applyFont="1" applyBorder="1" applyAlignment="1">
      <alignment horizontal="right"/>
    </xf>
    <xf numFmtId="0" fontId="6" fillId="0" borderId="9" xfId="0" applyFont="1" applyBorder="1"/>
    <xf numFmtId="3" fontId="1" fillId="0" borderId="0" xfId="0" applyNumberFormat="1" applyFont="1" applyBorder="1"/>
    <xf numFmtId="0" fontId="24" fillId="0" borderId="0" xfId="0" applyFont="1" applyBorder="1" applyAlignment="1">
      <alignment horizontal="left"/>
    </xf>
    <xf numFmtId="3" fontId="1" fillId="0" borderId="0" xfId="0" applyNumberFormat="1" applyFont="1" applyFill="1" applyBorder="1"/>
    <xf numFmtId="0" fontId="1" fillId="0" borderId="6" xfId="0" applyFont="1" applyBorder="1"/>
    <xf numFmtId="3" fontId="0" fillId="2" borderId="10" xfId="0" applyNumberFormat="1" applyFill="1" applyBorder="1" applyAlignment="1">
      <alignment vertical="center"/>
    </xf>
    <xf numFmtId="3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0" fillId="0" borderId="9" xfId="0" applyNumberFormat="1" applyBorder="1"/>
    <xf numFmtId="0" fontId="0" fillId="0" borderId="0" xfId="0" applyFont="1" applyFill="1" applyBorder="1"/>
    <xf numFmtId="3" fontId="6" fillId="0" borderId="0" xfId="0" applyNumberFormat="1" applyFont="1" applyBorder="1"/>
    <xf numFmtId="0" fontId="0" fillId="2" borderId="0" xfId="0" applyFill="1" applyBorder="1"/>
    <xf numFmtId="3" fontId="11" fillId="0" borderId="10" xfId="0" applyNumberFormat="1" applyFont="1" applyBorder="1"/>
    <xf numFmtId="0" fontId="25" fillId="0" borderId="9" xfId="0" applyFont="1" applyBorder="1"/>
    <xf numFmtId="0" fontId="25" fillId="0" borderId="7" xfId="0" applyFont="1" applyBorder="1"/>
    <xf numFmtId="0" fontId="0" fillId="3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3" fontId="0" fillId="2" borderId="3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2" borderId="0" xfId="0" applyFont="1" applyFill="1" applyAlignment="1">
      <alignment vertical="center"/>
    </xf>
    <xf numFmtId="1" fontId="0" fillId="0" borderId="10" xfId="0" applyNumberForma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0" fillId="0" borderId="0" xfId="0" applyNumberFormat="1" applyFill="1"/>
    <xf numFmtId="3" fontId="0" fillId="0" borderId="0" xfId="0" applyNumberFormat="1" applyFill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" fillId="0" borderId="35" xfId="0" applyFont="1" applyBorder="1"/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0" fillId="0" borderId="38" xfId="0" applyBorder="1" applyAlignment="1">
      <alignment horizontal="center"/>
    </xf>
    <xf numFmtId="0" fontId="0" fillId="0" borderId="38" xfId="0" applyBorder="1"/>
    <xf numFmtId="0" fontId="19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6" fillId="0" borderId="38" xfId="0" applyFont="1" applyBorder="1"/>
    <xf numFmtId="0" fontId="6" fillId="0" borderId="39" xfId="0" applyFont="1" applyBorder="1"/>
    <xf numFmtId="0" fontId="6" fillId="0" borderId="33" xfId="0" applyFont="1" applyBorder="1"/>
    <xf numFmtId="0" fontId="0" fillId="0" borderId="32" xfId="0" applyBorder="1" applyAlignment="1">
      <alignment horizontal="center"/>
    </xf>
    <xf numFmtId="0" fontId="6" fillId="0" borderId="34" xfId="0" applyFont="1" applyBorder="1"/>
    <xf numFmtId="0" fontId="0" fillId="0" borderId="35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" fillId="0" borderId="38" xfId="0" applyFont="1" applyBorder="1"/>
    <xf numFmtId="0" fontId="0" fillId="0" borderId="39" xfId="0" applyBorder="1"/>
    <xf numFmtId="0" fontId="6" fillId="0" borderId="32" xfId="0" applyFont="1" applyBorder="1" applyAlignment="1">
      <alignment horizontal="center"/>
    </xf>
    <xf numFmtId="0" fontId="1" fillId="0" borderId="33" xfId="0" applyFont="1" applyBorder="1"/>
    <xf numFmtId="0" fontId="1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vertic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8" fillId="0" borderId="38" xfId="0" applyFont="1" applyBorder="1"/>
    <xf numFmtId="3" fontId="1" fillId="0" borderId="38" xfId="0" applyNumberFormat="1" applyFont="1" applyBorder="1"/>
    <xf numFmtId="0" fontId="1" fillId="0" borderId="39" xfId="0" applyFont="1" applyBorder="1"/>
    <xf numFmtId="0" fontId="1" fillId="0" borderId="32" xfId="0" applyFont="1" applyBorder="1" applyAlignment="1">
      <alignment horizontal="center"/>
    </xf>
    <xf numFmtId="0" fontId="8" fillId="0" borderId="33" xfId="0" applyFont="1" applyBorder="1"/>
    <xf numFmtId="3" fontId="1" fillId="0" borderId="33" xfId="0" applyNumberFormat="1" applyFont="1" applyBorder="1"/>
    <xf numFmtId="0" fontId="1" fillId="0" borderId="34" xfId="0" applyFont="1" applyBorder="1"/>
    <xf numFmtId="0" fontId="0" fillId="0" borderId="3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40" xfId="0" applyFont="1" applyBorder="1"/>
    <xf numFmtId="3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7" fillId="0" borderId="10" xfId="0" applyFont="1" applyBorder="1"/>
    <xf numFmtId="3" fontId="28" fillId="0" borderId="10" xfId="0" applyNumberFormat="1" applyFont="1" applyBorder="1"/>
    <xf numFmtId="0" fontId="6" fillId="0" borderId="0" xfId="0" applyFont="1" applyFill="1" applyBorder="1"/>
    <xf numFmtId="0" fontId="1" fillId="0" borderId="10" xfId="0" applyFont="1" applyFill="1" applyBorder="1"/>
    <xf numFmtId="0" fontId="0" fillId="2" borderId="0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/>
    <xf numFmtId="0" fontId="1" fillId="0" borderId="42" xfId="0" applyFont="1" applyFill="1" applyBorder="1"/>
    <xf numFmtId="3" fontId="0" fillId="2" borderId="43" xfId="0" applyNumberForma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0" borderId="46" xfId="0" applyBorder="1" applyAlignment="1">
      <alignment vertical="center"/>
    </xf>
    <xf numFmtId="0" fontId="1" fillId="0" borderId="47" xfId="0" applyFont="1" applyBorder="1"/>
    <xf numFmtId="0" fontId="1" fillId="0" borderId="47" xfId="0" applyFont="1" applyFill="1" applyBorder="1"/>
    <xf numFmtId="0" fontId="0" fillId="2" borderId="48" xfId="0" applyFill="1" applyBorder="1" applyAlignment="1">
      <alignment vertical="center"/>
    </xf>
    <xf numFmtId="0" fontId="24" fillId="0" borderId="49" xfId="0" applyFont="1" applyBorder="1" applyAlignment="1">
      <alignment horizontal="left"/>
    </xf>
    <xf numFmtId="0" fontId="1" fillId="0" borderId="50" xfId="0" applyFont="1" applyBorder="1"/>
    <xf numFmtId="0" fontId="1" fillId="0" borderId="50" xfId="0" applyFont="1" applyFill="1" applyBorder="1"/>
    <xf numFmtId="3" fontId="1" fillId="0" borderId="51" xfId="0" applyNumberFormat="1" applyFont="1" applyBorder="1"/>
    <xf numFmtId="0" fontId="0" fillId="0" borderId="43" xfId="0" applyBorder="1" applyAlignment="1">
      <alignment vertical="center"/>
    </xf>
    <xf numFmtId="0" fontId="6" fillId="0" borderId="44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6" fillId="0" borderId="46" xfId="0" applyFont="1" applyBorder="1" applyAlignment="1">
      <alignment vertical="center"/>
    </xf>
    <xf numFmtId="0" fontId="0" fillId="0" borderId="48" xfId="0" applyBorder="1" applyAlignment="1">
      <alignment vertical="center"/>
    </xf>
    <xf numFmtId="3" fontId="0" fillId="2" borderId="0" xfId="0" applyNumberFormat="1" applyFill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7" xfId="0" quotePrefix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3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workbookViewId="0">
      <selection activeCell="B2" sqref="B2"/>
    </sheetView>
  </sheetViews>
  <sheetFormatPr defaultRowHeight="12.75" x14ac:dyDescent="0.2"/>
  <cols>
    <col min="1" max="1" width="16.140625" customWidth="1"/>
    <col min="4" max="4" width="9.28515625" customWidth="1"/>
    <col min="5" max="5" width="11.42578125" customWidth="1"/>
    <col min="10" max="10" width="3.140625" customWidth="1"/>
    <col min="12" max="12" width="1.85546875" customWidth="1"/>
  </cols>
  <sheetData>
    <row r="1" spans="2:11" ht="4.5" customHeight="1" x14ac:dyDescent="0.2"/>
    <row r="2" spans="2:11" x14ac:dyDescent="0.2">
      <c r="B2" s="1"/>
      <c r="C2" s="2"/>
      <c r="D2" s="2"/>
      <c r="E2" s="2"/>
      <c r="F2" s="2"/>
      <c r="G2" s="2"/>
      <c r="H2" s="2"/>
      <c r="I2" s="2"/>
      <c r="J2" s="2"/>
      <c r="K2" s="3"/>
    </row>
    <row r="3" spans="2:11" ht="18" customHeight="1" x14ac:dyDescent="0.25">
      <c r="B3" s="4"/>
      <c r="C3" s="12" t="s">
        <v>9</v>
      </c>
      <c r="D3" s="5"/>
      <c r="E3" s="5"/>
      <c r="F3" s="281" t="s">
        <v>314</v>
      </c>
      <c r="G3" s="282"/>
      <c r="H3" s="282"/>
      <c r="I3" s="282"/>
      <c r="J3" s="5"/>
      <c r="K3" s="6"/>
    </row>
    <row r="4" spans="2:11" ht="18" customHeight="1" x14ac:dyDescent="0.25">
      <c r="B4" s="4"/>
      <c r="C4" s="12" t="s">
        <v>16</v>
      </c>
      <c r="D4" s="5"/>
      <c r="E4" s="5"/>
      <c r="F4" s="283" t="s">
        <v>315</v>
      </c>
      <c r="G4" s="283"/>
      <c r="H4" s="283"/>
      <c r="I4" s="283"/>
      <c r="J4" s="11"/>
      <c r="K4" s="6"/>
    </row>
    <row r="5" spans="2:11" ht="18" customHeight="1" x14ac:dyDescent="0.25">
      <c r="B5" s="4"/>
      <c r="C5" s="12" t="s">
        <v>10</v>
      </c>
      <c r="D5" s="5"/>
      <c r="E5" s="5"/>
      <c r="F5" s="157"/>
      <c r="G5" s="157" t="s">
        <v>316</v>
      </c>
      <c r="H5" s="157"/>
      <c r="I5" s="157"/>
      <c r="J5" s="11"/>
      <c r="K5" s="6"/>
    </row>
    <row r="6" spans="2:11" ht="18" customHeight="1" x14ac:dyDescent="0.25">
      <c r="B6" s="4"/>
      <c r="C6" s="12" t="s">
        <v>11</v>
      </c>
      <c r="D6" s="5"/>
      <c r="E6" s="5"/>
      <c r="F6" s="157"/>
      <c r="G6" s="157" t="s">
        <v>317</v>
      </c>
      <c r="H6" s="157"/>
      <c r="I6" s="157"/>
      <c r="J6" s="144"/>
      <c r="K6" s="6"/>
    </row>
    <row r="7" spans="2:11" ht="18" customHeight="1" x14ac:dyDescent="0.25">
      <c r="B7" s="4"/>
      <c r="C7" s="5"/>
      <c r="D7" s="5"/>
      <c r="E7" s="5"/>
      <c r="F7" s="158"/>
      <c r="G7" s="158"/>
      <c r="H7" s="283" t="s">
        <v>301</v>
      </c>
      <c r="I7" s="283"/>
      <c r="J7" s="144"/>
      <c r="K7" s="6"/>
    </row>
    <row r="8" spans="2:11" x14ac:dyDescent="0.2">
      <c r="B8" s="4"/>
      <c r="C8" s="5"/>
      <c r="D8" s="5"/>
      <c r="E8" s="5"/>
      <c r="F8" s="5"/>
      <c r="G8" s="5"/>
      <c r="H8" s="5"/>
      <c r="I8" s="5"/>
      <c r="J8" s="5"/>
      <c r="K8" s="6"/>
    </row>
    <row r="9" spans="2:11" x14ac:dyDescent="0.2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1" ht="15" x14ac:dyDescent="0.2">
      <c r="B10" s="4"/>
      <c r="C10" s="13" t="s">
        <v>3</v>
      </c>
      <c r="D10" s="5"/>
      <c r="E10" s="5"/>
      <c r="F10" s="8"/>
      <c r="G10" s="24"/>
      <c r="H10" s="8"/>
      <c r="I10" s="8"/>
      <c r="J10" s="8"/>
      <c r="K10" s="6"/>
    </row>
    <row r="11" spans="2:11" ht="15" x14ac:dyDescent="0.2">
      <c r="B11" s="4"/>
      <c r="C11" s="13" t="s">
        <v>4</v>
      </c>
      <c r="D11" s="5"/>
      <c r="E11" s="5"/>
      <c r="F11" s="11"/>
      <c r="G11" s="17"/>
      <c r="H11" s="11"/>
      <c r="I11" s="11"/>
      <c r="J11" s="11"/>
      <c r="K11" s="6"/>
    </row>
    <row r="12" spans="2:11" x14ac:dyDescent="0.2">
      <c r="B12" s="4"/>
      <c r="C12" s="5"/>
      <c r="D12" s="5"/>
      <c r="E12" s="5"/>
      <c r="F12" s="5"/>
      <c r="G12" s="5"/>
      <c r="H12" s="5"/>
      <c r="I12" s="5"/>
      <c r="J12" s="5"/>
      <c r="K12" s="6"/>
    </row>
    <row r="13" spans="2:11" x14ac:dyDescent="0.2">
      <c r="B13" s="4"/>
      <c r="C13" s="5"/>
      <c r="D13" s="5"/>
      <c r="E13" s="5"/>
      <c r="F13" s="5"/>
      <c r="G13" s="5"/>
      <c r="H13" s="5"/>
      <c r="I13" s="5"/>
      <c r="J13" s="5"/>
      <c r="K13" s="6"/>
    </row>
    <row r="14" spans="2:11" x14ac:dyDescent="0.2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1" ht="18" customHeight="1" x14ac:dyDescent="0.25">
      <c r="B15" s="4"/>
      <c r="C15" s="13" t="s">
        <v>71</v>
      </c>
      <c r="D15" s="5"/>
      <c r="E15" s="5"/>
      <c r="F15" s="284" t="s">
        <v>318</v>
      </c>
      <c r="G15" s="284"/>
      <c r="H15" s="284"/>
      <c r="I15" s="284"/>
      <c r="J15" s="284"/>
      <c r="K15" s="6"/>
    </row>
    <row r="16" spans="2:11" ht="18" customHeight="1" x14ac:dyDescent="0.2">
      <c r="B16" s="4"/>
      <c r="C16" s="5"/>
      <c r="D16" s="5"/>
      <c r="E16" s="5"/>
      <c r="F16" s="144"/>
      <c r="G16" s="25"/>
      <c r="H16" s="11"/>
      <c r="I16" s="11"/>
      <c r="J16" s="11"/>
      <c r="K16" s="6"/>
    </row>
    <row r="17" spans="2:11" ht="18" customHeight="1" x14ac:dyDescent="0.2">
      <c r="B17" s="4"/>
      <c r="C17" s="5"/>
      <c r="D17" s="5"/>
      <c r="E17" s="5"/>
      <c r="F17" s="11"/>
      <c r="G17" s="11"/>
      <c r="H17" s="11"/>
      <c r="I17" s="11"/>
      <c r="J17" s="11"/>
      <c r="K17" s="6"/>
    </row>
    <row r="18" spans="2:11" x14ac:dyDescent="0.2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2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x14ac:dyDescent="0.2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2">
      <c r="B21" s="4"/>
      <c r="C21" s="5"/>
      <c r="D21" s="5"/>
      <c r="E21" s="5"/>
      <c r="F21" s="5"/>
      <c r="G21" s="5"/>
      <c r="H21" s="5"/>
      <c r="I21" s="5"/>
      <c r="J21" s="5"/>
      <c r="K21" s="6"/>
    </row>
    <row r="22" spans="2:11" x14ac:dyDescent="0.2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2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x14ac:dyDescent="0.2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x14ac:dyDescent="0.2">
      <c r="B25" s="4"/>
      <c r="D25" s="5"/>
      <c r="E25" s="5"/>
      <c r="F25" s="5"/>
      <c r="G25" s="5"/>
      <c r="H25" s="5"/>
      <c r="I25" s="5"/>
      <c r="J25" s="5"/>
      <c r="K25" s="6"/>
    </row>
    <row r="26" spans="2:11" x14ac:dyDescent="0.2">
      <c r="B26" s="4"/>
      <c r="C26" s="5"/>
      <c r="D26" s="5"/>
      <c r="E26" s="5"/>
      <c r="F26" s="5"/>
      <c r="G26" s="5"/>
      <c r="H26" s="5"/>
      <c r="I26" s="5"/>
      <c r="J26" s="5"/>
      <c r="K26" s="6"/>
    </row>
    <row r="27" spans="2:11" x14ac:dyDescent="0.2">
      <c r="B27" s="4"/>
      <c r="C27" s="5"/>
      <c r="D27" s="5"/>
      <c r="E27" s="5"/>
      <c r="F27" s="5"/>
      <c r="G27" s="5"/>
      <c r="H27" s="5"/>
      <c r="I27" s="5"/>
      <c r="J27" s="5"/>
      <c r="K27" s="6"/>
    </row>
    <row r="28" spans="2:11" x14ac:dyDescent="0.2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ht="33.75" x14ac:dyDescent="0.5">
      <c r="B29" s="276" t="s">
        <v>15</v>
      </c>
      <c r="C29" s="277"/>
      <c r="D29" s="277"/>
      <c r="E29" s="277"/>
      <c r="F29" s="277"/>
      <c r="G29" s="277"/>
      <c r="H29" s="277"/>
      <c r="I29" s="277"/>
      <c r="J29" s="277"/>
      <c r="K29" s="278"/>
    </row>
    <row r="30" spans="2:11" x14ac:dyDescent="0.2">
      <c r="B30" s="4"/>
      <c r="C30" s="279" t="s">
        <v>139</v>
      </c>
      <c r="D30" s="279"/>
      <c r="E30" s="279"/>
      <c r="F30" s="279"/>
      <c r="G30" s="279"/>
      <c r="H30" s="279"/>
      <c r="I30" s="279"/>
      <c r="J30" s="279"/>
      <c r="K30" s="6"/>
    </row>
    <row r="31" spans="2:11" x14ac:dyDescent="0.2">
      <c r="B31" s="4"/>
      <c r="C31" s="279" t="s">
        <v>161</v>
      </c>
      <c r="D31" s="279"/>
      <c r="E31" s="279"/>
      <c r="F31" s="279"/>
      <c r="G31" s="279"/>
      <c r="H31" s="279"/>
      <c r="I31" s="279"/>
      <c r="J31" s="279"/>
      <c r="K31" s="6"/>
    </row>
    <row r="32" spans="2:11" x14ac:dyDescent="0.2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 x14ac:dyDescent="0.2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x14ac:dyDescent="0.2">
      <c r="B34" s="4"/>
      <c r="C34" s="5" t="s">
        <v>272</v>
      </c>
      <c r="D34" s="5"/>
      <c r="E34" s="5"/>
      <c r="F34" s="5"/>
      <c r="G34" s="5"/>
      <c r="H34" s="5"/>
      <c r="I34" s="5"/>
      <c r="J34" s="5"/>
      <c r="K34" s="6"/>
    </row>
    <row r="35" spans="2:11" x14ac:dyDescent="0.2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 x14ac:dyDescent="0.2">
      <c r="B36" s="4"/>
      <c r="C36" s="5" t="s">
        <v>273</v>
      </c>
      <c r="D36" s="5"/>
      <c r="E36" s="5"/>
      <c r="F36" s="5"/>
      <c r="G36" s="5"/>
      <c r="H36" s="5"/>
      <c r="I36" s="5"/>
      <c r="J36" s="5"/>
      <c r="K36" s="6"/>
    </row>
    <row r="37" spans="2:11" x14ac:dyDescent="0.2">
      <c r="B37" s="4"/>
      <c r="C37" s="130" t="s">
        <v>334</v>
      </c>
      <c r="D37" s="5"/>
      <c r="E37" s="5"/>
      <c r="F37" s="5"/>
      <c r="G37" s="5"/>
      <c r="H37" s="5"/>
      <c r="I37" s="5"/>
      <c r="J37" s="5"/>
      <c r="K37" s="6"/>
    </row>
    <row r="38" spans="2:11" x14ac:dyDescent="0.2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 x14ac:dyDescent="0.2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 x14ac:dyDescent="0.2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 x14ac:dyDescent="0.2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ht="15.75" customHeight="1" x14ac:dyDescent="0.2">
      <c r="B42" s="4"/>
      <c r="C42" s="5"/>
      <c r="D42" s="43"/>
      <c r="E42" s="43"/>
      <c r="F42" s="43"/>
      <c r="G42" s="43"/>
      <c r="H42" s="43"/>
      <c r="I42" s="43"/>
      <c r="J42" s="5"/>
      <c r="K42" s="6"/>
    </row>
    <row r="43" spans="2:11" ht="18" customHeight="1" x14ac:dyDescent="0.2">
      <c r="B43" s="4"/>
      <c r="C43" s="8"/>
      <c r="D43" s="8"/>
      <c r="E43" s="8"/>
      <c r="F43" s="8"/>
      <c r="G43" s="16"/>
      <c r="H43" s="8"/>
      <c r="I43" s="8"/>
      <c r="J43" s="8"/>
      <c r="K43" s="6"/>
    </row>
    <row r="44" spans="2:11" ht="18" customHeight="1" x14ac:dyDescent="0.2">
      <c r="B44" s="4"/>
      <c r="C44" s="4"/>
      <c r="D44" s="5"/>
      <c r="E44" s="5"/>
      <c r="F44" s="5"/>
      <c r="G44" s="5"/>
      <c r="H44" s="5"/>
      <c r="I44" s="5"/>
      <c r="J44" s="6"/>
      <c r="K44" s="6"/>
    </row>
    <row r="45" spans="2:11" ht="18" customHeight="1" x14ac:dyDescent="0.2">
      <c r="B45" s="4"/>
      <c r="C45" s="4" t="s">
        <v>12</v>
      </c>
      <c r="E45" s="280" t="s">
        <v>331</v>
      </c>
      <c r="F45" s="280"/>
      <c r="G45" s="10" t="s">
        <v>0</v>
      </c>
      <c r="H45" s="15" t="s">
        <v>332</v>
      </c>
      <c r="I45" s="8"/>
      <c r="J45" s="6"/>
      <c r="K45" s="6"/>
    </row>
    <row r="46" spans="2:11" ht="18" customHeight="1" x14ac:dyDescent="0.2">
      <c r="B46" s="4"/>
      <c r="C46" s="4" t="s">
        <v>13</v>
      </c>
      <c r="D46" s="5"/>
      <c r="E46" s="8"/>
      <c r="F46" s="16"/>
      <c r="G46" s="8" t="s">
        <v>333</v>
      </c>
      <c r="H46" s="8"/>
      <c r="I46" s="8"/>
      <c r="J46" s="6"/>
      <c r="K46" s="6"/>
    </row>
    <row r="47" spans="2:11" ht="18" customHeight="1" x14ac:dyDescent="0.2">
      <c r="B47" s="4"/>
      <c r="C47" s="4" t="s">
        <v>14</v>
      </c>
      <c r="D47" s="5"/>
      <c r="E47" s="11"/>
      <c r="F47" s="17"/>
      <c r="G47" s="11"/>
      <c r="H47" s="17"/>
      <c r="I47" s="11"/>
      <c r="J47" s="6"/>
      <c r="K47" s="6"/>
    </row>
    <row r="48" spans="2:11" ht="18" customHeight="1" x14ac:dyDescent="0.2">
      <c r="B48" s="4"/>
      <c r="C48" s="4"/>
      <c r="D48" s="5"/>
      <c r="E48" s="5"/>
      <c r="F48" s="10" t="s">
        <v>1</v>
      </c>
      <c r="G48" s="14"/>
      <c r="H48" s="11"/>
      <c r="I48" s="11"/>
      <c r="J48" s="6"/>
      <c r="K48" s="6"/>
    </row>
    <row r="49" spans="2:11" ht="18" customHeight="1" x14ac:dyDescent="0.2">
      <c r="B49" s="4"/>
      <c r="C49" s="4" t="s">
        <v>2</v>
      </c>
      <c r="D49" s="5"/>
      <c r="E49" s="8"/>
      <c r="F49" s="8"/>
      <c r="G49" s="8"/>
      <c r="H49" s="8"/>
      <c r="I49" s="8"/>
      <c r="J49" s="6"/>
      <c r="K49" s="6"/>
    </row>
    <row r="50" spans="2:11" ht="18" customHeight="1" x14ac:dyDescent="0.2">
      <c r="B50" s="4"/>
      <c r="C50" s="7"/>
      <c r="D50" s="8"/>
      <c r="E50" s="8"/>
      <c r="F50" s="8"/>
      <c r="G50" s="8"/>
      <c r="H50" s="8"/>
      <c r="I50" s="8"/>
      <c r="J50" s="9"/>
      <c r="K50" s="6"/>
    </row>
    <row r="51" spans="2:11" ht="12" customHeight="1" x14ac:dyDescent="0.2">
      <c r="B51" s="4"/>
      <c r="C51" s="5"/>
      <c r="D51" s="5"/>
      <c r="E51" s="5"/>
      <c r="F51" s="5"/>
      <c r="G51" s="5"/>
      <c r="H51" s="5"/>
      <c r="I51" s="5"/>
      <c r="J51" s="5"/>
      <c r="K51" s="6"/>
    </row>
    <row r="52" spans="2:11" ht="15.75" customHeight="1" x14ac:dyDescent="0.2">
      <c r="B52" s="4"/>
      <c r="C52" s="5"/>
      <c r="D52" s="5"/>
      <c r="E52" s="5"/>
      <c r="F52" s="5"/>
      <c r="G52" s="5"/>
      <c r="H52" s="5"/>
      <c r="I52" s="5"/>
      <c r="J52" s="5"/>
      <c r="K52" s="6"/>
    </row>
    <row r="53" spans="2:11" ht="9" customHeight="1" x14ac:dyDescent="0.2">
      <c r="B53" s="7"/>
      <c r="C53" s="8"/>
      <c r="D53" s="8"/>
      <c r="E53" s="8"/>
      <c r="F53" s="8"/>
      <c r="G53" s="8"/>
      <c r="H53" s="8"/>
      <c r="I53" s="8"/>
      <c r="J53" s="8"/>
      <c r="K53" s="9"/>
    </row>
    <row r="54" spans="2:11" ht="5.25" customHeight="1" x14ac:dyDescent="0.2"/>
  </sheetData>
  <mergeCells count="8">
    <mergeCell ref="B29:K29"/>
    <mergeCell ref="C30:J30"/>
    <mergeCell ref="C31:J31"/>
    <mergeCell ref="E45:F45"/>
    <mergeCell ref="F3:I3"/>
    <mergeCell ref="F4:I4"/>
    <mergeCell ref="H7:I7"/>
    <mergeCell ref="F15:J1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topLeftCell="B1" workbookViewId="0">
      <selection activeCell="G9" sqref="G9"/>
    </sheetView>
  </sheetViews>
  <sheetFormatPr defaultRowHeight="12.75" x14ac:dyDescent="0.2"/>
  <cols>
    <col min="1" max="1" width="13.28515625" customWidth="1"/>
    <col min="2" max="2" width="3.7109375" style="19" customWidth="1"/>
    <col min="3" max="3" width="2.7109375" style="19" customWidth="1"/>
    <col min="4" max="4" width="4" style="19" customWidth="1"/>
    <col min="5" max="5" width="40.5703125" customWidth="1"/>
    <col min="6" max="6" width="8.28515625" customWidth="1"/>
    <col min="7" max="7" width="15.7109375" style="189" customWidth="1"/>
    <col min="8" max="8" width="15.7109375" style="18" customWidth="1"/>
    <col min="9" max="9" width="1.42578125" customWidth="1"/>
    <col min="10" max="10" width="10.140625" bestFit="1" customWidth="1"/>
    <col min="11" max="11" width="10.7109375" bestFit="1" customWidth="1"/>
    <col min="12" max="12" width="10.140625" bestFit="1" customWidth="1"/>
    <col min="13" max="13" width="16.140625" customWidth="1"/>
    <col min="14" max="14" width="10" bestFit="1" customWidth="1"/>
    <col min="15" max="15" width="10.7109375" bestFit="1" customWidth="1"/>
  </cols>
  <sheetData>
    <row r="1" spans="2:18" ht="17.25" customHeight="1" x14ac:dyDescent="0.2"/>
    <row r="2" spans="2:18" s="26" customFormat="1" ht="18" x14ac:dyDescent="0.2">
      <c r="B2" s="160" t="s">
        <v>319</v>
      </c>
      <c r="C2" s="161"/>
      <c r="D2" s="161"/>
      <c r="E2" s="162"/>
      <c r="F2" s="163"/>
      <c r="G2" s="285" t="s">
        <v>276</v>
      </c>
      <c r="H2" s="285"/>
    </row>
    <row r="3" spans="2:18" s="26" customFormat="1" ht="9" customHeight="1" x14ac:dyDescent="0.2">
      <c r="B3" s="160"/>
      <c r="C3" s="161"/>
      <c r="D3" s="161"/>
      <c r="E3" s="162"/>
      <c r="F3" s="163"/>
      <c r="G3" s="190"/>
      <c r="H3" s="164"/>
    </row>
    <row r="4" spans="2:18" s="26" customFormat="1" ht="18" customHeight="1" x14ac:dyDescent="0.2">
      <c r="B4" s="286" t="s">
        <v>335</v>
      </c>
      <c r="C4" s="286"/>
      <c r="D4" s="286"/>
      <c r="E4" s="286"/>
      <c r="F4" s="286"/>
      <c r="G4" s="286"/>
      <c r="H4" s="286"/>
    </row>
    <row r="5" spans="2:18" ht="6.75" customHeight="1" x14ac:dyDescent="0.2">
      <c r="B5" s="165"/>
      <c r="C5" s="165"/>
      <c r="D5" s="165"/>
      <c r="E5" s="166"/>
      <c r="F5" s="166"/>
      <c r="H5" s="167"/>
      <c r="J5" s="166"/>
      <c r="K5" s="166"/>
      <c r="L5" s="166"/>
      <c r="M5" s="166"/>
      <c r="N5" s="166"/>
      <c r="O5" s="166"/>
      <c r="P5" s="166"/>
    </row>
    <row r="6" spans="2:18" ht="18.75" customHeight="1" x14ac:dyDescent="0.2">
      <c r="B6" s="290" t="s">
        <v>5</v>
      </c>
      <c r="C6" s="292" t="s">
        <v>17</v>
      </c>
      <c r="D6" s="293"/>
      <c r="E6" s="294"/>
      <c r="F6" s="290" t="s">
        <v>18</v>
      </c>
      <c r="G6" s="191" t="s">
        <v>19</v>
      </c>
      <c r="H6" s="168" t="s">
        <v>19</v>
      </c>
      <c r="J6" s="166"/>
      <c r="K6" s="166"/>
      <c r="L6" s="166"/>
      <c r="M6" s="166"/>
      <c r="N6" s="166"/>
      <c r="O6" s="166"/>
      <c r="P6" s="166"/>
    </row>
    <row r="7" spans="2:18" ht="18" customHeight="1" x14ac:dyDescent="0.2">
      <c r="B7" s="291"/>
      <c r="C7" s="295"/>
      <c r="D7" s="296"/>
      <c r="E7" s="297"/>
      <c r="F7" s="291"/>
      <c r="G7" s="192" t="s">
        <v>20</v>
      </c>
      <c r="H7" s="170" t="s">
        <v>21</v>
      </c>
      <c r="J7" s="166"/>
      <c r="K7" s="166"/>
      <c r="L7" s="166"/>
      <c r="M7" s="166"/>
      <c r="N7" s="166"/>
      <c r="O7" s="166"/>
      <c r="P7" s="166"/>
    </row>
    <row r="8" spans="2:18" s="26" customFormat="1" ht="20.100000000000001" customHeight="1" x14ac:dyDescent="0.2">
      <c r="B8" s="171" t="s">
        <v>6</v>
      </c>
      <c r="C8" s="287" t="s">
        <v>22</v>
      </c>
      <c r="D8" s="288"/>
      <c r="E8" s="289"/>
      <c r="F8" s="172"/>
      <c r="G8" s="193">
        <f>G9+G12+G15+G20+G26+G27+G28</f>
        <v>20801906.800000001</v>
      </c>
      <c r="H8" s="149">
        <f>H9+H12+H15+H20+H26+H27+H28</f>
        <v>21773009</v>
      </c>
      <c r="J8" s="163"/>
      <c r="K8" s="163"/>
      <c r="L8" s="163"/>
      <c r="M8" s="163"/>
      <c r="N8" s="163"/>
      <c r="O8" s="163"/>
      <c r="P8" s="163"/>
    </row>
    <row r="9" spans="2:18" s="26" customFormat="1" ht="15" customHeight="1" x14ac:dyDescent="0.2">
      <c r="B9" s="173"/>
      <c r="C9" s="174">
        <v>1</v>
      </c>
      <c r="D9" s="175" t="s">
        <v>23</v>
      </c>
      <c r="E9" s="176"/>
      <c r="F9" s="177"/>
      <c r="G9" s="193">
        <f>G10+G11</f>
        <v>255109.8</v>
      </c>
      <c r="H9" s="149">
        <f>H10+H11</f>
        <v>662657</v>
      </c>
      <c r="J9" s="163"/>
      <c r="K9" s="163"/>
      <c r="L9" s="163"/>
      <c r="M9" s="163"/>
      <c r="N9" s="163"/>
      <c r="O9" s="163"/>
      <c r="P9" s="163"/>
    </row>
    <row r="10" spans="2:18" s="26" customFormat="1" ht="15" customHeight="1" x14ac:dyDescent="0.2">
      <c r="B10" s="173"/>
      <c r="C10" s="174"/>
      <c r="D10" s="178" t="s">
        <v>25</v>
      </c>
      <c r="E10" s="179" t="s">
        <v>67</v>
      </c>
      <c r="F10" s="177"/>
      <c r="G10" s="193">
        <v>149473.79999999999</v>
      </c>
      <c r="H10" s="149">
        <v>51243</v>
      </c>
      <c r="J10" s="163"/>
      <c r="K10" s="163"/>
      <c r="L10" s="163"/>
      <c r="M10" s="163"/>
      <c r="N10" s="163"/>
      <c r="O10" s="163"/>
      <c r="P10" s="163"/>
    </row>
    <row r="11" spans="2:18" s="26" customFormat="1" ht="15" customHeight="1" x14ac:dyDescent="0.2">
      <c r="B11" s="173"/>
      <c r="C11" s="174"/>
      <c r="D11" s="178" t="s">
        <v>26</v>
      </c>
      <c r="E11" s="179" t="s">
        <v>68</v>
      </c>
      <c r="F11" s="177"/>
      <c r="G11" s="193">
        <v>105636</v>
      </c>
      <c r="H11" s="149">
        <v>611414</v>
      </c>
      <c r="J11" s="163"/>
      <c r="K11" s="163"/>
      <c r="L11" s="163"/>
      <c r="M11" s="163"/>
      <c r="N11" s="163"/>
      <c r="O11" s="163"/>
      <c r="P11" s="163"/>
    </row>
    <row r="12" spans="2:18" s="26" customFormat="1" ht="15" customHeight="1" x14ac:dyDescent="0.2">
      <c r="B12" s="173"/>
      <c r="C12" s="174">
        <v>2</v>
      </c>
      <c r="D12" s="175" t="s">
        <v>24</v>
      </c>
      <c r="E12" s="176"/>
      <c r="F12" s="177"/>
      <c r="G12" s="193">
        <f>G13+G14</f>
        <v>0</v>
      </c>
      <c r="H12" s="149">
        <f>H13+H14</f>
        <v>0</v>
      </c>
      <c r="J12" s="163"/>
      <c r="K12" s="163"/>
      <c r="L12" s="163"/>
      <c r="M12" s="163"/>
      <c r="N12" s="163"/>
      <c r="O12" s="163"/>
      <c r="P12" s="163"/>
    </row>
    <row r="13" spans="2:18" s="26" customFormat="1" ht="15" customHeight="1" x14ac:dyDescent="0.2">
      <c r="B13" s="173"/>
      <c r="C13" s="180"/>
      <c r="D13" s="181" t="s">
        <v>25</v>
      </c>
      <c r="E13" s="179" t="s">
        <v>27</v>
      </c>
      <c r="F13" s="177"/>
      <c r="G13" s="193"/>
      <c r="H13" s="149"/>
      <c r="J13" s="163"/>
      <c r="K13" s="163"/>
      <c r="L13" s="163"/>
      <c r="M13" s="163"/>
      <c r="N13" s="163"/>
      <c r="O13" s="163"/>
      <c r="P13" s="163"/>
    </row>
    <row r="14" spans="2:18" s="26" customFormat="1" ht="15" customHeight="1" x14ac:dyDescent="0.2">
      <c r="B14" s="173"/>
      <c r="C14" s="180"/>
      <c r="D14" s="181" t="s">
        <v>26</v>
      </c>
      <c r="E14" s="179" t="s">
        <v>28</v>
      </c>
      <c r="F14" s="177"/>
      <c r="G14" s="193"/>
      <c r="H14" s="149"/>
      <c r="J14" s="163"/>
      <c r="K14" s="163"/>
      <c r="L14" s="163"/>
      <c r="M14" s="163"/>
      <c r="N14" s="163"/>
      <c r="O14" s="163"/>
      <c r="P14" s="163"/>
    </row>
    <row r="15" spans="2:18" s="26" customFormat="1" ht="15" customHeight="1" x14ac:dyDescent="0.2">
      <c r="B15" s="173"/>
      <c r="C15" s="174">
        <v>3</v>
      </c>
      <c r="D15" s="175" t="s">
        <v>29</v>
      </c>
      <c r="E15" s="176"/>
      <c r="F15" s="177"/>
      <c r="G15" s="193">
        <f>G16+G17+G18+G19</f>
        <v>9171097</v>
      </c>
      <c r="H15" s="149">
        <f>H16+H17+H18+H19</f>
        <v>9171097</v>
      </c>
      <c r="J15" s="163"/>
      <c r="K15" s="163"/>
      <c r="L15" s="163"/>
      <c r="M15" s="163"/>
      <c r="N15" s="163"/>
      <c r="O15" s="163"/>
      <c r="P15" s="163"/>
    </row>
    <row r="16" spans="2:18" s="26" customFormat="1" ht="15" customHeight="1" x14ac:dyDescent="0.2">
      <c r="B16" s="173"/>
      <c r="C16" s="180"/>
      <c r="D16" s="181" t="s">
        <v>25</v>
      </c>
      <c r="E16" s="179" t="s">
        <v>33</v>
      </c>
      <c r="F16" s="177"/>
      <c r="G16" s="193">
        <v>3993887</v>
      </c>
      <c r="H16" s="149">
        <v>3993887</v>
      </c>
      <c r="J16" s="163"/>
      <c r="K16" s="163"/>
      <c r="L16" s="163"/>
      <c r="M16" s="163"/>
      <c r="N16" s="163"/>
      <c r="O16" s="163"/>
      <c r="P16" s="163"/>
      <c r="R16" s="159"/>
    </row>
    <row r="17" spans="2:18" s="26" customFormat="1" ht="15" customHeight="1" x14ac:dyDescent="0.2">
      <c r="B17" s="173"/>
      <c r="C17" s="180"/>
      <c r="D17" s="181" t="s">
        <v>26</v>
      </c>
      <c r="E17" s="179" t="s">
        <v>34</v>
      </c>
      <c r="F17" s="177"/>
      <c r="G17" s="193">
        <v>5177210</v>
      </c>
      <c r="H17" s="149">
        <v>5177210</v>
      </c>
      <c r="J17" s="163"/>
      <c r="K17" s="163"/>
      <c r="L17" s="163"/>
      <c r="M17" s="163"/>
      <c r="N17" s="163"/>
      <c r="O17" s="267"/>
      <c r="P17" s="163"/>
      <c r="R17" s="159"/>
    </row>
    <row r="18" spans="2:18" s="26" customFormat="1" ht="15" customHeight="1" x14ac:dyDescent="0.2">
      <c r="B18" s="173"/>
      <c r="C18" s="180"/>
      <c r="D18" s="181" t="s">
        <v>30</v>
      </c>
      <c r="E18" s="179" t="s">
        <v>35</v>
      </c>
      <c r="F18" s="177"/>
      <c r="G18" s="193"/>
      <c r="H18" s="149"/>
      <c r="J18" s="163"/>
      <c r="K18" s="163"/>
      <c r="L18" s="163"/>
      <c r="M18" s="163"/>
      <c r="N18" s="163"/>
      <c r="O18" s="267"/>
      <c r="P18" s="163"/>
      <c r="R18" s="159"/>
    </row>
    <row r="19" spans="2:18" s="26" customFormat="1" ht="15" customHeight="1" x14ac:dyDescent="0.2">
      <c r="B19" s="173"/>
      <c r="C19" s="180"/>
      <c r="D19" s="181" t="s">
        <v>31</v>
      </c>
      <c r="E19" s="179" t="s">
        <v>36</v>
      </c>
      <c r="F19" s="177"/>
      <c r="G19" s="193"/>
      <c r="H19" s="149"/>
      <c r="J19" s="163"/>
      <c r="K19" s="163"/>
      <c r="L19" s="163"/>
      <c r="M19" s="163"/>
      <c r="N19" s="163"/>
      <c r="O19" s="163"/>
      <c r="P19" s="163"/>
      <c r="R19" s="159"/>
    </row>
    <row r="20" spans="2:18" s="26" customFormat="1" ht="15" customHeight="1" x14ac:dyDescent="0.2">
      <c r="B20" s="173"/>
      <c r="C20" s="174">
        <v>4</v>
      </c>
      <c r="D20" s="175" t="s">
        <v>37</v>
      </c>
      <c r="E20" s="176"/>
      <c r="F20" s="177"/>
      <c r="G20" s="193">
        <f>G21+G22+G23+G24+G25</f>
        <v>11375700</v>
      </c>
      <c r="H20" s="149">
        <f>H21+H22+H23+H24+H25</f>
        <v>11939255</v>
      </c>
      <c r="J20" s="267"/>
      <c r="K20" s="163"/>
      <c r="L20" s="163"/>
      <c r="M20" s="163"/>
      <c r="N20" s="163"/>
      <c r="O20" s="163"/>
      <c r="P20" s="163"/>
    </row>
    <row r="21" spans="2:18" s="26" customFormat="1" ht="15" customHeight="1" x14ac:dyDescent="0.2">
      <c r="B21" s="173"/>
      <c r="C21" s="180"/>
      <c r="D21" s="181" t="s">
        <v>25</v>
      </c>
      <c r="E21" s="179" t="s">
        <v>306</v>
      </c>
      <c r="F21" s="177"/>
      <c r="G21" s="193">
        <v>7723829</v>
      </c>
      <c r="H21" s="149">
        <v>7822251</v>
      </c>
      <c r="J21" s="267"/>
      <c r="K21" s="163"/>
      <c r="L21" s="163"/>
      <c r="M21" s="179"/>
      <c r="N21" s="163"/>
      <c r="O21" s="163"/>
      <c r="P21" s="163"/>
    </row>
    <row r="22" spans="2:18" s="26" customFormat="1" ht="15" customHeight="1" x14ac:dyDescent="0.2">
      <c r="B22" s="173"/>
      <c r="C22" s="180"/>
      <c r="D22" s="181" t="s">
        <v>26</v>
      </c>
      <c r="E22" s="179" t="s">
        <v>320</v>
      </c>
      <c r="F22" s="177"/>
      <c r="G22" s="193">
        <v>3589025</v>
      </c>
      <c r="H22" s="149">
        <v>4038836</v>
      </c>
      <c r="J22" s="267"/>
      <c r="K22" s="163"/>
      <c r="L22" s="163"/>
      <c r="M22" s="267"/>
      <c r="N22" s="163"/>
      <c r="O22" s="163"/>
      <c r="P22" s="163"/>
    </row>
    <row r="23" spans="2:18" s="26" customFormat="1" ht="15" customHeight="1" x14ac:dyDescent="0.2">
      <c r="B23" s="173"/>
      <c r="C23" s="180"/>
      <c r="D23" s="181" t="s">
        <v>30</v>
      </c>
      <c r="E23" s="179" t="s">
        <v>38</v>
      </c>
      <c r="F23" s="177"/>
      <c r="G23" s="193">
        <v>62846</v>
      </c>
      <c r="H23" s="149">
        <v>78168</v>
      </c>
      <c r="J23" s="267"/>
      <c r="K23" s="163"/>
      <c r="L23" s="163"/>
      <c r="M23" s="163"/>
      <c r="N23" s="163"/>
      <c r="O23" s="163"/>
      <c r="P23" s="163"/>
    </row>
    <row r="24" spans="2:18" s="26" customFormat="1" ht="15" customHeight="1" x14ac:dyDescent="0.2">
      <c r="B24" s="173"/>
      <c r="C24" s="180"/>
      <c r="D24" s="181" t="s">
        <v>31</v>
      </c>
      <c r="E24" s="179" t="s">
        <v>39</v>
      </c>
      <c r="F24" s="177"/>
      <c r="G24" s="193"/>
      <c r="H24" s="149"/>
      <c r="J24" s="163"/>
      <c r="K24" s="267"/>
      <c r="L24" s="163"/>
      <c r="M24" s="163"/>
      <c r="N24" s="163"/>
      <c r="O24" s="163"/>
      <c r="P24" s="163"/>
    </row>
    <row r="25" spans="2:18" s="26" customFormat="1" ht="15" customHeight="1" x14ac:dyDescent="0.2">
      <c r="B25" s="173"/>
      <c r="C25" s="180"/>
      <c r="D25" s="181" t="s">
        <v>32</v>
      </c>
      <c r="E25" s="179" t="s">
        <v>40</v>
      </c>
      <c r="F25" s="177"/>
      <c r="G25" s="193"/>
      <c r="H25" s="149"/>
      <c r="J25" s="163"/>
      <c r="K25" s="163"/>
      <c r="L25" s="163"/>
      <c r="M25" s="163"/>
      <c r="N25" s="163"/>
      <c r="O25" s="163"/>
      <c r="P25" s="163"/>
    </row>
    <row r="26" spans="2:18" s="26" customFormat="1" ht="15" customHeight="1" x14ac:dyDescent="0.2">
      <c r="B26" s="173"/>
      <c r="C26" s="174">
        <v>5</v>
      </c>
      <c r="D26" s="175" t="s">
        <v>41</v>
      </c>
      <c r="E26" s="176"/>
      <c r="F26" s="177"/>
      <c r="G26" s="193"/>
      <c r="H26" s="149"/>
      <c r="J26" s="163"/>
      <c r="K26" s="163"/>
      <c r="L26" s="163"/>
      <c r="M26" s="267"/>
      <c r="N26" s="163"/>
      <c r="O26" s="163"/>
      <c r="P26" s="163"/>
    </row>
    <row r="27" spans="2:18" s="26" customFormat="1" ht="15" customHeight="1" x14ac:dyDescent="0.2">
      <c r="B27" s="173"/>
      <c r="C27" s="174">
        <v>6</v>
      </c>
      <c r="D27" s="175" t="s">
        <v>42</v>
      </c>
      <c r="E27" s="176"/>
      <c r="F27" s="177"/>
      <c r="G27" s="193"/>
      <c r="H27" s="149"/>
      <c r="J27" s="163"/>
      <c r="K27" s="163"/>
      <c r="L27" s="163"/>
      <c r="M27" s="163"/>
      <c r="N27" s="163"/>
      <c r="O27" s="163"/>
      <c r="P27" s="163"/>
    </row>
    <row r="28" spans="2:18" s="26" customFormat="1" ht="15" customHeight="1" x14ac:dyDescent="0.2">
      <c r="B28" s="173"/>
      <c r="C28" s="174">
        <v>7</v>
      </c>
      <c r="D28" s="175" t="s">
        <v>43</v>
      </c>
      <c r="E28" s="176"/>
      <c r="F28" s="177"/>
      <c r="G28" s="193"/>
      <c r="H28" s="149"/>
      <c r="J28" s="163"/>
      <c r="K28" s="163"/>
      <c r="L28" s="163"/>
      <c r="M28" s="163"/>
      <c r="N28" s="163"/>
      <c r="O28" s="163"/>
      <c r="P28" s="163"/>
    </row>
    <row r="29" spans="2:18" s="26" customFormat="1" ht="20.100000000000001" customHeight="1" x14ac:dyDescent="0.2">
      <c r="B29" s="182" t="s">
        <v>7</v>
      </c>
      <c r="C29" s="287" t="s">
        <v>44</v>
      </c>
      <c r="D29" s="288"/>
      <c r="E29" s="289"/>
      <c r="F29" s="177"/>
      <c r="G29" s="193">
        <f>G30+G35+G40+G41+G45+G46</f>
        <v>319450808</v>
      </c>
      <c r="H29" s="149">
        <f>H30+H35+H40+H41+H45+H46</f>
        <v>321499426</v>
      </c>
      <c r="J29" s="163"/>
      <c r="K29" s="163"/>
      <c r="L29" s="267"/>
      <c r="M29" s="267"/>
      <c r="N29" s="267"/>
      <c r="O29" s="163"/>
      <c r="P29" s="163"/>
    </row>
    <row r="30" spans="2:18" s="26" customFormat="1" ht="15" customHeight="1" x14ac:dyDescent="0.2">
      <c r="B30" s="173"/>
      <c r="C30" s="174">
        <v>1</v>
      </c>
      <c r="D30" s="175" t="s">
        <v>45</v>
      </c>
      <c r="E30" s="176"/>
      <c r="F30" s="177"/>
      <c r="G30" s="193">
        <f>G31+G32+G33+G34</f>
        <v>0</v>
      </c>
      <c r="H30" s="149">
        <f>H31+H32+H33+H34</f>
        <v>0</v>
      </c>
      <c r="J30" s="163"/>
      <c r="K30" s="163"/>
      <c r="L30" s="163"/>
      <c r="M30" s="163"/>
      <c r="N30" s="267"/>
      <c r="O30" s="163"/>
      <c r="P30" s="163"/>
    </row>
    <row r="31" spans="2:18" s="26" customFormat="1" ht="15" customHeight="1" x14ac:dyDescent="0.2">
      <c r="B31" s="173"/>
      <c r="C31" s="180"/>
      <c r="D31" s="181" t="s">
        <v>46</v>
      </c>
      <c r="E31" s="179" t="s">
        <v>52</v>
      </c>
      <c r="F31" s="177"/>
      <c r="G31" s="193"/>
      <c r="H31" s="149"/>
      <c r="J31" s="163"/>
      <c r="K31" s="163"/>
      <c r="L31" s="163"/>
      <c r="M31" s="163"/>
      <c r="N31" s="267"/>
      <c r="O31" s="163"/>
      <c r="P31" s="163"/>
    </row>
    <row r="32" spans="2:18" s="26" customFormat="1" ht="15" customHeight="1" x14ac:dyDescent="0.2">
      <c r="B32" s="173"/>
      <c r="C32" s="180"/>
      <c r="D32" s="181" t="s">
        <v>26</v>
      </c>
      <c r="E32" s="179" t="s">
        <v>53</v>
      </c>
      <c r="F32" s="177"/>
      <c r="G32" s="193"/>
      <c r="H32" s="149"/>
      <c r="J32" s="163"/>
      <c r="K32" s="163"/>
      <c r="L32" s="163"/>
      <c r="M32" s="163"/>
      <c r="N32" s="267"/>
      <c r="O32" s="163"/>
      <c r="P32" s="163"/>
    </row>
    <row r="33" spans="2:16" s="26" customFormat="1" ht="15" customHeight="1" x14ac:dyDescent="0.2">
      <c r="B33" s="173"/>
      <c r="C33" s="180"/>
      <c r="D33" s="181" t="s">
        <v>30</v>
      </c>
      <c r="E33" s="179" t="s">
        <v>54</v>
      </c>
      <c r="F33" s="177"/>
      <c r="G33" s="193"/>
      <c r="H33" s="149"/>
      <c r="J33" s="163"/>
      <c r="K33" s="163"/>
      <c r="L33" s="163"/>
      <c r="M33" s="163"/>
      <c r="N33" s="163"/>
      <c r="O33" s="163"/>
      <c r="P33" s="163"/>
    </row>
    <row r="34" spans="2:16" s="26" customFormat="1" ht="15" customHeight="1" x14ac:dyDescent="0.2">
      <c r="B34" s="173"/>
      <c r="C34" s="180"/>
      <c r="D34" s="181" t="s">
        <v>31</v>
      </c>
      <c r="E34" s="179" t="s">
        <v>55</v>
      </c>
      <c r="F34" s="177"/>
      <c r="G34" s="193"/>
      <c r="H34" s="149"/>
      <c r="J34" s="163"/>
      <c r="K34" s="163"/>
      <c r="L34" s="163"/>
      <c r="M34" s="163"/>
      <c r="N34" s="163"/>
      <c r="O34" s="163"/>
      <c r="P34" s="163"/>
    </row>
    <row r="35" spans="2:16" s="26" customFormat="1" ht="15" customHeight="1" x14ac:dyDescent="0.2">
      <c r="B35" s="173"/>
      <c r="C35" s="174">
        <v>2</v>
      </c>
      <c r="D35" s="175" t="s">
        <v>47</v>
      </c>
      <c r="E35" s="183"/>
      <c r="F35" s="177"/>
      <c r="G35" s="193">
        <f>G36+G37+G38+G39</f>
        <v>319450808</v>
      </c>
      <c r="H35" s="149">
        <f>H36+H37+H38+H39</f>
        <v>321499426</v>
      </c>
      <c r="J35" s="267"/>
      <c r="K35" s="163"/>
      <c r="L35" s="163"/>
      <c r="M35" s="163"/>
      <c r="N35" s="163"/>
      <c r="O35" s="163"/>
      <c r="P35" s="163"/>
    </row>
    <row r="36" spans="2:16" s="26" customFormat="1" ht="15" customHeight="1" x14ac:dyDescent="0.2">
      <c r="B36" s="173"/>
      <c r="C36" s="180"/>
      <c r="D36" s="181" t="s">
        <v>25</v>
      </c>
      <c r="E36" s="179" t="s">
        <v>56</v>
      </c>
      <c r="F36" s="177"/>
      <c r="G36" s="193"/>
      <c r="H36" s="149"/>
      <c r="J36" s="163"/>
      <c r="K36" s="163"/>
      <c r="L36" s="163"/>
      <c r="M36" s="163"/>
      <c r="N36" s="163"/>
      <c r="O36" s="163"/>
      <c r="P36" s="163"/>
    </row>
    <row r="37" spans="2:16" s="26" customFormat="1" ht="15" customHeight="1" x14ac:dyDescent="0.2">
      <c r="B37" s="173"/>
      <c r="C37" s="180"/>
      <c r="D37" s="181" t="s">
        <v>26</v>
      </c>
      <c r="E37" s="179" t="s">
        <v>8</v>
      </c>
      <c r="F37" s="177"/>
      <c r="G37" s="193">
        <v>183722244</v>
      </c>
      <c r="H37" s="149">
        <v>183722244</v>
      </c>
      <c r="J37" s="267"/>
      <c r="K37" s="163"/>
      <c r="L37" s="163"/>
      <c r="M37" s="163"/>
      <c r="N37" s="163"/>
      <c r="O37" s="163"/>
      <c r="P37" s="163"/>
    </row>
    <row r="38" spans="2:16" s="26" customFormat="1" ht="15" customHeight="1" x14ac:dyDescent="0.2">
      <c r="B38" s="173"/>
      <c r="C38" s="180"/>
      <c r="D38" s="181" t="s">
        <v>30</v>
      </c>
      <c r="E38" s="179" t="s">
        <v>57</v>
      </c>
      <c r="F38" s="177"/>
      <c r="G38" s="193">
        <v>135170265</v>
      </c>
      <c r="H38" s="149">
        <v>136936102</v>
      </c>
      <c r="J38" s="267"/>
      <c r="K38" s="163"/>
      <c r="L38" s="163"/>
      <c r="M38" s="163"/>
      <c r="N38" s="163"/>
      <c r="O38" s="163"/>
      <c r="P38" s="163"/>
    </row>
    <row r="39" spans="2:16" s="26" customFormat="1" ht="15" customHeight="1" x14ac:dyDescent="0.2">
      <c r="B39" s="173"/>
      <c r="C39" s="180"/>
      <c r="D39" s="181" t="s">
        <v>31</v>
      </c>
      <c r="E39" s="179" t="s">
        <v>60</v>
      </c>
      <c r="F39" s="177"/>
      <c r="G39" s="193">
        <v>558299</v>
      </c>
      <c r="H39" s="149">
        <v>841080</v>
      </c>
      <c r="J39" s="267"/>
      <c r="K39" s="186"/>
      <c r="L39" s="186"/>
      <c r="M39" s="163"/>
      <c r="N39" s="163"/>
      <c r="O39" s="163"/>
      <c r="P39" s="163"/>
    </row>
    <row r="40" spans="2:16" s="26" customFormat="1" ht="15" customHeight="1" x14ac:dyDescent="0.2">
      <c r="B40" s="173"/>
      <c r="C40" s="174">
        <v>3</v>
      </c>
      <c r="D40" s="175" t="s">
        <v>48</v>
      </c>
      <c r="E40" s="176"/>
      <c r="F40" s="177"/>
      <c r="G40" s="193"/>
      <c r="H40" s="149"/>
      <c r="J40" s="163"/>
      <c r="K40" s="163"/>
      <c r="L40" s="163"/>
      <c r="M40" s="163"/>
      <c r="N40" s="163"/>
      <c r="O40" s="163"/>
      <c r="P40" s="163"/>
    </row>
    <row r="41" spans="2:16" s="26" customFormat="1" ht="15" customHeight="1" x14ac:dyDescent="0.2">
      <c r="B41" s="173"/>
      <c r="C41" s="174">
        <v>4</v>
      </c>
      <c r="D41" s="175" t="s">
        <v>49</v>
      </c>
      <c r="E41" s="176"/>
      <c r="F41" s="177"/>
      <c r="G41" s="193">
        <f>G42+G43+G44</f>
        <v>0</v>
      </c>
      <c r="H41" s="149">
        <f>H42+H43+H44</f>
        <v>0</v>
      </c>
      <c r="J41" s="163"/>
      <c r="K41" s="163"/>
      <c r="L41" s="163"/>
      <c r="M41" s="163"/>
      <c r="N41" s="163"/>
      <c r="O41" s="163"/>
      <c r="P41" s="163"/>
    </row>
    <row r="42" spans="2:16" s="26" customFormat="1" ht="15" customHeight="1" x14ac:dyDescent="0.2">
      <c r="B42" s="173"/>
      <c r="C42" s="180"/>
      <c r="D42" s="181" t="s">
        <v>25</v>
      </c>
      <c r="E42" s="179" t="s">
        <v>58</v>
      </c>
      <c r="F42" s="177"/>
      <c r="G42" s="193"/>
      <c r="H42" s="149"/>
      <c r="J42" s="163"/>
      <c r="K42" s="163"/>
      <c r="L42" s="163"/>
      <c r="M42" s="163"/>
      <c r="N42" s="163"/>
      <c r="O42" s="163"/>
      <c r="P42" s="163"/>
    </row>
    <row r="43" spans="2:16" s="26" customFormat="1" ht="15" customHeight="1" x14ac:dyDescent="0.2">
      <c r="B43" s="173"/>
      <c r="C43" s="180"/>
      <c r="D43" s="181" t="s">
        <v>26</v>
      </c>
      <c r="E43" s="179" t="s">
        <v>59</v>
      </c>
      <c r="F43" s="177"/>
      <c r="G43" s="193"/>
      <c r="H43" s="149"/>
      <c r="J43" s="163"/>
      <c r="K43" s="163"/>
      <c r="L43" s="163"/>
      <c r="M43" s="163"/>
      <c r="N43" s="163"/>
      <c r="O43" s="163"/>
      <c r="P43" s="163"/>
    </row>
    <row r="44" spans="2:16" s="26" customFormat="1" ht="15" customHeight="1" x14ac:dyDescent="0.2">
      <c r="B44" s="173"/>
      <c r="C44" s="180"/>
      <c r="D44" s="181" t="s">
        <v>30</v>
      </c>
      <c r="E44" s="179" t="s">
        <v>61</v>
      </c>
      <c r="F44" s="177"/>
      <c r="G44" s="193"/>
      <c r="H44" s="149"/>
    </row>
    <row r="45" spans="2:16" s="26" customFormat="1" ht="15" customHeight="1" x14ac:dyDescent="0.2">
      <c r="B45" s="173"/>
      <c r="C45" s="174">
        <v>5</v>
      </c>
      <c r="D45" s="175" t="s">
        <v>50</v>
      </c>
      <c r="E45" s="176"/>
      <c r="F45" s="177"/>
      <c r="G45" s="193"/>
      <c r="H45" s="149"/>
    </row>
    <row r="46" spans="2:16" s="26" customFormat="1" ht="15" customHeight="1" x14ac:dyDescent="0.2">
      <c r="B46" s="173"/>
      <c r="C46" s="174">
        <v>6</v>
      </c>
      <c r="D46" s="175" t="s">
        <v>51</v>
      </c>
      <c r="E46" s="176"/>
      <c r="F46" s="177"/>
      <c r="G46" s="193"/>
      <c r="H46" s="149"/>
    </row>
    <row r="47" spans="2:16" s="26" customFormat="1" ht="35.25" customHeight="1" x14ac:dyDescent="0.2">
      <c r="B47" s="177"/>
      <c r="C47" s="287" t="s">
        <v>98</v>
      </c>
      <c r="D47" s="288"/>
      <c r="E47" s="289"/>
      <c r="F47" s="177"/>
      <c r="G47" s="193">
        <f>G8+G29</f>
        <v>340252714.80000001</v>
      </c>
      <c r="H47" s="149">
        <f>H8+H29</f>
        <v>343272435</v>
      </c>
      <c r="O47" s="22"/>
    </row>
    <row r="48" spans="2:16" s="26" customFormat="1" ht="15.95" customHeight="1" x14ac:dyDescent="0.2">
      <c r="B48" s="33"/>
      <c r="C48" s="33"/>
      <c r="D48" s="33"/>
      <c r="E48" s="33"/>
      <c r="F48" s="34"/>
      <c r="G48" s="194"/>
      <c r="H48" s="35"/>
      <c r="N48" s="26">
        <f>SUM(N36:N47)</f>
        <v>0</v>
      </c>
      <c r="O48" s="26">
        <f>SUM(O36:O47)</f>
        <v>0</v>
      </c>
    </row>
    <row r="49" spans="2:8" s="26" customFormat="1" ht="15.95" customHeight="1" x14ac:dyDescent="0.2">
      <c r="B49" s="33"/>
      <c r="C49" s="33"/>
      <c r="D49" s="33"/>
      <c r="E49" s="33"/>
      <c r="F49" s="34"/>
      <c r="G49" s="194"/>
      <c r="H49" s="35"/>
    </row>
  </sheetData>
  <mergeCells count="8">
    <mergeCell ref="G2:H2"/>
    <mergeCell ref="B4:H4"/>
    <mergeCell ref="C29:E29"/>
    <mergeCell ref="C47:E47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2"/>
  <sheetViews>
    <sheetView showGridLines="0" tabSelected="1" workbookViewId="0">
      <selection activeCell="L17" sqref="L17"/>
    </sheetView>
  </sheetViews>
  <sheetFormatPr defaultRowHeight="12.75" x14ac:dyDescent="0.2"/>
  <cols>
    <col min="1" max="1" width="13.28515625" customWidth="1"/>
    <col min="2" max="2" width="3.7109375" style="19" customWidth="1"/>
    <col min="3" max="3" width="2.7109375" style="19" customWidth="1"/>
    <col min="4" max="4" width="4" style="19" customWidth="1"/>
    <col min="5" max="5" width="37" customWidth="1"/>
    <col min="6" max="6" width="8.28515625" customWidth="1"/>
    <col min="7" max="7" width="14.85546875" style="18" customWidth="1"/>
    <col min="8" max="8" width="15.7109375" style="18" customWidth="1"/>
    <col min="9" max="9" width="1.42578125" customWidth="1"/>
  </cols>
  <sheetData>
    <row r="2" spans="2:16" s="26" customFormat="1" ht="18" x14ac:dyDescent="0.2">
      <c r="B2" s="160" t="str">
        <f>Aktivet!B2</f>
        <v xml:space="preserve">Shoqeria  " Sheqeri "              SH.A.                     </v>
      </c>
      <c r="C2" s="161"/>
      <c r="D2" s="161"/>
      <c r="E2" s="162"/>
      <c r="F2" s="163"/>
      <c r="G2" s="285" t="s">
        <v>277</v>
      </c>
      <c r="H2" s="285"/>
    </row>
    <row r="3" spans="2:16" s="26" customFormat="1" ht="6" customHeight="1" x14ac:dyDescent="0.2">
      <c r="B3" s="160"/>
      <c r="C3" s="161"/>
      <c r="D3" s="161"/>
      <c r="E3" s="162"/>
      <c r="F3" s="163"/>
      <c r="G3" s="164"/>
      <c r="H3" s="164"/>
    </row>
    <row r="4" spans="2:16" s="26" customFormat="1" ht="18" customHeight="1" x14ac:dyDescent="0.2">
      <c r="B4" s="286" t="s">
        <v>335</v>
      </c>
      <c r="C4" s="286"/>
      <c r="D4" s="286"/>
      <c r="E4" s="286"/>
      <c r="F4" s="286"/>
      <c r="G4" s="286"/>
      <c r="H4" s="286"/>
    </row>
    <row r="5" spans="2:16" ht="6.75" customHeight="1" x14ac:dyDescent="0.2">
      <c r="B5" s="165"/>
      <c r="C5" s="165"/>
      <c r="D5" s="165"/>
      <c r="E5" s="166"/>
      <c r="F5" s="166"/>
      <c r="G5" s="167"/>
      <c r="H5" s="167"/>
    </row>
    <row r="6" spans="2:16" s="26" customFormat="1" ht="15.95" customHeight="1" x14ac:dyDescent="0.2">
      <c r="B6" s="290" t="s">
        <v>5</v>
      </c>
      <c r="C6" s="292" t="s">
        <v>93</v>
      </c>
      <c r="D6" s="293"/>
      <c r="E6" s="294"/>
      <c r="F6" s="290" t="s">
        <v>18</v>
      </c>
      <c r="G6" s="168" t="s">
        <v>19</v>
      </c>
      <c r="H6" s="168" t="s">
        <v>19</v>
      </c>
    </row>
    <row r="7" spans="2:16" s="26" customFormat="1" ht="15.95" customHeight="1" x14ac:dyDescent="0.2">
      <c r="B7" s="291"/>
      <c r="C7" s="295"/>
      <c r="D7" s="296"/>
      <c r="E7" s="297"/>
      <c r="F7" s="291"/>
      <c r="G7" s="169" t="s">
        <v>20</v>
      </c>
      <c r="H7" s="170" t="s">
        <v>21</v>
      </c>
      <c r="L7" s="163"/>
      <c r="M7" s="163"/>
      <c r="N7" s="163"/>
      <c r="O7" s="163"/>
      <c r="P7" s="163"/>
    </row>
    <row r="8" spans="2:16" s="26" customFormat="1" ht="24.95" customHeight="1" x14ac:dyDescent="0.2">
      <c r="B8" s="182" t="s">
        <v>6</v>
      </c>
      <c r="C8" s="287" t="s">
        <v>94</v>
      </c>
      <c r="D8" s="288"/>
      <c r="E8" s="289"/>
      <c r="F8" s="177"/>
      <c r="G8" s="149">
        <f>G9+G10+G14+G20+G21</f>
        <v>53816820</v>
      </c>
      <c r="H8" s="149">
        <f>H9+H10+H14+H20+H21</f>
        <v>53558130</v>
      </c>
      <c r="L8" s="163"/>
      <c r="M8" s="163"/>
      <c r="N8" s="163"/>
      <c r="O8" s="163"/>
      <c r="P8" s="163"/>
    </row>
    <row r="9" spans="2:16" s="26" customFormat="1" ht="15.95" customHeight="1" x14ac:dyDescent="0.2">
      <c r="B9" s="173"/>
      <c r="C9" s="174">
        <v>1</v>
      </c>
      <c r="D9" s="175" t="s">
        <v>62</v>
      </c>
      <c r="E9" s="176"/>
      <c r="F9" s="177"/>
      <c r="G9" s="149"/>
      <c r="H9" s="149"/>
      <c r="L9" s="163"/>
      <c r="M9" s="163"/>
      <c r="N9" s="163"/>
      <c r="O9" s="163"/>
      <c r="P9" s="163"/>
    </row>
    <row r="10" spans="2:16" s="26" customFormat="1" ht="15.95" customHeight="1" x14ac:dyDescent="0.2">
      <c r="B10" s="173"/>
      <c r="C10" s="174">
        <v>2</v>
      </c>
      <c r="D10" s="175" t="s">
        <v>63</v>
      </c>
      <c r="E10" s="176"/>
      <c r="F10" s="177"/>
      <c r="G10" s="149">
        <f>G11+G12+G13</f>
        <v>0</v>
      </c>
      <c r="H10" s="149">
        <f>H11+H12+H13</f>
        <v>0</v>
      </c>
      <c r="L10" s="163"/>
      <c r="M10" s="163"/>
      <c r="N10" s="163"/>
      <c r="O10" s="163"/>
      <c r="P10" s="163"/>
    </row>
    <row r="11" spans="2:16" s="26" customFormat="1" ht="15.95" customHeight="1" x14ac:dyDescent="0.2">
      <c r="B11" s="173"/>
      <c r="C11" s="180"/>
      <c r="D11" s="181" t="s">
        <v>25</v>
      </c>
      <c r="E11" s="179" t="s">
        <v>72</v>
      </c>
      <c r="F11" s="177"/>
      <c r="G11" s="149"/>
      <c r="H11" s="149"/>
      <c r="L11" s="163"/>
      <c r="M11" s="163"/>
      <c r="N11" s="163"/>
      <c r="O11" s="163"/>
      <c r="P11" s="163"/>
    </row>
    <row r="12" spans="2:16" s="26" customFormat="1" ht="15.95" customHeight="1" x14ac:dyDescent="0.2">
      <c r="B12" s="173"/>
      <c r="C12" s="180"/>
      <c r="D12" s="181" t="s">
        <v>26</v>
      </c>
      <c r="E12" s="179" t="s">
        <v>69</v>
      </c>
      <c r="F12" s="177"/>
      <c r="G12" s="149"/>
      <c r="H12" s="149"/>
      <c r="L12" s="163"/>
      <c r="M12" s="163"/>
      <c r="N12" s="163"/>
      <c r="O12" s="163"/>
      <c r="P12" s="163"/>
    </row>
    <row r="13" spans="2:16" s="26" customFormat="1" ht="15.95" customHeight="1" x14ac:dyDescent="0.2">
      <c r="B13" s="173"/>
      <c r="C13" s="180"/>
      <c r="D13" s="181" t="s">
        <v>30</v>
      </c>
      <c r="E13" s="179" t="s">
        <v>70</v>
      </c>
      <c r="F13" s="177"/>
      <c r="G13" s="149"/>
      <c r="H13" s="149"/>
      <c r="L13" s="163"/>
      <c r="M13" s="163"/>
      <c r="N13" s="163"/>
      <c r="O13" s="163"/>
      <c r="P13" s="163"/>
    </row>
    <row r="14" spans="2:16" s="26" customFormat="1" ht="15.95" customHeight="1" x14ac:dyDescent="0.2">
      <c r="B14" s="173"/>
      <c r="C14" s="174">
        <v>3</v>
      </c>
      <c r="D14" s="175" t="s">
        <v>64</v>
      </c>
      <c r="E14" s="176"/>
      <c r="F14" s="177"/>
      <c r="G14" s="149">
        <f>G15+G16+G17+G18+G19</f>
        <v>53816820</v>
      </c>
      <c r="H14" s="149">
        <f>H15+H16+H17+H18+H19</f>
        <v>53558130</v>
      </c>
      <c r="J14" s="163"/>
      <c r="K14" s="163"/>
      <c r="L14" s="163"/>
      <c r="M14" s="267"/>
    </row>
    <row r="15" spans="2:16" s="26" customFormat="1" ht="15.95" customHeight="1" x14ac:dyDescent="0.2">
      <c r="B15" s="173"/>
      <c r="C15" s="180"/>
      <c r="D15" s="181" t="s">
        <v>25</v>
      </c>
      <c r="E15" s="179" t="s">
        <v>73</v>
      </c>
      <c r="F15" s="177"/>
      <c r="G15" s="149">
        <v>41635370</v>
      </c>
      <c r="H15" s="149">
        <v>41635370</v>
      </c>
      <c r="J15" s="163"/>
      <c r="K15" s="163"/>
      <c r="L15" s="163"/>
      <c r="M15" s="163"/>
    </row>
    <row r="16" spans="2:16" s="26" customFormat="1" ht="15.95" customHeight="1" x14ac:dyDescent="0.2">
      <c r="B16" s="173"/>
      <c r="C16" s="180"/>
      <c r="D16" s="181" t="s">
        <v>26</v>
      </c>
      <c r="E16" s="179" t="s">
        <v>124</v>
      </c>
      <c r="F16" s="177"/>
      <c r="G16" s="149">
        <v>590420</v>
      </c>
      <c r="H16" s="149">
        <v>362592</v>
      </c>
      <c r="J16" s="163"/>
      <c r="K16" s="163"/>
      <c r="L16" s="163"/>
      <c r="M16" s="163"/>
    </row>
    <row r="17" spans="2:15" s="26" customFormat="1" ht="15.95" customHeight="1" x14ac:dyDescent="0.2">
      <c r="B17" s="173"/>
      <c r="C17" s="180"/>
      <c r="D17" s="181" t="s">
        <v>30</v>
      </c>
      <c r="E17" s="179" t="s">
        <v>74</v>
      </c>
      <c r="F17" s="177"/>
      <c r="G17" s="149">
        <v>147873</v>
      </c>
      <c r="H17" s="149">
        <v>117011</v>
      </c>
      <c r="J17" s="163"/>
      <c r="K17" s="163"/>
      <c r="L17" s="163"/>
      <c r="M17" s="163"/>
      <c r="O17" s="163"/>
    </row>
    <row r="18" spans="2:15" s="26" customFormat="1" ht="15.95" customHeight="1" x14ac:dyDescent="0.2">
      <c r="B18" s="173"/>
      <c r="C18" s="180"/>
      <c r="D18" s="181" t="s">
        <v>31</v>
      </c>
      <c r="E18" s="179" t="s">
        <v>75</v>
      </c>
      <c r="F18" s="177"/>
      <c r="G18" s="149">
        <v>11443157</v>
      </c>
      <c r="H18" s="149">
        <v>11443157</v>
      </c>
      <c r="J18" s="163"/>
      <c r="K18" s="163"/>
      <c r="L18" s="163"/>
      <c r="M18" s="163"/>
      <c r="O18" s="163"/>
    </row>
    <row r="19" spans="2:15" s="26" customFormat="1" ht="15.95" customHeight="1" x14ac:dyDescent="0.2">
      <c r="B19" s="173"/>
      <c r="C19" s="180"/>
      <c r="D19" s="181" t="s">
        <v>32</v>
      </c>
      <c r="E19" s="179" t="s">
        <v>76</v>
      </c>
      <c r="F19" s="177"/>
      <c r="G19" s="149"/>
      <c r="H19" s="149"/>
      <c r="J19" s="163"/>
      <c r="K19" s="163"/>
      <c r="L19" s="163"/>
      <c r="M19" s="163"/>
      <c r="O19" s="163"/>
    </row>
    <row r="20" spans="2:15" s="26" customFormat="1" ht="15.95" customHeight="1" x14ac:dyDescent="0.2">
      <c r="B20" s="173"/>
      <c r="C20" s="174">
        <v>4</v>
      </c>
      <c r="D20" s="175" t="s">
        <v>65</v>
      </c>
      <c r="E20" s="176"/>
      <c r="F20" s="177"/>
      <c r="G20" s="149"/>
      <c r="H20" s="149"/>
      <c r="J20" s="163"/>
      <c r="K20" s="163"/>
      <c r="L20" s="163"/>
      <c r="M20" s="163"/>
      <c r="O20" s="163"/>
    </row>
    <row r="21" spans="2:15" s="26" customFormat="1" ht="15.95" customHeight="1" x14ac:dyDescent="0.2">
      <c r="B21" s="173"/>
      <c r="C21" s="174">
        <v>5</v>
      </c>
      <c r="D21" s="175" t="s">
        <v>66</v>
      </c>
      <c r="E21" s="176"/>
      <c r="F21" s="177"/>
      <c r="G21" s="149"/>
      <c r="H21" s="149"/>
      <c r="J21" s="163"/>
      <c r="K21" s="163"/>
      <c r="L21" s="163"/>
      <c r="M21" s="163"/>
      <c r="O21" s="163"/>
    </row>
    <row r="22" spans="2:15" s="26" customFormat="1" ht="24.75" customHeight="1" x14ac:dyDescent="0.2">
      <c r="B22" s="182" t="s">
        <v>7</v>
      </c>
      <c r="C22" s="287" t="s">
        <v>95</v>
      </c>
      <c r="D22" s="288"/>
      <c r="E22" s="289"/>
      <c r="F22" s="177"/>
      <c r="G22" s="149">
        <f>G23+G26+G27+G28</f>
        <v>38129485</v>
      </c>
      <c r="H22" s="149">
        <f>H23+H26+H27+H28</f>
        <v>38129485</v>
      </c>
      <c r="J22" s="163"/>
      <c r="K22" s="163"/>
      <c r="L22" s="163"/>
      <c r="M22" s="163"/>
    </row>
    <row r="23" spans="2:15" s="26" customFormat="1" ht="15.95" customHeight="1" x14ac:dyDescent="0.2">
      <c r="B23" s="173"/>
      <c r="C23" s="174">
        <v>1</v>
      </c>
      <c r="D23" s="175" t="s">
        <v>77</v>
      </c>
      <c r="E23" s="183"/>
      <c r="F23" s="177"/>
      <c r="G23" s="149">
        <f>G24+G25</f>
        <v>29160114</v>
      </c>
      <c r="H23" s="149">
        <f>H24+H25</f>
        <v>29160114</v>
      </c>
      <c r="J23" s="163"/>
      <c r="K23" s="163"/>
      <c r="L23" s="163"/>
      <c r="M23" s="163"/>
    </row>
    <row r="24" spans="2:15" s="26" customFormat="1" ht="15.95" customHeight="1" x14ac:dyDescent="0.2">
      <c r="B24" s="173"/>
      <c r="C24" s="180"/>
      <c r="D24" s="181" t="s">
        <v>25</v>
      </c>
      <c r="E24" s="179" t="s">
        <v>78</v>
      </c>
      <c r="F24" s="177"/>
      <c r="G24" s="149">
        <v>29160114</v>
      </c>
      <c r="H24" s="149">
        <v>29160114</v>
      </c>
      <c r="J24" s="163"/>
      <c r="K24" s="163"/>
      <c r="L24" s="163"/>
      <c r="M24" s="163"/>
    </row>
    <row r="25" spans="2:15" s="26" customFormat="1" ht="15.95" customHeight="1" x14ac:dyDescent="0.2">
      <c r="B25" s="173"/>
      <c r="C25" s="180"/>
      <c r="D25" s="181" t="s">
        <v>26</v>
      </c>
      <c r="E25" s="179" t="s">
        <v>70</v>
      </c>
      <c r="F25" s="177"/>
      <c r="G25" s="149"/>
      <c r="H25" s="149"/>
      <c r="J25" s="163"/>
      <c r="K25" s="163"/>
      <c r="L25" s="163"/>
      <c r="M25" s="163"/>
    </row>
    <row r="26" spans="2:15" s="26" customFormat="1" ht="15.95" customHeight="1" x14ac:dyDescent="0.2">
      <c r="B26" s="173"/>
      <c r="C26" s="174">
        <v>2</v>
      </c>
      <c r="D26" s="175" t="s">
        <v>79</v>
      </c>
      <c r="E26" s="176"/>
      <c r="F26" s="177"/>
      <c r="G26" s="149"/>
      <c r="H26" s="149"/>
      <c r="J26" s="163"/>
      <c r="K26" s="163"/>
      <c r="L26" s="163"/>
      <c r="M26" s="163"/>
    </row>
    <row r="27" spans="2:15" s="26" customFormat="1" ht="15.95" customHeight="1" x14ac:dyDescent="0.2">
      <c r="B27" s="173"/>
      <c r="C27" s="174">
        <v>3</v>
      </c>
      <c r="D27" s="175" t="s">
        <v>65</v>
      </c>
      <c r="E27" s="176"/>
      <c r="F27" s="177"/>
      <c r="G27" s="149"/>
      <c r="H27" s="149"/>
      <c r="J27" s="163"/>
      <c r="K27" s="163"/>
      <c r="L27" s="163"/>
      <c r="M27" s="163"/>
    </row>
    <row r="28" spans="2:15" s="26" customFormat="1" ht="15.95" customHeight="1" x14ac:dyDescent="0.2">
      <c r="B28" s="173"/>
      <c r="C28" s="174">
        <v>4</v>
      </c>
      <c r="D28" s="175" t="s">
        <v>80</v>
      </c>
      <c r="E28" s="176"/>
      <c r="F28" s="177"/>
      <c r="G28" s="149">
        <v>8969371</v>
      </c>
      <c r="H28" s="149">
        <v>8969371</v>
      </c>
      <c r="J28" s="163"/>
      <c r="K28" s="163"/>
      <c r="L28" s="163"/>
      <c r="M28" s="163"/>
    </row>
    <row r="29" spans="2:15" s="26" customFormat="1" ht="24.75" customHeight="1" x14ac:dyDescent="0.2">
      <c r="B29" s="173"/>
      <c r="C29" s="287" t="s">
        <v>97</v>
      </c>
      <c r="D29" s="288"/>
      <c r="E29" s="289"/>
      <c r="F29" s="177"/>
      <c r="G29" s="149">
        <f>G8+G22</f>
        <v>91946305</v>
      </c>
      <c r="H29" s="149">
        <f>H8+H22</f>
        <v>91687615</v>
      </c>
      <c r="J29" s="163"/>
      <c r="K29" s="163"/>
      <c r="L29" s="163"/>
      <c r="M29" s="163"/>
    </row>
    <row r="30" spans="2:15" s="26" customFormat="1" ht="24.75" customHeight="1" x14ac:dyDescent="0.2">
      <c r="B30" s="182" t="s">
        <v>81</v>
      </c>
      <c r="C30" s="287" t="s">
        <v>82</v>
      </c>
      <c r="D30" s="288"/>
      <c r="E30" s="289"/>
      <c r="F30" s="177"/>
      <c r="G30" s="149">
        <f>G31+G32+G33+G34+G35+G36+G37+G38+G39+G40</f>
        <v>248306410</v>
      </c>
      <c r="H30" s="149">
        <f>H31+H32+H33+H34+H35+H36+H37+H38+H39+H40</f>
        <v>251584820</v>
      </c>
      <c r="J30" s="163"/>
      <c r="K30" s="163"/>
      <c r="L30" s="163"/>
      <c r="M30" s="163"/>
    </row>
    <row r="31" spans="2:15" s="26" customFormat="1" ht="15.95" customHeight="1" x14ac:dyDescent="0.2">
      <c r="B31" s="173"/>
      <c r="C31" s="174">
        <v>1</v>
      </c>
      <c r="D31" s="175" t="s">
        <v>83</v>
      </c>
      <c r="E31" s="176"/>
      <c r="F31" s="177"/>
      <c r="G31" s="149"/>
      <c r="H31" s="149"/>
      <c r="J31" s="163"/>
      <c r="K31" s="163"/>
      <c r="L31" s="163"/>
      <c r="M31" s="163"/>
    </row>
    <row r="32" spans="2:15" s="26" customFormat="1" ht="15.95" customHeight="1" x14ac:dyDescent="0.2">
      <c r="B32" s="173"/>
      <c r="C32" s="184">
        <v>2</v>
      </c>
      <c r="D32" s="175" t="s">
        <v>84</v>
      </c>
      <c r="E32" s="176"/>
      <c r="F32" s="177"/>
      <c r="G32" s="149"/>
      <c r="H32" s="149"/>
      <c r="J32" s="163"/>
      <c r="K32" s="163"/>
      <c r="L32" s="163"/>
      <c r="M32" s="163"/>
    </row>
    <row r="33" spans="2:13" s="26" customFormat="1" ht="15.95" customHeight="1" x14ac:dyDescent="0.2">
      <c r="B33" s="173"/>
      <c r="C33" s="174">
        <v>3</v>
      </c>
      <c r="D33" s="175" t="s">
        <v>85</v>
      </c>
      <c r="E33" s="176"/>
      <c r="F33" s="177"/>
      <c r="G33" s="149">
        <v>608366080</v>
      </c>
      <c r="H33" s="149">
        <v>608366080</v>
      </c>
      <c r="J33" s="163"/>
      <c r="K33" s="163"/>
      <c r="L33" s="163"/>
      <c r="M33" s="163"/>
    </row>
    <row r="34" spans="2:13" s="26" customFormat="1" ht="15.95" customHeight="1" x14ac:dyDescent="0.2">
      <c r="B34" s="173"/>
      <c r="C34" s="184">
        <v>4</v>
      </c>
      <c r="D34" s="175" t="s">
        <v>86</v>
      </c>
      <c r="E34" s="176"/>
      <c r="F34" s="177"/>
      <c r="G34" s="149"/>
      <c r="H34" s="149"/>
      <c r="J34" s="163"/>
      <c r="K34" s="163"/>
      <c r="L34" s="163"/>
      <c r="M34" s="163"/>
    </row>
    <row r="35" spans="2:13" s="26" customFormat="1" ht="15.95" customHeight="1" x14ac:dyDescent="0.2">
      <c r="B35" s="173"/>
      <c r="C35" s="174">
        <v>5</v>
      </c>
      <c r="D35" s="175" t="s">
        <v>87</v>
      </c>
      <c r="E35" s="176"/>
      <c r="F35" s="177"/>
      <c r="G35" s="149"/>
      <c r="H35" s="149"/>
      <c r="J35" s="163"/>
      <c r="K35" s="163"/>
      <c r="L35" s="163"/>
      <c r="M35" s="163"/>
    </row>
    <row r="36" spans="2:13" s="26" customFormat="1" ht="15.95" customHeight="1" x14ac:dyDescent="0.2">
      <c r="B36" s="173"/>
      <c r="C36" s="184">
        <v>6</v>
      </c>
      <c r="D36" s="175" t="s">
        <v>88</v>
      </c>
      <c r="E36" s="176"/>
      <c r="F36" s="177"/>
      <c r="G36" s="149"/>
      <c r="H36" s="149"/>
      <c r="J36" s="163"/>
      <c r="K36" s="163"/>
      <c r="L36" s="163"/>
      <c r="M36" s="163"/>
    </row>
    <row r="37" spans="2:13" s="26" customFormat="1" ht="15.95" customHeight="1" x14ac:dyDescent="0.2">
      <c r="B37" s="173"/>
      <c r="C37" s="174">
        <v>7</v>
      </c>
      <c r="D37" s="175" t="s">
        <v>89</v>
      </c>
      <c r="E37" s="176"/>
      <c r="F37" s="177"/>
      <c r="G37" s="149">
        <v>8680811</v>
      </c>
      <c r="H37" s="149">
        <v>8680811</v>
      </c>
      <c r="J37" s="163"/>
      <c r="K37" s="163"/>
      <c r="L37" s="163"/>
      <c r="M37" s="163"/>
    </row>
    <row r="38" spans="2:13" s="26" customFormat="1" ht="15.95" customHeight="1" x14ac:dyDescent="0.2">
      <c r="B38" s="173"/>
      <c r="C38" s="184">
        <v>8</v>
      </c>
      <c r="D38" s="175" t="s">
        <v>90</v>
      </c>
      <c r="E38" s="176"/>
      <c r="F38" s="177"/>
      <c r="G38" s="149"/>
      <c r="H38" s="149"/>
      <c r="J38" s="163"/>
      <c r="K38" s="163"/>
      <c r="L38" s="163"/>
      <c r="M38" s="163"/>
    </row>
    <row r="39" spans="2:13" s="26" customFormat="1" ht="15.95" customHeight="1" x14ac:dyDescent="0.2">
      <c r="B39" s="173"/>
      <c r="C39" s="174">
        <v>9</v>
      </c>
      <c r="D39" s="175" t="s">
        <v>91</v>
      </c>
      <c r="E39" s="176"/>
      <c r="F39" s="177"/>
      <c r="G39" s="149">
        <f>H39+H40</f>
        <v>-365462071</v>
      </c>
      <c r="H39" s="149">
        <v>-343907934</v>
      </c>
      <c r="J39" s="163"/>
      <c r="K39" s="267"/>
      <c r="L39" s="163"/>
      <c r="M39" s="163"/>
    </row>
    <row r="40" spans="2:13" s="26" customFormat="1" ht="15.95" customHeight="1" x14ac:dyDescent="0.2">
      <c r="B40" s="173"/>
      <c r="C40" s="184">
        <v>10</v>
      </c>
      <c r="D40" s="175" t="s">
        <v>92</v>
      </c>
      <c r="E40" s="176"/>
      <c r="F40" s="177"/>
      <c r="G40" s="149">
        <f>Ardh.Shpenz.1!F35</f>
        <v>-3278410</v>
      </c>
      <c r="H40" s="149">
        <v>-21554137</v>
      </c>
      <c r="J40" s="163"/>
      <c r="K40" s="267"/>
      <c r="L40" s="163"/>
      <c r="M40" s="163"/>
    </row>
    <row r="41" spans="2:13" s="26" customFormat="1" ht="24.75" customHeight="1" x14ac:dyDescent="0.2">
      <c r="B41" s="173"/>
      <c r="C41" s="287" t="s">
        <v>96</v>
      </c>
      <c r="D41" s="288"/>
      <c r="E41" s="289"/>
      <c r="F41" s="177"/>
      <c r="G41" s="149">
        <f>G29+G30</f>
        <v>340252715</v>
      </c>
      <c r="H41" s="149">
        <f>H29+H30</f>
        <v>343272435</v>
      </c>
      <c r="J41" s="163"/>
      <c r="K41" s="163"/>
      <c r="L41" s="163"/>
      <c r="M41" s="163"/>
    </row>
    <row r="42" spans="2:13" s="26" customFormat="1" ht="15.95" customHeight="1" x14ac:dyDescent="0.2">
      <c r="B42" s="33"/>
      <c r="C42" s="33"/>
      <c r="D42" s="44"/>
      <c r="E42" s="34"/>
      <c r="F42" s="34"/>
      <c r="G42" s="35"/>
      <c r="H42" s="35"/>
      <c r="J42" s="163"/>
      <c r="K42" s="163"/>
      <c r="L42" s="163"/>
      <c r="M42" s="163"/>
    </row>
    <row r="43" spans="2:13" s="26" customFormat="1" ht="15.95" customHeight="1" x14ac:dyDescent="0.2">
      <c r="B43" s="33"/>
      <c r="C43" s="33"/>
      <c r="D43" s="44"/>
      <c r="E43" s="34"/>
      <c r="F43" s="34"/>
      <c r="G43" s="35"/>
      <c r="H43" s="35"/>
      <c r="J43" s="163"/>
      <c r="K43" s="163"/>
      <c r="L43" s="163"/>
      <c r="M43" s="163"/>
    </row>
    <row r="44" spans="2:13" s="26" customFormat="1" ht="15.95" customHeight="1" x14ac:dyDescent="0.2">
      <c r="B44" s="33"/>
      <c r="C44" s="33"/>
      <c r="D44" s="44"/>
      <c r="E44" s="34"/>
      <c r="F44" s="34"/>
      <c r="G44" s="35"/>
      <c r="H44" s="35"/>
      <c r="J44" s="163"/>
      <c r="K44" s="163"/>
      <c r="L44" s="163"/>
      <c r="M44" s="163"/>
    </row>
    <row r="45" spans="2:13" s="26" customFormat="1" ht="15.95" customHeight="1" x14ac:dyDescent="0.2">
      <c r="B45" s="33"/>
      <c r="C45" s="33"/>
      <c r="D45" s="44"/>
      <c r="E45" s="34"/>
      <c r="F45" s="34"/>
      <c r="G45" s="35"/>
      <c r="H45" s="35"/>
    </row>
    <row r="46" spans="2:13" s="26" customFormat="1" ht="15.95" customHeight="1" x14ac:dyDescent="0.2">
      <c r="B46" s="33"/>
      <c r="C46" s="33"/>
      <c r="D46" s="44"/>
      <c r="E46" s="34"/>
      <c r="F46" s="34"/>
      <c r="G46" s="35"/>
      <c r="H46" s="35"/>
    </row>
    <row r="47" spans="2:13" s="26" customFormat="1" ht="15.95" customHeight="1" x14ac:dyDescent="0.2">
      <c r="B47" s="33"/>
      <c r="C47" s="33"/>
      <c r="D47" s="44"/>
      <c r="E47" s="34"/>
      <c r="F47" s="34"/>
      <c r="G47" s="35"/>
      <c r="H47" s="35"/>
    </row>
    <row r="48" spans="2:13" s="26" customFormat="1" ht="15.95" customHeight="1" x14ac:dyDescent="0.2">
      <c r="B48" s="33"/>
      <c r="C48" s="33"/>
      <c r="D48" s="44"/>
      <c r="E48" s="34"/>
      <c r="F48" s="34"/>
      <c r="G48" s="35"/>
      <c r="H48" s="35"/>
    </row>
    <row r="49" spans="2:8" s="26" customFormat="1" ht="15.95" customHeight="1" x14ac:dyDescent="0.2">
      <c r="B49" s="33"/>
      <c r="C49" s="33"/>
      <c r="D49" s="44"/>
      <c r="E49" s="34"/>
      <c r="F49" s="34"/>
      <c r="G49" s="35"/>
      <c r="H49" s="35"/>
    </row>
    <row r="50" spans="2:8" s="26" customFormat="1" ht="15.95" customHeight="1" x14ac:dyDescent="0.2">
      <c r="B50" s="33"/>
      <c r="C50" s="33"/>
      <c r="D50" s="44"/>
      <c r="E50" s="34"/>
      <c r="F50" s="34"/>
      <c r="G50" s="35"/>
      <c r="H50" s="35"/>
    </row>
    <row r="51" spans="2:8" s="26" customFormat="1" ht="15.95" customHeight="1" x14ac:dyDescent="0.2">
      <c r="B51" s="33"/>
      <c r="C51" s="33"/>
      <c r="D51" s="33"/>
      <c r="E51" s="33"/>
      <c r="F51" s="34"/>
      <c r="G51" s="35"/>
      <c r="H51" s="35"/>
    </row>
    <row r="52" spans="2:8" x14ac:dyDescent="0.2">
      <c r="B52" s="10"/>
      <c r="C52" s="10"/>
      <c r="D52" s="32"/>
      <c r="E52" s="5"/>
      <c r="F52" s="5"/>
      <c r="G52" s="20"/>
      <c r="H52" s="20"/>
    </row>
  </sheetData>
  <mergeCells count="10">
    <mergeCell ref="C41:E41"/>
    <mergeCell ref="B6:B7"/>
    <mergeCell ref="C6:E7"/>
    <mergeCell ref="C22:E22"/>
    <mergeCell ref="G2:H2"/>
    <mergeCell ref="B4:H4"/>
    <mergeCell ref="C29:E29"/>
    <mergeCell ref="C8:E8"/>
    <mergeCell ref="F6:F7"/>
    <mergeCell ref="C30:E30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4"/>
  <sheetViews>
    <sheetView showGridLines="0" workbookViewId="0">
      <selection activeCell="F31" sqref="F31:G31"/>
    </sheetView>
  </sheetViews>
  <sheetFormatPr defaultRowHeight="12.75" x14ac:dyDescent="0.2"/>
  <cols>
    <col min="1" max="1" width="13.28515625" customWidth="1"/>
    <col min="2" max="3" width="3.7109375" style="19" customWidth="1"/>
    <col min="4" max="4" width="2.7109375" style="19" customWidth="1"/>
    <col min="5" max="5" width="51.7109375" customWidth="1"/>
    <col min="6" max="6" width="14.85546875" style="18" customWidth="1"/>
    <col min="7" max="7" width="14" style="18" customWidth="1"/>
    <col min="8" max="8" width="1.42578125" customWidth="1"/>
    <col min="10" max="10" width="10.7109375" bestFit="1" customWidth="1"/>
  </cols>
  <sheetData>
    <row r="2" spans="2:11" s="26" customFormat="1" ht="18" x14ac:dyDescent="0.2">
      <c r="B2" s="160" t="str">
        <f>Pasivet!B2</f>
        <v xml:space="preserve">Shoqeria  " Sheqeri "              SH.A.                     </v>
      </c>
      <c r="C2" s="160"/>
      <c r="D2" s="161"/>
      <c r="E2" s="162"/>
      <c r="F2" s="240" t="s">
        <v>278</v>
      </c>
      <c r="G2" s="267"/>
      <c r="H2" s="163"/>
      <c r="I2" s="163"/>
      <c r="J2" s="163"/>
    </row>
    <row r="3" spans="2:11" s="26" customFormat="1" ht="9" customHeight="1" x14ac:dyDescent="0.2">
      <c r="B3" s="160"/>
      <c r="C3" s="160"/>
      <c r="D3" s="161"/>
      <c r="E3" s="162"/>
      <c r="F3" s="240"/>
      <c r="G3" s="267"/>
      <c r="H3" s="163"/>
      <c r="I3" s="163"/>
      <c r="J3" s="163"/>
    </row>
    <row r="4" spans="2:11" s="26" customFormat="1" ht="16.5" customHeight="1" x14ac:dyDescent="0.2">
      <c r="B4" s="304" t="s">
        <v>336</v>
      </c>
      <c r="C4" s="304"/>
      <c r="D4" s="304"/>
      <c r="E4" s="304"/>
      <c r="F4" s="304"/>
      <c r="G4" s="304"/>
      <c r="H4" s="163"/>
      <c r="I4" s="163"/>
      <c r="J4" s="163"/>
    </row>
    <row r="5" spans="2:11" ht="6.75" customHeight="1" x14ac:dyDescent="0.2">
      <c r="B5" s="165"/>
      <c r="C5" s="165"/>
      <c r="D5" s="165"/>
      <c r="E5" s="166"/>
      <c r="F5" s="167"/>
      <c r="G5" s="167"/>
      <c r="H5" s="166"/>
      <c r="I5" s="166"/>
      <c r="J5" s="166"/>
    </row>
    <row r="6" spans="2:11" s="26" customFormat="1" ht="15.95" customHeight="1" x14ac:dyDescent="0.2">
      <c r="B6" s="290" t="s">
        <v>5</v>
      </c>
      <c r="C6" s="292"/>
      <c r="D6" s="293"/>
      <c r="E6" s="294"/>
      <c r="F6" s="168" t="s">
        <v>19</v>
      </c>
      <c r="G6" s="168" t="s">
        <v>19</v>
      </c>
      <c r="H6" s="163"/>
      <c r="I6" s="163"/>
      <c r="J6" s="163"/>
    </row>
    <row r="7" spans="2:11" s="26" customFormat="1" ht="15.95" customHeight="1" x14ac:dyDescent="0.2">
      <c r="B7" s="291"/>
      <c r="C7" s="295"/>
      <c r="D7" s="296"/>
      <c r="E7" s="297"/>
      <c r="F7" s="169" t="s">
        <v>20</v>
      </c>
      <c r="G7" s="170" t="s">
        <v>21</v>
      </c>
      <c r="H7" s="163"/>
      <c r="I7" s="163"/>
      <c r="J7" s="163"/>
    </row>
    <row r="8" spans="2:11" s="26" customFormat="1" ht="15.95" customHeight="1" x14ac:dyDescent="0.2">
      <c r="B8" s="173"/>
      <c r="C8" s="268" t="s">
        <v>99</v>
      </c>
      <c r="D8" s="269"/>
      <c r="E8" s="176"/>
      <c r="F8" s="149">
        <v>2930644</v>
      </c>
      <c r="G8" s="149">
        <v>3797583</v>
      </c>
      <c r="H8" s="163"/>
      <c r="I8" s="163"/>
      <c r="J8" s="267"/>
      <c r="K8" s="22"/>
    </row>
    <row r="9" spans="2:11" s="26" customFormat="1" ht="15.95" customHeight="1" x14ac:dyDescent="0.2">
      <c r="B9" s="173"/>
      <c r="C9" s="268" t="s">
        <v>100</v>
      </c>
      <c r="D9" s="163"/>
      <c r="E9" s="176"/>
      <c r="F9" s="149">
        <v>3122642</v>
      </c>
      <c r="G9" s="149">
        <v>4482835</v>
      </c>
      <c r="H9" s="163"/>
      <c r="I9" s="163"/>
      <c r="J9" s="163"/>
    </row>
    <row r="10" spans="2:11" s="26" customFormat="1" ht="15.95" customHeight="1" x14ac:dyDescent="0.2">
      <c r="B10" s="290"/>
      <c r="C10" s="241"/>
      <c r="D10" s="270" t="s">
        <v>101</v>
      </c>
      <c r="E10" s="163"/>
      <c r="F10" s="300"/>
      <c r="G10" s="302"/>
      <c r="H10" s="163"/>
      <c r="I10" s="163"/>
      <c r="J10" s="163"/>
    </row>
    <row r="11" spans="2:11" s="26" customFormat="1" ht="15.95" customHeight="1" x14ac:dyDescent="0.2">
      <c r="B11" s="291"/>
      <c r="C11" s="242"/>
      <c r="D11" s="271" t="s">
        <v>102</v>
      </c>
      <c r="E11" s="172"/>
      <c r="F11" s="301"/>
      <c r="G11" s="303"/>
      <c r="H11" s="163"/>
      <c r="I11" s="163"/>
      <c r="J11" s="163"/>
    </row>
    <row r="12" spans="2:11" s="26" customFormat="1" ht="15.95" customHeight="1" x14ac:dyDescent="0.2">
      <c r="B12" s="290"/>
      <c r="C12" s="241"/>
      <c r="D12" s="270" t="s">
        <v>103</v>
      </c>
      <c r="E12" s="163"/>
      <c r="F12" s="300"/>
      <c r="G12" s="300"/>
      <c r="H12" s="163"/>
      <c r="I12" s="163"/>
      <c r="J12" s="163"/>
    </row>
    <row r="13" spans="2:11" s="26" customFormat="1" ht="15.95" customHeight="1" x14ac:dyDescent="0.2">
      <c r="B13" s="291"/>
      <c r="C13" s="242"/>
      <c r="D13" s="271" t="s">
        <v>104</v>
      </c>
      <c r="E13" s="172"/>
      <c r="F13" s="301"/>
      <c r="G13" s="301"/>
      <c r="H13" s="163"/>
      <c r="I13" s="163"/>
      <c r="J13" s="163"/>
    </row>
    <row r="14" spans="2:11" s="26" customFormat="1" ht="15.95" customHeight="1" x14ac:dyDescent="0.2">
      <c r="B14" s="173"/>
      <c r="C14" s="180"/>
      <c r="D14" s="176" t="s">
        <v>105</v>
      </c>
      <c r="E14" s="177"/>
      <c r="F14" s="149">
        <v>-2612173</v>
      </c>
      <c r="G14" s="149">
        <v>-11939255</v>
      </c>
      <c r="H14" s="163"/>
      <c r="I14" s="267"/>
      <c r="J14" s="163"/>
    </row>
    <row r="15" spans="2:11" s="26" customFormat="1" ht="15.95" customHeight="1" x14ac:dyDescent="0.2">
      <c r="B15" s="173"/>
      <c r="C15" s="180"/>
      <c r="D15" s="176" t="s">
        <v>106</v>
      </c>
      <c r="E15" s="163"/>
      <c r="F15" s="149">
        <v>-1758061</v>
      </c>
      <c r="G15" s="149">
        <v>-3075051</v>
      </c>
      <c r="H15" s="163"/>
      <c r="I15" s="163"/>
      <c r="J15" s="163"/>
    </row>
    <row r="16" spans="2:11" s="26" customFormat="1" ht="15.95" customHeight="1" x14ac:dyDescent="0.2">
      <c r="B16" s="173"/>
      <c r="C16" s="180"/>
      <c r="D16" s="272" t="s">
        <v>107</v>
      </c>
      <c r="E16" s="176"/>
      <c r="F16" s="149">
        <f>F17+F18</f>
        <v>-4938988</v>
      </c>
      <c r="G16" s="149">
        <f>G17+G18+G19</f>
        <v>-5178189</v>
      </c>
      <c r="H16" s="163"/>
      <c r="I16" s="163"/>
      <c r="J16" s="163"/>
    </row>
    <row r="17" spans="2:10" s="26" customFormat="1" ht="15.95" customHeight="1" x14ac:dyDescent="0.2">
      <c r="B17" s="173"/>
      <c r="C17" s="180"/>
      <c r="D17" s="272"/>
      <c r="E17" s="179" t="s">
        <v>108</v>
      </c>
      <c r="F17" s="149">
        <v>-4325875</v>
      </c>
      <c r="G17" s="149">
        <v>-4371542</v>
      </c>
      <c r="H17" s="163"/>
      <c r="I17" s="163"/>
      <c r="J17" s="163"/>
    </row>
    <row r="18" spans="2:10" s="26" customFormat="1" ht="15.95" customHeight="1" x14ac:dyDescent="0.2">
      <c r="B18" s="173"/>
      <c r="C18" s="180"/>
      <c r="D18" s="272"/>
      <c r="E18" s="179" t="s">
        <v>109</v>
      </c>
      <c r="F18" s="149">
        <v>-613113</v>
      </c>
      <c r="G18" s="149">
        <v>-806647</v>
      </c>
      <c r="H18" s="163"/>
      <c r="I18" s="163"/>
      <c r="J18" s="163"/>
    </row>
    <row r="19" spans="2:10" s="26" customFormat="1" ht="15.95" customHeight="1" x14ac:dyDescent="0.2">
      <c r="B19" s="173"/>
      <c r="C19" s="180"/>
      <c r="D19" s="272"/>
      <c r="E19" s="179" t="s">
        <v>110</v>
      </c>
      <c r="F19" s="149"/>
      <c r="G19" s="149"/>
      <c r="H19" s="163"/>
      <c r="I19" s="163"/>
      <c r="J19" s="163"/>
    </row>
    <row r="20" spans="2:10" s="26" customFormat="1" ht="15.95" customHeight="1" x14ac:dyDescent="0.2">
      <c r="B20" s="173"/>
      <c r="C20" s="180"/>
      <c r="D20" s="272" t="s">
        <v>111</v>
      </c>
      <c r="E20" s="176"/>
      <c r="F20" s="149"/>
      <c r="G20" s="149">
        <v>-10375931</v>
      </c>
      <c r="H20" s="163"/>
      <c r="I20" s="163"/>
      <c r="J20" s="163"/>
    </row>
    <row r="21" spans="2:10" s="26" customFormat="1" ht="15.95" customHeight="1" x14ac:dyDescent="0.2">
      <c r="B21" s="173"/>
      <c r="C21" s="268" t="s">
        <v>112</v>
      </c>
      <c r="D21" s="272"/>
      <c r="E21" s="176"/>
      <c r="F21" s="149">
        <f>F8+F14+F15+F16+F10+F20+F9</f>
        <v>-3255936</v>
      </c>
      <c r="G21" s="149">
        <f>G20+G16+G15+G14+G9+G8</f>
        <v>-22288008</v>
      </c>
      <c r="H21" s="163"/>
      <c r="I21" s="163"/>
      <c r="J21" s="163"/>
    </row>
    <row r="22" spans="2:10" s="26" customFormat="1" ht="15.95" customHeight="1" x14ac:dyDescent="0.2">
      <c r="B22" s="173"/>
      <c r="C22" s="180"/>
      <c r="D22" s="272" t="s">
        <v>113</v>
      </c>
      <c r="E22" s="176"/>
      <c r="F22" s="149"/>
      <c r="G22" s="149"/>
      <c r="H22" s="163"/>
      <c r="I22" s="163"/>
      <c r="J22" s="163"/>
    </row>
    <row r="23" spans="2:10" s="26" customFormat="1" ht="15.95" customHeight="1" x14ac:dyDescent="0.2">
      <c r="B23" s="173"/>
      <c r="C23" s="180"/>
      <c r="D23" s="272" t="s">
        <v>271</v>
      </c>
      <c r="E23" s="176"/>
      <c r="F23" s="149"/>
      <c r="G23" s="149"/>
      <c r="H23" s="163"/>
      <c r="I23" s="163"/>
      <c r="J23" s="163"/>
    </row>
    <row r="24" spans="2:10" s="26" customFormat="1" ht="15.95" customHeight="1" x14ac:dyDescent="0.2">
      <c r="B24" s="173"/>
      <c r="C24" s="180"/>
      <c r="D24" s="272" t="s">
        <v>114</v>
      </c>
      <c r="E24" s="176"/>
      <c r="F24" s="149"/>
      <c r="G24" s="149"/>
      <c r="H24" s="163"/>
      <c r="I24" s="163"/>
      <c r="J24" s="163"/>
    </row>
    <row r="25" spans="2:10" s="26" customFormat="1" ht="15.95" customHeight="1" x14ac:dyDescent="0.2">
      <c r="B25" s="173"/>
      <c r="C25" s="180"/>
      <c r="D25" s="272"/>
      <c r="E25" s="179" t="s">
        <v>115</v>
      </c>
      <c r="F25" s="149"/>
      <c r="G25" s="149"/>
      <c r="H25" s="163"/>
      <c r="I25" s="163"/>
      <c r="J25" s="163"/>
    </row>
    <row r="26" spans="2:10" s="26" customFormat="1" ht="15.95" customHeight="1" x14ac:dyDescent="0.2">
      <c r="B26" s="173"/>
      <c r="C26" s="180"/>
      <c r="D26" s="272"/>
      <c r="E26" s="179" t="s">
        <v>116</v>
      </c>
      <c r="F26" s="149">
        <v>-22474</v>
      </c>
      <c r="G26" s="149">
        <v>-8167</v>
      </c>
      <c r="H26" s="163"/>
      <c r="I26" s="163"/>
      <c r="J26" s="163"/>
    </row>
    <row r="27" spans="2:10" s="26" customFormat="1" ht="15.95" customHeight="1" x14ac:dyDescent="0.2">
      <c r="B27" s="173"/>
      <c r="C27" s="180"/>
      <c r="D27" s="272"/>
      <c r="E27" s="179" t="s">
        <v>117</v>
      </c>
      <c r="F27" s="149"/>
      <c r="G27" s="149"/>
      <c r="H27" s="163"/>
      <c r="I27" s="163"/>
      <c r="J27" s="163"/>
    </row>
    <row r="28" spans="2:10" s="26" customFormat="1" ht="15.95" customHeight="1" x14ac:dyDescent="0.2">
      <c r="B28" s="173"/>
      <c r="C28" s="180"/>
      <c r="D28" s="272"/>
      <c r="E28" s="179" t="s">
        <v>309</v>
      </c>
      <c r="F28" s="149"/>
      <c r="G28" s="149"/>
      <c r="H28" s="163"/>
      <c r="I28" s="267"/>
      <c r="J28" s="163"/>
    </row>
    <row r="29" spans="2:10" s="26" customFormat="1" ht="27.75" customHeight="1" x14ac:dyDescent="0.2">
      <c r="B29" s="173"/>
      <c r="C29" s="287" t="s">
        <v>118</v>
      </c>
      <c r="D29" s="288"/>
      <c r="E29" s="289"/>
      <c r="F29" s="149">
        <f>SUM(F25:F28)</f>
        <v>-22474</v>
      </c>
      <c r="G29" s="149">
        <f>SUM(G25:G28)</f>
        <v>-8167</v>
      </c>
      <c r="H29" s="163"/>
      <c r="I29" s="163"/>
      <c r="J29" s="163"/>
    </row>
    <row r="30" spans="2:10" s="26" customFormat="1" ht="15.95" customHeight="1" x14ac:dyDescent="0.2">
      <c r="B30" s="173"/>
      <c r="C30" s="163"/>
      <c r="D30" s="163"/>
      <c r="E30" s="176"/>
      <c r="F30" s="149"/>
      <c r="G30" s="149"/>
      <c r="H30" s="163"/>
      <c r="I30" s="163"/>
      <c r="J30" s="267"/>
    </row>
    <row r="31" spans="2:10" s="26" customFormat="1" ht="15.95" customHeight="1" x14ac:dyDescent="0.2">
      <c r="B31" s="173"/>
      <c r="C31" s="268" t="s">
        <v>119</v>
      </c>
      <c r="D31" s="272"/>
      <c r="E31" s="176"/>
      <c r="F31" s="149">
        <f>F21+F29-F30</f>
        <v>-3278410</v>
      </c>
      <c r="G31" s="149">
        <f>G21+G29-G30+G24</f>
        <v>-22296175</v>
      </c>
      <c r="H31" s="163"/>
      <c r="I31" s="163"/>
      <c r="J31" s="267"/>
    </row>
    <row r="32" spans="2:10" s="26" customFormat="1" ht="15.95" customHeight="1" x14ac:dyDescent="0.2">
      <c r="B32" s="173"/>
      <c r="C32" s="268"/>
      <c r="D32" s="272"/>
      <c r="E32" s="176" t="s">
        <v>310</v>
      </c>
      <c r="F32" s="149"/>
      <c r="G32" s="149"/>
      <c r="H32" s="163"/>
      <c r="I32" s="163"/>
      <c r="J32" s="267"/>
    </row>
    <row r="33" spans="2:11" s="26" customFormat="1" ht="15.95" customHeight="1" x14ac:dyDescent="0.2">
      <c r="B33" s="173"/>
      <c r="C33" s="268"/>
      <c r="D33" s="272"/>
      <c r="E33" s="273"/>
      <c r="F33" s="149">
        <f>F31+F32</f>
        <v>-3278410</v>
      </c>
      <c r="G33" s="149"/>
      <c r="H33" s="274"/>
      <c r="I33" s="163"/>
      <c r="J33" s="163"/>
    </row>
    <row r="34" spans="2:11" s="26" customFormat="1" ht="15.95" customHeight="1" x14ac:dyDescent="0.2">
      <c r="B34" s="173"/>
      <c r="C34" s="275"/>
      <c r="D34" s="272" t="s">
        <v>120</v>
      </c>
      <c r="E34" s="176"/>
      <c r="F34" s="149"/>
      <c r="G34" s="149"/>
      <c r="H34" s="163"/>
      <c r="I34" s="163"/>
      <c r="J34" s="163"/>
    </row>
    <row r="35" spans="2:11" s="26" customFormat="1" ht="15.95" customHeight="1" x14ac:dyDescent="0.2">
      <c r="B35" s="173"/>
      <c r="C35" s="268" t="s">
        <v>121</v>
      </c>
      <c r="D35" s="272"/>
      <c r="E35" s="176"/>
      <c r="F35" s="149">
        <f>F31-F34</f>
        <v>-3278410</v>
      </c>
      <c r="G35" s="149">
        <f>G31-G34</f>
        <v>-22296175</v>
      </c>
      <c r="H35" s="163"/>
      <c r="I35" s="163"/>
      <c r="J35" s="163"/>
    </row>
    <row r="36" spans="2:11" s="26" customFormat="1" ht="15.95" customHeight="1" x14ac:dyDescent="0.2">
      <c r="B36" s="27"/>
      <c r="C36" s="42"/>
      <c r="D36" s="47" t="s">
        <v>122</v>
      </c>
      <c r="E36" s="29"/>
      <c r="F36" s="21"/>
      <c r="G36" s="21"/>
      <c r="K36" s="22"/>
    </row>
    <row r="37" spans="2:11" s="26" customFormat="1" ht="15.95" customHeight="1" x14ac:dyDescent="0.2">
      <c r="B37" s="27"/>
      <c r="C37" s="42"/>
      <c r="D37" s="47"/>
      <c r="E37" s="29"/>
      <c r="F37" s="21"/>
      <c r="G37" s="21"/>
    </row>
    <row r="38" spans="2:11" s="26" customFormat="1" ht="15.95" customHeight="1" x14ac:dyDescent="0.2">
      <c r="B38" s="27"/>
      <c r="C38" s="42"/>
      <c r="D38" s="47" t="s">
        <v>123</v>
      </c>
      <c r="E38" s="29"/>
      <c r="F38" s="21"/>
      <c r="G38" s="21"/>
    </row>
    <row r="39" spans="2:11" s="26" customFormat="1" ht="15.95" customHeight="1" x14ac:dyDescent="0.2">
      <c r="B39" s="27"/>
      <c r="C39" s="42"/>
      <c r="D39" s="47"/>
      <c r="E39" s="29"/>
      <c r="F39" s="21"/>
      <c r="G39" s="21"/>
    </row>
    <row r="40" spans="2:11" s="26" customFormat="1" ht="15.95" customHeight="1" x14ac:dyDescent="0.2">
      <c r="B40" s="27"/>
      <c r="C40" s="42"/>
      <c r="D40" s="47"/>
      <c r="E40" s="29"/>
      <c r="F40" s="21"/>
      <c r="G40" s="21"/>
    </row>
    <row r="41" spans="2:11" s="26" customFormat="1" ht="15.95" customHeight="1" x14ac:dyDescent="0.2">
      <c r="B41" s="27"/>
      <c r="C41" s="42"/>
      <c r="D41" s="47"/>
      <c r="E41" s="29"/>
      <c r="F41" s="21"/>
      <c r="G41" s="21"/>
    </row>
    <row r="42" spans="2:11" s="26" customFormat="1" ht="24.75" customHeight="1" x14ac:dyDescent="0.2">
      <c r="B42" s="27"/>
      <c r="C42" s="42"/>
      <c r="D42" s="47"/>
      <c r="E42" s="29"/>
      <c r="F42" s="21"/>
      <c r="G42" s="21"/>
    </row>
    <row r="43" spans="2:11" s="26" customFormat="1" ht="15.95" customHeight="1" x14ac:dyDescent="0.2">
      <c r="B43" s="27"/>
      <c r="C43" s="30"/>
      <c r="D43" s="298"/>
      <c r="E43" s="299"/>
      <c r="F43" s="21"/>
      <c r="G43" s="21"/>
    </row>
    <row r="44" spans="2:11" s="26" customFormat="1" ht="15.95" customHeight="1" x14ac:dyDescent="0.2">
      <c r="B44" s="33"/>
      <c r="C44" s="33"/>
      <c r="D44" s="33"/>
      <c r="E44" s="34"/>
      <c r="F44" s="35"/>
      <c r="G44" s="35"/>
    </row>
    <row r="45" spans="2:11" s="26" customFormat="1" ht="15.95" customHeight="1" x14ac:dyDescent="0.2">
      <c r="B45" s="33"/>
      <c r="C45" s="33"/>
      <c r="D45" s="33"/>
      <c r="E45" s="34"/>
      <c r="F45" s="35"/>
      <c r="G45" s="35"/>
    </row>
    <row r="46" spans="2:11" s="26" customFormat="1" ht="15.95" customHeight="1" x14ac:dyDescent="0.2">
      <c r="B46" s="33"/>
      <c r="C46" s="33"/>
      <c r="D46" s="33"/>
      <c r="E46" s="34"/>
      <c r="F46" s="35"/>
      <c r="G46" s="35"/>
    </row>
    <row r="47" spans="2:11" s="26" customFormat="1" ht="15.95" customHeight="1" x14ac:dyDescent="0.2">
      <c r="B47" s="33"/>
      <c r="C47" s="33"/>
      <c r="D47" s="33"/>
      <c r="E47" s="34"/>
      <c r="F47" s="35"/>
      <c r="G47" s="35"/>
    </row>
    <row r="48" spans="2:11" s="26" customFormat="1" ht="15.95" customHeight="1" x14ac:dyDescent="0.2">
      <c r="B48" s="33"/>
      <c r="C48" s="33"/>
      <c r="D48" s="33"/>
      <c r="E48" s="34"/>
      <c r="F48" s="35"/>
      <c r="G48" s="35"/>
    </row>
    <row r="49" spans="2:7" s="26" customFormat="1" ht="15.95" customHeight="1" x14ac:dyDescent="0.2">
      <c r="B49" s="33"/>
      <c r="C49" s="33"/>
      <c r="D49" s="33"/>
      <c r="E49" s="34"/>
      <c r="F49" s="35"/>
      <c r="G49" s="35"/>
    </row>
    <row r="50" spans="2:7" s="26" customFormat="1" ht="15.95" customHeight="1" x14ac:dyDescent="0.2">
      <c r="B50" s="33"/>
      <c r="C50" s="33"/>
      <c r="D50" s="33"/>
      <c r="E50" s="34"/>
      <c r="F50" s="35"/>
      <c r="G50" s="35"/>
    </row>
    <row r="51" spans="2:7" s="26" customFormat="1" ht="15.95" customHeight="1" x14ac:dyDescent="0.2">
      <c r="B51" s="33"/>
      <c r="C51" s="33"/>
      <c r="D51" s="33"/>
      <c r="E51" s="34"/>
      <c r="F51" s="35"/>
      <c r="G51" s="35"/>
    </row>
    <row r="52" spans="2:7" s="26" customFormat="1" ht="15.95" customHeight="1" x14ac:dyDescent="0.2">
      <c r="B52" s="33"/>
      <c r="C52" s="33"/>
      <c r="D52" s="33"/>
      <c r="E52" s="34"/>
      <c r="F52" s="35"/>
      <c r="G52" s="35"/>
    </row>
    <row r="53" spans="2:7" x14ac:dyDescent="0.2">
      <c r="B53" s="33"/>
      <c r="C53" s="33"/>
      <c r="D53" s="33"/>
      <c r="E53" s="33"/>
      <c r="F53" s="35"/>
      <c r="G53" s="35"/>
    </row>
    <row r="54" spans="2:7" x14ac:dyDescent="0.2">
      <c r="B54" s="10"/>
      <c r="C54" s="10"/>
      <c r="D54" s="10"/>
      <c r="E54" s="5"/>
      <c r="F54" s="20"/>
      <c r="G54" s="20"/>
    </row>
  </sheetData>
  <mergeCells count="11">
    <mergeCell ref="B4:G4"/>
    <mergeCell ref="B10:B11"/>
    <mergeCell ref="B12:B13"/>
    <mergeCell ref="C29:E29"/>
    <mergeCell ref="C6:E7"/>
    <mergeCell ref="B6:B7"/>
    <mergeCell ref="D43:E43"/>
    <mergeCell ref="F10:F11"/>
    <mergeCell ref="G10:G11"/>
    <mergeCell ref="F12:F13"/>
    <mergeCell ref="G12:G1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topLeftCell="A4" workbookViewId="0">
      <selection activeCell="J16" sqref="J16"/>
    </sheetView>
  </sheetViews>
  <sheetFormatPr defaultRowHeight="12.75" x14ac:dyDescent="0.2"/>
  <cols>
    <col min="1" max="1" width="13.28515625" customWidth="1"/>
    <col min="2" max="3" width="3.7109375" style="19" customWidth="1"/>
    <col min="4" max="4" width="2.7109375" style="19" customWidth="1"/>
    <col min="5" max="5" width="50.28515625" customWidth="1"/>
    <col min="6" max="6" width="15.28515625" style="18" customWidth="1"/>
    <col min="7" max="7" width="13.7109375" style="18" customWidth="1"/>
    <col min="8" max="8" width="1.42578125" customWidth="1"/>
    <col min="10" max="10" width="10.140625" bestFit="1" customWidth="1"/>
  </cols>
  <sheetData>
    <row r="2" spans="2:7" s="26" customFormat="1" ht="18" x14ac:dyDescent="0.2">
      <c r="B2" s="39" t="str">
        <f>Ardh.Shpenz.1!B2</f>
        <v xml:space="preserve">Shoqeria  " Sheqeri "              SH.A.                     </v>
      </c>
      <c r="C2" s="39"/>
      <c r="D2" s="40"/>
      <c r="E2" s="41"/>
      <c r="F2" s="51"/>
      <c r="G2" s="51"/>
    </row>
    <row r="3" spans="2:7" s="26" customFormat="1" ht="18" x14ac:dyDescent="0.2">
      <c r="B3" s="39"/>
      <c r="C3" s="39"/>
      <c r="D3" s="40"/>
      <c r="E3" s="41"/>
      <c r="F3" s="51"/>
      <c r="G3" s="72" t="s">
        <v>279</v>
      </c>
    </row>
    <row r="4" spans="2:7" s="26" customFormat="1" ht="8.25" customHeight="1" x14ac:dyDescent="0.2">
      <c r="B4" s="39"/>
      <c r="C4" s="39"/>
      <c r="D4" s="40"/>
      <c r="E4" s="41"/>
      <c r="F4" s="48"/>
      <c r="G4" s="22"/>
    </row>
    <row r="5" spans="2:7" s="26" customFormat="1" ht="18" customHeight="1" x14ac:dyDescent="0.2">
      <c r="B5" s="305" t="s">
        <v>337</v>
      </c>
      <c r="C5" s="305"/>
      <c r="D5" s="305"/>
      <c r="E5" s="305"/>
      <c r="F5" s="305"/>
      <c r="G5" s="305"/>
    </row>
    <row r="6" spans="2:7" ht="6.75" customHeight="1" x14ac:dyDescent="0.2"/>
    <row r="7" spans="2:7" s="26" customFormat="1" ht="15.95" customHeight="1" x14ac:dyDescent="0.2">
      <c r="B7" s="312" t="s">
        <v>5</v>
      </c>
      <c r="C7" s="306"/>
      <c r="D7" s="307"/>
      <c r="E7" s="308"/>
      <c r="F7" s="36" t="s">
        <v>19</v>
      </c>
      <c r="G7" s="36" t="s">
        <v>19</v>
      </c>
    </row>
    <row r="8" spans="2:7" s="26" customFormat="1" ht="15.95" customHeight="1" x14ac:dyDescent="0.2">
      <c r="B8" s="313"/>
      <c r="C8" s="309"/>
      <c r="D8" s="310"/>
      <c r="E8" s="311"/>
      <c r="F8" s="37" t="s">
        <v>20</v>
      </c>
      <c r="G8" s="38" t="s">
        <v>21</v>
      </c>
    </row>
    <row r="9" spans="2:7" s="26" customFormat="1" ht="15.95" customHeight="1" x14ac:dyDescent="0.2">
      <c r="B9" s="27" t="s">
        <v>6</v>
      </c>
      <c r="C9" s="49" t="s">
        <v>150</v>
      </c>
      <c r="D9" s="50"/>
      <c r="E9" s="31"/>
      <c r="F9" s="21">
        <f>F10+F11+F12+F13</f>
        <v>-407547</v>
      </c>
      <c r="G9" s="21">
        <f>SUM(G10:G14)</f>
        <v>512094</v>
      </c>
    </row>
    <row r="10" spans="2:7" s="26" customFormat="1" ht="15.95" customHeight="1" x14ac:dyDescent="0.2">
      <c r="B10" s="27" t="s">
        <v>26</v>
      </c>
      <c r="C10" s="49"/>
      <c r="D10" s="71" t="s">
        <v>151</v>
      </c>
      <c r="E10" s="31"/>
      <c r="F10" s="21">
        <f>Ardh.Shpenz.1!F8</f>
        <v>2930644</v>
      </c>
      <c r="G10" s="21">
        <v>3797583</v>
      </c>
    </row>
    <row r="11" spans="2:7" s="26" customFormat="1" ht="15.95" customHeight="1" x14ac:dyDescent="0.2">
      <c r="B11" s="27" t="s">
        <v>30</v>
      </c>
      <c r="C11" s="49"/>
      <c r="D11" s="71" t="s">
        <v>152</v>
      </c>
      <c r="E11" s="31"/>
      <c r="F11" s="21">
        <f>-6438359</f>
        <v>-6438359</v>
      </c>
      <c r="G11" s="21">
        <v>-7760157</v>
      </c>
    </row>
    <row r="12" spans="2:7" s="26" customFormat="1" ht="15.95" customHeight="1" x14ac:dyDescent="0.2">
      <c r="B12" s="27" t="s">
        <v>31</v>
      </c>
      <c r="C12" s="49"/>
      <c r="D12" s="71" t="s">
        <v>153</v>
      </c>
      <c r="E12" s="31"/>
      <c r="F12" s="21">
        <f>Ardh.Shpenz.1!F9</f>
        <v>3122642</v>
      </c>
      <c r="G12" s="21">
        <v>4482835</v>
      </c>
    </row>
    <row r="13" spans="2:7" s="26" customFormat="1" ht="15.95" customHeight="1" x14ac:dyDescent="0.2">
      <c r="B13" s="27" t="s">
        <v>32</v>
      </c>
      <c r="C13" s="49"/>
      <c r="D13" s="71" t="s">
        <v>140</v>
      </c>
      <c r="E13" s="31"/>
      <c r="F13" s="21">
        <f>Ardh.Shpenz.1!F26</f>
        <v>-22474</v>
      </c>
      <c r="G13" s="21">
        <v>-8167</v>
      </c>
    </row>
    <row r="14" spans="2:7" s="26" customFormat="1" ht="15.95" customHeight="1" x14ac:dyDescent="0.2">
      <c r="B14" s="27" t="s">
        <v>288</v>
      </c>
      <c r="C14" s="49"/>
      <c r="D14" s="71" t="s">
        <v>141</v>
      </c>
      <c r="E14" s="31"/>
      <c r="F14" s="21"/>
      <c r="G14" s="21"/>
    </row>
    <row r="15" spans="2:7" s="26" customFormat="1" ht="15.95" customHeight="1" x14ac:dyDescent="0.2">
      <c r="B15" s="27"/>
      <c r="C15" s="49"/>
      <c r="D15" s="79" t="s">
        <v>154</v>
      </c>
      <c r="E15" s="31"/>
      <c r="F15" s="21"/>
      <c r="G15" s="21"/>
    </row>
    <row r="16" spans="2:7" s="26" customFormat="1" ht="15.95" customHeight="1" x14ac:dyDescent="0.2">
      <c r="B16" s="27"/>
      <c r="C16" s="49"/>
      <c r="D16" s="50"/>
      <c r="E16" s="31"/>
      <c r="F16" s="21"/>
      <c r="G16" s="21"/>
    </row>
    <row r="17" spans="2:10" s="26" customFormat="1" ht="15.95" customHeight="1" x14ac:dyDescent="0.2">
      <c r="B17" s="27"/>
      <c r="C17" s="50" t="s">
        <v>142</v>
      </c>
      <c r="E17" s="31"/>
      <c r="F17" s="21">
        <f>F19</f>
        <v>0</v>
      </c>
      <c r="G17" s="21"/>
      <c r="J17" s="22"/>
    </row>
    <row r="18" spans="2:10" s="26" customFormat="1" ht="15.95" customHeight="1" x14ac:dyDescent="0.2">
      <c r="B18" s="27" t="s">
        <v>289</v>
      </c>
      <c r="C18" s="49"/>
      <c r="D18" s="71" t="s">
        <v>155</v>
      </c>
      <c r="E18" s="31"/>
      <c r="F18" s="21"/>
      <c r="G18" s="21"/>
      <c r="J18" s="22"/>
    </row>
    <row r="19" spans="2:10" s="26" customFormat="1" ht="15.95" customHeight="1" x14ac:dyDescent="0.2">
      <c r="B19" s="27" t="s">
        <v>290</v>
      </c>
      <c r="C19" s="49"/>
      <c r="D19" s="71" t="s">
        <v>143</v>
      </c>
      <c r="E19" s="31"/>
      <c r="F19" s="21"/>
      <c r="G19" s="21"/>
    </row>
    <row r="20" spans="2:10" s="26" customFormat="1" ht="15.95" customHeight="1" x14ac:dyDescent="0.2">
      <c r="B20" s="27" t="s">
        <v>291</v>
      </c>
      <c r="C20" s="49"/>
      <c r="D20" s="71" t="s">
        <v>156</v>
      </c>
      <c r="E20" s="31"/>
      <c r="F20" s="21"/>
      <c r="G20" s="21"/>
    </row>
    <row r="21" spans="2:10" s="26" customFormat="1" ht="15.95" customHeight="1" x14ac:dyDescent="0.2">
      <c r="B21" s="27" t="s">
        <v>292</v>
      </c>
      <c r="C21" s="49"/>
      <c r="D21" s="71" t="s">
        <v>144</v>
      </c>
      <c r="E21" s="31"/>
      <c r="F21" s="21"/>
      <c r="G21" s="21"/>
    </row>
    <row r="22" spans="2:10" s="26" customFormat="1" ht="15.95" customHeight="1" x14ac:dyDescent="0.2">
      <c r="B22" s="27" t="s">
        <v>293</v>
      </c>
      <c r="C22" s="49"/>
      <c r="D22" s="71" t="s">
        <v>145</v>
      </c>
      <c r="E22" s="31"/>
      <c r="F22" s="21"/>
      <c r="G22" s="21"/>
    </row>
    <row r="23" spans="2:10" s="26" customFormat="1" ht="15.95" customHeight="1" x14ac:dyDescent="0.2">
      <c r="B23" s="27"/>
      <c r="C23" s="49"/>
      <c r="D23" s="79" t="s">
        <v>157</v>
      </c>
      <c r="E23" s="31"/>
      <c r="F23" s="21"/>
      <c r="G23" s="21"/>
    </row>
    <row r="24" spans="2:10" s="26" customFormat="1" ht="15.95" customHeight="1" x14ac:dyDescent="0.2">
      <c r="B24" s="27"/>
      <c r="C24" s="49"/>
      <c r="D24" s="50"/>
      <c r="E24" s="31"/>
      <c r="F24" s="21"/>
      <c r="G24" s="21"/>
    </row>
    <row r="25" spans="2:10" s="26" customFormat="1" ht="15.95" customHeight="1" x14ac:dyDescent="0.2">
      <c r="B25" s="27"/>
      <c r="C25" s="50" t="s">
        <v>158</v>
      </c>
      <c r="E25" s="31"/>
      <c r="F25" s="21">
        <f>SUM(F26:F29)</f>
        <v>0</v>
      </c>
      <c r="G25" s="21">
        <f>G26+G27+G28+G29</f>
        <v>0</v>
      </c>
    </row>
    <row r="26" spans="2:10" s="26" customFormat="1" ht="15.95" customHeight="1" x14ac:dyDescent="0.2">
      <c r="B26" s="27" t="s">
        <v>294</v>
      </c>
      <c r="C26" s="49"/>
      <c r="D26" s="71" t="s">
        <v>146</v>
      </c>
      <c r="E26" s="31"/>
      <c r="F26" s="21"/>
      <c r="G26" s="21"/>
    </row>
    <row r="27" spans="2:10" s="26" customFormat="1" ht="15.95" customHeight="1" x14ac:dyDescent="0.2">
      <c r="B27" s="27" t="s">
        <v>295</v>
      </c>
      <c r="C27" s="49"/>
      <c r="D27" s="71" t="s">
        <v>321</v>
      </c>
      <c r="E27" s="31"/>
      <c r="F27" s="21"/>
      <c r="G27" s="21"/>
    </row>
    <row r="28" spans="2:10" s="26" customFormat="1" ht="15.95" customHeight="1" x14ac:dyDescent="0.2">
      <c r="B28" s="27" t="s">
        <v>296</v>
      </c>
      <c r="C28" s="49"/>
      <c r="D28" s="71" t="s">
        <v>311</v>
      </c>
      <c r="E28" s="31"/>
      <c r="F28" s="21"/>
      <c r="G28" s="21"/>
    </row>
    <row r="29" spans="2:10" s="26" customFormat="1" ht="15.95" customHeight="1" x14ac:dyDescent="0.2">
      <c r="B29" s="27" t="s">
        <v>285</v>
      </c>
      <c r="C29" s="45"/>
      <c r="D29" s="46" t="s">
        <v>159</v>
      </c>
      <c r="E29" s="29"/>
      <c r="F29" s="21"/>
      <c r="G29" s="21"/>
    </row>
    <row r="30" spans="2:10" s="26" customFormat="1" ht="15.95" customHeight="1" x14ac:dyDescent="0.2">
      <c r="B30" s="33"/>
      <c r="C30" s="33"/>
      <c r="D30" s="80" t="s">
        <v>160</v>
      </c>
      <c r="E30" s="34"/>
      <c r="F30" s="35"/>
      <c r="G30" s="35"/>
    </row>
    <row r="31" spans="2:10" s="26" customFormat="1" ht="15.95" customHeight="1" x14ac:dyDescent="0.2">
      <c r="B31" s="33"/>
      <c r="C31" s="33"/>
      <c r="D31" s="33"/>
      <c r="E31" s="34"/>
      <c r="F31" s="35"/>
      <c r="G31" s="35"/>
    </row>
    <row r="32" spans="2:10" s="26" customFormat="1" ht="15.95" customHeight="1" x14ac:dyDescent="0.2">
      <c r="B32" s="33"/>
      <c r="C32" s="33"/>
      <c r="D32" s="76" t="s">
        <v>147</v>
      </c>
      <c r="F32" s="35">
        <f>F9+F25+F17</f>
        <v>-407547</v>
      </c>
      <c r="G32" s="35">
        <f>G9+G25</f>
        <v>512094</v>
      </c>
    </row>
    <row r="33" spans="2:7" s="26" customFormat="1" ht="15.95" customHeight="1" x14ac:dyDescent="0.2">
      <c r="B33" s="33"/>
      <c r="C33" s="33"/>
      <c r="D33" s="76" t="s">
        <v>148</v>
      </c>
      <c r="F33" s="35">
        <f>G34</f>
        <v>662657</v>
      </c>
      <c r="G33" s="35">
        <v>150563</v>
      </c>
    </row>
    <row r="34" spans="2:7" s="26" customFormat="1" ht="15.95" customHeight="1" x14ac:dyDescent="0.2">
      <c r="B34" s="33"/>
      <c r="C34" s="33"/>
      <c r="D34" s="76" t="s">
        <v>149</v>
      </c>
      <c r="F34" s="35">
        <f>F32+F33</f>
        <v>255110</v>
      </c>
      <c r="G34" s="35">
        <f>G32+G33</f>
        <v>662657</v>
      </c>
    </row>
    <row r="35" spans="2:7" s="26" customFormat="1" ht="15.95" customHeight="1" x14ac:dyDescent="0.2">
      <c r="B35" s="33"/>
      <c r="C35" s="33"/>
      <c r="D35" s="33"/>
      <c r="E35" s="34"/>
      <c r="F35" s="35"/>
      <c r="G35" s="35"/>
    </row>
    <row r="36" spans="2:7" s="26" customFormat="1" ht="15.95" customHeight="1" x14ac:dyDescent="0.2">
      <c r="B36" s="33"/>
      <c r="C36" s="33"/>
      <c r="D36" s="33"/>
      <c r="E36" s="34"/>
      <c r="F36" s="35"/>
      <c r="G36" s="35"/>
    </row>
    <row r="37" spans="2:7" s="26" customFormat="1" ht="15.95" customHeight="1" x14ac:dyDescent="0.2">
      <c r="B37" s="33"/>
      <c r="C37" s="33"/>
      <c r="D37" s="33"/>
      <c r="E37" s="34"/>
      <c r="F37" s="35"/>
      <c r="G37" s="35"/>
    </row>
    <row r="38" spans="2:7" s="26" customFormat="1" ht="15.95" customHeight="1" x14ac:dyDescent="0.2">
      <c r="B38" s="33"/>
      <c r="C38" s="33"/>
      <c r="D38" s="33"/>
      <c r="E38" s="34"/>
      <c r="F38" s="35"/>
      <c r="G38" s="35"/>
    </row>
    <row r="39" spans="2:7" s="26" customFormat="1" ht="15.95" customHeight="1" x14ac:dyDescent="0.2">
      <c r="B39" s="33"/>
      <c r="C39" s="33"/>
      <c r="D39" s="33"/>
      <c r="E39" s="33"/>
      <c r="F39" s="35"/>
      <c r="G39" s="35"/>
    </row>
    <row r="40" spans="2:7" x14ac:dyDescent="0.2">
      <c r="B40" s="10"/>
      <c r="C40" s="10"/>
      <c r="D40" s="10"/>
      <c r="E40" s="5"/>
      <c r="F40" s="20"/>
      <c r="G40" s="20"/>
    </row>
  </sheetData>
  <mergeCells count="3">
    <mergeCell ref="B5:G5"/>
    <mergeCell ref="C7:E8"/>
    <mergeCell ref="B7:B8"/>
  </mergeCells>
  <phoneticPr fontId="0" type="noConversion"/>
  <printOptions horizontalCentered="1" verticalCentered="1"/>
  <pageMargins left="0.25" right="0.25" top="0.25" bottom="0.25" header="0.261811024" footer="0.261811024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workbookViewId="0">
      <selection activeCell="H22" sqref="H22"/>
    </sheetView>
  </sheetViews>
  <sheetFormatPr defaultColWidth="17.7109375" defaultRowHeight="12.75" x14ac:dyDescent="0.2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 x14ac:dyDescent="0.2">
      <c r="B2" s="39" t="str">
        <f>'Fluksi M.direkte'!B2</f>
        <v xml:space="preserve">Shoqeria  " Sheqeri "              SH.A.                     </v>
      </c>
    </row>
    <row r="3" spans="1:8" ht="6.75" customHeight="1" x14ac:dyDescent="0.2"/>
    <row r="4" spans="1:8" ht="25.5" customHeight="1" x14ac:dyDescent="0.2">
      <c r="A4" s="314" t="s">
        <v>343</v>
      </c>
      <c r="B4" s="314"/>
      <c r="C4" s="314"/>
      <c r="D4" s="314"/>
      <c r="E4" s="314"/>
      <c r="F4" s="314"/>
      <c r="G4" s="314"/>
      <c r="H4" s="314"/>
    </row>
    <row r="5" spans="1:8" ht="6.75" customHeight="1" x14ac:dyDescent="0.2"/>
    <row r="6" spans="1:8" ht="12.75" customHeight="1" x14ac:dyDescent="0.2">
      <c r="B6" s="67" t="s">
        <v>132</v>
      </c>
      <c r="G6" s="52" t="s">
        <v>275</v>
      </c>
    </row>
    <row r="7" spans="1:8" ht="6.75" customHeight="1" thickBot="1" x14ac:dyDescent="0.25"/>
    <row r="8" spans="1:8" s="53" customFormat="1" ht="24.95" customHeight="1" thickTop="1" x14ac:dyDescent="0.2">
      <c r="A8" s="315"/>
      <c r="B8" s="316"/>
      <c r="C8" s="73" t="s">
        <v>85</v>
      </c>
      <c r="D8" s="73" t="s">
        <v>86</v>
      </c>
      <c r="E8" s="74" t="s">
        <v>134</v>
      </c>
      <c r="F8" s="74" t="s">
        <v>133</v>
      </c>
      <c r="G8" s="73" t="s">
        <v>135</v>
      </c>
      <c r="H8" s="75" t="s">
        <v>126</v>
      </c>
    </row>
    <row r="9" spans="1:8" s="58" customFormat="1" ht="30" customHeight="1" x14ac:dyDescent="0.2">
      <c r="A9" s="54" t="s">
        <v>6</v>
      </c>
      <c r="B9" s="55" t="s">
        <v>302</v>
      </c>
      <c r="C9" s="56">
        <v>608366080</v>
      </c>
      <c r="D9" s="56">
        <v>0</v>
      </c>
      <c r="E9" s="56">
        <v>0</v>
      </c>
      <c r="F9" s="56">
        <v>8680811</v>
      </c>
      <c r="G9" s="56">
        <v>-343907934</v>
      </c>
      <c r="H9" s="57">
        <f>SUM(C9:G9)</f>
        <v>273138957</v>
      </c>
    </row>
    <row r="10" spans="1:8" s="58" customFormat="1" ht="20.100000000000001" customHeight="1" x14ac:dyDescent="0.2">
      <c r="A10" s="54">
        <v>1</v>
      </c>
      <c r="B10" s="55" t="s">
        <v>127</v>
      </c>
      <c r="C10" s="56"/>
      <c r="D10" s="56"/>
      <c r="E10" s="56"/>
      <c r="F10" s="56"/>
      <c r="G10" s="56">
        <f>Pasivet!H40</f>
        <v>-21554137</v>
      </c>
      <c r="H10" s="57">
        <f>C10+G10</f>
        <v>-21554137</v>
      </c>
    </row>
    <row r="11" spans="1:8" s="58" customFormat="1" ht="20.100000000000001" customHeight="1" x14ac:dyDescent="0.2">
      <c r="A11" s="54">
        <v>2</v>
      </c>
      <c r="B11" s="55" t="s">
        <v>125</v>
      </c>
      <c r="C11" s="56"/>
      <c r="D11" s="56"/>
      <c r="E11" s="56"/>
      <c r="F11" s="56"/>
      <c r="G11" s="56"/>
      <c r="H11" s="57">
        <f>C11+G11</f>
        <v>0</v>
      </c>
    </row>
    <row r="12" spans="1:8" s="58" customFormat="1" ht="20.100000000000001" customHeight="1" x14ac:dyDescent="0.2">
      <c r="A12" s="62">
        <v>3</v>
      </c>
      <c r="B12" s="59" t="s">
        <v>130</v>
      </c>
      <c r="C12" s="60"/>
      <c r="D12" s="60"/>
      <c r="E12" s="60"/>
      <c r="F12" s="60"/>
      <c r="G12" s="60"/>
      <c r="H12" s="57">
        <f>C12+G12</f>
        <v>0</v>
      </c>
    </row>
    <row r="13" spans="1:8" s="58" customFormat="1" ht="20.100000000000001" customHeight="1" x14ac:dyDescent="0.2">
      <c r="A13" s="62">
        <v>4</v>
      </c>
      <c r="B13" s="59" t="s">
        <v>128</v>
      </c>
      <c r="C13" s="60"/>
      <c r="D13" s="60"/>
      <c r="E13" s="60"/>
      <c r="F13" s="60"/>
      <c r="G13" s="60"/>
      <c r="H13" s="61"/>
    </row>
    <row r="14" spans="1:8" s="58" customFormat="1" ht="20.100000000000001" customHeight="1" x14ac:dyDescent="0.2">
      <c r="A14" s="62">
        <v>5</v>
      </c>
      <c r="B14" s="59" t="s">
        <v>312</v>
      </c>
      <c r="C14" s="60"/>
      <c r="D14" s="60"/>
      <c r="E14" s="60"/>
      <c r="F14" s="60"/>
      <c r="G14" s="60"/>
      <c r="H14" s="61"/>
    </row>
    <row r="15" spans="1:8" s="58" customFormat="1" ht="20.100000000000001" customHeight="1" x14ac:dyDescent="0.2">
      <c r="A15" s="62">
        <v>6</v>
      </c>
      <c r="B15" s="59" t="s">
        <v>136</v>
      </c>
      <c r="C15" s="60"/>
      <c r="D15" s="60"/>
      <c r="E15" s="60"/>
      <c r="F15" s="60"/>
      <c r="G15" s="60"/>
      <c r="H15" s="61"/>
    </row>
    <row r="16" spans="1:8" s="58" customFormat="1" ht="30" customHeight="1" x14ac:dyDescent="0.2">
      <c r="A16" s="54" t="s">
        <v>7</v>
      </c>
      <c r="B16" s="55" t="s">
        <v>303</v>
      </c>
      <c r="C16" s="60">
        <f t="shared" ref="C16:H16" si="0">SUM(C9:C15)</f>
        <v>608366080</v>
      </c>
      <c r="D16" s="60">
        <f t="shared" si="0"/>
        <v>0</v>
      </c>
      <c r="E16" s="60">
        <f t="shared" si="0"/>
        <v>0</v>
      </c>
      <c r="F16" s="60">
        <f t="shared" si="0"/>
        <v>8680811</v>
      </c>
      <c r="G16" s="60">
        <f t="shared" si="0"/>
        <v>-365462071</v>
      </c>
      <c r="H16" s="60">
        <f t="shared" si="0"/>
        <v>251584820</v>
      </c>
    </row>
    <row r="17" spans="1:8" s="58" customFormat="1" ht="20.100000000000001" customHeight="1" x14ac:dyDescent="0.2">
      <c r="A17" s="54">
        <v>1</v>
      </c>
      <c r="B17" s="59" t="s">
        <v>130</v>
      </c>
      <c r="C17" s="60"/>
      <c r="D17" s="60"/>
      <c r="E17" s="60"/>
      <c r="F17" s="60"/>
      <c r="G17" s="60">
        <f>Pasivet!G40</f>
        <v>-3278410</v>
      </c>
      <c r="H17" s="61">
        <f>SUM(G17)</f>
        <v>-3278410</v>
      </c>
    </row>
    <row r="18" spans="1:8" s="58" customFormat="1" ht="20.100000000000001" customHeight="1" x14ac:dyDescent="0.2">
      <c r="A18" s="54">
        <v>2</v>
      </c>
      <c r="B18" s="59" t="s">
        <v>128</v>
      </c>
      <c r="C18" s="60"/>
      <c r="D18" s="60"/>
      <c r="E18" s="60"/>
      <c r="F18" s="60"/>
      <c r="G18" s="60"/>
      <c r="H18" s="61"/>
    </row>
    <row r="19" spans="1:8" s="58" customFormat="1" ht="20.100000000000001" customHeight="1" x14ac:dyDescent="0.2">
      <c r="A19" s="54">
        <v>3</v>
      </c>
      <c r="B19" s="59" t="s">
        <v>137</v>
      </c>
      <c r="C19" s="60"/>
      <c r="D19" s="60"/>
      <c r="E19" s="60"/>
      <c r="F19" s="60"/>
      <c r="G19" s="60"/>
      <c r="H19" s="61">
        <f>SUM(C19:G19)</f>
        <v>0</v>
      </c>
    </row>
    <row r="20" spans="1:8" s="58" customFormat="1" ht="20.100000000000001" customHeight="1" x14ac:dyDescent="0.2">
      <c r="A20" s="54">
        <v>4</v>
      </c>
      <c r="B20" s="59" t="s">
        <v>131</v>
      </c>
      <c r="C20" s="60"/>
      <c r="D20" s="60"/>
      <c r="E20" s="60"/>
      <c r="F20" s="60"/>
      <c r="G20" s="60"/>
      <c r="H20" s="61"/>
    </row>
    <row r="21" spans="1:8" s="58" customFormat="1" ht="30" customHeight="1" thickBot="1" x14ac:dyDescent="0.25">
      <c r="A21" s="63" t="s">
        <v>81</v>
      </c>
      <c r="B21" s="64" t="s">
        <v>342</v>
      </c>
      <c r="C21" s="65">
        <f>SUM(C16:C20)</f>
        <v>608366080</v>
      </c>
      <c r="D21" s="65">
        <f>SUM(D16:D20)</f>
        <v>0</v>
      </c>
      <c r="E21" s="65">
        <f>SUM(E16:E20)</f>
        <v>0</v>
      </c>
      <c r="F21" s="65">
        <f>SUM(F16:F20)</f>
        <v>8680811</v>
      </c>
      <c r="G21" s="65">
        <f>SUM(G16:G20)</f>
        <v>-368740481</v>
      </c>
      <c r="H21" s="66">
        <f>SUM(C21:G21)</f>
        <v>248306410</v>
      </c>
    </row>
    <row r="22" spans="1:8" ht="14.1" customHeight="1" thickTop="1" x14ac:dyDescent="0.2">
      <c r="H22" s="18"/>
    </row>
    <row r="23" spans="1:8" ht="14.1" customHeight="1" x14ac:dyDescent="0.2"/>
    <row r="24" spans="1:8" ht="14.1" customHeight="1" x14ac:dyDescent="0.2"/>
    <row r="25" spans="1:8" ht="14.1" customHeight="1" x14ac:dyDescent="0.2"/>
    <row r="26" spans="1:8" ht="14.1" customHeight="1" x14ac:dyDescent="0.2"/>
    <row r="27" spans="1:8" ht="14.1" customHeight="1" x14ac:dyDescent="0.2"/>
    <row r="28" spans="1:8" ht="14.1" customHeight="1" x14ac:dyDescent="0.2"/>
    <row r="29" spans="1:8" ht="14.1" customHeight="1" x14ac:dyDescent="0.2"/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mergeCells count="3">
    <mergeCell ref="A4:H4"/>
    <mergeCell ref="A8"/>
    <mergeCell ref="B8"/>
  </mergeCells>
  <phoneticPr fontId="11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5"/>
  <sheetViews>
    <sheetView topLeftCell="A24" workbookViewId="0">
      <selection activeCell="B2" sqref="B2:E55"/>
    </sheetView>
  </sheetViews>
  <sheetFormatPr defaultColWidth="4.7109375" defaultRowHeight="12.75" x14ac:dyDescent="0.2"/>
  <cols>
    <col min="1" max="1" width="9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x14ac:dyDescent="0.2">
      <c r="B2" s="1"/>
      <c r="C2" s="2"/>
      <c r="D2" s="2"/>
      <c r="E2" s="3"/>
    </row>
    <row r="3" spans="2:5" s="26" customFormat="1" ht="33" customHeight="1" x14ac:dyDescent="0.2">
      <c r="B3" s="317" t="s">
        <v>300</v>
      </c>
      <c r="C3" s="318"/>
      <c r="D3" s="318"/>
      <c r="E3" s="319"/>
    </row>
    <row r="4" spans="2:5" s="88" customFormat="1" x14ac:dyDescent="0.2">
      <c r="B4" s="84"/>
      <c r="C4" s="85" t="s">
        <v>162</v>
      </c>
      <c r="D4" s="86"/>
      <c r="E4" s="87"/>
    </row>
    <row r="5" spans="2:5" s="88" customFormat="1" ht="11.25" x14ac:dyDescent="0.2">
      <c r="B5" s="84"/>
      <c r="C5" s="89"/>
      <c r="D5" s="90" t="s">
        <v>163</v>
      </c>
      <c r="E5" s="87"/>
    </row>
    <row r="6" spans="2:5" s="88" customFormat="1" ht="11.25" x14ac:dyDescent="0.2">
      <c r="B6" s="84"/>
      <c r="C6" s="89"/>
      <c r="D6" s="90" t="s">
        <v>164</v>
      </c>
      <c r="E6" s="87"/>
    </row>
    <row r="7" spans="2:5" s="88" customFormat="1" ht="11.25" x14ac:dyDescent="0.2">
      <c r="B7" s="84"/>
      <c r="C7" s="89" t="s">
        <v>165</v>
      </c>
      <c r="D7" s="91"/>
      <c r="E7" s="87"/>
    </row>
    <row r="8" spans="2:5" s="88" customFormat="1" ht="11.25" x14ac:dyDescent="0.2">
      <c r="B8" s="84"/>
      <c r="C8" s="89"/>
      <c r="D8" s="90" t="s">
        <v>166</v>
      </c>
      <c r="E8" s="87"/>
    </row>
    <row r="9" spans="2:5" s="88" customFormat="1" ht="11.25" x14ac:dyDescent="0.2">
      <c r="B9" s="84"/>
      <c r="C9" s="92"/>
      <c r="D9" s="90" t="s">
        <v>167</v>
      </c>
      <c r="E9" s="87"/>
    </row>
    <row r="10" spans="2:5" s="88" customFormat="1" ht="11.25" x14ac:dyDescent="0.2">
      <c r="B10" s="84"/>
      <c r="C10" s="93"/>
      <c r="D10" s="94" t="s">
        <v>168</v>
      </c>
      <c r="E10" s="87"/>
    </row>
    <row r="11" spans="2:5" ht="5.25" customHeight="1" x14ac:dyDescent="0.2">
      <c r="B11" s="4"/>
      <c r="C11" s="5"/>
      <c r="D11" s="5"/>
      <c r="E11" s="6"/>
    </row>
    <row r="12" spans="2:5" ht="15.75" x14ac:dyDescent="0.2">
      <c r="B12" s="4"/>
      <c r="C12" s="95" t="s">
        <v>169</v>
      </c>
      <c r="D12" s="96" t="s">
        <v>170</v>
      </c>
      <c r="E12" s="6"/>
    </row>
    <row r="13" spans="2:5" ht="6" customHeight="1" x14ac:dyDescent="0.2">
      <c r="B13" s="4"/>
      <c r="C13" s="97"/>
      <c r="E13" s="6"/>
    </row>
    <row r="14" spans="2:5" x14ac:dyDescent="0.2">
      <c r="B14" s="4"/>
      <c r="C14" s="98">
        <v>1</v>
      </c>
      <c r="D14" s="99" t="s">
        <v>171</v>
      </c>
      <c r="E14" s="6"/>
    </row>
    <row r="15" spans="2:5" x14ac:dyDescent="0.2">
      <c r="B15" s="4"/>
      <c r="C15" s="98">
        <v>2</v>
      </c>
      <c r="D15" t="s">
        <v>307</v>
      </c>
      <c r="E15" s="6"/>
    </row>
    <row r="16" spans="2:5" x14ac:dyDescent="0.2">
      <c r="B16" s="4"/>
      <c r="C16" s="101">
        <v>3</v>
      </c>
      <c r="D16" s="100" t="s">
        <v>172</v>
      </c>
      <c r="E16" s="6"/>
    </row>
    <row r="17" spans="2:5" s="100" customFormat="1" x14ac:dyDescent="0.2">
      <c r="B17" s="102"/>
      <c r="C17" s="101">
        <v>4</v>
      </c>
      <c r="D17" s="101" t="s">
        <v>173</v>
      </c>
      <c r="E17" s="103"/>
    </row>
    <row r="18" spans="2:5" s="100" customFormat="1" x14ac:dyDescent="0.2">
      <c r="B18" s="102"/>
      <c r="C18" s="101"/>
      <c r="D18" s="99" t="s">
        <v>174</v>
      </c>
      <c r="E18" s="103"/>
    </row>
    <row r="19" spans="2:5" s="100" customFormat="1" x14ac:dyDescent="0.2">
      <c r="B19" s="102"/>
      <c r="C19" s="101" t="s">
        <v>175</v>
      </c>
      <c r="D19" s="101"/>
      <c r="E19" s="103"/>
    </row>
    <row r="20" spans="2:5" s="100" customFormat="1" x14ac:dyDescent="0.2">
      <c r="B20" s="102"/>
      <c r="C20" s="101"/>
      <c r="D20" s="128" t="s">
        <v>344</v>
      </c>
      <c r="E20" s="103"/>
    </row>
    <row r="21" spans="2:5" s="100" customFormat="1" x14ac:dyDescent="0.2">
      <c r="B21" s="102"/>
      <c r="C21" s="5" t="s">
        <v>345</v>
      </c>
      <c r="D21" s="101"/>
      <c r="E21" s="103"/>
    </row>
    <row r="22" spans="2:5" s="100" customFormat="1" x14ac:dyDescent="0.2">
      <c r="B22" s="102"/>
      <c r="C22" s="101"/>
      <c r="D22" s="99" t="s">
        <v>176</v>
      </c>
      <c r="E22" s="103"/>
    </row>
    <row r="23" spans="2:5" s="100" customFormat="1" x14ac:dyDescent="0.2">
      <c r="B23" s="102"/>
      <c r="C23" s="101" t="s">
        <v>177</v>
      </c>
      <c r="D23" s="101"/>
      <c r="E23" s="103"/>
    </row>
    <row r="24" spans="2:5" s="100" customFormat="1" x14ac:dyDescent="0.2">
      <c r="B24" s="102"/>
      <c r="C24" s="101"/>
      <c r="D24" s="101" t="s">
        <v>178</v>
      </c>
      <c r="E24" s="103"/>
    </row>
    <row r="25" spans="2:5" s="100" customFormat="1" x14ac:dyDescent="0.2">
      <c r="B25" s="102"/>
      <c r="C25" s="101" t="s">
        <v>179</v>
      </c>
      <c r="D25" s="101"/>
      <c r="E25" s="103"/>
    </row>
    <row r="26" spans="2:5" s="100" customFormat="1" x14ac:dyDescent="0.2">
      <c r="B26" s="102"/>
      <c r="C26" s="99" t="s">
        <v>180</v>
      </c>
      <c r="D26" s="101"/>
      <c r="E26" s="103"/>
    </row>
    <row r="27" spans="2:5" s="100" customFormat="1" x14ac:dyDescent="0.2">
      <c r="B27" s="102"/>
      <c r="C27" s="101"/>
      <c r="D27" s="101" t="s">
        <v>181</v>
      </c>
      <c r="E27" s="103"/>
    </row>
    <row r="28" spans="2:5" s="100" customFormat="1" x14ac:dyDescent="0.2">
      <c r="B28" s="102"/>
      <c r="C28" s="99" t="s">
        <v>182</v>
      </c>
      <c r="D28" s="101"/>
      <c r="E28" s="103"/>
    </row>
    <row r="29" spans="2:5" s="100" customFormat="1" x14ac:dyDescent="0.2">
      <c r="B29" s="102"/>
      <c r="C29" s="101"/>
      <c r="D29" s="101" t="s">
        <v>183</v>
      </c>
      <c r="E29" s="103"/>
    </row>
    <row r="30" spans="2:5" s="100" customFormat="1" x14ac:dyDescent="0.2">
      <c r="B30" s="102"/>
      <c r="C30" s="99" t="s">
        <v>184</v>
      </c>
      <c r="D30" s="101"/>
      <c r="E30" s="103"/>
    </row>
    <row r="31" spans="2:5" s="100" customFormat="1" x14ac:dyDescent="0.2">
      <c r="B31" s="102"/>
      <c r="C31" s="101" t="s">
        <v>185</v>
      </c>
      <c r="D31" s="101" t="s">
        <v>186</v>
      </c>
      <c r="E31" s="103"/>
    </row>
    <row r="32" spans="2:5" s="100" customFormat="1" x14ac:dyDescent="0.2">
      <c r="B32" s="102"/>
      <c r="C32" s="101"/>
      <c r="D32" s="99" t="s">
        <v>187</v>
      </c>
      <c r="E32" s="103"/>
    </row>
    <row r="33" spans="2:5" s="100" customFormat="1" x14ac:dyDescent="0.2">
      <c r="B33" s="102"/>
      <c r="C33" s="101"/>
      <c r="D33" s="99" t="s">
        <v>188</v>
      </c>
      <c r="E33" s="103"/>
    </row>
    <row r="34" spans="2:5" s="100" customFormat="1" x14ac:dyDescent="0.2">
      <c r="B34" s="102"/>
      <c r="C34" s="101"/>
      <c r="D34" s="99" t="s">
        <v>189</v>
      </c>
      <c r="E34" s="103"/>
    </row>
    <row r="35" spans="2:5" s="100" customFormat="1" x14ac:dyDescent="0.2">
      <c r="B35" s="102"/>
      <c r="C35" s="101"/>
      <c r="D35" s="99" t="s">
        <v>190</v>
      </c>
      <c r="E35" s="103"/>
    </row>
    <row r="36" spans="2:5" s="100" customFormat="1" x14ac:dyDescent="0.2">
      <c r="B36" s="102"/>
      <c r="C36" s="101"/>
      <c r="D36" s="99" t="s">
        <v>191</v>
      </c>
      <c r="E36" s="103"/>
    </row>
    <row r="37" spans="2:5" s="100" customFormat="1" x14ac:dyDescent="0.2">
      <c r="B37" s="102"/>
      <c r="C37" s="101"/>
      <c r="D37" s="99" t="s">
        <v>192</v>
      </c>
      <c r="E37" s="103"/>
    </row>
    <row r="38" spans="2:5" s="100" customFormat="1" ht="6" customHeight="1" x14ac:dyDescent="0.2">
      <c r="B38" s="102"/>
      <c r="C38" s="101"/>
      <c r="D38" s="101"/>
      <c r="E38" s="103"/>
    </row>
    <row r="39" spans="2:5" s="100" customFormat="1" ht="15.75" x14ac:dyDescent="0.2">
      <c r="B39" s="102"/>
      <c r="C39" s="95" t="s">
        <v>193</v>
      </c>
      <c r="D39" s="96" t="s">
        <v>194</v>
      </c>
      <c r="E39" s="103"/>
    </row>
    <row r="40" spans="2:5" s="100" customFormat="1" ht="4.5" customHeight="1" x14ac:dyDescent="0.2">
      <c r="B40" s="102"/>
      <c r="C40" s="101"/>
      <c r="D40" s="101"/>
      <c r="E40" s="103"/>
    </row>
    <row r="41" spans="2:5" s="100" customFormat="1" x14ac:dyDescent="0.2">
      <c r="B41" s="102"/>
      <c r="C41" s="101"/>
      <c r="D41" s="99"/>
      <c r="E41" s="103"/>
    </row>
    <row r="42" spans="2:5" s="100" customFormat="1" x14ac:dyDescent="0.2">
      <c r="B42" s="102"/>
      <c r="C42" s="101"/>
      <c r="D42" s="101"/>
      <c r="E42" s="103"/>
    </row>
    <row r="43" spans="2:5" s="100" customFormat="1" x14ac:dyDescent="0.2">
      <c r="B43" s="102"/>
      <c r="C43" s="101"/>
      <c r="D43" s="101" t="s">
        <v>195</v>
      </c>
      <c r="E43" s="103"/>
    </row>
    <row r="44" spans="2:5" s="100" customFormat="1" x14ac:dyDescent="0.2">
      <c r="B44" s="102"/>
      <c r="C44" s="101" t="s">
        <v>196</v>
      </c>
      <c r="D44" s="101"/>
      <c r="E44" s="103"/>
    </row>
    <row r="45" spans="2:5" s="100" customFormat="1" x14ac:dyDescent="0.2">
      <c r="B45" s="102"/>
      <c r="C45" s="101"/>
      <c r="D45" s="101" t="s">
        <v>197</v>
      </c>
      <c r="E45" s="103"/>
    </row>
    <row r="46" spans="2:5" s="100" customFormat="1" x14ac:dyDescent="0.2">
      <c r="B46" s="102"/>
      <c r="C46" s="101" t="s">
        <v>198</v>
      </c>
      <c r="D46" s="101"/>
      <c r="E46" s="103"/>
    </row>
    <row r="47" spans="2:5" s="100" customFormat="1" x14ac:dyDescent="0.2">
      <c r="B47" s="102"/>
      <c r="C47" s="101"/>
      <c r="D47" s="101" t="s">
        <v>199</v>
      </c>
      <c r="E47" s="103"/>
    </row>
    <row r="48" spans="2:5" s="100" customFormat="1" x14ac:dyDescent="0.2">
      <c r="B48" s="102"/>
      <c r="C48" s="101" t="s">
        <v>200</v>
      </c>
      <c r="D48" s="101"/>
      <c r="E48" s="103"/>
    </row>
    <row r="49" spans="2:5" s="100" customFormat="1" x14ac:dyDescent="0.2">
      <c r="B49" s="102"/>
      <c r="D49" s="100" t="s">
        <v>201</v>
      </c>
      <c r="E49" s="103"/>
    </row>
    <row r="50" spans="2:5" s="100" customFormat="1" x14ac:dyDescent="0.2">
      <c r="B50" s="102"/>
      <c r="C50" s="100" t="s">
        <v>202</v>
      </c>
      <c r="E50" s="103"/>
    </row>
    <row r="51" spans="2:5" s="100" customFormat="1" x14ac:dyDescent="0.2">
      <c r="B51" s="102"/>
      <c r="C51" s="100" t="s">
        <v>203</v>
      </c>
      <c r="E51" s="103"/>
    </row>
    <row r="52" spans="2:5" s="100" customFormat="1" x14ac:dyDescent="0.2">
      <c r="B52" s="102"/>
      <c r="C52" s="100" t="s">
        <v>204</v>
      </c>
      <c r="D52" s="101"/>
      <c r="E52" s="103"/>
    </row>
    <row r="53" spans="2:5" x14ac:dyDescent="0.2">
      <c r="B53" s="4"/>
      <c r="C53" s="100"/>
      <c r="D53" s="100"/>
      <c r="E53" s="6"/>
    </row>
    <row r="54" spans="2:5" x14ac:dyDescent="0.2">
      <c r="B54" s="4"/>
      <c r="C54" s="100"/>
      <c r="D54" s="100"/>
      <c r="E54" s="78">
        <v>1</v>
      </c>
    </row>
    <row r="55" spans="2:5" x14ac:dyDescent="0.2">
      <c r="B55" s="7"/>
      <c r="C55" s="8"/>
      <c r="D55" s="8"/>
      <c r="E55" s="9"/>
    </row>
  </sheetData>
  <mergeCells count="1">
    <mergeCell ref="B3:E3"/>
  </mergeCells>
  <phoneticPr fontId="11" type="noConversion"/>
  <pageMargins left="0.75" right="0.36" top="0.36" bottom="0.6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topLeftCell="B222" zoomScaleNormal="100" workbookViewId="0">
      <selection activeCell="B120" sqref="B120:L237"/>
    </sheetView>
  </sheetViews>
  <sheetFormatPr defaultRowHeight="12.75" x14ac:dyDescent="0.2"/>
  <cols>
    <col min="1" max="1" width="3.7109375" hidden="1" customWidth="1"/>
    <col min="2" max="2" width="3.42578125" style="19" customWidth="1"/>
    <col min="3" max="4" width="3.42578125" customWidth="1"/>
    <col min="5" max="5" width="13.7109375" customWidth="1"/>
    <col min="6" max="8" width="8.7109375" customWidth="1"/>
    <col min="9" max="9" width="7.7109375" customWidth="1"/>
    <col min="10" max="10" width="10.5703125" customWidth="1"/>
    <col min="11" max="11" width="13.42578125" customWidth="1"/>
    <col min="12" max="12" width="10.42578125" customWidth="1"/>
    <col min="13" max="13" width="3.42578125" customWidth="1"/>
    <col min="14" max="14" width="2.140625" customWidth="1"/>
  </cols>
  <sheetData>
    <row r="1" spans="1:13" ht="13.5" thickBot="1" x14ac:dyDescent="0.25"/>
    <row r="2" spans="1:13" x14ac:dyDescent="0.2">
      <c r="A2" s="195"/>
      <c r="B2" s="196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8"/>
    </row>
    <row r="3" spans="1:13" x14ac:dyDescent="0.2">
      <c r="A3" s="199"/>
      <c r="B3" s="10" t="s">
        <v>205</v>
      </c>
      <c r="C3" s="5"/>
      <c r="D3" s="5"/>
      <c r="E3" s="5"/>
      <c r="F3" s="5"/>
      <c r="G3" s="5"/>
      <c r="H3" s="5"/>
      <c r="I3" s="5"/>
      <c r="J3" s="5"/>
      <c r="K3" s="5"/>
      <c r="L3" s="5"/>
      <c r="M3" s="200"/>
    </row>
    <row r="4" spans="1:13" s="26" customFormat="1" ht="33" customHeight="1" x14ac:dyDescent="0.2">
      <c r="A4" s="338" t="s">
        <v>300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39"/>
    </row>
    <row r="5" spans="1:13" s="26" customFormat="1" ht="12.75" customHeight="1" x14ac:dyDescent="0.2">
      <c r="A5" s="20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202"/>
    </row>
    <row r="6" spans="1:13" ht="15.75" x14ac:dyDescent="0.25">
      <c r="A6" s="199"/>
      <c r="B6" s="10"/>
      <c r="C6" s="340" t="s">
        <v>206</v>
      </c>
      <c r="D6" s="340"/>
      <c r="E6" s="105" t="s">
        <v>207</v>
      </c>
      <c r="F6" s="5"/>
      <c r="G6" s="5"/>
      <c r="H6" s="5"/>
      <c r="I6" s="5"/>
      <c r="J6" s="106"/>
      <c r="K6" s="106"/>
      <c r="L6" s="5"/>
      <c r="M6" s="200"/>
    </row>
    <row r="7" spans="1:13" x14ac:dyDescent="0.2">
      <c r="A7" s="199"/>
      <c r="B7" s="10"/>
      <c r="C7" s="5"/>
      <c r="D7" s="5"/>
      <c r="E7" s="5"/>
      <c r="F7" s="5"/>
      <c r="G7" s="5"/>
      <c r="H7" s="5"/>
      <c r="I7" s="5"/>
      <c r="J7" s="106"/>
      <c r="K7" s="106"/>
      <c r="L7" s="5"/>
      <c r="M7" s="200"/>
    </row>
    <row r="8" spans="1:13" x14ac:dyDescent="0.2">
      <c r="A8" s="199"/>
      <c r="B8" s="10"/>
      <c r="C8" s="5"/>
      <c r="D8" s="107" t="s">
        <v>6</v>
      </c>
      <c r="E8" s="108" t="s">
        <v>208</v>
      </c>
      <c r="F8" s="108"/>
      <c r="G8" s="109"/>
      <c r="H8" s="5"/>
      <c r="I8" s="5"/>
      <c r="J8" s="5"/>
      <c r="K8" s="5"/>
      <c r="L8" s="5"/>
      <c r="M8" s="200"/>
    </row>
    <row r="9" spans="1:13" x14ac:dyDescent="0.2">
      <c r="A9" s="199"/>
      <c r="B9" s="10"/>
      <c r="C9" s="5"/>
      <c r="D9" s="107"/>
      <c r="E9" s="108"/>
      <c r="F9" s="108"/>
      <c r="G9" s="109"/>
      <c r="H9" s="5"/>
      <c r="I9" s="5"/>
      <c r="J9" s="5"/>
      <c r="K9" s="5"/>
      <c r="L9" s="5"/>
      <c r="M9" s="200"/>
    </row>
    <row r="10" spans="1:13" x14ac:dyDescent="0.2">
      <c r="A10" s="203"/>
      <c r="B10" s="110"/>
      <c r="C10" s="101"/>
      <c r="D10" s="111">
        <v>1</v>
      </c>
      <c r="E10" s="112" t="s">
        <v>23</v>
      </c>
      <c r="F10" s="113"/>
      <c r="G10" s="5"/>
      <c r="H10" s="5"/>
      <c r="I10" s="5"/>
      <c r="J10" s="5"/>
      <c r="K10" s="5"/>
      <c r="L10" s="5"/>
      <c r="M10" s="200"/>
    </row>
    <row r="11" spans="1:13" x14ac:dyDescent="0.2">
      <c r="A11" s="199"/>
      <c r="B11" s="10">
        <v>3</v>
      </c>
      <c r="C11" s="5"/>
      <c r="D11" s="5"/>
      <c r="E11" s="10" t="s">
        <v>67</v>
      </c>
      <c r="F11" s="106"/>
      <c r="G11" s="106"/>
      <c r="H11" s="106"/>
      <c r="I11" s="106"/>
      <c r="J11" s="106"/>
      <c r="K11" s="106"/>
      <c r="L11" s="5"/>
      <c r="M11" s="200"/>
    </row>
    <row r="12" spans="1:13" x14ac:dyDescent="0.2">
      <c r="A12" s="199"/>
      <c r="B12" s="10"/>
      <c r="C12" s="5"/>
      <c r="D12" s="336" t="s">
        <v>5</v>
      </c>
      <c r="E12" s="336" t="s">
        <v>209</v>
      </c>
      <c r="F12" s="336"/>
      <c r="G12" s="336" t="s">
        <v>210</v>
      </c>
      <c r="H12" s="336" t="s">
        <v>211</v>
      </c>
      <c r="I12" s="336"/>
      <c r="J12" s="114" t="s">
        <v>212</v>
      </c>
      <c r="K12" s="114" t="s">
        <v>213</v>
      </c>
      <c r="L12" s="114" t="s">
        <v>212</v>
      </c>
      <c r="M12" s="200"/>
    </row>
    <row r="13" spans="1:13" x14ac:dyDescent="0.2">
      <c r="A13" s="199"/>
      <c r="B13" s="10"/>
      <c r="C13" s="5"/>
      <c r="D13" s="336"/>
      <c r="E13" s="336"/>
      <c r="F13" s="336"/>
      <c r="G13" s="336"/>
      <c r="H13" s="336"/>
      <c r="I13" s="336"/>
      <c r="J13" s="115" t="s">
        <v>214</v>
      </c>
      <c r="K13" s="115" t="s">
        <v>215</v>
      </c>
      <c r="L13" s="115" t="s">
        <v>216</v>
      </c>
      <c r="M13" s="200"/>
    </row>
    <row r="14" spans="1:13" x14ac:dyDescent="0.2">
      <c r="A14" s="199"/>
      <c r="B14" s="10"/>
      <c r="C14" s="5"/>
      <c r="D14" s="116"/>
      <c r="E14" s="337" t="s">
        <v>329</v>
      </c>
      <c r="F14" s="333"/>
      <c r="G14" s="117" t="s">
        <v>328</v>
      </c>
      <c r="H14" s="334"/>
      <c r="I14" s="335"/>
      <c r="J14" s="117">
        <v>1</v>
      </c>
      <c r="K14" s="117">
        <v>104</v>
      </c>
      <c r="L14" s="77">
        <f>J14*K14</f>
        <v>104</v>
      </c>
      <c r="M14" s="200"/>
    </row>
    <row r="15" spans="1:13" x14ac:dyDescent="0.2">
      <c r="A15" s="199"/>
      <c r="B15" s="10"/>
      <c r="C15" s="5"/>
      <c r="D15" s="118"/>
      <c r="E15" s="337" t="s">
        <v>329</v>
      </c>
      <c r="F15" s="333"/>
      <c r="G15" s="117" t="s">
        <v>281</v>
      </c>
      <c r="H15" s="334"/>
      <c r="I15" s="335"/>
      <c r="J15" s="118"/>
      <c r="K15" s="118"/>
      <c r="L15" s="118">
        <v>136144.12</v>
      </c>
      <c r="M15" s="200"/>
    </row>
    <row r="16" spans="1:13" x14ac:dyDescent="0.2">
      <c r="A16" s="199"/>
      <c r="B16" s="10"/>
      <c r="C16" s="5"/>
      <c r="D16" s="118"/>
      <c r="E16" s="332"/>
      <c r="F16" s="333"/>
      <c r="G16" s="117" t="s">
        <v>281</v>
      </c>
      <c r="H16" s="334"/>
      <c r="I16" s="335"/>
      <c r="J16" s="118"/>
      <c r="K16" s="118"/>
      <c r="L16" s="118"/>
      <c r="M16" s="200"/>
    </row>
    <row r="17" spans="1:13" x14ac:dyDescent="0.2">
      <c r="A17" s="199"/>
      <c r="B17" s="10"/>
      <c r="C17" s="5"/>
      <c r="D17" s="118"/>
      <c r="E17" s="332"/>
      <c r="F17" s="333"/>
      <c r="G17" s="117"/>
      <c r="H17" s="334"/>
      <c r="I17" s="335"/>
      <c r="J17" s="118"/>
      <c r="K17" s="118"/>
      <c r="L17" s="118"/>
      <c r="M17" s="200"/>
    </row>
    <row r="18" spans="1:13" x14ac:dyDescent="0.2">
      <c r="A18" s="199"/>
      <c r="B18" s="10"/>
      <c r="C18" s="5"/>
      <c r="D18" s="118"/>
      <c r="E18" s="332"/>
      <c r="F18" s="333"/>
      <c r="G18" s="117"/>
      <c r="H18" s="334"/>
      <c r="I18" s="335"/>
      <c r="J18" s="119"/>
      <c r="K18" s="119"/>
      <c r="L18" s="118"/>
      <c r="M18" s="200"/>
    </row>
    <row r="19" spans="1:13" s="26" customFormat="1" ht="21" customHeight="1" x14ac:dyDescent="0.2">
      <c r="A19" s="204"/>
      <c r="B19" s="33"/>
      <c r="C19" s="34"/>
      <c r="D19" s="28"/>
      <c r="E19" s="326" t="s">
        <v>217</v>
      </c>
      <c r="F19" s="327"/>
      <c r="G19" s="327"/>
      <c r="H19" s="327"/>
      <c r="I19" s="327"/>
      <c r="J19" s="327"/>
      <c r="K19" s="328"/>
      <c r="L19" s="187">
        <f>SUM(L14:L18)</f>
        <v>136248.12</v>
      </c>
      <c r="M19" s="205"/>
    </row>
    <row r="20" spans="1:13" x14ac:dyDescent="0.2">
      <c r="A20" s="199"/>
      <c r="B20" s="10">
        <v>4</v>
      </c>
      <c r="C20" s="5"/>
      <c r="D20" s="120"/>
      <c r="E20" s="110" t="s">
        <v>68</v>
      </c>
      <c r="F20" s="120"/>
      <c r="G20" s="120"/>
      <c r="H20" s="120"/>
      <c r="I20" s="120"/>
      <c r="J20" s="120"/>
      <c r="K20" s="120"/>
      <c r="L20" s="20"/>
      <c r="M20" s="200"/>
    </row>
    <row r="21" spans="1:13" x14ac:dyDescent="0.2">
      <c r="A21" s="199"/>
      <c r="B21" s="10"/>
      <c r="C21" s="5"/>
      <c r="D21" s="336" t="s">
        <v>5</v>
      </c>
      <c r="E21" s="306" t="s">
        <v>218</v>
      </c>
      <c r="F21" s="307"/>
      <c r="G21" s="307"/>
      <c r="H21" s="307"/>
      <c r="I21" s="308"/>
      <c r="J21" s="114" t="s">
        <v>212</v>
      </c>
      <c r="K21" s="114" t="s">
        <v>213</v>
      </c>
      <c r="L21" s="114" t="s">
        <v>212</v>
      </c>
      <c r="M21" s="200"/>
    </row>
    <row r="22" spans="1:13" x14ac:dyDescent="0.2">
      <c r="A22" s="199"/>
      <c r="B22" s="10"/>
      <c r="C22" s="5"/>
      <c r="D22" s="336"/>
      <c r="E22" s="309"/>
      <c r="F22" s="310"/>
      <c r="G22" s="310"/>
      <c r="H22" s="310"/>
      <c r="I22" s="311"/>
      <c r="J22" s="115" t="s">
        <v>214</v>
      </c>
      <c r="K22" s="115" t="s">
        <v>215</v>
      </c>
      <c r="L22" s="115" t="s">
        <v>216</v>
      </c>
      <c r="M22" s="200"/>
    </row>
    <row r="23" spans="1:13" x14ac:dyDescent="0.2">
      <c r="A23" s="199"/>
      <c r="B23" s="10"/>
      <c r="C23" s="5"/>
      <c r="D23" s="116"/>
      <c r="E23" s="329" t="s">
        <v>219</v>
      </c>
      <c r="F23" s="330"/>
      <c r="G23" s="330"/>
      <c r="H23" s="330"/>
      <c r="I23" s="331"/>
      <c r="J23" s="117"/>
      <c r="K23" s="117"/>
      <c r="L23" s="77">
        <f>Aktivet!G11</f>
        <v>105636</v>
      </c>
      <c r="M23" s="200"/>
    </row>
    <row r="24" spans="1:13" x14ac:dyDescent="0.2">
      <c r="A24" s="199"/>
      <c r="B24" s="10"/>
      <c r="C24" s="5"/>
      <c r="D24" s="118"/>
      <c r="E24" s="329" t="s">
        <v>220</v>
      </c>
      <c r="F24" s="330"/>
      <c r="G24" s="330"/>
      <c r="H24" s="330"/>
      <c r="I24" s="331"/>
      <c r="J24" s="118"/>
      <c r="K24" s="118"/>
      <c r="L24" s="118"/>
      <c r="M24" s="200"/>
    </row>
    <row r="25" spans="1:13" x14ac:dyDescent="0.2">
      <c r="A25" s="199"/>
      <c r="B25" s="10"/>
      <c r="C25" s="5"/>
      <c r="D25" s="118"/>
      <c r="E25" s="329" t="s">
        <v>221</v>
      </c>
      <c r="F25" s="330"/>
      <c r="G25" s="330"/>
      <c r="H25" s="330"/>
      <c r="I25" s="331"/>
      <c r="J25" s="118"/>
      <c r="K25" s="118"/>
      <c r="L25" s="118"/>
      <c r="M25" s="200"/>
    </row>
    <row r="26" spans="1:13" x14ac:dyDescent="0.2">
      <c r="A26" s="199"/>
      <c r="B26" s="10"/>
      <c r="C26" s="5"/>
      <c r="D26" s="118"/>
      <c r="E26" s="329"/>
      <c r="F26" s="330"/>
      <c r="G26" s="330"/>
      <c r="H26" s="330"/>
      <c r="I26" s="331"/>
      <c r="J26" s="118"/>
      <c r="K26" s="118"/>
      <c r="L26" s="118"/>
      <c r="M26" s="200"/>
    </row>
    <row r="27" spans="1:13" ht="18" customHeight="1" x14ac:dyDescent="0.2">
      <c r="A27" s="199"/>
      <c r="B27" s="10"/>
      <c r="C27" s="5"/>
      <c r="D27" s="28"/>
      <c r="E27" s="326" t="s">
        <v>217</v>
      </c>
      <c r="F27" s="327"/>
      <c r="G27" s="327"/>
      <c r="H27" s="327"/>
      <c r="I27" s="327"/>
      <c r="J27" s="327"/>
      <c r="K27" s="328"/>
      <c r="L27" s="21">
        <f>SUM(L23:L26)</f>
        <v>105636</v>
      </c>
      <c r="M27" s="200"/>
    </row>
    <row r="28" spans="1:13" x14ac:dyDescent="0.2">
      <c r="A28" s="199"/>
      <c r="B28" s="10"/>
      <c r="C28" s="5"/>
      <c r="D28" s="5"/>
      <c r="E28" s="5"/>
      <c r="F28" s="5"/>
      <c r="G28" s="5"/>
      <c r="H28" s="5"/>
      <c r="I28" s="5"/>
      <c r="J28" s="5"/>
      <c r="K28" s="5"/>
      <c r="L28" s="20"/>
      <c r="M28" s="200"/>
    </row>
    <row r="29" spans="1:13" x14ac:dyDescent="0.2">
      <c r="A29" s="199"/>
      <c r="B29" s="10"/>
      <c r="C29" s="5"/>
      <c r="D29" s="5"/>
      <c r="E29" s="5"/>
      <c r="F29" s="5"/>
      <c r="G29" s="5"/>
      <c r="H29" s="5"/>
      <c r="I29" s="5"/>
      <c r="J29" s="5"/>
      <c r="K29" s="5"/>
      <c r="L29" s="5"/>
      <c r="M29" s="200"/>
    </row>
    <row r="30" spans="1:13" x14ac:dyDescent="0.2">
      <c r="A30" s="199"/>
      <c r="B30" s="10">
        <v>5</v>
      </c>
      <c r="C30" s="5"/>
      <c r="D30" s="121">
        <v>2</v>
      </c>
      <c r="E30" s="122" t="s">
        <v>222</v>
      </c>
      <c r="F30" s="123"/>
      <c r="G30" s="5"/>
      <c r="H30" s="5"/>
      <c r="I30" s="5"/>
      <c r="J30" s="5"/>
      <c r="K30" s="5"/>
      <c r="L30" s="5"/>
      <c r="M30" s="200"/>
    </row>
    <row r="31" spans="1:13" x14ac:dyDescent="0.2">
      <c r="A31" s="199"/>
      <c r="B31" s="10"/>
      <c r="C31" s="5"/>
      <c r="D31" s="5"/>
      <c r="E31" s="5"/>
      <c r="F31" s="5" t="s">
        <v>223</v>
      </c>
      <c r="G31" s="5"/>
      <c r="H31" s="5"/>
      <c r="I31" s="5"/>
      <c r="J31" s="5"/>
      <c r="K31" s="5"/>
      <c r="L31" s="5"/>
      <c r="M31" s="200"/>
    </row>
    <row r="32" spans="1:13" x14ac:dyDescent="0.2">
      <c r="A32" s="199"/>
      <c r="B32" s="10"/>
      <c r="C32" s="5"/>
      <c r="D32" s="5"/>
      <c r="E32" s="5"/>
      <c r="F32" s="5"/>
      <c r="G32" s="5"/>
      <c r="H32" s="5"/>
      <c r="I32" s="5"/>
      <c r="J32" s="5"/>
      <c r="K32" s="5"/>
      <c r="L32" s="5"/>
      <c r="M32" s="200"/>
    </row>
    <row r="33" spans="1:13" x14ac:dyDescent="0.2">
      <c r="A33" s="199"/>
      <c r="B33" s="10">
        <v>6</v>
      </c>
      <c r="C33" s="5"/>
      <c r="D33" s="121">
        <v>3</v>
      </c>
      <c r="E33" s="122" t="s">
        <v>224</v>
      </c>
      <c r="F33" s="123"/>
      <c r="G33" s="5"/>
      <c r="H33" s="5"/>
      <c r="I33" s="5"/>
      <c r="J33" s="5"/>
      <c r="K33" s="5"/>
      <c r="L33" s="5"/>
      <c r="M33" s="200"/>
    </row>
    <row r="34" spans="1:13" x14ac:dyDescent="0.2">
      <c r="A34" s="199"/>
      <c r="B34" s="10"/>
      <c r="C34" s="5"/>
      <c r="D34" s="124"/>
      <c r="E34" s="125"/>
      <c r="F34" s="123"/>
      <c r="G34" s="5"/>
      <c r="H34" s="5"/>
      <c r="I34" s="5"/>
      <c r="J34" s="5"/>
      <c r="K34" s="5"/>
      <c r="L34" s="5"/>
      <c r="M34" s="200"/>
    </row>
    <row r="35" spans="1:13" x14ac:dyDescent="0.2">
      <c r="A35" s="199"/>
      <c r="B35" s="10">
        <v>7</v>
      </c>
      <c r="C35" s="5"/>
      <c r="D35" s="126" t="s">
        <v>225</v>
      </c>
      <c r="E35" s="127" t="s">
        <v>226</v>
      </c>
      <c r="F35" s="5"/>
      <c r="G35" s="5"/>
      <c r="H35" s="5"/>
      <c r="I35" s="5" t="s">
        <v>281</v>
      </c>
      <c r="J35" s="5"/>
      <c r="K35" s="20">
        <f>Aktivet!G16</f>
        <v>3993887</v>
      </c>
      <c r="L35" s="5"/>
      <c r="M35" s="200"/>
    </row>
    <row r="36" spans="1:13" x14ac:dyDescent="0.2">
      <c r="A36" s="199"/>
      <c r="B36" s="10"/>
      <c r="C36" s="5"/>
      <c r="D36" s="5"/>
      <c r="E36" s="323" t="s">
        <v>227</v>
      </c>
      <c r="F36" s="323"/>
      <c r="G36" s="5"/>
      <c r="H36" s="10" t="s">
        <v>5</v>
      </c>
      <c r="I36" s="5"/>
      <c r="J36" s="10" t="s">
        <v>228</v>
      </c>
      <c r="K36" s="5"/>
      <c r="L36" s="5"/>
      <c r="M36" s="200"/>
    </row>
    <row r="37" spans="1:13" x14ac:dyDescent="0.2">
      <c r="A37" s="199"/>
      <c r="B37" s="10"/>
      <c r="C37" s="5"/>
      <c r="D37" s="5"/>
      <c r="E37" s="323"/>
      <c r="F37" s="323"/>
      <c r="G37" s="5"/>
      <c r="H37" s="34"/>
      <c r="I37" s="5"/>
      <c r="J37" s="10" t="s">
        <v>228</v>
      </c>
      <c r="K37" s="5"/>
      <c r="L37" s="5"/>
      <c r="M37" s="200"/>
    </row>
    <row r="38" spans="1:13" x14ac:dyDescent="0.2">
      <c r="A38" s="199"/>
      <c r="B38" s="10"/>
      <c r="C38" s="5"/>
      <c r="D38" s="5"/>
      <c r="E38" s="5"/>
      <c r="F38" s="5"/>
      <c r="G38" s="5"/>
      <c r="H38" s="34"/>
      <c r="I38" s="5"/>
      <c r="J38" s="10" t="s">
        <v>228</v>
      </c>
      <c r="K38" s="5"/>
      <c r="L38" s="5"/>
      <c r="M38" s="200"/>
    </row>
    <row r="39" spans="1:13" x14ac:dyDescent="0.2">
      <c r="A39" s="199"/>
      <c r="B39" s="10"/>
      <c r="C39" s="5"/>
      <c r="D39" s="5"/>
      <c r="E39" s="5"/>
      <c r="F39" s="5"/>
      <c r="G39" s="5"/>
      <c r="H39" s="34"/>
      <c r="I39" s="5"/>
      <c r="J39" s="10" t="s">
        <v>228</v>
      </c>
      <c r="K39" s="5"/>
      <c r="L39" s="5"/>
      <c r="M39" s="200"/>
    </row>
    <row r="40" spans="1:13" x14ac:dyDescent="0.2">
      <c r="A40" s="199"/>
      <c r="B40" s="10">
        <v>8</v>
      </c>
      <c r="C40" s="5"/>
      <c r="D40" s="126" t="s">
        <v>225</v>
      </c>
      <c r="E40" s="127" t="s">
        <v>346</v>
      </c>
      <c r="F40" s="5"/>
      <c r="G40" s="5"/>
      <c r="H40" s="5"/>
      <c r="I40" s="5"/>
      <c r="J40" s="185" t="s">
        <v>228</v>
      </c>
      <c r="K40" s="5">
        <v>5177210</v>
      </c>
      <c r="L40" s="5"/>
      <c r="M40" s="200"/>
    </row>
    <row r="41" spans="1:13" x14ac:dyDescent="0.2">
      <c r="A41" s="199"/>
      <c r="B41" s="10"/>
      <c r="C41" s="5"/>
      <c r="D41" s="5"/>
      <c r="E41" s="5"/>
      <c r="F41" s="5"/>
      <c r="G41" s="5"/>
      <c r="H41" s="5"/>
      <c r="I41" s="5"/>
      <c r="J41" s="5"/>
      <c r="K41" s="5"/>
      <c r="L41" s="5"/>
      <c r="M41" s="200"/>
    </row>
    <row r="42" spans="1:13" x14ac:dyDescent="0.2">
      <c r="A42" s="199"/>
      <c r="B42" s="10">
        <v>9</v>
      </c>
      <c r="C42" s="5"/>
      <c r="D42" s="126" t="s">
        <v>225</v>
      </c>
      <c r="E42" s="127" t="s">
        <v>313</v>
      </c>
      <c r="F42" s="5"/>
      <c r="G42" s="324"/>
      <c r="H42" s="324"/>
      <c r="I42" s="5"/>
      <c r="J42" s="185" t="s">
        <v>281</v>
      </c>
      <c r="K42" s="20">
        <f>Ardh.Shpenz.1!F34</f>
        <v>0</v>
      </c>
      <c r="L42" s="5"/>
      <c r="M42" s="200"/>
    </row>
    <row r="43" spans="1:13" s="70" customFormat="1" ht="15" x14ac:dyDescent="0.2">
      <c r="A43" s="206"/>
      <c r="B43" s="129"/>
      <c r="C43" s="69"/>
      <c r="D43" s="69"/>
      <c r="E43" s="69"/>
      <c r="F43" s="69"/>
      <c r="G43" s="13"/>
      <c r="H43" s="13"/>
      <c r="I43" s="13"/>
      <c r="J43" s="10"/>
      <c r="K43" s="5"/>
      <c r="L43" s="69"/>
      <c r="M43" s="207"/>
    </row>
    <row r="44" spans="1:13" s="70" customFormat="1" ht="15" x14ac:dyDescent="0.2">
      <c r="A44" s="206"/>
      <c r="B44" s="129">
        <v>10</v>
      </c>
      <c r="C44" s="69"/>
      <c r="D44" s="126" t="s">
        <v>225</v>
      </c>
      <c r="E44" s="127" t="s">
        <v>308</v>
      </c>
      <c r="F44" s="13"/>
      <c r="G44" s="13"/>
      <c r="H44" s="13"/>
      <c r="I44" s="13"/>
      <c r="J44" s="154" t="s">
        <v>281</v>
      </c>
      <c r="K44" s="13">
        <f>Aktivet!O19</f>
        <v>0</v>
      </c>
      <c r="L44" s="69"/>
      <c r="M44" s="207"/>
    </row>
    <row r="45" spans="1:13" x14ac:dyDescent="0.2">
      <c r="A45" s="206"/>
      <c r="B45" s="129"/>
      <c r="C45" s="69"/>
      <c r="D45" s="69"/>
      <c r="E45" s="130"/>
      <c r="F45" s="130"/>
      <c r="G45" s="130"/>
      <c r="H45" s="130"/>
      <c r="I45" s="130"/>
      <c r="J45" s="129"/>
      <c r="K45" s="130"/>
      <c r="L45" s="69"/>
      <c r="M45" s="207"/>
    </row>
    <row r="46" spans="1:13" x14ac:dyDescent="0.2">
      <c r="A46" s="206"/>
      <c r="B46" s="124">
        <v>11</v>
      </c>
      <c r="C46" s="131"/>
      <c r="D46" s="126" t="s">
        <v>225</v>
      </c>
      <c r="E46" s="127" t="s">
        <v>230</v>
      </c>
      <c r="F46" s="108"/>
      <c r="G46" s="109"/>
      <c r="H46" s="5"/>
      <c r="I46" s="5"/>
      <c r="J46" s="10" t="s">
        <v>231</v>
      </c>
      <c r="K46" s="5"/>
      <c r="L46" s="69"/>
      <c r="M46" s="207"/>
    </row>
    <row r="47" spans="1:13" x14ac:dyDescent="0.2">
      <c r="A47" s="206"/>
      <c r="B47" s="10">
        <v>14</v>
      </c>
      <c r="C47" s="5"/>
      <c r="D47" s="107">
        <v>4</v>
      </c>
      <c r="E47" s="133" t="s">
        <v>37</v>
      </c>
      <c r="F47" s="132"/>
      <c r="G47" s="106"/>
      <c r="H47" s="106"/>
      <c r="I47" s="5"/>
      <c r="J47" s="10"/>
      <c r="K47" s="5"/>
      <c r="L47" s="69"/>
      <c r="M47" s="207"/>
    </row>
    <row r="48" spans="1:13" x14ac:dyDescent="0.2">
      <c r="A48" s="206"/>
      <c r="B48" s="10"/>
      <c r="C48" s="5"/>
      <c r="D48" s="5"/>
      <c r="E48" s="132"/>
      <c r="F48" s="132"/>
      <c r="G48" s="106"/>
      <c r="H48" s="106"/>
      <c r="I48" s="5"/>
      <c r="J48" s="10"/>
      <c r="K48" s="5"/>
      <c r="L48" s="69"/>
      <c r="M48" s="207"/>
    </row>
    <row r="49" spans="1:13" ht="21" customHeight="1" x14ac:dyDescent="0.2">
      <c r="A49" s="206"/>
      <c r="B49" s="10">
        <v>18</v>
      </c>
      <c r="C49" s="5"/>
      <c r="D49" s="101" t="s">
        <v>225</v>
      </c>
      <c r="E49" s="134" t="s">
        <v>347</v>
      </c>
      <c r="F49" s="34"/>
      <c r="G49" s="34"/>
      <c r="H49" s="34"/>
      <c r="I49" s="5"/>
      <c r="J49" s="69" t="s">
        <v>216</v>
      </c>
      <c r="K49" s="150">
        <f>Aktivet!G23</f>
        <v>62846</v>
      </c>
      <c r="L49" s="69"/>
      <c r="M49" s="207"/>
    </row>
    <row r="50" spans="1:13" ht="21" customHeight="1" x14ac:dyDescent="0.2">
      <c r="A50" s="206"/>
      <c r="B50" s="10"/>
      <c r="C50" s="5"/>
      <c r="D50" s="101" t="s">
        <v>225</v>
      </c>
      <c r="E50" s="134" t="s">
        <v>349</v>
      </c>
      <c r="F50" s="132"/>
      <c r="G50" s="132"/>
      <c r="H50" s="132"/>
      <c r="I50" s="5"/>
      <c r="J50" s="69" t="s">
        <v>216</v>
      </c>
      <c r="K50" s="150">
        <f>Aktivet!G21</f>
        <v>7723829</v>
      </c>
      <c r="L50" s="69"/>
      <c r="M50" s="207"/>
    </row>
    <row r="51" spans="1:13" ht="21" customHeight="1" x14ac:dyDescent="0.2">
      <c r="A51" s="206"/>
      <c r="B51" s="10">
        <v>19</v>
      </c>
      <c r="C51" s="5"/>
      <c r="D51" s="101" t="s">
        <v>225</v>
      </c>
      <c r="E51" s="135" t="s">
        <v>348</v>
      </c>
      <c r="F51" s="132"/>
      <c r="G51" s="132"/>
      <c r="H51" s="132"/>
      <c r="I51" s="5"/>
      <c r="J51" s="151" t="s">
        <v>216</v>
      </c>
      <c r="K51" s="150">
        <f>Aktivet!G22</f>
        <v>3589025</v>
      </c>
      <c r="L51" s="69"/>
      <c r="M51" s="207"/>
    </row>
    <row r="52" spans="1:13" ht="21" customHeight="1" x14ac:dyDescent="0.2">
      <c r="A52" s="206"/>
      <c r="B52" s="10"/>
      <c r="C52" s="5"/>
      <c r="D52" s="101"/>
      <c r="E52" s="135"/>
      <c r="F52" s="132"/>
      <c r="G52" s="132"/>
      <c r="H52" s="132"/>
      <c r="I52" s="5"/>
      <c r="J52" s="150"/>
      <c r="K52" s="5"/>
      <c r="L52" s="69"/>
      <c r="M52" s="207"/>
    </row>
    <row r="53" spans="1:13" x14ac:dyDescent="0.2">
      <c r="A53" s="206"/>
      <c r="B53" s="10">
        <v>22</v>
      </c>
      <c r="C53" s="5"/>
      <c r="D53" s="107">
        <v>5</v>
      </c>
      <c r="E53" s="133" t="s">
        <v>232</v>
      </c>
      <c r="F53" s="113"/>
      <c r="G53" s="5"/>
      <c r="H53" s="5"/>
      <c r="I53" s="5"/>
      <c r="J53" s="10" t="s">
        <v>231</v>
      </c>
      <c r="K53" s="5"/>
      <c r="L53" s="69"/>
      <c r="M53" s="207"/>
    </row>
    <row r="54" spans="1:13" x14ac:dyDescent="0.2">
      <c r="A54" s="206"/>
      <c r="B54" s="10"/>
      <c r="C54" s="5"/>
      <c r="D54" s="5"/>
      <c r="E54" s="5"/>
      <c r="F54" s="5"/>
      <c r="G54" s="5"/>
      <c r="H54" s="5"/>
      <c r="I54" s="5"/>
      <c r="J54" s="10"/>
      <c r="K54" s="5"/>
      <c r="L54" s="69"/>
      <c r="M54" s="207"/>
    </row>
    <row r="55" spans="1:13" x14ac:dyDescent="0.2">
      <c r="A55" s="206"/>
      <c r="B55" s="10">
        <v>23</v>
      </c>
      <c r="C55" s="5"/>
      <c r="D55" s="107">
        <v>6</v>
      </c>
      <c r="E55" s="133" t="s">
        <v>233</v>
      </c>
      <c r="F55" s="113"/>
      <c r="G55" s="5"/>
      <c r="H55" s="5"/>
      <c r="I55" s="5"/>
      <c r="J55" s="10" t="s">
        <v>231</v>
      </c>
      <c r="K55" s="5"/>
      <c r="L55" s="69"/>
      <c r="M55" s="207"/>
    </row>
    <row r="56" spans="1:13" x14ac:dyDescent="0.2">
      <c r="A56" s="206"/>
      <c r="B56" s="10"/>
      <c r="C56" s="5"/>
      <c r="D56" s="5"/>
      <c r="E56" s="5"/>
      <c r="F56" s="5"/>
      <c r="G56" s="5"/>
      <c r="H56" s="5"/>
      <c r="I56" s="5"/>
      <c r="J56" s="10"/>
      <c r="K56" s="5"/>
      <c r="L56" s="69"/>
      <c r="M56" s="207"/>
    </row>
    <row r="57" spans="1:13" ht="13.5" thickBot="1" x14ac:dyDescent="0.25">
      <c r="A57" s="208"/>
      <c r="B57" s="209">
        <v>24</v>
      </c>
      <c r="C57" s="210"/>
      <c r="D57" s="211">
        <v>7</v>
      </c>
      <c r="E57" s="212" t="s">
        <v>43</v>
      </c>
      <c r="F57" s="213"/>
      <c r="G57" s="210"/>
      <c r="H57" s="210"/>
      <c r="I57" s="210"/>
      <c r="J57" s="209" t="s">
        <v>231</v>
      </c>
      <c r="K57" s="210"/>
      <c r="L57" s="214"/>
      <c r="M57" s="215"/>
    </row>
    <row r="58" spans="1:13" x14ac:dyDescent="0.2">
      <c r="A58" s="68"/>
      <c r="B58" s="10"/>
      <c r="C58" s="5"/>
      <c r="D58" s="107"/>
      <c r="E58" s="133"/>
      <c r="F58" s="113"/>
      <c r="G58" s="5"/>
      <c r="H58" s="5"/>
      <c r="J58" s="10"/>
      <c r="K58" s="5"/>
      <c r="L58" s="69"/>
      <c r="M58" s="216"/>
    </row>
    <row r="59" spans="1:13" x14ac:dyDescent="0.2">
      <c r="A59" s="68"/>
      <c r="B59" s="10"/>
      <c r="C59" s="5"/>
      <c r="D59" s="107"/>
      <c r="E59" s="133"/>
      <c r="F59" s="113"/>
      <c r="G59" s="5"/>
      <c r="H59" s="5"/>
      <c r="I59" s="5"/>
      <c r="J59" s="10"/>
      <c r="K59" s="5"/>
      <c r="L59" s="69"/>
      <c r="M59" s="69"/>
    </row>
    <row r="60" spans="1:13" ht="13.5" thickBot="1" x14ac:dyDescent="0.25">
      <c r="A60" s="68"/>
      <c r="B60" s="10"/>
      <c r="C60" s="5"/>
      <c r="D60" s="107"/>
      <c r="E60" s="133"/>
      <c r="F60" s="113"/>
      <c r="G60" s="5"/>
      <c r="H60" s="5"/>
      <c r="I60" s="5"/>
      <c r="J60" s="10"/>
      <c r="K60" s="5"/>
      <c r="L60" s="69"/>
      <c r="M60" s="69"/>
    </row>
    <row r="61" spans="1:13" x14ac:dyDescent="0.2">
      <c r="A61" s="68"/>
      <c r="B61" s="217"/>
      <c r="C61" s="197"/>
      <c r="D61" s="197"/>
      <c r="E61" s="197"/>
      <c r="F61" s="197"/>
      <c r="G61" s="197"/>
      <c r="H61" s="196"/>
      <c r="I61" s="197"/>
      <c r="J61" s="196"/>
      <c r="K61" s="197"/>
      <c r="L61" s="216"/>
      <c r="M61" s="218"/>
    </row>
    <row r="62" spans="1:13" x14ac:dyDescent="0.2">
      <c r="A62" s="68"/>
      <c r="B62" s="219">
        <v>27</v>
      </c>
      <c r="C62" s="5"/>
      <c r="D62" s="130" t="s">
        <v>7</v>
      </c>
      <c r="E62" s="130" t="s">
        <v>234</v>
      </c>
      <c r="F62" s="5"/>
      <c r="G62" s="5"/>
      <c r="H62" s="10"/>
      <c r="I62" s="5"/>
      <c r="J62" s="10" t="s">
        <v>231</v>
      </c>
      <c r="K62" s="5"/>
      <c r="L62" s="69"/>
      <c r="M62" s="207"/>
    </row>
    <row r="63" spans="1:13" x14ac:dyDescent="0.2">
      <c r="A63" s="68"/>
      <c r="B63" s="219"/>
      <c r="C63" s="5"/>
      <c r="D63" s="5"/>
      <c r="E63" s="132"/>
      <c r="F63" s="132"/>
      <c r="G63" s="5"/>
      <c r="H63" s="10"/>
      <c r="I63" s="5"/>
      <c r="J63" s="10"/>
      <c r="K63" s="5"/>
      <c r="L63" s="69"/>
      <c r="M63" s="207"/>
    </row>
    <row r="64" spans="1:13" x14ac:dyDescent="0.2">
      <c r="A64" s="68"/>
      <c r="B64" s="219">
        <v>28</v>
      </c>
      <c r="C64" s="5"/>
      <c r="D64" s="130">
        <v>1</v>
      </c>
      <c r="E64" s="136" t="s">
        <v>45</v>
      </c>
      <c r="F64" s="5"/>
      <c r="G64" s="5"/>
      <c r="H64" s="10"/>
      <c r="I64" s="5"/>
      <c r="J64" s="10" t="s">
        <v>231</v>
      </c>
      <c r="K64" s="5"/>
      <c r="L64" s="69"/>
      <c r="M64" s="207"/>
    </row>
    <row r="65" spans="1:13" x14ac:dyDescent="0.2">
      <c r="A65" s="68"/>
      <c r="B65" s="219"/>
      <c r="C65" s="5"/>
      <c r="D65" s="130"/>
      <c r="E65" s="136"/>
      <c r="F65" s="5"/>
      <c r="G65" s="5"/>
      <c r="H65" s="10"/>
      <c r="I65" s="5"/>
      <c r="J65" s="10"/>
      <c r="K65" s="5"/>
      <c r="L65" s="69"/>
      <c r="M65" s="207"/>
    </row>
    <row r="66" spans="1:13" x14ac:dyDescent="0.2">
      <c r="A66" s="68"/>
      <c r="B66" s="219">
        <v>29</v>
      </c>
      <c r="C66" s="5"/>
      <c r="D66" s="130">
        <v>2</v>
      </c>
      <c r="E66" s="130" t="s">
        <v>47</v>
      </c>
      <c r="F66" s="5"/>
      <c r="G66" s="5"/>
      <c r="H66" s="5"/>
      <c r="I66" s="5"/>
      <c r="J66" s="10">
        <f>F75</f>
        <v>321499426</v>
      </c>
      <c r="K66" s="5"/>
      <c r="L66" s="69"/>
      <c r="M66" s="207"/>
    </row>
    <row r="67" spans="1:13" x14ac:dyDescent="0.2">
      <c r="A67" s="68"/>
      <c r="B67" s="219"/>
      <c r="C67" s="5"/>
      <c r="D67" s="5"/>
      <c r="E67" s="5"/>
      <c r="F67" s="5"/>
      <c r="G67" s="5"/>
      <c r="H67" s="5"/>
      <c r="I67" s="5"/>
      <c r="J67" s="5"/>
      <c r="K67" s="5"/>
      <c r="L67" s="69"/>
      <c r="M67" s="207"/>
    </row>
    <row r="68" spans="1:13" x14ac:dyDescent="0.2">
      <c r="A68" s="68"/>
      <c r="B68" s="219"/>
      <c r="C68" s="5"/>
      <c r="D68" s="5"/>
      <c r="E68" s="5"/>
      <c r="F68" s="5" t="s">
        <v>235</v>
      </c>
      <c r="G68" s="5"/>
      <c r="H68" s="5"/>
      <c r="I68" s="5"/>
      <c r="J68" s="5"/>
      <c r="K68" s="5"/>
      <c r="L68" s="69"/>
      <c r="M68" s="207"/>
    </row>
    <row r="69" spans="1:13" x14ac:dyDescent="0.2">
      <c r="A69" s="68"/>
      <c r="B69" s="219"/>
      <c r="C69" s="5"/>
      <c r="D69" s="325" t="s">
        <v>5</v>
      </c>
      <c r="E69" s="325" t="s">
        <v>129</v>
      </c>
      <c r="F69" s="320" t="s">
        <v>236</v>
      </c>
      <c r="G69" s="321"/>
      <c r="H69" s="322"/>
      <c r="I69" s="320" t="s">
        <v>237</v>
      </c>
      <c r="J69" s="321"/>
      <c r="K69" s="322"/>
      <c r="L69" s="69"/>
      <c r="M69" s="207"/>
    </row>
    <row r="70" spans="1:13" x14ac:dyDescent="0.2">
      <c r="A70" s="68"/>
      <c r="B70" s="219"/>
      <c r="C70" s="5"/>
      <c r="D70" s="325"/>
      <c r="E70" s="325"/>
      <c r="F70" s="137" t="s">
        <v>238</v>
      </c>
      <c r="G70" s="137" t="s">
        <v>239</v>
      </c>
      <c r="H70" s="137" t="s">
        <v>240</v>
      </c>
      <c r="I70" s="137" t="s">
        <v>238</v>
      </c>
      <c r="J70" s="137" t="s">
        <v>239</v>
      </c>
      <c r="K70" s="137" t="s">
        <v>240</v>
      </c>
      <c r="L70" s="69"/>
      <c r="M70" s="207"/>
    </row>
    <row r="71" spans="1:13" x14ac:dyDescent="0.2">
      <c r="A71" s="68"/>
      <c r="B71" s="219">
        <v>30</v>
      </c>
      <c r="C71" s="5"/>
      <c r="D71" s="138"/>
      <c r="E71" s="5" t="s">
        <v>56</v>
      </c>
      <c r="F71" s="138"/>
      <c r="G71" s="138"/>
      <c r="H71" s="138"/>
      <c r="I71" s="138"/>
      <c r="J71" s="138"/>
      <c r="K71" s="138"/>
      <c r="L71" s="69"/>
      <c r="M71" s="207"/>
    </row>
    <row r="72" spans="1:13" x14ac:dyDescent="0.2">
      <c r="A72" s="68"/>
      <c r="B72" s="219">
        <v>31</v>
      </c>
      <c r="C72" s="5"/>
      <c r="D72" s="138"/>
      <c r="E72" s="139" t="s">
        <v>8</v>
      </c>
      <c r="F72" s="138">
        <v>183722244</v>
      </c>
      <c r="G72" s="138"/>
      <c r="H72" s="138">
        <f>F72</f>
        <v>183722244</v>
      </c>
      <c r="I72" s="138"/>
      <c r="J72" s="138"/>
      <c r="K72" s="138"/>
      <c r="L72" s="69"/>
      <c r="M72" s="207"/>
    </row>
    <row r="73" spans="1:13" x14ac:dyDescent="0.2">
      <c r="A73" s="68"/>
      <c r="B73" s="219">
        <v>32</v>
      </c>
      <c r="C73" s="5"/>
      <c r="D73" s="138"/>
      <c r="E73" s="139" t="s">
        <v>241</v>
      </c>
      <c r="F73" s="244">
        <v>136936102</v>
      </c>
      <c r="G73" s="156">
        <f>F73-H73</f>
        <v>1765837</v>
      </c>
      <c r="H73" s="138">
        <v>135170265</v>
      </c>
      <c r="I73" s="138"/>
      <c r="J73" s="138"/>
      <c r="K73" s="138"/>
      <c r="L73" s="69"/>
      <c r="M73" s="207"/>
    </row>
    <row r="74" spans="1:13" x14ac:dyDescent="0.2">
      <c r="A74" s="68"/>
      <c r="B74" s="219">
        <v>33</v>
      </c>
      <c r="C74" s="5"/>
      <c r="D74" s="118"/>
      <c r="E74" s="139" t="s">
        <v>242</v>
      </c>
      <c r="F74" s="118">
        <v>841080</v>
      </c>
      <c r="G74" s="118">
        <f>F74-H74</f>
        <v>282781</v>
      </c>
      <c r="H74" s="138">
        <v>558299</v>
      </c>
      <c r="I74" s="118"/>
      <c r="J74" s="118"/>
      <c r="K74" s="118"/>
      <c r="L74" s="69"/>
      <c r="M74" s="207"/>
    </row>
    <row r="75" spans="1:13" x14ac:dyDescent="0.2">
      <c r="A75" s="68"/>
      <c r="B75" s="219"/>
      <c r="C75" s="5"/>
      <c r="D75" s="118"/>
      <c r="E75" s="118"/>
      <c r="F75" s="243">
        <f>SUM(F72:F74)</f>
        <v>321499426</v>
      </c>
      <c r="G75" s="243">
        <f>SUM(G72:G74)</f>
        <v>2048618</v>
      </c>
      <c r="H75" s="243">
        <f>SUM(H72:H74)</f>
        <v>319450808</v>
      </c>
      <c r="I75" s="118"/>
      <c r="J75" s="118"/>
      <c r="K75" s="118"/>
      <c r="L75" s="69"/>
      <c r="M75" s="207"/>
    </row>
    <row r="76" spans="1:13" x14ac:dyDescent="0.2">
      <c r="A76" s="68"/>
      <c r="B76" s="220"/>
      <c r="C76" s="69"/>
      <c r="D76" s="69"/>
      <c r="E76" s="130"/>
      <c r="F76" s="130"/>
      <c r="G76" s="130"/>
      <c r="H76" s="130"/>
      <c r="I76" s="130"/>
      <c r="J76" s="129"/>
      <c r="K76" s="130"/>
      <c r="L76" s="69"/>
      <c r="M76" s="207"/>
    </row>
    <row r="77" spans="1:13" x14ac:dyDescent="0.2">
      <c r="A77" s="68"/>
      <c r="B77" s="220"/>
      <c r="C77" s="69"/>
      <c r="D77" s="69"/>
      <c r="E77" s="130"/>
      <c r="F77" s="130"/>
      <c r="G77" s="130"/>
      <c r="H77" s="130"/>
      <c r="I77" s="130"/>
      <c r="J77" s="129"/>
      <c r="K77" s="130"/>
      <c r="L77" s="69"/>
      <c r="M77" s="207"/>
    </row>
    <row r="78" spans="1:13" x14ac:dyDescent="0.2">
      <c r="A78" s="68"/>
      <c r="B78" s="219">
        <v>34</v>
      </c>
      <c r="C78" s="5"/>
      <c r="D78" s="130">
        <v>3</v>
      </c>
      <c r="E78" s="130" t="s">
        <v>48</v>
      </c>
      <c r="F78" s="5"/>
      <c r="G78" s="5"/>
      <c r="H78" s="5"/>
      <c r="I78" s="5"/>
      <c r="J78" s="5" t="s">
        <v>231</v>
      </c>
      <c r="K78" s="130"/>
      <c r="L78" s="69"/>
      <c r="M78" s="207"/>
    </row>
    <row r="79" spans="1:13" x14ac:dyDescent="0.2">
      <c r="A79" s="68"/>
      <c r="B79" s="219"/>
      <c r="C79" s="5"/>
      <c r="D79" s="130"/>
      <c r="E79" s="130"/>
      <c r="F79" s="5"/>
      <c r="G79" s="5"/>
      <c r="H79" s="5"/>
      <c r="I79" s="5"/>
      <c r="J79" s="5"/>
      <c r="K79" s="130"/>
      <c r="L79" s="69"/>
      <c r="M79" s="207"/>
    </row>
    <row r="80" spans="1:13" x14ac:dyDescent="0.2">
      <c r="A80" s="68"/>
      <c r="B80" s="219">
        <v>35</v>
      </c>
      <c r="C80" s="69"/>
      <c r="D80" s="130">
        <v>4</v>
      </c>
      <c r="E80" s="130" t="s">
        <v>49</v>
      </c>
      <c r="F80" s="69"/>
      <c r="G80" s="69"/>
      <c r="H80" s="69"/>
      <c r="I80" s="5"/>
      <c r="J80" s="69" t="s">
        <v>231</v>
      </c>
      <c r="K80" s="130"/>
      <c r="L80" s="69"/>
      <c r="M80" s="207"/>
    </row>
    <row r="81" spans="1:13" x14ac:dyDescent="0.2">
      <c r="A81" s="68"/>
      <c r="B81" s="219"/>
      <c r="C81" s="69"/>
      <c r="D81" s="130"/>
      <c r="E81" s="130"/>
      <c r="F81" s="69"/>
      <c r="G81" s="69"/>
      <c r="H81" s="69"/>
      <c r="I81" s="5"/>
      <c r="J81" s="69"/>
      <c r="K81" s="130"/>
      <c r="L81" s="69"/>
      <c r="M81" s="207"/>
    </row>
    <row r="82" spans="1:13" ht="15" x14ac:dyDescent="0.2">
      <c r="A82" s="68"/>
      <c r="B82" s="219">
        <v>36</v>
      </c>
      <c r="C82" s="69"/>
      <c r="D82" s="130">
        <v>5</v>
      </c>
      <c r="E82" s="130" t="s">
        <v>50</v>
      </c>
      <c r="F82" s="69"/>
      <c r="G82" s="13"/>
      <c r="H82" s="13"/>
      <c r="I82" s="5"/>
      <c r="J82" s="69" t="s">
        <v>231</v>
      </c>
      <c r="K82" s="130"/>
      <c r="L82" s="69"/>
      <c r="M82" s="207"/>
    </row>
    <row r="83" spans="1:13" ht="15" x14ac:dyDescent="0.2">
      <c r="A83" s="68"/>
      <c r="B83" s="219"/>
      <c r="C83" s="69"/>
      <c r="D83" s="130"/>
      <c r="E83" s="130"/>
      <c r="F83" s="69"/>
      <c r="G83" s="13"/>
      <c r="H83" s="13"/>
      <c r="I83" s="5"/>
      <c r="J83" s="69"/>
      <c r="K83" s="130"/>
      <c r="L83" s="69"/>
      <c r="M83" s="207"/>
    </row>
    <row r="84" spans="1:13" ht="15" x14ac:dyDescent="0.2">
      <c r="A84" s="68"/>
      <c r="B84" s="219">
        <v>37</v>
      </c>
      <c r="C84" s="69"/>
      <c r="D84" s="130">
        <v>6</v>
      </c>
      <c r="E84" s="130" t="s">
        <v>51</v>
      </c>
      <c r="F84" s="13"/>
      <c r="G84" s="13"/>
      <c r="H84" s="13"/>
      <c r="I84" s="5"/>
      <c r="J84" s="69" t="s">
        <v>231</v>
      </c>
      <c r="K84" s="130"/>
      <c r="L84" s="69"/>
      <c r="M84" s="207"/>
    </row>
    <row r="85" spans="1:13" ht="15" x14ac:dyDescent="0.2">
      <c r="A85" s="68"/>
      <c r="B85" s="219"/>
      <c r="C85" s="69"/>
      <c r="D85" s="130"/>
      <c r="E85" s="130"/>
      <c r="F85" s="13"/>
      <c r="G85" s="13"/>
      <c r="H85" s="13"/>
      <c r="I85" s="69"/>
      <c r="J85" s="129"/>
      <c r="K85" s="130"/>
      <c r="L85" s="69"/>
      <c r="M85" s="207"/>
    </row>
    <row r="86" spans="1:13" x14ac:dyDescent="0.2">
      <c r="A86" s="68"/>
      <c r="B86" s="220"/>
      <c r="C86" s="101"/>
      <c r="D86" s="140" t="s">
        <v>6</v>
      </c>
      <c r="E86" s="108" t="s">
        <v>243</v>
      </c>
      <c r="F86" s="108"/>
      <c r="G86" s="141"/>
      <c r="H86" s="141"/>
      <c r="I86" s="69"/>
      <c r="J86" s="129"/>
      <c r="K86" s="130"/>
      <c r="L86" s="69"/>
      <c r="M86" s="207"/>
    </row>
    <row r="87" spans="1:13" x14ac:dyDescent="0.2">
      <c r="A87" s="68"/>
      <c r="B87" s="220"/>
      <c r="C87" s="101"/>
      <c r="D87" s="140"/>
      <c r="E87" s="108"/>
      <c r="F87" s="108"/>
      <c r="G87" s="141"/>
      <c r="H87" s="141"/>
      <c r="I87" s="69"/>
      <c r="J87" s="129"/>
      <c r="K87" s="130"/>
      <c r="L87" s="69"/>
      <c r="M87" s="207"/>
    </row>
    <row r="88" spans="1:13" x14ac:dyDescent="0.2">
      <c r="A88" s="68"/>
      <c r="B88" s="220">
        <v>40</v>
      </c>
      <c r="C88" s="101"/>
      <c r="D88" s="107">
        <v>1</v>
      </c>
      <c r="E88" s="133" t="s">
        <v>62</v>
      </c>
      <c r="F88" s="113"/>
      <c r="G88" s="142"/>
      <c r="H88" s="142"/>
      <c r="I88" s="5"/>
      <c r="J88" s="69" t="s">
        <v>231</v>
      </c>
      <c r="K88" s="130"/>
      <c r="L88" s="69"/>
      <c r="M88" s="207"/>
    </row>
    <row r="89" spans="1:13" x14ac:dyDescent="0.2">
      <c r="A89" s="68"/>
      <c r="B89" s="220"/>
      <c r="C89" s="101"/>
      <c r="D89" s="107"/>
      <c r="E89" s="133"/>
      <c r="F89" s="113"/>
      <c r="G89" s="142"/>
      <c r="H89" s="142"/>
      <c r="I89" s="5"/>
      <c r="J89" s="69"/>
      <c r="K89" s="130"/>
      <c r="L89" s="69"/>
      <c r="M89" s="207"/>
    </row>
    <row r="90" spans="1:13" x14ac:dyDescent="0.2">
      <c r="A90" s="4"/>
      <c r="B90" s="220">
        <v>41</v>
      </c>
      <c r="C90" s="101"/>
      <c r="D90" s="107">
        <v>2</v>
      </c>
      <c r="E90" s="133" t="s">
        <v>63</v>
      </c>
      <c r="F90" s="113"/>
      <c r="G90" s="101"/>
      <c r="H90" s="101"/>
      <c r="I90" s="5"/>
      <c r="J90" s="69" t="s">
        <v>231</v>
      </c>
      <c r="K90" s="5"/>
      <c r="L90" s="5"/>
      <c r="M90" s="200"/>
    </row>
    <row r="91" spans="1:13" x14ac:dyDescent="0.2">
      <c r="A91" s="4"/>
      <c r="B91" s="220"/>
      <c r="C91" s="101"/>
      <c r="D91" s="107"/>
      <c r="E91" s="133"/>
      <c r="F91" s="113"/>
      <c r="G91" s="101"/>
      <c r="H91" s="101"/>
      <c r="I91" s="5"/>
      <c r="J91" s="69"/>
      <c r="K91" s="5"/>
      <c r="L91" s="5"/>
      <c r="M91" s="200"/>
    </row>
    <row r="92" spans="1:13" x14ac:dyDescent="0.2">
      <c r="A92" s="4"/>
      <c r="B92" s="220">
        <v>42</v>
      </c>
      <c r="C92" s="101"/>
      <c r="D92" s="126" t="s">
        <v>225</v>
      </c>
      <c r="E92" s="127" t="s">
        <v>244</v>
      </c>
      <c r="F92" s="101"/>
      <c r="G92" s="101"/>
      <c r="H92" s="101"/>
      <c r="I92" s="5"/>
      <c r="J92" s="69" t="s">
        <v>231</v>
      </c>
      <c r="K92" s="5"/>
      <c r="L92" s="5"/>
      <c r="M92" s="200"/>
    </row>
    <row r="93" spans="1:13" x14ac:dyDescent="0.2">
      <c r="A93" s="4"/>
      <c r="B93" s="220"/>
      <c r="C93" s="101"/>
      <c r="D93" s="126"/>
      <c r="E93" s="127"/>
      <c r="F93" s="101"/>
      <c r="G93" s="101"/>
      <c r="H93" s="101"/>
      <c r="I93" s="5"/>
      <c r="J93" s="69"/>
      <c r="K93" s="5"/>
      <c r="L93" s="5"/>
      <c r="M93" s="200"/>
    </row>
    <row r="94" spans="1:13" x14ac:dyDescent="0.2">
      <c r="A94" s="4"/>
      <c r="B94" s="220">
        <v>43</v>
      </c>
      <c r="C94" s="101"/>
      <c r="D94" s="126" t="s">
        <v>225</v>
      </c>
      <c r="E94" s="127" t="s">
        <v>245</v>
      </c>
      <c r="F94" s="101"/>
      <c r="G94" s="101"/>
      <c r="H94" s="101"/>
      <c r="I94" s="5"/>
      <c r="J94" s="69" t="s">
        <v>231</v>
      </c>
      <c r="K94" s="5"/>
      <c r="L94" s="5"/>
      <c r="M94" s="200"/>
    </row>
    <row r="95" spans="1:13" x14ac:dyDescent="0.2">
      <c r="A95" s="4"/>
      <c r="B95" s="220"/>
      <c r="C95" s="101"/>
      <c r="D95" s="126"/>
      <c r="E95" s="127"/>
      <c r="F95" s="101"/>
      <c r="G95" s="101"/>
      <c r="H95" s="101"/>
      <c r="I95" s="5"/>
      <c r="J95" s="69"/>
      <c r="K95" s="5"/>
      <c r="L95" s="5"/>
      <c r="M95" s="200"/>
    </row>
    <row r="96" spans="1:13" x14ac:dyDescent="0.2">
      <c r="A96" s="4"/>
      <c r="B96" s="220">
        <v>44</v>
      </c>
      <c r="C96" s="101"/>
      <c r="D96" s="107">
        <v>3</v>
      </c>
      <c r="E96" s="133" t="s">
        <v>64</v>
      </c>
      <c r="F96" s="113"/>
      <c r="G96" s="101"/>
      <c r="H96" s="101"/>
      <c r="I96" s="5"/>
      <c r="J96" s="69" t="s">
        <v>231</v>
      </c>
      <c r="K96" s="5"/>
      <c r="L96" s="5"/>
      <c r="M96" s="200"/>
    </row>
    <row r="97" spans="1:13" x14ac:dyDescent="0.2">
      <c r="A97" s="4"/>
      <c r="B97" s="220"/>
      <c r="C97" s="101"/>
      <c r="D97" s="107"/>
      <c r="E97" s="133"/>
      <c r="F97" s="113"/>
      <c r="G97" s="101"/>
      <c r="H97" s="101"/>
      <c r="I97" s="5"/>
      <c r="J97" s="69"/>
      <c r="K97" s="5"/>
      <c r="L97" s="5"/>
      <c r="M97" s="200"/>
    </row>
    <row r="98" spans="1:13" x14ac:dyDescent="0.2">
      <c r="A98" s="4"/>
      <c r="B98" s="220">
        <v>45</v>
      </c>
      <c r="C98" s="101"/>
      <c r="D98" s="126" t="s">
        <v>225</v>
      </c>
      <c r="E98" s="127" t="s">
        <v>246</v>
      </c>
      <c r="F98" s="101"/>
      <c r="G98" s="101"/>
      <c r="H98" s="101"/>
      <c r="I98" s="5"/>
      <c r="J98" s="69"/>
      <c r="K98" s="5"/>
      <c r="L98" s="5"/>
      <c r="M98" s="200"/>
    </row>
    <row r="99" spans="1:13" x14ac:dyDescent="0.2">
      <c r="A99" s="4"/>
      <c r="B99" s="220"/>
      <c r="C99" s="101"/>
      <c r="D99" s="126"/>
      <c r="E99" s="323" t="s">
        <v>227</v>
      </c>
      <c r="F99" s="323"/>
      <c r="G99" s="5"/>
      <c r="H99" s="10"/>
      <c r="I99" s="155"/>
      <c r="J99" s="10" t="s">
        <v>228</v>
      </c>
      <c r="K99" s="20">
        <f>Pasivet!G15</f>
        <v>41635370</v>
      </c>
      <c r="L99" s="5"/>
      <c r="M99" s="200"/>
    </row>
    <row r="100" spans="1:13" x14ac:dyDescent="0.2">
      <c r="A100" s="4"/>
      <c r="B100" s="220"/>
      <c r="C100" s="101"/>
      <c r="D100" s="126"/>
      <c r="E100" s="323" t="s">
        <v>229</v>
      </c>
      <c r="F100" s="323"/>
      <c r="G100" s="5"/>
      <c r="H100" s="10"/>
      <c r="I100" s="155"/>
      <c r="J100" s="10" t="s">
        <v>228</v>
      </c>
      <c r="K100" s="11"/>
      <c r="L100" s="5"/>
      <c r="M100" s="200"/>
    </row>
    <row r="101" spans="1:13" x14ac:dyDescent="0.2">
      <c r="A101" s="4"/>
      <c r="B101" s="220"/>
      <c r="C101" s="101"/>
      <c r="D101" s="126"/>
      <c r="E101" s="128"/>
      <c r="F101" s="5"/>
      <c r="G101" s="5"/>
      <c r="H101" s="10"/>
      <c r="I101" s="155"/>
      <c r="J101" s="10"/>
      <c r="K101" s="11"/>
      <c r="L101" s="5"/>
      <c r="M101" s="200"/>
    </row>
    <row r="102" spans="1:13" x14ac:dyDescent="0.2">
      <c r="A102" s="4"/>
      <c r="B102" s="220"/>
      <c r="C102" s="101"/>
      <c r="D102" s="126"/>
      <c r="E102" s="127"/>
      <c r="F102" s="101"/>
      <c r="G102" s="101"/>
      <c r="H102" s="101"/>
      <c r="I102" s="5"/>
      <c r="J102" s="69"/>
      <c r="K102" s="5"/>
      <c r="L102" s="5"/>
      <c r="M102" s="200"/>
    </row>
    <row r="103" spans="1:13" x14ac:dyDescent="0.2">
      <c r="A103" s="4"/>
      <c r="B103" s="220">
        <v>46</v>
      </c>
      <c r="C103" s="101"/>
      <c r="D103" s="126" t="s">
        <v>225</v>
      </c>
      <c r="E103" s="127" t="s">
        <v>247</v>
      </c>
      <c r="F103" s="101"/>
      <c r="G103" s="101"/>
      <c r="H103" s="101"/>
      <c r="I103" s="5"/>
      <c r="J103" s="151" t="s">
        <v>228</v>
      </c>
      <c r="K103" s="20">
        <v>269120</v>
      </c>
      <c r="L103" s="5"/>
      <c r="M103" s="200"/>
    </row>
    <row r="104" spans="1:13" x14ac:dyDescent="0.2">
      <c r="A104" s="4"/>
      <c r="B104" s="220"/>
      <c r="C104" s="101"/>
      <c r="D104" s="126"/>
      <c r="E104" s="127"/>
      <c r="F104" s="101"/>
      <c r="G104" s="101"/>
      <c r="H104" s="101"/>
      <c r="I104" s="5"/>
      <c r="J104" s="69"/>
      <c r="K104" s="5"/>
      <c r="L104" s="5"/>
      <c r="M104" s="200"/>
    </row>
    <row r="105" spans="1:13" x14ac:dyDescent="0.2">
      <c r="A105" s="4"/>
      <c r="B105" s="220">
        <v>47</v>
      </c>
      <c r="C105" s="101"/>
      <c r="D105" s="126" t="s">
        <v>225</v>
      </c>
      <c r="E105" s="127" t="s">
        <v>248</v>
      </c>
      <c r="F105" s="101"/>
      <c r="G105" s="101"/>
      <c r="H105" s="101"/>
      <c r="I105" s="5"/>
      <c r="J105" s="69" t="s">
        <v>228</v>
      </c>
      <c r="K105" s="5">
        <f>Pasivet!J20</f>
        <v>0</v>
      </c>
      <c r="L105" s="5"/>
      <c r="M105" s="200"/>
    </row>
    <row r="106" spans="1:13" x14ac:dyDescent="0.2">
      <c r="A106" s="4"/>
      <c r="B106" s="220"/>
      <c r="C106" s="101"/>
      <c r="D106" s="126"/>
      <c r="E106" s="127"/>
      <c r="F106" s="101"/>
      <c r="G106" s="101"/>
      <c r="H106" s="101"/>
      <c r="I106" s="5"/>
      <c r="J106" s="69"/>
      <c r="K106" s="5"/>
      <c r="L106" s="5"/>
      <c r="M106" s="200"/>
    </row>
    <row r="107" spans="1:13" x14ac:dyDescent="0.2">
      <c r="A107" s="4"/>
      <c r="B107" s="220">
        <v>48</v>
      </c>
      <c r="C107" s="101"/>
      <c r="D107" s="126" t="s">
        <v>225</v>
      </c>
      <c r="E107" s="127" t="s">
        <v>249</v>
      </c>
      <c r="F107" s="101"/>
      <c r="G107" s="101"/>
      <c r="H107" s="101"/>
      <c r="I107" s="5"/>
      <c r="J107" s="69" t="s">
        <v>228</v>
      </c>
      <c r="K107" s="5">
        <f>Pasivet!J18</f>
        <v>0</v>
      </c>
      <c r="L107" s="5"/>
      <c r="M107" s="200"/>
    </row>
    <row r="108" spans="1:13" x14ac:dyDescent="0.2">
      <c r="A108" s="4"/>
      <c r="B108" s="220"/>
      <c r="C108" s="101"/>
      <c r="D108" s="126"/>
      <c r="E108" s="127"/>
      <c r="F108" s="101"/>
      <c r="G108" s="101"/>
      <c r="H108" s="101"/>
      <c r="I108" s="5"/>
      <c r="J108" s="69"/>
      <c r="K108" s="5"/>
      <c r="L108" s="5"/>
      <c r="M108" s="200"/>
    </row>
    <row r="109" spans="1:13" x14ac:dyDescent="0.2">
      <c r="A109" s="4"/>
      <c r="B109" s="220">
        <v>49</v>
      </c>
      <c r="C109" s="101"/>
      <c r="D109" s="126" t="s">
        <v>225</v>
      </c>
      <c r="E109" s="188" t="s">
        <v>350</v>
      </c>
      <c r="F109" s="101"/>
      <c r="G109" s="101"/>
      <c r="H109" s="101"/>
      <c r="I109" s="5"/>
      <c r="J109" s="69" t="s">
        <v>228</v>
      </c>
      <c r="K109" s="5">
        <v>321600</v>
      </c>
      <c r="L109" s="5"/>
      <c r="M109" s="200"/>
    </row>
    <row r="110" spans="1:13" x14ac:dyDescent="0.2">
      <c r="A110" s="4"/>
      <c r="B110" s="220"/>
      <c r="C110" s="101"/>
      <c r="D110" s="126"/>
      <c r="E110" s="127"/>
      <c r="F110" s="101"/>
      <c r="G110" s="101"/>
      <c r="H110" s="101"/>
      <c r="I110" s="5"/>
      <c r="J110" s="69"/>
      <c r="K110" s="5"/>
      <c r="L110" s="5"/>
      <c r="M110" s="200"/>
    </row>
    <row r="111" spans="1:13" x14ac:dyDescent="0.2">
      <c r="A111" s="4"/>
      <c r="B111" s="220">
        <v>50</v>
      </c>
      <c r="C111" s="101"/>
      <c r="D111" s="126" t="s">
        <v>225</v>
      </c>
      <c r="E111" s="127" t="s">
        <v>330</v>
      </c>
      <c r="F111" s="101"/>
      <c r="G111" s="101"/>
      <c r="H111" s="101"/>
      <c r="I111" s="5"/>
      <c r="J111" s="69" t="s">
        <v>228</v>
      </c>
      <c r="K111" s="5">
        <f>Pasivet!J19</f>
        <v>0</v>
      </c>
      <c r="L111" s="5"/>
      <c r="M111" s="200"/>
    </row>
    <row r="112" spans="1:13" x14ac:dyDescent="0.2">
      <c r="A112" s="4"/>
      <c r="B112" s="220"/>
      <c r="C112" s="101"/>
      <c r="D112" s="126"/>
      <c r="E112" s="127"/>
      <c r="F112" s="101"/>
      <c r="G112" s="101"/>
      <c r="H112" s="101"/>
      <c r="I112" s="5"/>
      <c r="J112" s="69"/>
      <c r="K112" s="5"/>
      <c r="L112" s="5"/>
      <c r="M112" s="200"/>
    </row>
    <row r="113" spans="1:13" x14ac:dyDescent="0.2">
      <c r="A113" s="4"/>
      <c r="B113" s="220">
        <v>51</v>
      </c>
      <c r="C113" s="101"/>
      <c r="D113" s="126" t="s">
        <v>225</v>
      </c>
      <c r="E113" s="127" t="s">
        <v>250</v>
      </c>
      <c r="F113" s="101"/>
      <c r="G113" s="101"/>
      <c r="H113" s="101"/>
      <c r="I113" s="5"/>
      <c r="J113" s="69" t="s">
        <v>231</v>
      </c>
      <c r="K113" s="5"/>
      <c r="L113" s="5"/>
      <c r="M113" s="200"/>
    </row>
    <row r="114" spans="1:13" x14ac:dyDescent="0.2">
      <c r="A114" s="4"/>
      <c r="B114" s="220"/>
      <c r="C114" s="101"/>
      <c r="D114" s="126"/>
      <c r="E114" s="127"/>
      <c r="F114" s="101"/>
      <c r="G114" s="101"/>
      <c r="H114" s="101"/>
      <c r="I114" s="5"/>
      <c r="J114" s="69"/>
      <c r="K114" s="5"/>
      <c r="L114" s="5"/>
      <c r="M114" s="200"/>
    </row>
    <row r="115" spans="1:13" x14ac:dyDescent="0.2">
      <c r="A115" s="4"/>
      <c r="B115" s="220">
        <v>52</v>
      </c>
      <c r="C115" s="101"/>
      <c r="D115" s="126" t="s">
        <v>225</v>
      </c>
      <c r="E115" s="127" t="s">
        <v>274</v>
      </c>
      <c r="F115" s="101"/>
      <c r="G115" s="101"/>
      <c r="H115" s="101"/>
      <c r="I115" s="5"/>
      <c r="J115" s="69" t="s">
        <v>228</v>
      </c>
      <c r="K115" s="20">
        <f>Pasivet!G18</f>
        <v>11443157</v>
      </c>
      <c r="L115" s="5"/>
      <c r="M115" s="200"/>
    </row>
    <row r="116" spans="1:13" x14ac:dyDescent="0.2">
      <c r="A116" s="4"/>
      <c r="B116" s="220"/>
      <c r="C116" s="101"/>
      <c r="D116" s="126"/>
      <c r="E116" s="127"/>
      <c r="F116" s="101"/>
      <c r="G116" s="101"/>
      <c r="H116" s="101"/>
      <c r="I116" s="5"/>
      <c r="J116" s="69"/>
      <c r="K116" s="5"/>
      <c r="L116" s="5"/>
      <c r="M116" s="200"/>
    </row>
    <row r="117" spans="1:13" x14ac:dyDescent="0.2">
      <c r="A117" s="4"/>
      <c r="B117" s="220">
        <v>53</v>
      </c>
      <c r="C117" s="101"/>
      <c r="D117" s="126" t="s">
        <v>225</v>
      </c>
      <c r="E117" s="127" t="s">
        <v>251</v>
      </c>
      <c r="F117" s="101"/>
      <c r="G117" s="101"/>
      <c r="H117" s="101"/>
      <c r="I117" s="5"/>
      <c r="J117" s="69" t="s">
        <v>231</v>
      </c>
      <c r="K117" s="5"/>
      <c r="L117" s="5"/>
      <c r="M117" s="200"/>
    </row>
    <row r="118" spans="1:13" x14ac:dyDescent="0.2">
      <c r="A118" s="4"/>
      <c r="B118" s="220"/>
      <c r="C118" s="101"/>
      <c r="D118" s="126"/>
      <c r="E118" s="127"/>
      <c r="F118" s="101"/>
      <c r="G118" s="101"/>
      <c r="H118" s="101"/>
      <c r="I118" s="5"/>
      <c r="J118" s="69"/>
      <c r="K118" s="5"/>
      <c r="L118" s="5"/>
      <c r="M118" s="200"/>
    </row>
    <row r="119" spans="1:13" ht="13.5" thickBot="1" x14ac:dyDescent="0.25">
      <c r="A119" s="4"/>
      <c r="B119" s="220">
        <v>54</v>
      </c>
      <c r="C119" s="101"/>
      <c r="D119" s="126" t="s">
        <v>225</v>
      </c>
      <c r="E119" s="127" t="s">
        <v>252</v>
      </c>
      <c r="F119" s="101"/>
      <c r="G119" s="101"/>
      <c r="H119" s="101"/>
      <c r="I119" s="5"/>
      <c r="J119" s="69" t="s">
        <v>231</v>
      </c>
      <c r="K119" s="5"/>
      <c r="L119" s="5"/>
      <c r="M119" s="200"/>
    </row>
    <row r="120" spans="1:13" x14ac:dyDescent="0.2">
      <c r="A120" s="4"/>
      <c r="B120" s="223"/>
      <c r="C120" s="224"/>
      <c r="D120" s="225"/>
      <c r="E120" s="226"/>
      <c r="F120" s="224"/>
      <c r="G120" s="224"/>
      <c r="H120" s="224"/>
      <c r="I120" s="197"/>
      <c r="J120" s="216"/>
      <c r="K120" s="197"/>
      <c r="L120" s="197"/>
      <c r="M120" s="198"/>
    </row>
    <row r="121" spans="1:13" x14ac:dyDescent="0.2">
      <c r="A121" s="4"/>
      <c r="B121" s="220">
        <v>55</v>
      </c>
      <c r="C121" s="101"/>
      <c r="D121" s="107">
        <v>4</v>
      </c>
      <c r="E121" s="133" t="s">
        <v>65</v>
      </c>
      <c r="F121" s="113"/>
      <c r="G121" s="101"/>
      <c r="H121" s="101"/>
      <c r="I121" s="5"/>
      <c r="J121" s="69" t="s">
        <v>231</v>
      </c>
      <c r="K121" s="5"/>
      <c r="L121" s="5"/>
      <c r="M121" s="200"/>
    </row>
    <row r="122" spans="1:13" x14ac:dyDescent="0.2">
      <c r="A122" s="4"/>
      <c r="B122" s="220"/>
      <c r="C122" s="101"/>
      <c r="D122" s="107"/>
      <c r="E122" s="133"/>
      <c r="F122" s="113"/>
      <c r="G122" s="101"/>
      <c r="H122" s="101"/>
      <c r="I122" s="5"/>
      <c r="J122" s="69"/>
      <c r="K122" s="5"/>
      <c r="L122" s="5"/>
      <c r="M122" s="200"/>
    </row>
    <row r="123" spans="1:13" x14ac:dyDescent="0.2">
      <c r="A123" s="4"/>
      <c r="B123" s="220">
        <v>56</v>
      </c>
      <c r="C123" s="101"/>
      <c r="D123" s="107">
        <v>5</v>
      </c>
      <c r="E123" s="133" t="s">
        <v>253</v>
      </c>
      <c r="F123" s="113"/>
      <c r="G123" s="101"/>
      <c r="H123" s="101"/>
      <c r="I123" s="5"/>
      <c r="J123" s="69" t="s">
        <v>231</v>
      </c>
      <c r="K123" s="5"/>
      <c r="L123" s="5"/>
      <c r="M123" s="200"/>
    </row>
    <row r="124" spans="1:13" x14ac:dyDescent="0.2">
      <c r="A124" s="4"/>
      <c r="B124" s="220"/>
      <c r="C124" s="101"/>
      <c r="D124" s="107"/>
      <c r="E124" s="133"/>
      <c r="F124" s="113"/>
      <c r="G124" s="101"/>
      <c r="H124" s="101"/>
      <c r="I124" s="5"/>
      <c r="J124" s="69"/>
      <c r="K124" s="5"/>
      <c r="L124" s="5"/>
      <c r="M124" s="200"/>
    </row>
    <row r="125" spans="1:13" x14ac:dyDescent="0.2">
      <c r="A125" s="4"/>
      <c r="B125" s="220"/>
      <c r="C125" s="101"/>
      <c r="D125" s="142" t="s">
        <v>7</v>
      </c>
      <c r="E125" s="108" t="s">
        <v>254</v>
      </c>
      <c r="F125" s="108"/>
      <c r="G125" s="101"/>
      <c r="H125" s="101"/>
      <c r="I125" s="5"/>
      <c r="J125" s="69" t="s">
        <v>231</v>
      </c>
      <c r="K125" s="5"/>
      <c r="L125" s="5"/>
      <c r="M125" s="200"/>
    </row>
    <row r="126" spans="1:13" x14ac:dyDescent="0.2">
      <c r="A126" s="4"/>
      <c r="B126" s="220"/>
      <c r="C126" s="101"/>
      <c r="D126" s="142"/>
      <c r="E126" s="108"/>
      <c r="F126" s="108"/>
      <c r="G126" s="101"/>
      <c r="H126" s="101"/>
      <c r="I126" s="5"/>
      <c r="J126" s="69"/>
      <c r="K126" s="5"/>
      <c r="L126" s="5"/>
      <c r="M126" s="200"/>
    </row>
    <row r="127" spans="1:13" x14ac:dyDescent="0.2">
      <c r="A127" s="4"/>
      <c r="B127" s="220">
        <v>58</v>
      </c>
      <c r="C127" s="101"/>
      <c r="D127" s="107">
        <v>1</v>
      </c>
      <c r="E127" s="133" t="s">
        <v>77</v>
      </c>
      <c r="F127" s="108"/>
      <c r="G127" s="101"/>
      <c r="H127" s="101"/>
      <c r="I127" s="5"/>
      <c r="J127" s="69" t="s">
        <v>231</v>
      </c>
      <c r="K127" s="5"/>
      <c r="L127" s="5"/>
      <c r="M127" s="200"/>
    </row>
    <row r="128" spans="1:13" x14ac:dyDescent="0.2">
      <c r="A128" s="4"/>
      <c r="B128" s="220"/>
      <c r="C128" s="101"/>
      <c r="D128" s="107"/>
      <c r="E128" s="133"/>
      <c r="F128" s="108"/>
      <c r="G128" s="101"/>
      <c r="H128" s="101"/>
      <c r="I128" s="5"/>
      <c r="J128" s="69"/>
      <c r="K128" s="5"/>
      <c r="L128" s="5"/>
      <c r="M128" s="200"/>
    </row>
    <row r="129" spans="1:13" x14ac:dyDescent="0.2">
      <c r="A129" s="4"/>
      <c r="B129" s="220">
        <v>59</v>
      </c>
      <c r="C129" s="101"/>
      <c r="D129" s="126" t="s">
        <v>225</v>
      </c>
      <c r="E129" s="127" t="s">
        <v>78</v>
      </c>
      <c r="F129" s="101"/>
      <c r="G129" s="101"/>
      <c r="H129" s="101"/>
      <c r="I129" s="5"/>
      <c r="J129" s="69" t="s">
        <v>281</v>
      </c>
      <c r="K129" s="20">
        <f>Pasivet!G24</f>
        <v>29160114</v>
      </c>
      <c r="L129" s="5"/>
      <c r="M129" s="200"/>
    </row>
    <row r="130" spans="1:13" x14ac:dyDescent="0.2">
      <c r="A130" s="4"/>
      <c r="B130" s="220"/>
      <c r="C130" s="101"/>
      <c r="D130" s="126"/>
      <c r="E130" s="127"/>
      <c r="F130" s="101"/>
      <c r="G130" s="101"/>
      <c r="H130" s="101"/>
      <c r="I130" s="5"/>
      <c r="J130" s="69"/>
      <c r="K130" s="5"/>
      <c r="L130" s="5"/>
      <c r="M130" s="200"/>
    </row>
    <row r="131" spans="1:13" x14ac:dyDescent="0.2">
      <c r="A131" s="4"/>
      <c r="B131" s="220">
        <v>60</v>
      </c>
      <c r="C131" s="101"/>
      <c r="D131" s="126" t="s">
        <v>225</v>
      </c>
      <c r="E131" s="127" t="s">
        <v>70</v>
      </c>
      <c r="F131" s="101"/>
      <c r="G131" s="101"/>
      <c r="H131" s="101"/>
      <c r="I131" s="5"/>
      <c r="J131" s="69" t="s">
        <v>231</v>
      </c>
      <c r="K131" s="5"/>
      <c r="L131" s="5"/>
      <c r="M131" s="200"/>
    </row>
    <row r="132" spans="1:13" x14ac:dyDescent="0.2">
      <c r="A132" s="4"/>
      <c r="B132" s="220"/>
      <c r="C132" s="101"/>
      <c r="D132" s="126"/>
      <c r="E132" s="127"/>
      <c r="F132" s="101"/>
      <c r="G132" s="101"/>
      <c r="H132" s="101"/>
      <c r="I132" s="5"/>
      <c r="J132" s="69"/>
      <c r="K132" s="5"/>
      <c r="L132" s="5"/>
      <c r="M132" s="200"/>
    </row>
    <row r="133" spans="1:13" x14ac:dyDescent="0.2">
      <c r="A133" s="4"/>
      <c r="B133" s="220">
        <v>61</v>
      </c>
      <c r="C133" s="101"/>
      <c r="D133" s="107">
        <v>2</v>
      </c>
      <c r="E133" s="133" t="s">
        <v>79</v>
      </c>
      <c r="F133" s="113"/>
      <c r="G133" s="101"/>
      <c r="H133" s="101"/>
      <c r="I133" s="5"/>
      <c r="J133" s="69" t="s">
        <v>231</v>
      </c>
      <c r="K133" s="5"/>
      <c r="L133" s="5"/>
      <c r="M133" s="200"/>
    </row>
    <row r="134" spans="1:13" x14ac:dyDescent="0.2">
      <c r="A134" s="4"/>
      <c r="B134" s="220"/>
      <c r="C134" s="101"/>
      <c r="D134" s="107"/>
      <c r="E134" s="133"/>
      <c r="F134" s="113"/>
      <c r="G134" s="101"/>
      <c r="H134" s="101"/>
      <c r="I134" s="5"/>
      <c r="J134" s="69"/>
      <c r="K134" s="5"/>
      <c r="L134" s="5"/>
      <c r="M134" s="200"/>
    </row>
    <row r="135" spans="1:13" x14ac:dyDescent="0.2">
      <c r="A135" s="4"/>
      <c r="B135" s="220">
        <v>62</v>
      </c>
      <c r="C135" s="101"/>
      <c r="D135" s="107">
        <v>3</v>
      </c>
      <c r="E135" s="133" t="s">
        <v>65</v>
      </c>
      <c r="F135" s="113"/>
      <c r="G135" s="101"/>
      <c r="H135" s="101"/>
      <c r="I135" s="5"/>
      <c r="J135" s="69" t="s">
        <v>231</v>
      </c>
      <c r="K135" s="5"/>
      <c r="L135" s="5"/>
      <c r="M135" s="200"/>
    </row>
    <row r="136" spans="1:13" x14ac:dyDescent="0.2">
      <c r="A136" s="4"/>
      <c r="B136" s="220"/>
      <c r="C136" s="101"/>
      <c r="D136" s="107"/>
      <c r="E136" s="133"/>
      <c r="F136" s="113"/>
      <c r="G136" s="101"/>
      <c r="H136" s="101"/>
      <c r="I136" s="5"/>
      <c r="J136" s="69"/>
      <c r="K136" s="5"/>
      <c r="L136" s="5"/>
      <c r="M136" s="200"/>
    </row>
    <row r="137" spans="1:13" x14ac:dyDescent="0.2">
      <c r="A137" s="4"/>
      <c r="B137" s="220">
        <v>63</v>
      </c>
      <c r="C137" s="101"/>
      <c r="D137" s="107">
        <v>4</v>
      </c>
      <c r="E137" s="133" t="s">
        <v>80</v>
      </c>
      <c r="F137" s="113"/>
      <c r="G137" s="101"/>
      <c r="H137" s="101"/>
      <c r="I137" s="5"/>
      <c r="J137" s="69" t="s">
        <v>281</v>
      </c>
      <c r="K137" s="20">
        <f>Pasivet!G28</f>
        <v>8969371</v>
      </c>
      <c r="L137" s="5"/>
      <c r="M137" s="200"/>
    </row>
    <row r="138" spans="1:13" x14ac:dyDescent="0.2">
      <c r="A138" s="4"/>
      <c r="B138" s="220"/>
      <c r="C138" s="101"/>
      <c r="D138" s="107"/>
      <c r="E138" s="133"/>
      <c r="F138" s="113"/>
      <c r="G138" s="101"/>
      <c r="H138" s="101"/>
      <c r="I138" s="5"/>
      <c r="J138" s="69"/>
      <c r="K138" s="5"/>
      <c r="L138" s="5"/>
      <c r="M138" s="200"/>
    </row>
    <row r="139" spans="1:13" x14ac:dyDescent="0.2">
      <c r="A139" s="4"/>
      <c r="B139" s="220"/>
      <c r="C139" s="101"/>
      <c r="D139" s="142" t="s">
        <v>81</v>
      </c>
      <c r="E139" s="108" t="s">
        <v>255</v>
      </c>
      <c r="F139" s="108"/>
      <c r="G139" s="101"/>
      <c r="H139" s="101"/>
      <c r="I139" s="5"/>
      <c r="J139" s="69" t="s">
        <v>231</v>
      </c>
      <c r="K139" s="5"/>
      <c r="L139" s="5"/>
      <c r="M139" s="200"/>
    </row>
    <row r="140" spans="1:13" x14ac:dyDescent="0.2">
      <c r="A140" s="4"/>
      <c r="B140" s="220"/>
      <c r="C140" s="101"/>
      <c r="D140" s="142"/>
      <c r="E140" s="108"/>
      <c r="F140" s="108"/>
      <c r="G140" s="101"/>
      <c r="H140" s="101"/>
      <c r="I140" s="5"/>
      <c r="J140" s="69"/>
      <c r="K140" s="5"/>
      <c r="L140" s="5"/>
      <c r="M140" s="200"/>
    </row>
    <row r="141" spans="1:13" x14ac:dyDescent="0.2">
      <c r="A141" s="4"/>
      <c r="B141" s="220">
        <v>66</v>
      </c>
      <c r="C141" s="101"/>
      <c r="D141" s="107">
        <v>1</v>
      </c>
      <c r="E141" s="133" t="s">
        <v>83</v>
      </c>
      <c r="F141" s="113"/>
      <c r="G141" s="101"/>
      <c r="H141" s="101"/>
      <c r="I141" s="5"/>
      <c r="J141" s="69" t="s">
        <v>231</v>
      </c>
      <c r="K141" s="5"/>
      <c r="L141" s="5"/>
      <c r="M141" s="200"/>
    </row>
    <row r="142" spans="1:13" x14ac:dyDescent="0.2">
      <c r="A142" s="4"/>
      <c r="B142" s="220"/>
      <c r="C142" s="101"/>
      <c r="D142" s="107"/>
      <c r="E142" s="133"/>
      <c r="F142" s="113"/>
      <c r="G142" s="101"/>
      <c r="H142" s="101"/>
      <c r="I142" s="5"/>
      <c r="J142" s="69"/>
      <c r="K142" s="5"/>
      <c r="L142" s="5"/>
      <c r="M142" s="200"/>
    </row>
    <row r="143" spans="1:13" x14ac:dyDescent="0.2">
      <c r="A143" s="4"/>
      <c r="B143" s="220">
        <v>67</v>
      </c>
      <c r="C143" s="101"/>
      <c r="D143" s="107">
        <v>2</v>
      </c>
      <c r="E143" s="133" t="s">
        <v>84</v>
      </c>
      <c r="F143" s="113"/>
      <c r="G143" s="101"/>
      <c r="H143" s="101"/>
      <c r="I143" s="5"/>
      <c r="J143" s="69" t="s">
        <v>231</v>
      </c>
      <c r="K143" s="5"/>
      <c r="L143" s="5"/>
      <c r="M143" s="200"/>
    </row>
    <row r="144" spans="1:13" x14ac:dyDescent="0.2">
      <c r="A144" s="4"/>
      <c r="B144" s="220"/>
      <c r="C144" s="101"/>
      <c r="D144" s="107"/>
      <c r="E144" s="133"/>
      <c r="F144" s="113"/>
      <c r="G144" s="101"/>
      <c r="H144" s="101"/>
      <c r="I144" s="5"/>
      <c r="J144" s="69"/>
      <c r="K144" s="5"/>
      <c r="L144" s="5"/>
      <c r="M144" s="200"/>
    </row>
    <row r="145" spans="1:13" x14ac:dyDescent="0.2">
      <c r="A145" s="4"/>
      <c r="B145" s="220">
        <v>68</v>
      </c>
      <c r="C145" s="101"/>
      <c r="D145" s="107">
        <v>3</v>
      </c>
      <c r="E145" s="133" t="s">
        <v>85</v>
      </c>
      <c r="F145" s="113"/>
      <c r="G145" s="101"/>
      <c r="H145" s="101"/>
      <c r="I145" s="5"/>
      <c r="J145" s="69" t="s">
        <v>228</v>
      </c>
      <c r="K145" s="20">
        <f>Pasivet!G33</f>
        <v>608366080</v>
      </c>
      <c r="L145" s="5"/>
      <c r="M145" s="200"/>
    </row>
    <row r="146" spans="1:13" x14ac:dyDescent="0.2">
      <c r="A146" s="4"/>
      <c r="B146" s="220"/>
      <c r="C146" s="101"/>
      <c r="D146" s="107"/>
      <c r="E146" s="133"/>
      <c r="F146" s="113"/>
      <c r="G146" s="101"/>
      <c r="H146" s="101"/>
      <c r="I146" s="5"/>
      <c r="J146" s="69"/>
      <c r="K146" s="5"/>
      <c r="L146" s="5"/>
      <c r="M146" s="200"/>
    </row>
    <row r="147" spans="1:13" x14ac:dyDescent="0.2">
      <c r="A147" s="4"/>
      <c r="B147" s="220">
        <v>69</v>
      </c>
      <c r="C147" s="101"/>
      <c r="D147" s="107">
        <v>4</v>
      </c>
      <c r="E147" s="133" t="s">
        <v>86</v>
      </c>
      <c r="F147" s="113"/>
      <c r="G147" s="101"/>
      <c r="H147" s="101"/>
      <c r="I147" s="5"/>
      <c r="J147" s="69" t="s">
        <v>231</v>
      </c>
      <c r="K147" s="5"/>
      <c r="L147" s="5"/>
      <c r="M147" s="200"/>
    </row>
    <row r="148" spans="1:13" x14ac:dyDescent="0.2">
      <c r="A148" s="4"/>
      <c r="B148" s="220"/>
      <c r="C148" s="101"/>
      <c r="D148" s="107"/>
      <c r="E148" s="133"/>
      <c r="F148" s="113"/>
      <c r="G148" s="101"/>
      <c r="H148" s="101"/>
      <c r="I148" s="5"/>
      <c r="J148" s="69"/>
      <c r="K148" s="5"/>
      <c r="L148" s="5"/>
      <c r="M148" s="200"/>
    </row>
    <row r="149" spans="1:13" x14ac:dyDescent="0.2">
      <c r="A149" s="4"/>
      <c r="B149" s="220">
        <v>70</v>
      </c>
      <c r="C149" s="101"/>
      <c r="D149" s="107">
        <v>5</v>
      </c>
      <c r="E149" s="133" t="s">
        <v>256</v>
      </c>
      <c r="F149" s="113"/>
      <c r="G149" s="101"/>
      <c r="H149" s="101"/>
      <c r="I149" s="5"/>
      <c r="J149" s="69" t="s">
        <v>231</v>
      </c>
      <c r="K149" s="5"/>
      <c r="L149" s="5"/>
      <c r="M149" s="200"/>
    </row>
    <row r="150" spans="1:13" x14ac:dyDescent="0.2">
      <c r="A150" s="4"/>
      <c r="B150" s="220"/>
      <c r="C150" s="101"/>
      <c r="D150" s="107"/>
      <c r="E150" s="133"/>
      <c r="F150" s="113"/>
      <c r="G150" s="101"/>
      <c r="H150" s="101"/>
      <c r="I150" s="5"/>
      <c r="J150" s="69"/>
      <c r="K150" s="5"/>
      <c r="L150" s="5"/>
      <c r="M150" s="200"/>
    </row>
    <row r="151" spans="1:13" x14ac:dyDescent="0.2">
      <c r="A151" s="4"/>
      <c r="B151" s="220">
        <v>71</v>
      </c>
      <c r="C151" s="101"/>
      <c r="D151" s="107">
        <v>6</v>
      </c>
      <c r="E151" s="133" t="s">
        <v>88</v>
      </c>
      <c r="F151" s="113"/>
      <c r="G151" s="101"/>
      <c r="H151" s="101"/>
      <c r="I151" s="5"/>
      <c r="J151" s="69" t="s">
        <v>231</v>
      </c>
      <c r="K151" s="5"/>
      <c r="L151" s="5"/>
      <c r="M151" s="200"/>
    </row>
    <row r="152" spans="1:13" x14ac:dyDescent="0.2">
      <c r="A152" s="4"/>
      <c r="B152" s="220"/>
      <c r="C152" s="101"/>
      <c r="D152" s="107"/>
      <c r="E152" s="133"/>
      <c r="F152" s="113"/>
      <c r="G152" s="101"/>
      <c r="H152" s="101"/>
      <c r="I152" s="5"/>
      <c r="J152" s="69"/>
      <c r="K152" s="5"/>
      <c r="L152" s="5"/>
      <c r="M152" s="200"/>
    </row>
    <row r="153" spans="1:13" x14ac:dyDescent="0.2">
      <c r="A153" s="4"/>
      <c r="B153" s="220">
        <v>72</v>
      </c>
      <c r="C153" s="101"/>
      <c r="D153" s="107">
        <v>7</v>
      </c>
      <c r="E153" s="133" t="s">
        <v>89</v>
      </c>
      <c r="F153" s="113"/>
      <c r="G153" s="101"/>
      <c r="H153" s="101"/>
      <c r="I153" s="5"/>
      <c r="J153" s="69" t="s">
        <v>216</v>
      </c>
      <c r="K153" s="20">
        <f>Pasivet!G37</f>
        <v>8680811</v>
      </c>
      <c r="L153" s="5"/>
      <c r="M153" s="200"/>
    </row>
    <row r="154" spans="1:13" x14ac:dyDescent="0.2">
      <c r="A154" s="4"/>
      <c r="B154" s="220"/>
      <c r="C154" s="101"/>
      <c r="D154" s="107"/>
      <c r="E154" s="133"/>
      <c r="F154" s="113"/>
      <c r="G154" s="101"/>
      <c r="H154" s="101"/>
      <c r="I154" s="5"/>
      <c r="J154" s="69"/>
      <c r="K154" s="5"/>
      <c r="L154" s="5"/>
      <c r="M154" s="200"/>
    </row>
    <row r="155" spans="1:13" x14ac:dyDescent="0.2">
      <c r="A155" s="4"/>
      <c r="B155" s="220">
        <v>73</v>
      </c>
      <c r="C155" s="101"/>
      <c r="D155" s="107">
        <v>8</v>
      </c>
      <c r="E155" s="133" t="s">
        <v>90</v>
      </c>
      <c r="F155" s="113"/>
      <c r="G155" s="101"/>
      <c r="H155" s="101"/>
      <c r="I155" s="5"/>
      <c r="J155" s="69" t="s">
        <v>231</v>
      </c>
      <c r="K155" s="5"/>
      <c r="L155" s="5"/>
      <c r="M155" s="200"/>
    </row>
    <row r="156" spans="1:13" x14ac:dyDescent="0.2">
      <c r="A156" s="4"/>
      <c r="B156" s="220"/>
      <c r="C156" s="101"/>
      <c r="D156" s="107"/>
      <c r="E156" s="133"/>
      <c r="F156" s="113"/>
      <c r="G156" s="101"/>
      <c r="H156" s="101"/>
      <c r="I156" s="5"/>
      <c r="J156" s="69"/>
      <c r="K156" s="5"/>
      <c r="L156" s="5"/>
      <c r="M156" s="200"/>
    </row>
    <row r="157" spans="1:13" x14ac:dyDescent="0.2">
      <c r="A157" s="4"/>
      <c r="B157" s="220">
        <v>74</v>
      </c>
      <c r="C157" s="101"/>
      <c r="D157" s="107">
        <v>9</v>
      </c>
      <c r="E157" s="133" t="s">
        <v>91</v>
      </c>
      <c r="F157" s="113"/>
      <c r="G157" s="101"/>
      <c r="H157" s="101"/>
      <c r="I157" s="5"/>
      <c r="J157" s="69" t="s">
        <v>281</v>
      </c>
      <c r="K157" s="20">
        <f>Pasivet!G39</f>
        <v>-365462071</v>
      </c>
      <c r="L157" s="5"/>
      <c r="M157" s="200"/>
    </row>
    <row r="158" spans="1:13" x14ac:dyDescent="0.2">
      <c r="A158" s="4"/>
      <c r="B158" s="220"/>
      <c r="C158" s="101"/>
      <c r="D158" s="107"/>
      <c r="E158" s="133"/>
      <c r="F158" s="113"/>
      <c r="G158" s="101"/>
      <c r="H158" s="101"/>
      <c r="I158" s="5"/>
      <c r="J158" s="69"/>
      <c r="K158" s="5"/>
      <c r="L158" s="5"/>
      <c r="M158" s="200"/>
    </row>
    <row r="159" spans="1:13" x14ac:dyDescent="0.2">
      <c r="A159" s="4"/>
      <c r="B159" s="220">
        <v>75</v>
      </c>
      <c r="C159" s="101"/>
      <c r="D159" s="107">
        <v>10</v>
      </c>
      <c r="E159" s="133" t="s">
        <v>92</v>
      </c>
      <c r="F159" s="113"/>
      <c r="G159" s="101"/>
      <c r="H159" s="101"/>
      <c r="I159" s="5"/>
      <c r="J159" s="69"/>
      <c r="K159" s="5"/>
      <c r="L159" s="5"/>
      <c r="M159" s="200"/>
    </row>
    <row r="160" spans="1:13" x14ac:dyDescent="0.2">
      <c r="A160" s="4"/>
      <c r="B160" s="219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200"/>
    </row>
    <row r="161" spans="1:14" x14ac:dyDescent="0.2">
      <c r="A161" s="4"/>
      <c r="B161" s="219"/>
      <c r="C161" s="5"/>
      <c r="D161" s="5"/>
      <c r="E161" s="143" t="s">
        <v>257</v>
      </c>
      <c r="F161" s="106" t="s">
        <v>258</v>
      </c>
      <c r="G161" s="5"/>
      <c r="H161" s="5"/>
      <c r="I161" s="5"/>
      <c r="J161" s="10" t="s">
        <v>228</v>
      </c>
      <c r="K161" s="20">
        <f>Ardh.Shpenz.1!F31</f>
        <v>-3278410</v>
      </c>
      <c r="L161" s="5"/>
      <c r="M161" s="200"/>
    </row>
    <row r="162" spans="1:14" x14ac:dyDescent="0.2">
      <c r="A162" s="4"/>
      <c r="B162" s="219"/>
      <c r="C162" s="5"/>
      <c r="D162" s="5"/>
      <c r="E162" s="143" t="s">
        <v>257</v>
      </c>
      <c r="F162" s="5" t="s">
        <v>259</v>
      </c>
      <c r="G162" s="5"/>
      <c r="H162" s="5"/>
      <c r="I162" s="5"/>
      <c r="J162" s="10" t="s">
        <v>228</v>
      </c>
      <c r="K162" s="11">
        <v>0</v>
      </c>
      <c r="L162" s="5"/>
      <c r="M162" s="200"/>
    </row>
    <row r="163" spans="1:14" x14ac:dyDescent="0.2">
      <c r="A163" s="4"/>
      <c r="B163" s="219"/>
      <c r="C163" s="5"/>
      <c r="D163" s="5"/>
      <c r="E163" s="143" t="s">
        <v>257</v>
      </c>
      <c r="F163" s="5" t="s">
        <v>260</v>
      </c>
      <c r="G163" s="5"/>
      <c r="H163" s="5"/>
      <c r="I163" s="5"/>
      <c r="J163" s="10" t="s">
        <v>228</v>
      </c>
      <c r="K163" s="152">
        <f>K161</f>
        <v>-3278410</v>
      </c>
      <c r="L163" s="5"/>
      <c r="M163" s="200"/>
    </row>
    <row r="164" spans="1:14" x14ac:dyDescent="0.2">
      <c r="A164" s="4"/>
      <c r="B164" s="219"/>
      <c r="C164" s="5"/>
      <c r="D164" s="5"/>
      <c r="E164" s="143" t="s">
        <v>257</v>
      </c>
      <c r="F164" s="128" t="s">
        <v>261</v>
      </c>
      <c r="G164" s="5"/>
      <c r="H164" s="5"/>
      <c r="I164" s="5"/>
      <c r="J164" s="10" t="s">
        <v>228</v>
      </c>
      <c r="K164" s="11"/>
      <c r="L164" s="5"/>
      <c r="M164" s="200"/>
    </row>
    <row r="165" spans="1:14" x14ac:dyDescent="0.2">
      <c r="A165" s="4"/>
      <c r="B165" s="219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200"/>
    </row>
    <row r="166" spans="1:14" x14ac:dyDescent="0.2">
      <c r="A166" s="4"/>
      <c r="B166" s="219"/>
      <c r="C166" s="5"/>
      <c r="D166" s="142"/>
      <c r="E166" s="108"/>
      <c r="F166" s="5"/>
      <c r="G166" s="5"/>
      <c r="H166" s="5"/>
      <c r="I166" s="5"/>
      <c r="J166" s="5"/>
      <c r="K166" s="5"/>
      <c r="L166" s="5"/>
      <c r="M166" s="200"/>
    </row>
    <row r="167" spans="1:14" x14ac:dyDescent="0.2">
      <c r="A167" s="4"/>
      <c r="B167" s="219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200"/>
    </row>
    <row r="168" spans="1:14" x14ac:dyDescent="0.2">
      <c r="A168" s="102"/>
      <c r="B168" s="227"/>
      <c r="C168" s="101"/>
      <c r="D168" s="142" t="s">
        <v>262</v>
      </c>
      <c r="E168" s="108" t="s">
        <v>263</v>
      </c>
      <c r="F168" s="101"/>
      <c r="G168" s="101"/>
      <c r="H168" s="101"/>
      <c r="I168" s="101"/>
      <c r="J168" s="101"/>
      <c r="K168" s="101"/>
      <c r="L168" s="101"/>
      <c r="M168" s="228"/>
      <c r="N168" s="103"/>
    </row>
    <row r="169" spans="1:14" x14ac:dyDescent="0.2">
      <c r="A169" s="102"/>
      <c r="B169" s="227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228"/>
      <c r="N169" s="103"/>
    </row>
    <row r="170" spans="1:14" x14ac:dyDescent="0.2">
      <c r="A170" s="102"/>
      <c r="B170" s="227">
        <v>1</v>
      </c>
      <c r="C170" s="101"/>
      <c r="D170" s="101"/>
      <c r="E170" s="133" t="s">
        <v>280</v>
      </c>
      <c r="F170" s="101"/>
      <c r="G170" s="101"/>
      <c r="H170" s="101"/>
      <c r="I170" s="101"/>
      <c r="J170" s="5" t="s">
        <v>228</v>
      </c>
      <c r="K170" s="145">
        <f>Ardh.Shpenz.1!F8</f>
        <v>2930644</v>
      </c>
      <c r="L170" s="101"/>
      <c r="M170" s="228"/>
      <c r="N170" s="103"/>
    </row>
    <row r="171" spans="1:14" x14ac:dyDescent="0.2">
      <c r="A171" s="102"/>
      <c r="B171" s="227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228"/>
      <c r="N171" s="103"/>
    </row>
    <row r="172" spans="1:14" x14ac:dyDescent="0.2">
      <c r="A172" s="102"/>
      <c r="B172" s="227">
        <v>2</v>
      </c>
      <c r="C172" s="101"/>
      <c r="D172" s="101"/>
      <c r="E172" s="130" t="s">
        <v>351</v>
      </c>
      <c r="F172" s="101"/>
      <c r="G172" s="101"/>
      <c r="H172" s="101"/>
      <c r="I172" s="101"/>
      <c r="J172" s="69" t="s">
        <v>281</v>
      </c>
      <c r="K172" s="145">
        <f>Ardh.Shpenz.1!F9</f>
        <v>3122642</v>
      </c>
      <c r="L172" s="101"/>
      <c r="M172" s="228"/>
      <c r="N172" s="103"/>
    </row>
    <row r="173" spans="1:14" x14ac:dyDescent="0.2">
      <c r="A173" s="102"/>
      <c r="B173" s="227"/>
      <c r="C173" s="101"/>
      <c r="D173" s="101"/>
      <c r="E173" s="130"/>
      <c r="F173" s="101"/>
      <c r="G173" s="101"/>
      <c r="H173" s="101"/>
      <c r="I173" s="101"/>
      <c r="J173" s="101"/>
      <c r="K173" s="101"/>
      <c r="L173" s="101"/>
      <c r="M173" s="228"/>
      <c r="N173" s="103"/>
    </row>
    <row r="174" spans="1:14" x14ac:dyDescent="0.2">
      <c r="A174" s="102"/>
      <c r="B174" s="227">
        <v>3</v>
      </c>
      <c r="C174" s="101"/>
      <c r="D174" s="101"/>
      <c r="E174" s="130" t="s">
        <v>349</v>
      </c>
      <c r="F174" s="101"/>
      <c r="G174" s="101"/>
      <c r="H174" s="101"/>
      <c r="I174" s="101"/>
      <c r="J174" s="5" t="s">
        <v>228</v>
      </c>
      <c r="K174" s="145">
        <f>Ardh.Shpenz.1!F14</f>
        <v>-2612173</v>
      </c>
      <c r="L174" s="101"/>
      <c r="M174" s="228"/>
      <c r="N174" s="103"/>
    </row>
    <row r="175" spans="1:14" ht="13.5" thickBot="1" x14ac:dyDescent="0.25">
      <c r="A175" s="102"/>
      <c r="B175" s="229"/>
      <c r="C175" s="221"/>
      <c r="D175" s="221"/>
      <c r="E175" s="230"/>
      <c r="F175" s="221"/>
      <c r="G175" s="221"/>
      <c r="H175" s="221"/>
      <c r="I175" s="221"/>
      <c r="J175" s="221"/>
      <c r="K175" s="231"/>
      <c r="L175" s="221"/>
      <c r="M175" s="232"/>
      <c r="N175" s="103"/>
    </row>
    <row r="176" spans="1:14" x14ac:dyDescent="0.2">
      <c r="A176" s="102"/>
      <c r="B176" s="110"/>
      <c r="C176" s="101"/>
      <c r="D176" s="101"/>
      <c r="E176" s="130"/>
      <c r="F176" s="101"/>
      <c r="G176" s="101"/>
      <c r="H176" s="101"/>
      <c r="I176" s="101"/>
      <c r="J176" s="101"/>
      <c r="K176" s="145"/>
      <c r="L176" s="101"/>
      <c r="M176" s="101"/>
      <c r="N176" s="103"/>
    </row>
    <row r="177" spans="1:19" x14ac:dyDescent="0.2">
      <c r="A177" s="102"/>
      <c r="B177" s="110"/>
      <c r="C177" s="101"/>
      <c r="D177" s="101"/>
      <c r="E177" s="130"/>
      <c r="F177" s="101"/>
      <c r="G177" s="101"/>
      <c r="H177" s="101"/>
      <c r="I177" s="101"/>
      <c r="J177" s="101"/>
      <c r="K177" s="145"/>
      <c r="L177" s="101"/>
      <c r="M177" s="101"/>
      <c r="N177" s="103"/>
    </row>
    <row r="178" spans="1:19" x14ac:dyDescent="0.2">
      <c r="A178" s="102"/>
      <c r="B178" s="110"/>
      <c r="C178" s="101"/>
      <c r="D178" s="101"/>
      <c r="E178" s="130"/>
      <c r="F178" s="101"/>
      <c r="G178" s="101"/>
      <c r="H178" s="101"/>
      <c r="I178" s="101"/>
      <c r="J178" s="101"/>
      <c r="K178" s="145"/>
      <c r="L178" s="101"/>
      <c r="M178" s="101"/>
      <c r="N178" s="103"/>
    </row>
    <row r="179" spans="1:19" x14ac:dyDescent="0.2">
      <c r="A179" s="102"/>
      <c r="B179" s="110"/>
      <c r="C179" s="101"/>
      <c r="D179" s="101"/>
      <c r="E179" s="130"/>
      <c r="F179" s="101"/>
      <c r="G179" s="101"/>
      <c r="H179" s="101"/>
      <c r="I179" s="101"/>
      <c r="J179" s="101"/>
      <c r="K179" s="145"/>
      <c r="L179" s="101"/>
      <c r="M179" s="101"/>
      <c r="N179" s="103"/>
    </row>
    <row r="180" spans="1:19" x14ac:dyDescent="0.2">
      <c r="A180" s="102"/>
      <c r="B180" s="110"/>
      <c r="C180" s="101"/>
      <c r="D180" s="101"/>
      <c r="E180" s="130"/>
      <c r="F180" s="101"/>
      <c r="G180" s="101"/>
      <c r="H180" s="101"/>
      <c r="I180" s="101"/>
      <c r="J180" s="101"/>
      <c r="K180" s="145"/>
      <c r="L180" s="101"/>
      <c r="M180" s="101"/>
      <c r="N180" s="103"/>
    </row>
    <row r="181" spans="1:19" x14ac:dyDescent="0.2">
      <c r="A181" s="102"/>
      <c r="B181" s="110"/>
      <c r="C181" s="101"/>
      <c r="D181" s="101"/>
      <c r="E181" s="130"/>
      <c r="F181" s="101"/>
      <c r="G181" s="101"/>
      <c r="H181" s="101"/>
      <c r="I181" s="101"/>
      <c r="J181" s="101"/>
      <c r="K181" s="145"/>
      <c r="L181" s="101"/>
      <c r="M181" s="101"/>
      <c r="N181" s="103"/>
    </row>
    <row r="182" spans="1:19" x14ac:dyDescent="0.2">
      <c r="A182" s="102"/>
      <c r="B182" s="110"/>
      <c r="C182" s="101"/>
      <c r="D182" s="101"/>
      <c r="E182" s="130"/>
      <c r="F182" s="101"/>
      <c r="G182" s="101"/>
      <c r="H182" s="101"/>
      <c r="I182" s="101"/>
      <c r="J182" s="101"/>
      <c r="K182" s="145"/>
      <c r="L182" s="101"/>
      <c r="M182" s="101"/>
      <c r="N182" s="103"/>
    </row>
    <row r="183" spans="1:19" x14ac:dyDescent="0.2">
      <c r="A183" s="102"/>
      <c r="B183" s="110"/>
      <c r="C183" s="101"/>
      <c r="D183" s="101"/>
      <c r="E183" s="130"/>
      <c r="F183" s="101"/>
      <c r="G183" s="101"/>
      <c r="H183" s="101"/>
      <c r="I183" s="101"/>
      <c r="J183" s="101"/>
      <c r="K183" s="145"/>
      <c r="L183" s="101"/>
      <c r="M183" s="101"/>
      <c r="N183" s="103"/>
    </row>
    <row r="184" spans="1:19" ht="13.5" thickBot="1" x14ac:dyDescent="0.25">
      <c r="A184" s="102"/>
      <c r="B184" s="110"/>
      <c r="C184" s="101"/>
      <c r="D184" s="101"/>
      <c r="E184" s="130"/>
      <c r="F184" s="101"/>
      <c r="G184" s="101"/>
      <c r="H184" s="101"/>
      <c r="I184" s="101"/>
      <c r="J184" s="101"/>
      <c r="K184" s="145"/>
      <c r="L184" s="101"/>
      <c r="M184" s="101"/>
      <c r="N184" s="103"/>
    </row>
    <row r="185" spans="1:19" x14ac:dyDescent="0.2">
      <c r="A185" s="102"/>
      <c r="B185" s="233"/>
      <c r="C185" s="224"/>
      <c r="D185" s="224"/>
      <c r="E185" s="234"/>
      <c r="F185" s="224"/>
      <c r="G185" s="224"/>
      <c r="H185" s="224"/>
      <c r="I185" s="224"/>
      <c r="J185" s="224"/>
      <c r="K185" s="235"/>
      <c r="L185" s="224"/>
      <c r="M185" s="236"/>
      <c r="N185" s="103"/>
    </row>
    <row r="186" spans="1:19" x14ac:dyDescent="0.2">
      <c r="A186" s="102"/>
      <c r="B186" s="227">
        <v>5</v>
      </c>
      <c r="C186" s="101"/>
      <c r="D186" s="130"/>
      <c r="E186" s="146" t="str">
        <f>Ardh.Shpenz.1!D15</f>
        <v>Shpenzime te tjera nga veprimtaria e shfrytezimit</v>
      </c>
      <c r="F186" s="101"/>
      <c r="G186" s="101"/>
      <c r="H186" s="101"/>
      <c r="I186" s="101"/>
      <c r="J186" s="99" t="s">
        <v>228</v>
      </c>
      <c r="K186" s="145">
        <f>Ardh.Shpenz.1!F15</f>
        <v>-1758061</v>
      </c>
      <c r="L186" s="101"/>
      <c r="M186" s="228"/>
      <c r="N186" s="103"/>
    </row>
    <row r="187" spans="1:19" x14ac:dyDescent="0.2">
      <c r="A187" s="102"/>
      <c r="B187" s="227"/>
      <c r="C187" s="101"/>
      <c r="D187" s="130"/>
      <c r="L187" s="101"/>
      <c r="M187" s="228"/>
      <c r="N187" s="103"/>
    </row>
    <row r="188" spans="1:19" ht="13.5" thickBot="1" x14ac:dyDescent="0.25">
      <c r="A188" s="102"/>
      <c r="B188" s="227"/>
      <c r="C188" s="101"/>
      <c r="D188" s="130"/>
      <c r="L188" s="101"/>
      <c r="M188" s="228"/>
      <c r="N188" s="103"/>
    </row>
    <row r="189" spans="1:19" x14ac:dyDescent="0.2">
      <c r="A189" s="102"/>
      <c r="B189" s="227"/>
      <c r="C189" s="101"/>
      <c r="D189" s="130"/>
      <c r="E189" s="248" t="s">
        <v>322</v>
      </c>
      <c r="F189" s="249"/>
      <c r="G189" s="249"/>
      <c r="H189" s="249"/>
      <c r="I189" s="249"/>
      <c r="J189" s="250"/>
      <c r="K189" s="251">
        <v>36444</v>
      </c>
      <c r="L189" s="101"/>
      <c r="M189" s="228"/>
      <c r="N189" s="103"/>
    </row>
    <row r="190" spans="1:19" x14ac:dyDescent="0.2">
      <c r="A190" s="102"/>
      <c r="B190" s="227"/>
      <c r="C190" s="101"/>
      <c r="D190" s="130"/>
      <c r="E190" s="252" t="s">
        <v>323</v>
      </c>
      <c r="F190" s="139"/>
      <c r="G190" s="139"/>
      <c r="H190" s="139"/>
      <c r="I190" s="139"/>
      <c r="J190" s="246"/>
      <c r="K190" s="253">
        <v>86328</v>
      </c>
      <c r="L190" s="101"/>
      <c r="M190" s="228"/>
      <c r="N190" s="103"/>
      <c r="Q190" s="5"/>
      <c r="R190" s="5"/>
      <c r="S190" s="5"/>
    </row>
    <row r="191" spans="1:19" x14ac:dyDescent="0.2">
      <c r="A191" s="102"/>
      <c r="B191" s="227"/>
      <c r="C191" s="101"/>
      <c r="D191" s="130"/>
      <c r="E191" s="252" t="s">
        <v>325</v>
      </c>
      <c r="F191" s="139"/>
      <c r="G191" s="139"/>
      <c r="H191" s="139"/>
      <c r="I191" s="139"/>
      <c r="J191" s="246"/>
      <c r="K191" s="253">
        <v>199500</v>
      </c>
      <c r="L191" s="101"/>
      <c r="M191" s="228"/>
      <c r="N191" s="103"/>
      <c r="P191" s="18">
        <f>K189+K192</f>
        <v>136653</v>
      </c>
      <c r="Q191" s="125"/>
      <c r="R191" s="34"/>
      <c r="S191" s="5"/>
    </row>
    <row r="192" spans="1:19" x14ac:dyDescent="0.2">
      <c r="A192" s="102"/>
      <c r="B192" s="227"/>
      <c r="C192" s="101"/>
      <c r="D192" s="130"/>
      <c r="E192" s="252" t="s">
        <v>324</v>
      </c>
      <c r="F192" s="139"/>
      <c r="G192" s="139"/>
      <c r="H192" s="139"/>
      <c r="I192" s="139"/>
      <c r="J192" s="246"/>
      <c r="K192" s="253">
        <v>100209</v>
      </c>
      <c r="L192" s="101"/>
      <c r="M192" s="228"/>
      <c r="N192" s="103"/>
      <c r="Q192" s="125"/>
      <c r="R192" s="188"/>
      <c r="S192" s="5"/>
    </row>
    <row r="193" spans="1:19" x14ac:dyDescent="0.2">
      <c r="A193" s="102"/>
      <c r="B193" s="227"/>
      <c r="C193" s="101"/>
      <c r="D193" s="130"/>
      <c r="E193" s="252" t="s">
        <v>326</v>
      </c>
      <c r="F193" s="139"/>
      <c r="G193" s="139"/>
      <c r="H193" s="139"/>
      <c r="I193" s="139"/>
      <c r="J193" s="246"/>
      <c r="K193" s="253">
        <v>80000</v>
      </c>
      <c r="L193" s="101"/>
      <c r="M193" s="228"/>
      <c r="N193" s="103"/>
      <c r="Q193" s="125"/>
      <c r="R193" s="188"/>
      <c r="S193" s="5"/>
    </row>
    <row r="194" spans="1:19" x14ac:dyDescent="0.2">
      <c r="A194" s="102"/>
      <c r="B194" s="227"/>
      <c r="C194" s="101"/>
      <c r="D194" s="130"/>
      <c r="E194" s="252" t="s">
        <v>327</v>
      </c>
      <c r="F194" s="139"/>
      <c r="G194" s="139"/>
      <c r="H194" s="139"/>
      <c r="I194" s="139"/>
      <c r="J194" s="246"/>
      <c r="K194" s="253">
        <v>1008691</v>
      </c>
      <c r="L194" s="101"/>
      <c r="M194" s="228"/>
      <c r="N194" s="103"/>
      <c r="Q194" s="5"/>
      <c r="R194" s="5"/>
      <c r="S194" s="5"/>
    </row>
    <row r="195" spans="1:19" x14ac:dyDescent="0.2">
      <c r="A195" s="102"/>
      <c r="B195" s="227"/>
      <c r="C195" s="101"/>
      <c r="D195" s="125"/>
      <c r="E195" s="252" t="s">
        <v>339</v>
      </c>
      <c r="F195" s="118"/>
      <c r="G195" s="139"/>
      <c r="H195" s="139"/>
      <c r="I195" s="139"/>
      <c r="J195" s="246"/>
      <c r="K195" s="253">
        <v>70889</v>
      </c>
      <c r="L195" s="101"/>
      <c r="M195" s="228"/>
      <c r="N195" s="103"/>
    </row>
    <row r="196" spans="1:19" x14ac:dyDescent="0.2">
      <c r="A196" s="102"/>
      <c r="B196" s="227"/>
      <c r="C196" s="101"/>
      <c r="D196" s="125"/>
      <c r="E196" s="252" t="s">
        <v>340</v>
      </c>
      <c r="F196" s="118"/>
      <c r="G196" s="139"/>
      <c r="H196" s="139"/>
      <c r="I196" s="139"/>
      <c r="J196" s="246"/>
      <c r="K196" s="253">
        <v>174000</v>
      </c>
      <c r="L196" s="101"/>
      <c r="M196" s="228"/>
      <c r="N196" s="103"/>
    </row>
    <row r="197" spans="1:19" ht="13.5" thickBot="1" x14ac:dyDescent="0.25">
      <c r="A197" s="102"/>
      <c r="B197" s="227"/>
      <c r="C197" s="101"/>
      <c r="D197" s="130"/>
      <c r="E197" s="254" t="s">
        <v>341</v>
      </c>
      <c r="F197" s="255"/>
      <c r="G197" s="255"/>
      <c r="H197" s="255"/>
      <c r="I197" s="255"/>
      <c r="J197" s="256"/>
      <c r="K197" s="257">
        <v>2000</v>
      </c>
      <c r="L197" s="101"/>
      <c r="M197" s="228"/>
      <c r="N197" s="103"/>
    </row>
    <row r="198" spans="1:19" s="5" customFormat="1" x14ac:dyDescent="0.2">
      <c r="A198" s="101"/>
      <c r="B198" s="110"/>
      <c r="C198" s="101"/>
      <c r="D198" s="130"/>
      <c r="E198" s="34"/>
      <c r="F198" s="101"/>
      <c r="G198" s="101"/>
      <c r="H198" s="101"/>
      <c r="I198" s="101"/>
      <c r="J198" s="99"/>
      <c r="K198" s="247"/>
      <c r="L198" s="101"/>
      <c r="M198" s="101"/>
      <c r="N198" s="101"/>
    </row>
    <row r="199" spans="1:19" s="5" customFormat="1" ht="13.5" thickBot="1" x14ac:dyDescent="0.25">
      <c r="A199" s="101"/>
      <c r="B199" s="110"/>
      <c r="C199" s="101"/>
      <c r="D199" s="130"/>
      <c r="E199" s="34"/>
      <c r="F199" s="101"/>
      <c r="G199" s="101"/>
      <c r="H199" s="101"/>
      <c r="I199" s="101"/>
      <c r="J199" s="99"/>
      <c r="K199" s="247"/>
      <c r="L199" s="101"/>
      <c r="M199" s="101"/>
      <c r="N199" s="101"/>
    </row>
    <row r="200" spans="1:19" ht="13.5" thickBot="1" x14ac:dyDescent="0.25">
      <c r="A200" s="102"/>
      <c r="B200" s="227"/>
      <c r="C200" s="101"/>
      <c r="D200" s="130"/>
      <c r="E200" s="258" t="s">
        <v>355</v>
      </c>
      <c r="F200" s="259"/>
      <c r="G200" s="259"/>
      <c r="H200" s="259"/>
      <c r="I200" s="259"/>
      <c r="J200" s="260"/>
      <c r="K200" s="261">
        <f>-Ardh.Shpenz.1!F26</f>
        <v>22474</v>
      </c>
      <c r="L200" s="101"/>
      <c r="M200" s="228"/>
      <c r="N200" s="103"/>
    </row>
    <row r="201" spans="1:19" x14ac:dyDescent="0.2">
      <c r="A201" s="102"/>
      <c r="B201" s="227">
        <v>7</v>
      </c>
      <c r="C201" s="101"/>
      <c r="D201" s="146"/>
      <c r="E201" s="248" t="s">
        <v>338</v>
      </c>
      <c r="F201" s="249"/>
      <c r="G201" s="249"/>
      <c r="H201" s="249"/>
      <c r="I201" s="249"/>
      <c r="J201" s="250"/>
      <c r="K201" s="262">
        <v>613113</v>
      </c>
      <c r="L201" s="101"/>
      <c r="M201" s="228"/>
      <c r="N201" s="103"/>
    </row>
    <row r="202" spans="1:19" x14ac:dyDescent="0.2">
      <c r="A202" s="102"/>
      <c r="B202" s="227"/>
      <c r="C202" s="101"/>
      <c r="D202" s="101"/>
      <c r="E202" s="263" t="s">
        <v>353</v>
      </c>
      <c r="F202" s="139"/>
      <c r="G202" s="139"/>
      <c r="H202" s="139"/>
      <c r="I202" s="139"/>
      <c r="J202" s="246"/>
      <c r="K202" s="264">
        <v>3611875</v>
      </c>
      <c r="L202" s="101"/>
      <c r="M202" s="228"/>
      <c r="N202" s="103"/>
    </row>
    <row r="203" spans="1:19" ht="13.5" thickBot="1" x14ac:dyDescent="0.25">
      <c r="A203" s="102"/>
      <c r="B203" s="227"/>
      <c r="C203" s="101"/>
      <c r="D203" s="101"/>
      <c r="E203" s="265" t="s">
        <v>354</v>
      </c>
      <c r="F203" s="255"/>
      <c r="G203" s="255"/>
      <c r="H203" s="255"/>
      <c r="I203" s="255"/>
      <c r="J203" s="256"/>
      <c r="K203" s="266">
        <v>714000</v>
      </c>
      <c r="L203" s="101"/>
      <c r="M203" s="228"/>
      <c r="N203" s="103"/>
    </row>
    <row r="204" spans="1:19" x14ac:dyDescent="0.2">
      <c r="A204" s="102"/>
      <c r="B204" s="227">
        <v>8</v>
      </c>
      <c r="C204" s="101"/>
      <c r="D204" s="130" t="s">
        <v>304</v>
      </c>
      <c r="E204" s="143"/>
      <c r="F204" s="101"/>
      <c r="G204" s="101"/>
      <c r="H204" s="101"/>
      <c r="I204" s="101"/>
      <c r="J204" s="99"/>
      <c r="K204" s="145"/>
      <c r="L204" s="101"/>
      <c r="M204" s="228"/>
      <c r="N204" s="103"/>
    </row>
    <row r="205" spans="1:19" x14ac:dyDescent="0.2">
      <c r="A205" s="102"/>
      <c r="B205" s="227"/>
      <c r="C205" s="101"/>
      <c r="D205" s="130"/>
      <c r="E205" s="143"/>
      <c r="F205" s="101"/>
      <c r="G205" s="101"/>
      <c r="H205" s="101"/>
      <c r="I205" s="101"/>
      <c r="J205" s="99"/>
      <c r="K205" s="145"/>
      <c r="L205" s="101"/>
      <c r="M205" s="228"/>
      <c r="N205" s="103"/>
    </row>
    <row r="206" spans="1:19" x14ac:dyDescent="0.2">
      <c r="A206" s="102"/>
      <c r="B206" s="227"/>
      <c r="C206" s="101"/>
      <c r="D206" s="101"/>
      <c r="E206" s="143"/>
      <c r="F206" s="101"/>
      <c r="G206" s="101"/>
      <c r="H206" s="101"/>
      <c r="I206" s="101"/>
      <c r="J206" s="99"/>
      <c r="K206" s="145"/>
      <c r="L206" s="101"/>
      <c r="M206" s="228"/>
      <c r="N206" s="103"/>
    </row>
    <row r="207" spans="1:19" x14ac:dyDescent="0.2">
      <c r="A207" s="102"/>
      <c r="B207" s="227"/>
      <c r="C207" s="101"/>
      <c r="D207" s="130" t="s">
        <v>282</v>
      </c>
      <c r="E207" s="146" t="s">
        <v>283</v>
      </c>
      <c r="F207" s="101"/>
      <c r="G207" s="101"/>
      <c r="H207" s="101"/>
      <c r="I207" s="101"/>
      <c r="J207" s="99"/>
      <c r="K207" s="145"/>
      <c r="L207" s="101"/>
      <c r="M207" s="228"/>
      <c r="N207" s="103"/>
    </row>
    <row r="208" spans="1:19" x14ac:dyDescent="0.2">
      <c r="A208" s="102"/>
      <c r="B208" s="227"/>
      <c r="C208" s="101"/>
      <c r="D208" s="101"/>
      <c r="E208" s="143"/>
      <c r="F208" s="101"/>
      <c r="G208" s="101"/>
      <c r="H208" s="101"/>
      <c r="I208" s="101"/>
      <c r="J208" s="99"/>
      <c r="K208" s="145"/>
      <c r="L208" s="101"/>
      <c r="M208" s="228"/>
      <c r="N208" s="103"/>
    </row>
    <row r="209" spans="1:17" x14ac:dyDescent="0.2">
      <c r="A209" s="102"/>
      <c r="B209" s="227" t="str">
        <f>'Fluksi M.direkte'!B10</f>
        <v>ii</v>
      </c>
      <c r="C209" s="101"/>
      <c r="D209" s="101" t="s">
        <v>284</v>
      </c>
      <c r="E209" s="143"/>
      <c r="F209" s="101"/>
      <c r="G209" s="101"/>
      <c r="H209" s="101"/>
      <c r="I209" s="101"/>
      <c r="J209" s="128" t="s">
        <v>228</v>
      </c>
      <c r="K209" s="145">
        <f>'Fluksi M.direkte'!F10</f>
        <v>2930644</v>
      </c>
      <c r="L209" s="101"/>
      <c r="M209" s="228"/>
      <c r="N209" s="103"/>
    </row>
    <row r="210" spans="1:17" x14ac:dyDescent="0.2">
      <c r="A210" s="102"/>
      <c r="B210" s="227"/>
      <c r="C210" s="101"/>
      <c r="D210" s="69" t="s">
        <v>352</v>
      </c>
      <c r="E210" s="143"/>
      <c r="F210" s="101"/>
      <c r="G210" s="101"/>
      <c r="H210" s="101"/>
      <c r="I210" s="101"/>
      <c r="J210" s="245" t="s">
        <v>228</v>
      </c>
      <c r="K210" s="145">
        <f>Ardh.Shpenz.1!F9</f>
        <v>3122642</v>
      </c>
      <c r="L210" s="101"/>
      <c r="M210" s="228"/>
      <c r="N210" s="103"/>
    </row>
    <row r="211" spans="1:17" x14ac:dyDescent="0.2">
      <c r="A211" s="102"/>
      <c r="B211" s="227"/>
      <c r="C211" s="101"/>
      <c r="D211" s="101"/>
      <c r="E211" s="143"/>
      <c r="F211" s="101"/>
      <c r="G211" s="101"/>
      <c r="H211" s="101"/>
      <c r="I211" s="101"/>
      <c r="J211" s="99"/>
      <c r="K211" s="145"/>
      <c r="L211" s="101"/>
      <c r="M211" s="228"/>
      <c r="N211" s="103"/>
    </row>
    <row r="212" spans="1:17" x14ac:dyDescent="0.2">
      <c r="A212" s="102"/>
      <c r="B212" s="227"/>
      <c r="C212" s="101"/>
      <c r="D212" s="101"/>
      <c r="E212" s="143" t="s">
        <v>353</v>
      </c>
      <c r="F212" s="101"/>
      <c r="G212" s="101"/>
      <c r="H212" s="101"/>
      <c r="I212" s="101"/>
      <c r="J212" s="245" t="s">
        <v>216</v>
      </c>
      <c r="K212" s="145">
        <v>3339584</v>
      </c>
      <c r="L212" s="101"/>
      <c r="M212" s="228"/>
      <c r="N212" s="103"/>
    </row>
    <row r="213" spans="1:17" x14ac:dyDescent="0.2">
      <c r="A213" s="102"/>
      <c r="B213" s="227"/>
      <c r="C213" s="101"/>
      <c r="D213" s="101"/>
      <c r="E213" s="143" t="s">
        <v>338</v>
      </c>
      <c r="F213" s="101"/>
      <c r="G213" s="101"/>
      <c r="H213" s="101"/>
      <c r="I213" s="101"/>
      <c r="J213" s="245" t="s">
        <v>216</v>
      </c>
      <c r="K213" s="145">
        <v>1019288</v>
      </c>
      <c r="L213" s="101"/>
      <c r="M213" s="228"/>
      <c r="N213" s="103"/>
    </row>
    <row r="214" spans="1:17" x14ac:dyDescent="0.2">
      <c r="A214" s="102"/>
      <c r="B214" s="227"/>
      <c r="C214" s="101"/>
      <c r="D214" s="101"/>
      <c r="E214" s="143" t="s">
        <v>356</v>
      </c>
      <c r="F214" s="101"/>
      <c r="G214" s="101"/>
      <c r="H214" s="101"/>
      <c r="I214" s="101"/>
      <c r="J214" s="245" t="s">
        <v>216</v>
      </c>
      <c r="K214" s="145">
        <v>215829</v>
      </c>
      <c r="L214" s="101"/>
      <c r="M214" s="228"/>
      <c r="N214" s="103"/>
    </row>
    <row r="215" spans="1:17" x14ac:dyDescent="0.2">
      <c r="A215" s="102"/>
      <c r="B215" s="227"/>
      <c r="C215" s="101"/>
      <c r="D215" s="101"/>
      <c r="E215" s="143" t="s">
        <v>357</v>
      </c>
      <c r="F215" s="101"/>
      <c r="G215" s="101"/>
      <c r="H215" s="101"/>
      <c r="I215" s="101"/>
      <c r="J215" s="245" t="s">
        <v>216</v>
      </c>
      <c r="K215" s="145">
        <v>47600</v>
      </c>
      <c r="L215" s="101"/>
      <c r="M215" s="228"/>
      <c r="N215" s="103"/>
    </row>
    <row r="216" spans="1:17" x14ac:dyDescent="0.2">
      <c r="A216" s="102"/>
      <c r="B216" s="227"/>
      <c r="C216" s="101"/>
      <c r="D216" s="101"/>
      <c r="E216" s="143" t="s">
        <v>323</v>
      </c>
      <c r="F216" s="101"/>
      <c r="G216" s="101"/>
      <c r="H216" s="101"/>
      <c r="I216" s="101"/>
      <c r="J216" s="245" t="s">
        <v>216</v>
      </c>
      <c r="K216" s="145">
        <v>86328</v>
      </c>
      <c r="L216" s="101"/>
      <c r="M216" s="228"/>
      <c r="N216" s="103"/>
    </row>
    <row r="217" spans="1:17" x14ac:dyDescent="0.2">
      <c r="A217" s="102"/>
      <c r="B217" s="227"/>
      <c r="C217" s="101"/>
      <c r="D217" s="101"/>
      <c r="E217" s="143" t="s">
        <v>358</v>
      </c>
      <c r="F217" s="101"/>
      <c r="G217" s="101"/>
      <c r="H217" s="101"/>
      <c r="I217" s="101"/>
      <c r="J217" s="245" t="s">
        <v>216</v>
      </c>
      <c r="K217" s="145">
        <v>199500</v>
      </c>
      <c r="L217" s="101"/>
      <c r="M217" s="228"/>
      <c r="N217" s="103"/>
    </row>
    <row r="218" spans="1:17" x14ac:dyDescent="0.2">
      <c r="A218" s="102"/>
      <c r="B218" s="227"/>
      <c r="C218" s="101"/>
      <c r="D218" s="101"/>
      <c r="E218" s="143" t="s">
        <v>339</v>
      </c>
      <c r="F218" s="101"/>
      <c r="G218" s="101"/>
      <c r="H218" s="101"/>
      <c r="I218" s="101"/>
      <c r="J218" s="245" t="s">
        <v>216</v>
      </c>
      <c r="K218" s="145">
        <v>70889</v>
      </c>
      <c r="L218" s="101"/>
      <c r="M218" s="228"/>
      <c r="N218" s="103"/>
    </row>
    <row r="219" spans="1:17" x14ac:dyDescent="0.2">
      <c r="A219" s="102"/>
      <c r="B219" s="227"/>
      <c r="C219" s="101"/>
      <c r="D219" s="101"/>
      <c r="E219" s="143" t="s">
        <v>359</v>
      </c>
      <c r="F219" s="101"/>
      <c r="G219" s="101"/>
      <c r="H219" s="101"/>
      <c r="I219" s="101"/>
      <c r="J219" s="245" t="s">
        <v>216</v>
      </c>
      <c r="K219" s="145">
        <v>1008691</v>
      </c>
      <c r="L219" s="101"/>
      <c r="M219" s="228"/>
      <c r="N219" s="103"/>
      <c r="Q219">
        <v>6380362</v>
      </c>
    </row>
    <row r="220" spans="1:17" x14ac:dyDescent="0.2">
      <c r="A220" s="102"/>
      <c r="B220" s="227"/>
      <c r="C220" s="101"/>
      <c r="D220" s="101"/>
      <c r="E220" s="143" t="s">
        <v>340</v>
      </c>
      <c r="F220" s="101"/>
      <c r="G220" s="101"/>
      <c r="H220" s="101"/>
      <c r="I220" s="101"/>
      <c r="J220" s="245" t="s">
        <v>216</v>
      </c>
      <c r="K220" s="145">
        <v>174000</v>
      </c>
      <c r="L220" s="101"/>
      <c r="M220" s="228"/>
      <c r="N220" s="103"/>
      <c r="Q220" s="18">
        <f>K226+Q219</f>
        <v>-57997</v>
      </c>
    </row>
    <row r="221" spans="1:17" x14ac:dyDescent="0.2">
      <c r="A221" s="102"/>
      <c r="B221" s="227"/>
      <c r="C221" s="101"/>
      <c r="D221" s="101"/>
      <c r="E221" s="143" t="s">
        <v>360</v>
      </c>
      <c r="F221" s="101"/>
      <c r="G221" s="101"/>
      <c r="H221" s="101"/>
      <c r="I221" s="101"/>
      <c r="J221" s="245" t="s">
        <v>216</v>
      </c>
      <c r="K221" s="145">
        <v>80000</v>
      </c>
      <c r="L221" s="101"/>
      <c r="M221" s="228"/>
      <c r="N221" s="103"/>
    </row>
    <row r="222" spans="1:17" x14ac:dyDescent="0.2">
      <c r="A222" s="102"/>
      <c r="B222" s="227"/>
      <c r="C222" s="101"/>
      <c r="D222" s="101"/>
      <c r="E222" s="143" t="s">
        <v>341</v>
      </c>
      <c r="F222" s="101"/>
      <c r="G222" s="101"/>
      <c r="H222" s="101"/>
      <c r="I222" s="101"/>
      <c r="J222" s="245" t="s">
        <v>216</v>
      </c>
      <c r="K222" s="145">
        <v>2000</v>
      </c>
      <c r="L222" s="101"/>
      <c r="M222" s="228"/>
      <c r="N222" s="103"/>
    </row>
    <row r="223" spans="1:17" x14ac:dyDescent="0.2">
      <c r="A223" s="102"/>
      <c r="B223" s="227"/>
      <c r="C223" s="101"/>
      <c r="D223" s="101"/>
      <c r="E223" s="143" t="s">
        <v>361</v>
      </c>
      <c r="F223" s="101"/>
      <c r="G223" s="101"/>
      <c r="H223" s="101"/>
      <c r="I223" s="101"/>
      <c r="J223" s="245" t="s">
        <v>216</v>
      </c>
      <c r="K223" s="145">
        <v>136653</v>
      </c>
      <c r="L223" s="101"/>
      <c r="M223" s="228"/>
      <c r="N223" s="103"/>
    </row>
    <row r="224" spans="1:17" x14ac:dyDescent="0.2">
      <c r="A224" s="102"/>
      <c r="B224" s="227"/>
      <c r="C224" s="101"/>
      <c r="D224" s="101"/>
      <c r="E224" s="143" t="s">
        <v>362</v>
      </c>
      <c r="F224" s="101"/>
      <c r="G224" s="101"/>
      <c r="H224" s="101"/>
      <c r="I224" s="101"/>
      <c r="J224" s="245" t="s">
        <v>216</v>
      </c>
      <c r="K224" s="145">
        <v>57997</v>
      </c>
      <c r="L224" s="101"/>
      <c r="M224" s="228"/>
      <c r="N224" s="103"/>
    </row>
    <row r="225" spans="1:14" x14ac:dyDescent="0.2">
      <c r="A225" s="102"/>
      <c r="B225" s="227"/>
      <c r="C225" s="101"/>
      <c r="D225" s="101"/>
      <c r="E225" s="143"/>
      <c r="F225" s="101"/>
      <c r="G225" s="101"/>
      <c r="H225" s="101"/>
      <c r="I225" s="101"/>
      <c r="J225" s="99"/>
      <c r="K225" s="145"/>
      <c r="L225" s="101"/>
      <c r="M225" s="228"/>
      <c r="N225" s="103"/>
    </row>
    <row r="226" spans="1:14" x14ac:dyDescent="0.2">
      <c r="A226" s="102"/>
      <c r="B226" s="227" t="str">
        <f>'Fluksi M.direkte'!B11</f>
        <v>iii</v>
      </c>
      <c r="C226" s="101"/>
      <c r="D226" s="101" t="str">
        <f>'Fluksi M.direkte'!D11</f>
        <v>Paratë e paguara ndaj furnitorëve dhe punonjësve</v>
      </c>
      <c r="E226" s="143"/>
      <c r="F226" s="101"/>
      <c r="G226" s="101"/>
      <c r="H226" s="101"/>
      <c r="I226" s="101"/>
      <c r="J226" s="99" t="s">
        <v>281</v>
      </c>
      <c r="K226" s="145">
        <f>'Fluksi M.direkte'!F11</f>
        <v>-6438359</v>
      </c>
      <c r="L226" s="101"/>
      <c r="M226" s="228"/>
      <c r="N226" s="103"/>
    </row>
    <row r="227" spans="1:14" x14ac:dyDescent="0.2">
      <c r="A227" s="102"/>
      <c r="B227" s="227"/>
      <c r="C227" s="101"/>
      <c r="D227" s="99"/>
      <c r="E227" s="143"/>
      <c r="F227" s="101"/>
      <c r="G227" s="101"/>
      <c r="H227" s="101"/>
      <c r="I227" s="101"/>
      <c r="J227" s="99"/>
      <c r="K227" s="145"/>
      <c r="L227" s="101"/>
      <c r="M227" s="228"/>
      <c r="N227" s="103"/>
    </row>
    <row r="228" spans="1:14" x14ac:dyDescent="0.2">
      <c r="A228" s="102"/>
      <c r="B228" s="227" t="str">
        <f>'Fluksi M.direkte'!B26</f>
        <v>xii</v>
      </c>
      <c r="C228" s="101"/>
      <c r="D228" s="99" t="str">
        <f>'Fluksi M.direkte'!D26</f>
        <v>Të ardhura nga emetimi i kapitalit aksionar</v>
      </c>
      <c r="E228" s="143"/>
      <c r="F228" s="101"/>
      <c r="G228" s="101"/>
      <c r="H228" s="101"/>
      <c r="I228" s="101"/>
      <c r="J228" s="99" t="s">
        <v>281</v>
      </c>
      <c r="K228" s="145"/>
      <c r="L228" s="101"/>
      <c r="M228" s="228"/>
      <c r="N228" s="103"/>
    </row>
    <row r="229" spans="1:14" x14ac:dyDescent="0.2">
      <c r="A229" s="102"/>
      <c r="B229" s="227"/>
      <c r="C229" s="101"/>
      <c r="D229" s="99"/>
      <c r="E229" s="143"/>
      <c r="F229" s="101"/>
      <c r="G229" s="101"/>
      <c r="H229" s="101"/>
      <c r="I229" s="101"/>
      <c r="J229" s="99"/>
      <c r="K229" s="145"/>
      <c r="L229" s="101"/>
      <c r="M229" s="228"/>
      <c r="N229" s="103"/>
    </row>
    <row r="230" spans="1:14" x14ac:dyDescent="0.2">
      <c r="A230" s="102"/>
      <c r="B230" s="227" t="str">
        <f>'Fluksi M.direkte'!B27</f>
        <v>xiii</v>
      </c>
      <c r="C230" s="101"/>
      <c r="D230" s="99" t="str">
        <f>'Fluksi M.direkte'!D27</f>
        <v>Pagesa per qira financiare</v>
      </c>
      <c r="E230" s="143"/>
      <c r="F230" s="101"/>
      <c r="G230" s="101"/>
      <c r="H230" s="101"/>
      <c r="I230" s="101"/>
      <c r="J230" s="99" t="s">
        <v>281</v>
      </c>
      <c r="K230" s="145">
        <f>'Fluksi M.direkte'!F27</f>
        <v>0</v>
      </c>
      <c r="L230" s="101"/>
      <c r="M230" s="228"/>
      <c r="N230" s="103"/>
    </row>
    <row r="231" spans="1:14" x14ac:dyDescent="0.2">
      <c r="A231" s="102"/>
      <c r="B231" s="227"/>
      <c r="C231" s="101"/>
      <c r="D231" s="99" t="s">
        <v>286</v>
      </c>
      <c r="E231" s="146" t="s">
        <v>287</v>
      </c>
      <c r="F231" s="101"/>
      <c r="G231" s="101"/>
      <c r="H231" s="101"/>
      <c r="I231" s="101"/>
      <c r="J231" s="99"/>
      <c r="K231" s="145"/>
      <c r="L231" s="101"/>
      <c r="M231" s="228"/>
      <c r="N231" s="103"/>
    </row>
    <row r="232" spans="1:14" x14ac:dyDescent="0.2">
      <c r="A232" s="102"/>
      <c r="B232" s="227"/>
      <c r="C232" s="101"/>
      <c r="D232" s="99" t="s">
        <v>297</v>
      </c>
      <c r="E232" s="143"/>
      <c r="F232" s="101"/>
      <c r="G232" s="101"/>
      <c r="H232" s="101"/>
      <c r="I232" s="101"/>
      <c r="J232" s="147" t="s">
        <v>298</v>
      </c>
      <c r="K232" s="145">
        <f>Ardh.Shpenz.1!F35</f>
        <v>-3278410</v>
      </c>
      <c r="L232" s="101"/>
      <c r="M232" s="228"/>
      <c r="N232" s="103"/>
    </row>
    <row r="233" spans="1:14" x14ac:dyDescent="0.2">
      <c r="A233" s="102"/>
      <c r="B233" s="227"/>
      <c r="C233" s="101"/>
      <c r="D233" s="99" t="s">
        <v>299</v>
      </c>
      <c r="E233" s="143"/>
      <c r="F233" s="101"/>
      <c r="G233" s="101"/>
      <c r="H233" s="101"/>
      <c r="I233" s="101"/>
      <c r="J233" s="99" t="s">
        <v>298</v>
      </c>
      <c r="K233" s="145"/>
      <c r="L233" s="101"/>
      <c r="M233" s="228"/>
      <c r="N233" s="103"/>
    </row>
    <row r="234" spans="1:14" x14ac:dyDescent="0.2">
      <c r="A234" s="102"/>
      <c r="B234" s="227"/>
      <c r="C234" s="101"/>
      <c r="D234" s="153" t="s">
        <v>305</v>
      </c>
      <c r="E234" s="143"/>
      <c r="F234" s="101"/>
      <c r="G234" s="101"/>
      <c r="H234" s="101"/>
      <c r="I234" s="101"/>
      <c r="J234" s="153" t="s">
        <v>298</v>
      </c>
      <c r="K234" s="145"/>
      <c r="L234" s="101"/>
      <c r="M234" s="228"/>
      <c r="N234" s="103"/>
    </row>
    <row r="235" spans="1:14" x14ac:dyDescent="0.2">
      <c r="A235" s="148"/>
      <c r="B235" s="227"/>
      <c r="C235" s="101"/>
      <c r="D235" s="101"/>
      <c r="E235" s="101"/>
      <c r="F235" s="101"/>
      <c r="G235" s="101"/>
      <c r="H235" s="238"/>
      <c r="I235" s="238"/>
      <c r="J235" s="238"/>
      <c r="K235" s="238"/>
      <c r="L235" s="238"/>
      <c r="M235" s="228"/>
      <c r="N235" s="239"/>
    </row>
    <row r="236" spans="1:14" x14ac:dyDescent="0.2">
      <c r="B236" s="219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200"/>
    </row>
    <row r="237" spans="1:14" ht="13.5" thickBot="1" x14ac:dyDescent="0.25">
      <c r="B237" s="237"/>
      <c r="C237" s="210"/>
      <c r="D237" s="210"/>
      <c r="E237" s="210"/>
      <c r="F237" s="210"/>
      <c r="G237" s="210"/>
      <c r="H237" s="210"/>
      <c r="I237" s="210"/>
      <c r="J237" s="210"/>
      <c r="K237" s="210"/>
      <c r="L237" s="210"/>
      <c r="M237" s="222"/>
    </row>
  </sheetData>
  <mergeCells count="33">
    <mergeCell ref="E14:F14"/>
    <mergeCell ref="H14:I14"/>
    <mergeCell ref="E15:F15"/>
    <mergeCell ref="H15:I15"/>
    <mergeCell ref="A4:M4"/>
    <mergeCell ref="C6:D6"/>
    <mergeCell ref="D12:D13"/>
    <mergeCell ref="E12:F13"/>
    <mergeCell ref="G12:G13"/>
    <mergeCell ref="H12:I13"/>
    <mergeCell ref="E18:F18"/>
    <mergeCell ref="H18:I18"/>
    <mergeCell ref="E19:K19"/>
    <mergeCell ref="D21:D22"/>
    <mergeCell ref="E21:I22"/>
    <mergeCell ref="E16:F16"/>
    <mergeCell ref="H16:I16"/>
    <mergeCell ref="E17:F17"/>
    <mergeCell ref="H17:I17"/>
    <mergeCell ref="E27:K27"/>
    <mergeCell ref="E36:F36"/>
    <mergeCell ref="E37:F37"/>
    <mergeCell ref="E23:I23"/>
    <mergeCell ref="E24:I24"/>
    <mergeCell ref="E25:I25"/>
    <mergeCell ref="E26:I26"/>
    <mergeCell ref="I69:K69"/>
    <mergeCell ref="E99:F99"/>
    <mergeCell ref="E100:F100"/>
    <mergeCell ref="G42:H42"/>
    <mergeCell ref="D69:D70"/>
    <mergeCell ref="E69:E70"/>
    <mergeCell ref="F69:H69"/>
  </mergeCells>
  <phoneticPr fontId="11" type="noConversion"/>
  <pageMargins left="0.75" right="0.75" top="0.25" bottom="0.86" header="0.18" footer="0.17"/>
  <pageSetup scale="88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8"/>
  <sheetViews>
    <sheetView workbookViewId="0">
      <selection activeCell="B2" sqref="B2:N58"/>
    </sheetView>
  </sheetViews>
  <sheetFormatPr defaultRowHeight="12.75" x14ac:dyDescent="0.2"/>
  <cols>
    <col min="1" max="1" width="14.42578125" customWidth="1"/>
    <col min="2" max="2" width="3.7109375" customWidth="1"/>
    <col min="3" max="3" width="3.42578125" style="19" customWidth="1"/>
    <col min="4" max="4" width="2" customWidth="1"/>
    <col min="5" max="5" width="3.42578125" customWidth="1"/>
    <col min="6" max="6" width="13.7109375" customWidth="1"/>
    <col min="7" max="9" width="8.7109375" customWidth="1"/>
    <col min="10" max="10" width="7.28515625" customWidth="1"/>
    <col min="11" max="11" width="7.5703125" customWidth="1"/>
    <col min="12" max="12" width="6.28515625" customWidth="1"/>
    <col min="13" max="13" width="10.42578125" customWidth="1"/>
    <col min="14" max="14" width="5.140625" customWidth="1"/>
    <col min="15" max="15" width="2.140625" customWidth="1"/>
  </cols>
  <sheetData>
    <row r="2" spans="2:14" x14ac:dyDescent="0.2">
      <c r="B2" s="1"/>
      <c r="C2" s="104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 x14ac:dyDescent="0.2">
      <c r="B3" s="4"/>
      <c r="C3" s="10" t="s">
        <v>205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26" customFormat="1" ht="33" customHeight="1" x14ac:dyDescent="0.2">
      <c r="B4" s="317" t="s">
        <v>270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9"/>
    </row>
    <row r="5" spans="2:14" s="26" customFormat="1" ht="12.75" customHeight="1" x14ac:dyDescent="0.2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ht="15.75" x14ac:dyDescent="0.2">
      <c r="B6" s="4"/>
      <c r="C6" s="10"/>
      <c r="D6" s="342" t="s">
        <v>264</v>
      </c>
      <c r="E6" s="342"/>
      <c r="F6" s="96" t="s">
        <v>265</v>
      </c>
      <c r="G6" s="5"/>
      <c r="H6" s="5"/>
      <c r="I6" s="5"/>
      <c r="J6" s="5"/>
      <c r="K6" s="5"/>
      <c r="L6" s="5"/>
      <c r="M6" s="5"/>
      <c r="N6" s="6"/>
    </row>
    <row r="7" spans="2:14" x14ac:dyDescent="0.2">
      <c r="B7" s="4"/>
      <c r="C7" s="10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2:14" x14ac:dyDescent="0.2">
      <c r="B8" s="4"/>
      <c r="C8" s="10"/>
      <c r="D8" s="5"/>
      <c r="E8" s="99"/>
      <c r="F8" s="101" t="s">
        <v>266</v>
      </c>
      <c r="G8" s="5"/>
      <c r="H8" s="5"/>
      <c r="I8" s="5"/>
      <c r="J8" s="5"/>
      <c r="K8" s="5"/>
      <c r="L8" s="5"/>
      <c r="M8" s="5"/>
      <c r="N8" s="6"/>
    </row>
    <row r="9" spans="2:14" x14ac:dyDescent="0.2">
      <c r="B9" s="4"/>
      <c r="C9" s="10"/>
      <c r="D9" s="5"/>
      <c r="E9" s="101" t="s">
        <v>267</v>
      </c>
      <c r="F9" s="101"/>
      <c r="G9" s="5"/>
      <c r="H9" s="5"/>
      <c r="I9" s="5"/>
      <c r="J9" s="5"/>
      <c r="K9" s="5"/>
      <c r="L9" s="5"/>
      <c r="M9" s="5"/>
      <c r="N9" s="6"/>
    </row>
    <row r="10" spans="2:14" x14ac:dyDescent="0.2">
      <c r="B10" s="4"/>
      <c r="C10" s="10"/>
      <c r="D10" s="5"/>
      <c r="E10" s="101"/>
      <c r="F10" s="101" t="s">
        <v>268</v>
      </c>
      <c r="G10" s="5"/>
      <c r="H10" s="5"/>
      <c r="I10" s="5"/>
      <c r="J10" s="5"/>
      <c r="K10" s="5"/>
      <c r="L10" s="5"/>
      <c r="M10" s="5"/>
      <c r="N10" s="6"/>
    </row>
    <row r="11" spans="2:14" x14ac:dyDescent="0.2">
      <c r="B11" s="4"/>
      <c r="C11" s="10"/>
      <c r="D11" s="5"/>
      <c r="E11" s="101" t="s">
        <v>269</v>
      </c>
      <c r="F11" s="101"/>
      <c r="G11" s="5"/>
      <c r="H11" s="5"/>
      <c r="I11" s="5"/>
      <c r="J11" s="5"/>
      <c r="K11" s="5"/>
      <c r="L11" s="5"/>
      <c r="M11" s="5"/>
      <c r="N11" s="6"/>
    </row>
    <row r="12" spans="2:14" x14ac:dyDescent="0.2">
      <c r="B12" s="4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2:14" x14ac:dyDescent="0.2">
      <c r="B13" s="4"/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2:14" x14ac:dyDescent="0.2">
      <c r="B14" s="4"/>
      <c r="C14" s="10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2:14" x14ac:dyDescent="0.2">
      <c r="B15" s="4"/>
      <c r="C15" s="10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2:14" x14ac:dyDescent="0.2">
      <c r="B16" s="4"/>
      <c r="C16" s="10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2:14" x14ac:dyDescent="0.2">
      <c r="B17" s="4"/>
      <c r="C17" s="10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2:14" x14ac:dyDescent="0.2">
      <c r="B18" s="4"/>
      <c r="C18" s="10"/>
      <c r="D18" s="5"/>
      <c r="E18" s="128"/>
      <c r="F18" s="5"/>
      <c r="G18" s="5"/>
      <c r="H18" s="5"/>
      <c r="I18" s="5"/>
      <c r="J18" s="5"/>
      <c r="K18" s="5"/>
      <c r="L18" s="5"/>
      <c r="M18" s="5"/>
      <c r="N18" s="6"/>
    </row>
    <row r="19" spans="2:14" x14ac:dyDescent="0.2">
      <c r="B19" s="4"/>
      <c r="C19" s="10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2:14" x14ac:dyDescent="0.2">
      <c r="B20" s="4"/>
      <c r="C20" s="10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2:14" x14ac:dyDescent="0.2">
      <c r="B21" s="4"/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2:14" x14ac:dyDescent="0.2">
      <c r="B22" s="4"/>
      <c r="C22" s="10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2:14" x14ac:dyDescent="0.2">
      <c r="B23" s="4"/>
      <c r="C23" s="10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2:14" x14ac:dyDescent="0.2">
      <c r="B24" s="4"/>
      <c r="C24" s="10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2:14" x14ac:dyDescent="0.2">
      <c r="B25" s="4"/>
      <c r="C25" s="10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2:14" x14ac:dyDescent="0.2">
      <c r="B26" s="4"/>
      <c r="C26" s="10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</row>
    <row r="27" spans="2:14" x14ac:dyDescent="0.2">
      <c r="B27" s="4"/>
      <c r="C27" s="10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2:14" x14ac:dyDescent="0.2">
      <c r="B28" s="4"/>
      <c r="C28" s="10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 x14ac:dyDescent="0.2">
      <c r="B29" s="4"/>
      <c r="C29" s="10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 x14ac:dyDescent="0.2">
      <c r="B30" s="4"/>
      <c r="C30" s="10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4" x14ac:dyDescent="0.2">
      <c r="B31" s="4"/>
      <c r="C31" s="10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4" x14ac:dyDescent="0.2">
      <c r="B32" s="4"/>
      <c r="C32" s="10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 x14ac:dyDescent="0.2">
      <c r="B33" s="4"/>
      <c r="C33" s="10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2:14" x14ac:dyDescent="0.2">
      <c r="B34" s="4"/>
      <c r="C34" s="10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4" x14ac:dyDescent="0.2">
      <c r="B35" s="4"/>
      <c r="C35" s="10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2:14" x14ac:dyDescent="0.2">
      <c r="B36" s="4"/>
      <c r="C36" s="10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2:14" x14ac:dyDescent="0.2">
      <c r="B37" s="4"/>
      <c r="C37" s="10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2:14" x14ac:dyDescent="0.2">
      <c r="B38" s="4"/>
      <c r="C38" s="10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2:14" x14ac:dyDescent="0.2">
      <c r="B39" s="4"/>
      <c r="C39" s="10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2:14" x14ac:dyDescent="0.2">
      <c r="B40" s="4"/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2:14" x14ac:dyDescent="0.2">
      <c r="B41" s="4"/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4" x14ac:dyDescent="0.2">
      <c r="B42" s="4"/>
      <c r="C42" s="10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2:14" x14ac:dyDescent="0.2">
      <c r="B43" s="4"/>
      <c r="C43" s="10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 x14ac:dyDescent="0.2">
      <c r="B44" s="4"/>
      <c r="C44" s="10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2:14" x14ac:dyDescent="0.2">
      <c r="B45" s="4"/>
      <c r="C45" s="10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 x14ac:dyDescent="0.2">
      <c r="B46" s="4"/>
      <c r="C46" s="10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2:14" x14ac:dyDescent="0.2">
      <c r="B47" s="4"/>
      <c r="C47" s="10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 x14ac:dyDescent="0.2">
      <c r="B48" s="4"/>
      <c r="C48" s="10"/>
      <c r="D48" s="5"/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2:14" x14ac:dyDescent="0.2">
      <c r="B49" s="4"/>
      <c r="C49" s="10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2:14" x14ac:dyDescent="0.2">
      <c r="B50" s="4"/>
      <c r="C50" s="10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2:14" x14ac:dyDescent="0.2">
      <c r="B51" s="4"/>
      <c r="C51" s="10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2:14" x14ac:dyDescent="0.2">
      <c r="B52" s="4"/>
      <c r="C52" s="10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2:14" ht="15" x14ac:dyDescent="0.2">
      <c r="B53" s="4"/>
      <c r="C53" s="10"/>
      <c r="D53" s="5"/>
      <c r="E53" s="5"/>
      <c r="F53" s="5"/>
      <c r="G53" s="5"/>
      <c r="H53" s="5"/>
      <c r="I53" s="343" t="s">
        <v>138</v>
      </c>
      <c r="J53" s="343"/>
      <c r="K53" s="343"/>
      <c r="L53" s="343"/>
      <c r="M53" s="343"/>
      <c r="N53" s="6"/>
    </row>
    <row r="54" spans="2:14" ht="15" x14ac:dyDescent="0.2">
      <c r="B54" s="4"/>
      <c r="C54" s="10"/>
      <c r="D54" s="5"/>
      <c r="E54" s="5"/>
      <c r="F54" s="5"/>
      <c r="G54" s="5"/>
      <c r="H54" s="5"/>
      <c r="I54" s="341" t="str">
        <f>Kopertina!C37</f>
        <v xml:space="preserve"> (                               )</v>
      </c>
      <c r="J54" s="341"/>
      <c r="K54" s="341"/>
      <c r="L54" s="341"/>
      <c r="M54" s="341"/>
      <c r="N54" s="6"/>
    </row>
    <row r="55" spans="2:14" x14ac:dyDescent="0.2">
      <c r="B55" s="4"/>
      <c r="C55" s="10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2:14" x14ac:dyDescent="0.2">
      <c r="B56" s="4"/>
      <c r="C56" s="10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2:14" x14ac:dyDescent="0.2">
      <c r="B57" s="4"/>
      <c r="C57" s="10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</row>
    <row r="58" spans="2:14" x14ac:dyDescent="0.2">
      <c r="B58" s="7"/>
      <c r="C58" s="23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</row>
  </sheetData>
  <mergeCells count="4">
    <mergeCell ref="I54:M54"/>
    <mergeCell ref="B4:N4"/>
    <mergeCell ref="D6:E6"/>
    <mergeCell ref="I53:M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Kopertina</vt:lpstr>
      <vt:lpstr>Aktivet</vt:lpstr>
      <vt:lpstr>Pasivet</vt:lpstr>
      <vt:lpstr>Ardh.Shpenz.1</vt:lpstr>
      <vt:lpstr>Fluksi M.direkte</vt:lpstr>
      <vt:lpstr>Kapitali pa Konsol.</vt:lpstr>
      <vt:lpstr>Informacion i pergjithshem </vt:lpstr>
      <vt:lpstr>Shpjegim zerave te bilancit </vt:lpstr>
      <vt:lpstr>Shenime te tjera shpjeguese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2011-03-12T18:55:20Z</cp:lastPrinted>
  <dcterms:created xsi:type="dcterms:W3CDTF">2002-02-16T18:16:52Z</dcterms:created>
  <dcterms:modified xsi:type="dcterms:W3CDTF">2019-02-08T09:26:17Z</dcterms:modified>
</cp:coreProperties>
</file>