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120" activeTab="2"/>
  </bookViews>
  <sheets>
    <sheet name="Faqja e Pare" sheetId="11" r:id="rId1"/>
    <sheet name="AKTIVI" sheetId="9" r:id="rId2"/>
    <sheet name="PASIVI" sheetId="8" r:id="rId3"/>
    <sheet name="PASH-NATYRES" sheetId="10" r:id="rId4"/>
    <sheet name="PASH-FUNKS" sheetId="6" r:id="rId5"/>
    <sheet name="AAM" sheetId="13" r:id="rId6"/>
    <sheet name="Inventaret" sheetId="14" r:id="rId7"/>
    <sheet name="Sheet1" sheetId="15" r:id="rId8"/>
  </sheets>
  <calcPr calcId="114210"/>
</workbook>
</file>

<file path=xl/calcChain.xml><?xml version="1.0" encoding="utf-8"?>
<calcChain xmlns="http://schemas.openxmlformats.org/spreadsheetml/2006/main">
  <c r="D42" i="8"/>
  <c r="D13"/>
  <c r="D14"/>
  <c r="D12"/>
  <c r="D10"/>
  <c r="D6"/>
  <c r="D52"/>
  <c r="D21"/>
  <c r="D26"/>
  <c r="D30"/>
  <c r="E55" i="15"/>
  <c r="E54"/>
  <c r="E51"/>
  <c r="D51"/>
  <c r="D55"/>
  <c r="E35"/>
  <c r="D35"/>
  <c r="E12"/>
  <c r="E11"/>
  <c r="D11" i="6"/>
  <c r="D6"/>
  <c r="D22"/>
  <c r="D29"/>
  <c r="D37"/>
  <c r="D38"/>
  <c r="D39"/>
  <c r="D11" i="10"/>
  <c r="D34"/>
  <c r="D36"/>
  <c r="D38"/>
  <c r="E49" i="9"/>
  <c r="E11"/>
  <c r="E55"/>
  <c r="E56"/>
  <c r="E12"/>
  <c r="E10"/>
  <c r="E7"/>
  <c r="E6"/>
  <c r="E64"/>
  <c r="E71"/>
  <c r="E27"/>
  <c r="E23"/>
  <c r="E22"/>
  <c r="E29"/>
  <c r="D7" i="10"/>
  <c r="D80"/>
  <c r="D31"/>
  <c r="D74"/>
  <c r="G41" i="14"/>
  <c r="G19"/>
  <c r="G33"/>
  <c r="F19"/>
  <c r="F33"/>
  <c r="E19"/>
  <c r="E33"/>
  <c r="G31"/>
  <c r="G17"/>
  <c r="G30" i="13"/>
  <c r="G29"/>
  <c r="G28"/>
  <c r="G49"/>
  <c r="G46"/>
  <c r="G45"/>
  <c r="G44"/>
  <c r="G13"/>
  <c r="G14"/>
  <c r="G12"/>
  <c r="E33"/>
  <c r="G33"/>
  <c r="D47" i="10"/>
  <c r="D59"/>
  <c r="D16"/>
  <c r="D17"/>
  <c r="D18"/>
  <c r="D53"/>
  <c r="D65"/>
  <c r="D48" i="8"/>
  <c r="E44" i="9"/>
  <c r="D57" i="8"/>
  <c r="D43" i="6"/>
  <c r="D44"/>
  <c r="D46"/>
  <c r="G17" i="13"/>
</calcChain>
</file>

<file path=xl/sharedStrings.xml><?xml version="1.0" encoding="utf-8"?>
<sst xmlns="http://schemas.openxmlformats.org/spreadsheetml/2006/main" count="482" uniqueCount="403">
  <si>
    <t>Totali</t>
  </si>
  <si>
    <t xml:space="preserve">Totali </t>
  </si>
  <si>
    <t>Toka</t>
  </si>
  <si>
    <t>Te ardhurat dhe shpenzimet financiare nga njesite e kontrolluara</t>
  </si>
  <si>
    <t>II</t>
  </si>
  <si>
    <t>I</t>
  </si>
  <si>
    <t>IV</t>
  </si>
  <si>
    <t>Sigurime shoqerore</t>
  </si>
  <si>
    <t>Tat.e taksa te ndalura ..</t>
  </si>
  <si>
    <t>Aktive te tjera afatgjata materiale</t>
  </si>
  <si>
    <t>S   (1)</t>
  </si>
  <si>
    <t>S   (3)</t>
  </si>
  <si>
    <t>S   (4)</t>
  </si>
  <si>
    <t>Furnitore</t>
  </si>
  <si>
    <t xml:space="preserve">TOTALI </t>
  </si>
  <si>
    <t xml:space="preserve">totali </t>
  </si>
  <si>
    <t>TVSH e rimbursueshme</t>
  </si>
  <si>
    <t xml:space="preserve">Klient per tu arketuar </t>
  </si>
  <si>
    <t xml:space="preserve">shpenzime te tjera </t>
  </si>
  <si>
    <t>totali</t>
  </si>
  <si>
    <t xml:space="preserve">sherbime bankare </t>
  </si>
  <si>
    <t xml:space="preserve">fitimi I ushtrimit </t>
  </si>
  <si>
    <t>(s)3</t>
  </si>
  <si>
    <t>(s)2</t>
  </si>
  <si>
    <t>S   (2)</t>
  </si>
  <si>
    <t>(Bazuar ne klasifikimin e Shpenzimeve sipas Funksionit)</t>
  </si>
  <si>
    <t xml:space="preserve">Nr </t>
  </si>
  <si>
    <t>Pershkrimi i Elementeve</t>
  </si>
  <si>
    <t>Periudha Raportuese</t>
  </si>
  <si>
    <t>Te ardhurat</t>
  </si>
  <si>
    <t>3   Ndryshimi ne inventarin e prod gateshme e punes ne proces</t>
  </si>
  <si>
    <t>Shpenzimet</t>
  </si>
  <si>
    <t>1   Mallrat,lendet e para,sherbimet per veprimtarine paresore</t>
  </si>
  <si>
    <t>2   Shpenzime te tjera nga veprimtarite e shfrytezimit qe nuk lidhen me veprimtarine kryesore</t>
  </si>
  <si>
    <t>►shpenzimet e reklamave, shpenzimet e nisjes dhe punës kërkimore</t>
  </si>
  <si>
    <t>►shpenzimet e lidhura me krijimin e provizioneve</t>
  </si>
  <si>
    <t>►shumat e parashikuara për llogaritë e arkëtueshme të dyshimta etj</t>
  </si>
  <si>
    <t>►humbjen nga shitje afatgjata materiale dhe investimeve në aktive të patundshme</t>
  </si>
  <si>
    <t>►gjobave dhe ndëshkimeve, humbja neto që vjen nga ndryshimi i kursit të këmbimi</t>
  </si>
  <si>
    <t>►ndryshimet në vlerën e kërkesave për t’u arkëtuar dhe detyrimeve ndaj furnitorëve</t>
  </si>
  <si>
    <t>3   Shpenzime per personelin</t>
  </si>
  <si>
    <t>Shperblimet</t>
  </si>
  <si>
    <t>Pagat per lejet vjetore</t>
  </si>
  <si>
    <t>Festat dhe kompensime te tjera monetare dhe jo monetare</t>
  </si>
  <si>
    <t>4   Amortizimet dhe zhvleresimet</t>
  </si>
  <si>
    <t>5   Shpenzime te tjera</t>
  </si>
  <si>
    <t>Totali shpenzimeve ( shumat )</t>
  </si>
  <si>
    <t>Ill</t>
  </si>
  <si>
    <t>Fitimi (humbja) nga veprimtarite e kryesore (1+2+/-3-8)</t>
  </si>
  <si>
    <t>Totali i të ardhurave dhe shpenzimeve financiare</t>
  </si>
  <si>
    <t>V</t>
  </si>
  <si>
    <t>Fitimi (humbja) para tatimit</t>
  </si>
  <si>
    <t>VI</t>
  </si>
  <si>
    <t>Fitimi (humbja) neto e vitit financiar</t>
  </si>
  <si>
    <t>Mjete Monetare:</t>
  </si>
  <si>
    <t xml:space="preserve">Arka Leke </t>
  </si>
  <si>
    <t>Arka Euro</t>
  </si>
  <si>
    <t xml:space="preserve">Tatim fitim i mbi parapaguar </t>
  </si>
  <si>
    <t>Mobilje dhe Pajisje Zyre</t>
  </si>
  <si>
    <t>Pajisje Informatike</t>
  </si>
  <si>
    <t>Shenime Shpjeguese</t>
  </si>
  <si>
    <t xml:space="preserve">Huate dhe Parapagimet </t>
  </si>
  <si>
    <t xml:space="preserve">Te pagueshme ndaj punonjesve </t>
  </si>
  <si>
    <t xml:space="preserve">Shenime Shpjeguese </t>
  </si>
  <si>
    <t>Kapitali</t>
  </si>
  <si>
    <t xml:space="preserve">Humbja e Vitit Ushtrimor </t>
  </si>
  <si>
    <t>(Bazuar ne klasifikimin e Shpenzimeve sipas Natyres)</t>
  </si>
  <si>
    <t>TE ARDHURAT</t>
  </si>
  <si>
    <t>(s)1</t>
  </si>
  <si>
    <t>► NGA SHERBIMET</t>
  </si>
  <si>
    <t xml:space="preserve">nga shitja e mallrave </t>
  </si>
  <si>
    <t xml:space="preserve">financiare </t>
  </si>
  <si>
    <t>SHPENZIMET =1+2+3+4+5</t>
  </si>
  <si>
    <t>Shpenzime per materiale</t>
  </si>
  <si>
    <t>Shpenzime personeli</t>
  </si>
  <si>
    <t>Amortizimi i Aktiveve Afatgjata</t>
  </si>
  <si>
    <t>Te tjera</t>
  </si>
  <si>
    <t>(s)4</t>
  </si>
  <si>
    <t>shpenzime te tjera</t>
  </si>
  <si>
    <t>Shpenzime financiare</t>
  </si>
  <si>
    <t>humbje nga konvertimi</t>
  </si>
  <si>
    <t>shpenzime per interesa</t>
  </si>
  <si>
    <t>A</t>
  </si>
  <si>
    <t>Fitimi //humbja fiskale  para tatimeve</t>
  </si>
  <si>
    <t>shpenzime te panjohura</t>
  </si>
  <si>
    <t>Tatimi mbi fitimin</t>
  </si>
  <si>
    <t>Fitimi pas tatimit</t>
  </si>
  <si>
    <t xml:space="preserve">te ardhura nga sherbimet </t>
  </si>
  <si>
    <t>te ardhura nga financiare</t>
  </si>
  <si>
    <t xml:space="preserve">blerje mallra sherbime </t>
  </si>
  <si>
    <t xml:space="preserve">paga te punonjesve </t>
  </si>
  <si>
    <t xml:space="preserve">sig shoqerore </t>
  </si>
  <si>
    <t xml:space="preserve">bl energji avull uje </t>
  </si>
  <si>
    <t xml:space="preserve">shpenzime telefon internet </t>
  </si>
  <si>
    <t xml:space="preserve">shpenzime kancelarike </t>
  </si>
  <si>
    <t>Kapitali Aksioner I D.AGOLLI</t>
  </si>
  <si>
    <t xml:space="preserve">Shpenzime per tatime </t>
  </si>
  <si>
    <t>Shoqeria “ MAGNUM OPUS GROUP" Sh.p.k</t>
  </si>
  <si>
    <t xml:space="preserve">AVEZ </t>
  </si>
  <si>
    <t>Pasqyra   e   te  Ardhurave   dhe   Shpenzimeve     2011</t>
  </si>
  <si>
    <t xml:space="preserve">Intesa Sanpaolo ( EUR )  </t>
  </si>
  <si>
    <t>Credins (EUR)</t>
  </si>
  <si>
    <t>Credins (USD)</t>
  </si>
  <si>
    <t>S    (5)</t>
  </si>
  <si>
    <t>Amortizim I llogaritur per Aktivet</t>
  </si>
  <si>
    <t>Amortizim I llogaritur Pajisje Zyre dhe Informatike</t>
  </si>
  <si>
    <t>s (6)</t>
  </si>
  <si>
    <t>shpenzime noteriale</t>
  </si>
  <si>
    <t xml:space="preserve"> Lek</t>
  </si>
  <si>
    <t>Parapagime</t>
  </si>
  <si>
    <t>humbje nga kembimet valutore</t>
  </si>
  <si>
    <r>
      <t xml:space="preserve">Mikronjesia  </t>
    </r>
    <r>
      <rPr>
        <sz val="12"/>
        <color indexed="8"/>
        <rFont val="Arial"/>
        <family val="2"/>
      </rPr>
      <t>(te ardhurat jane &lt;10 milione ose punonjesit jane &lt;10)</t>
    </r>
  </si>
  <si>
    <t xml:space="preserve">Emertimi Mikronjesise                        </t>
  </si>
  <si>
    <t>MAGNUM OPUS GROUP</t>
  </si>
  <si>
    <t>NIPT -i</t>
  </si>
  <si>
    <t>L12205027C</t>
  </si>
  <si>
    <t>Adresa e Selise</t>
  </si>
  <si>
    <t xml:space="preserve">Data e krijimit </t>
  </si>
  <si>
    <t xml:space="preserve">Nr. i Regjistrit Tregetar                    </t>
  </si>
  <si>
    <t xml:space="preserve">Veprimtaria Kryesore                      </t>
  </si>
  <si>
    <t xml:space="preserve">  P A S Q Y R A T    F I N A N C I A R E</t>
  </si>
  <si>
    <t xml:space="preserve">                                   ( M I K R O N J E S I T E )</t>
  </si>
  <si>
    <t xml:space="preserve">                                                                                       ( Ne zbarim te Standartit Kombetar te Kontabilitetit Nr.15 )</t>
  </si>
  <si>
    <t>Pasqyra Financiare jane te shprehura ne</t>
  </si>
  <si>
    <t>Leke</t>
  </si>
  <si>
    <t>Pasqyra Financiare jane te rumbullakosura ne</t>
  </si>
  <si>
    <t>Periudha Kontabel e Pasqyrave Financiare</t>
  </si>
  <si>
    <t>Deri   31.12.2011</t>
  </si>
  <si>
    <t>Data e mbylljes se Pasqyrave Financiare</t>
  </si>
  <si>
    <t>Pagesa te pagueshme</t>
  </si>
  <si>
    <t xml:space="preserve">Intesa SanPaolo ( LEK )  </t>
  </si>
  <si>
    <t xml:space="preserve">Shenime Financiare </t>
  </si>
  <si>
    <t>4      Puna e kryer nga njesia ekonomike per qellimet e veta dhe e kapitalizuar</t>
  </si>
  <si>
    <r>
      <t xml:space="preserve">1    </t>
    </r>
    <r>
      <rPr>
        <sz val="12"/>
        <color indexed="8"/>
        <rFont val="Arial"/>
        <family val="2"/>
      </rPr>
      <t>Te ardhura nga shitjet</t>
    </r>
  </si>
  <si>
    <r>
      <t xml:space="preserve">► </t>
    </r>
    <r>
      <rPr>
        <sz val="12"/>
        <color indexed="8"/>
        <rFont val="Arial"/>
        <family val="2"/>
      </rPr>
      <t>mallrat</t>
    </r>
  </si>
  <si>
    <r>
      <t xml:space="preserve">► </t>
    </r>
    <r>
      <rPr>
        <sz val="12"/>
        <color indexed="8"/>
        <rFont val="Arial"/>
        <family val="2"/>
      </rPr>
      <t>produktet</t>
    </r>
  </si>
  <si>
    <r>
      <t xml:space="preserve">► </t>
    </r>
    <r>
      <rPr>
        <sz val="12"/>
        <color indexed="8"/>
        <rFont val="Arial"/>
        <family val="2"/>
      </rPr>
      <t>sherbimet</t>
    </r>
  </si>
  <si>
    <r>
      <t xml:space="preserve">2   </t>
    </r>
    <r>
      <rPr>
        <sz val="12"/>
        <color indexed="8"/>
        <rFont val="Arial"/>
        <family val="2"/>
      </rPr>
      <t>Nga veprimtarite e shfrytezimit</t>
    </r>
  </si>
  <si>
    <r>
      <t xml:space="preserve">► </t>
    </r>
    <r>
      <rPr>
        <sz val="12"/>
        <color indexed="8"/>
        <rFont val="Arial"/>
        <family val="2"/>
      </rPr>
      <t>fitimet nga shitja e AAGJM+AAJM</t>
    </r>
  </si>
  <si>
    <r>
      <t xml:space="preserve">► </t>
    </r>
    <r>
      <rPr>
        <sz val="12"/>
        <color indexed="8"/>
        <rFont val="Arial"/>
        <family val="2"/>
      </rPr>
      <t>fitimet nga Investimet pasuri patundeshme</t>
    </r>
  </si>
  <si>
    <r>
      <t xml:space="preserve">► </t>
    </r>
    <r>
      <rPr>
        <sz val="12"/>
        <color indexed="8"/>
        <rFont val="Arial"/>
        <family val="2"/>
      </rPr>
      <t>gjobat per vonesa</t>
    </r>
  </si>
  <si>
    <r>
      <t xml:space="preserve">► </t>
    </r>
    <r>
      <rPr>
        <sz val="12"/>
        <color indexed="8"/>
        <rFont val="Arial"/>
        <family val="2"/>
      </rPr>
      <t>ndryshimet ne kursin e kembimit</t>
    </r>
  </si>
  <si>
    <r>
      <t xml:space="preserve">► </t>
    </r>
    <r>
      <rPr>
        <sz val="12"/>
        <color indexed="8"/>
        <rFont val="Arial"/>
        <family val="2"/>
      </rPr>
      <t>shpenzimet për mbajtjen e llogarive</t>
    </r>
  </si>
  <si>
    <r>
      <t xml:space="preserve">► </t>
    </r>
    <r>
      <rPr>
        <sz val="12"/>
        <color indexed="8"/>
        <rFont val="Arial"/>
        <family val="2"/>
      </rPr>
      <t>këshillim, shpenzimet për zyrën, sigurimet,</t>
    </r>
  </si>
  <si>
    <r>
      <t xml:space="preserve">► </t>
    </r>
    <r>
      <rPr>
        <sz val="12"/>
        <color indexed="8"/>
        <rFont val="Arial"/>
        <family val="2"/>
      </rPr>
      <t>pagat</t>
    </r>
  </si>
  <si>
    <r>
      <t xml:space="preserve">► </t>
    </r>
    <r>
      <rPr>
        <sz val="12"/>
        <color indexed="8"/>
        <rFont val="Arial"/>
        <family val="2"/>
      </rPr>
      <t>sigurimet shoqerore</t>
    </r>
  </si>
  <si>
    <r>
      <t xml:space="preserve">► </t>
    </r>
    <r>
      <rPr>
        <sz val="12"/>
        <color indexed="8"/>
        <rFont val="Arial"/>
        <family val="2"/>
      </rPr>
      <t>sigurimet per pension</t>
    </r>
  </si>
  <si>
    <r>
      <t xml:space="preserve">► </t>
    </r>
    <r>
      <rPr>
        <sz val="12"/>
        <color indexed="8"/>
        <rFont val="Arial"/>
        <family val="2"/>
      </rPr>
      <t>Të ardhurat dhe shpenzimet nga interesi</t>
    </r>
  </si>
  <si>
    <r>
      <t xml:space="preserve">► </t>
    </r>
    <r>
      <rPr>
        <sz val="12"/>
        <color indexed="8"/>
        <rFont val="Arial"/>
        <family val="2"/>
      </rPr>
      <t>Fitimet (humbjet) nga kursi i këmbimi</t>
    </r>
  </si>
  <si>
    <t>Kontribut nga ortaku Dritan Agolli</t>
  </si>
  <si>
    <t xml:space="preserve">Shoqeria </t>
  </si>
  <si>
    <t xml:space="preserve">NIPTI </t>
  </si>
  <si>
    <t>Nr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</si>
  <si>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</si>
  <si>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</si>
  <si>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</si>
  <si>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</si>
  <si>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</si>
  <si>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</si>
  <si>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</si>
  <si>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</si>
  <si>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</si>
  <si>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 xml:space="preserve">             TOTALI</t>
  </si>
  <si>
    <t>Makineri,paisje,vegla</t>
  </si>
  <si>
    <t>Administratori</t>
  </si>
  <si>
    <t>Magnum Opus Group</t>
  </si>
  <si>
    <t>Aktivet Afatgjata Materiale  me vlere fillestare   2011</t>
  </si>
  <si>
    <t>Mobilje dhe pajisje</t>
  </si>
  <si>
    <t>Inventar I Imet</t>
  </si>
  <si>
    <t>Amortizimi A.A.Materiale   2011</t>
  </si>
  <si>
    <t>Vlera Kontabel Neto e A.A.Materiale  2011</t>
  </si>
  <si>
    <r>
      <t xml:space="preserve">►    </t>
    </r>
    <r>
      <rPr>
        <i/>
        <sz val="11"/>
        <color indexed="8"/>
        <rFont val="Arial"/>
        <family val="2"/>
      </rPr>
      <t>Inventar ne celje</t>
    </r>
  </si>
  <si>
    <r>
      <t xml:space="preserve">►    </t>
    </r>
    <r>
      <rPr>
        <i/>
        <sz val="11"/>
        <color indexed="8"/>
        <rFont val="Arial"/>
        <family val="2"/>
      </rPr>
      <t>Inventari ne fund te vitit</t>
    </r>
  </si>
  <si>
    <r>
      <t xml:space="preserve">►    </t>
    </r>
    <r>
      <rPr>
        <i/>
        <sz val="11"/>
        <color indexed="8"/>
        <rFont val="Arial"/>
        <family val="2"/>
      </rPr>
      <t>Pagat</t>
    </r>
  </si>
  <si>
    <r>
      <t xml:space="preserve">►    </t>
    </r>
    <r>
      <rPr>
        <i/>
        <sz val="11"/>
        <color indexed="8"/>
        <rFont val="Arial"/>
        <family val="2"/>
      </rPr>
      <t>Siguracion</t>
    </r>
  </si>
  <si>
    <r>
      <t xml:space="preserve">►    </t>
    </r>
    <r>
      <rPr>
        <sz val="11"/>
        <color indexed="8"/>
        <rFont val="Arial"/>
        <family val="2"/>
      </rPr>
      <t>Energji uji,fax,telefon,internet</t>
    </r>
  </si>
  <si>
    <t>►       Shpenzime te qarkullimit te mallit e transports</t>
  </si>
  <si>
    <r>
      <t xml:space="preserve">►    </t>
    </r>
    <r>
      <rPr>
        <sz val="11"/>
        <color indexed="8"/>
        <rFont val="Arial"/>
        <family val="2"/>
      </rPr>
      <t>Qera ambjenti</t>
    </r>
  </si>
  <si>
    <r>
      <t xml:space="preserve">►    </t>
    </r>
    <r>
      <rPr>
        <sz val="11"/>
        <color indexed="8"/>
        <rFont val="Arial"/>
        <family val="2"/>
      </rPr>
      <t>Pagesa honorare</t>
    </r>
  </si>
  <si>
    <r>
      <t xml:space="preserve">►    </t>
    </r>
    <r>
      <rPr>
        <sz val="11"/>
        <color indexed="8"/>
        <rFont val="Arial"/>
        <family val="2"/>
      </rPr>
      <t>Taksat Doganore e Bashkiake</t>
    </r>
  </si>
  <si>
    <r>
      <t xml:space="preserve">►     </t>
    </r>
    <r>
      <rPr>
        <sz val="11"/>
        <color indexed="8"/>
        <rFont val="Arial"/>
        <family val="2"/>
      </rPr>
      <t>Interesa te paguara dhe komisione bankare</t>
    </r>
  </si>
  <si>
    <t>Rr. Jeronim De Rada,Nd 1,Hyrja 20,Ap 8,Njesia Bashkiake nr 2</t>
  </si>
  <si>
    <t>Studime ne nivelin strategjik,manaxherial dhe operacional,analiza,sondazhe,kerkime.</t>
  </si>
  <si>
    <t>Konsulenca ligjore dhe financiare.Sherbime administrative dhe manaxhim projektesh</t>
  </si>
  <si>
    <t>Lek</t>
  </si>
  <si>
    <t>Valute</t>
  </si>
  <si>
    <t xml:space="preserve">                               Viti 2011</t>
  </si>
  <si>
    <t>INV</t>
  </si>
  <si>
    <t>Cmim</t>
  </si>
  <si>
    <t>Vlefte</t>
  </si>
  <si>
    <t>INV01</t>
  </si>
  <si>
    <t>Makine per qepje dok.S6030B/60flete</t>
  </si>
  <si>
    <t>736.250</t>
  </si>
  <si>
    <t>INV011</t>
  </si>
  <si>
    <t>Makine llogaritese Truly 836-12digit</t>
  </si>
  <si>
    <t>767.250</t>
  </si>
  <si>
    <t>INV012</t>
  </si>
  <si>
    <t>PMP Mbajtese kancelarie 984 SW</t>
  </si>
  <si>
    <t>1,007.500</t>
  </si>
  <si>
    <t>INV02</t>
  </si>
  <si>
    <t>Makine per qepje dok.(24/6),dore</t>
  </si>
  <si>
    <t>465.000</t>
  </si>
  <si>
    <t>INV03</t>
  </si>
  <si>
    <t>Portapena dru+metal Siam</t>
  </si>
  <si>
    <t>255.750</t>
  </si>
  <si>
    <t>INV04</t>
  </si>
  <si>
    <t>Kosha per mbajtje dokumentash me dy rafte</t>
  </si>
  <si>
    <t>852.500</t>
  </si>
  <si>
    <t>INV05</t>
  </si>
  <si>
    <t>Kosh per mbajtje dok me tre rafte</t>
  </si>
  <si>
    <t>1,085.000</t>
  </si>
  <si>
    <t>INV07</t>
  </si>
  <si>
    <t>Kosha per letra metalik gri Siam</t>
  </si>
  <si>
    <t>658.750</t>
  </si>
  <si>
    <t>INV08</t>
  </si>
  <si>
    <t>Hapese vrimash per dokumenta D25</t>
  </si>
  <si>
    <t>426.250</t>
  </si>
  <si>
    <t>INV09</t>
  </si>
  <si>
    <t>Makine llogaritese Canon WS-1210T</t>
  </si>
  <si>
    <t>1,627.500</t>
  </si>
  <si>
    <t>INV10</t>
  </si>
  <si>
    <t>Hapese vrimash per dokumenta 70 flete</t>
  </si>
  <si>
    <t>1,860.000</t>
  </si>
  <si>
    <t>MO</t>
  </si>
  <si>
    <t>MOBILJE DHE ORENDI ZYRE</t>
  </si>
  <si>
    <t>tavoline zyre</t>
  </si>
  <si>
    <t>90,000.000</t>
  </si>
  <si>
    <t>MO1</t>
  </si>
  <si>
    <t>karrige rrotulluese</t>
  </si>
  <si>
    <t>28,000.000</t>
  </si>
  <si>
    <t>MO10</t>
  </si>
  <si>
    <t>Tavoline e vogel (NOVA)</t>
  </si>
  <si>
    <t>23,624.050</t>
  </si>
  <si>
    <t>MO2</t>
  </si>
  <si>
    <t>karrige statike</t>
  </si>
  <si>
    <t>11,310.000</t>
  </si>
  <si>
    <t>MO3</t>
  </si>
  <si>
    <t>Grila</t>
  </si>
  <si>
    <t>641.660</t>
  </si>
  <si>
    <t>MO4</t>
  </si>
  <si>
    <t>Tavoline Pune</t>
  </si>
  <si>
    <t>16,500.000</t>
  </si>
  <si>
    <t>MO5</t>
  </si>
  <si>
    <t>Sirtare</t>
  </si>
  <si>
    <t>6,500.000</t>
  </si>
  <si>
    <t>MO6</t>
  </si>
  <si>
    <t>Kuzhine</t>
  </si>
  <si>
    <t>50,000.000</t>
  </si>
  <si>
    <t>MO7</t>
  </si>
  <si>
    <t>Tavoline</t>
  </si>
  <si>
    <t>15,000.000</t>
  </si>
  <si>
    <t>MO8</t>
  </si>
  <si>
    <t>Biblioteke</t>
  </si>
  <si>
    <t>35,000.000</t>
  </si>
  <si>
    <t>MO9</t>
  </si>
  <si>
    <t>Divan Noguchi</t>
  </si>
  <si>
    <t>59,061.550</t>
  </si>
  <si>
    <t>PZI</t>
  </si>
  <si>
    <t>PAJISJE ZYRE DHE INFORMATIKE</t>
  </si>
  <si>
    <t>PZI 04</t>
  </si>
  <si>
    <t>Switch 16 porta</t>
  </si>
  <si>
    <t>PZI 06</t>
  </si>
  <si>
    <t>Modul RJ-45 Gewiss</t>
  </si>
  <si>
    <t>660.000</t>
  </si>
  <si>
    <t>PZI01</t>
  </si>
  <si>
    <t>Kompjuter HP 500BMT+WideMonitorE5800</t>
  </si>
  <si>
    <t>46,832.630</t>
  </si>
  <si>
    <t>PZI02</t>
  </si>
  <si>
    <t>Power Tree UPS 650VA</t>
  </si>
  <si>
    <t>3,403.880</t>
  </si>
  <si>
    <t>PZI03</t>
  </si>
  <si>
    <t>Fotokopje Toshiba Estudio 351/seria CKD 418391</t>
  </si>
  <si>
    <t>93,333.330</t>
  </si>
  <si>
    <t>PZI05</t>
  </si>
  <si>
    <t xml:space="preserve">frigorifer </t>
  </si>
  <si>
    <t>15,250.000</t>
  </si>
  <si>
    <t>PZI07</t>
  </si>
  <si>
    <t>Kompjuter NEC FL 280+NEC Monitor LCC 26</t>
  </si>
  <si>
    <t>128,156.700</t>
  </si>
  <si>
    <t>Inventar Ekonomik</t>
  </si>
  <si>
    <t>Inventari Ekonomik</t>
  </si>
  <si>
    <t>Amortizim I llogaritur Inventarin Ekonomik</t>
  </si>
  <si>
    <t>Amortizim I llogaritur Mobilje dhe Orendi Zyre</t>
  </si>
  <si>
    <r>
      <t xml:space="preserve">►    </t>
    </r>
    <r>
      <rPr>
        <i/>
        <sz val="11"/>
        <color indexed="8"/>
        <rFont val="Arial"/>
        <family val="2"/>
      </rPr>
      <t>Shpenzimet per sherbimet</t>
    </r>
  </si>
  <si>
    <t>Blerje grila</t>
  </si>
  <si>
    <t>shpenzime Pritje percjellje</t>
  </si>
  <si>
    <t>(s)5</t>
  </si>
  <si>
    <t>s (5)</t>
  </si>
  <si>
    <t>5 (s)6</t>
  </si>
  <si>
    <t>A K T I V E T</t>
  </si>
  <si>
    <t>A K T I V E T    A F A T S H K U R T R A</t>
  </si>
  <si>
    <t>1    Aktivet monetare</t>
  </si>
  <si>
    <r>
      <t xml:space="preserve">&gt;    </t>
    </r>
    <r>
      <rPr>
        <i/>
        <sz val="12"/>
        <color indexed="8"/>
        <rFont val="Arial"/>
        <family val="2"/>
      </rPr>
      <t>Banka</t>
    </r>
  </si>
  <si>
    <t>&gt;    Arka</t>
  </si>
  <si>
    <t>2    Aktive te tjera financiare afatshkurtra</t>
  </si>
  <si>
    <r>
      <t xml:space="preserve">&gt;    </t>
    </r>
    <r>
      <rPr>
        <i/>
        <sz val="12"/>
        <color indexed="8"/>
        <rFont val="Arial"/>
        <family val="2"/>
      </rPr>
      <t>Kerkesa te arketushme</t>
    </r>
  </si>
  <si>
    <t>&gt;    Te tjera te arketushme</t>
  </si>
  <si>
    <t>&gt;    Instrumenta te tjera financiare dhe borxhi</t>
  </si>
  <si>
    <t>3    Inventari</t>
  </si>
  <si>
    <r>
      <t xml:space="preserve">&gt;    </t>
    </r>
    <r>
      <rPr>
        <i/>
        <sz val="12"/>
        <color indexed="8"/>
        <rFont val="Arial"/>
        <family val="2"/>
      </rPr>
      <t>Lendet e para</t>
    </r>
  </si>
  <si>
    <r>
      <t xml:space="preserve">&gt;    </t>
    </r>
    <r>
      <rPr>
        <i/>
        <sz val="12"/>
        <color indexed="8"/>
        <rFont val="Arial"/>
        <family val="2"/>
      </rPr>
      <t>Prodhim ne proces</t>
    </r>
  </si>
  <si>
    <t>&gt;    Produkte te gatshme</t>
  </si>
  <si>
    <r>
      <t xml:space="preserve">&gt;    </t>
    </r>
    <r>
      <rPr>
        <i/>
        <sz val="12"/>
        <color indexed="8"/>
        <rFont val="Arial"/>
        <family val="2"/>
      </rPr>
      <t>Mallra per rishitje</t>
    </r>
  </si>
  <si>
    <r>
      <t xml:space="preserve">&gt;    </t>
    </r>
    <r>
      <rPr>
        <i/>
        <sz val="12"/>
        <color indexed="8"/>
        <rFont val="Arial"/>
        <family val="2"/>
      </rPr>
      <t>Parapagesa per furnizime</t>
    </r>
  </si>
  <si>
    <t>A K T I V E T    A F A T G J A T A</t>
  </si>
  <si>
    <t>4    Aktive afatgjata materiale</t>
  </si>
  <si>
    <r>
      <t xml:space="preserve">&gt;    </t>
    </r>
    <r>
      <rPr>
        <i/>
        <sz val="12"/>
        <color indexed="8"/>
        <rFont val="Arial"/>
        <family val="2"/>
      </rPr>
      <t>Toka</t>
    </r>
  </si>
  <si>
    <t>&gt;    Ndertesa</t>
  </si>
  <si>
    <t>&gt;    Makineri dhe paisje</t>
  </si>
  <si>
    <t>5    Aktive te tjera afatgjata</t>
  </si>
  <si>
    <t>Totali   Aktiveve</t>
  </si>
  <si>
    <t>Kerkesa te Arketueshme</t>
  </si>
  <si>
    <t>S    (3)</t>
  </si>
  <si>
    <t>Te tjera te arketueshme</t>
  </si>
  <si>
    <t>PASIVET DHE KAPITALI</t>
  </si>
  <si>
    <t>P A S I V E T      A F A T S H K U R T R A</t>
  </si>
  <si>
    <t>1     Huamarjet</t>
  </si>
  <si>
    <r>
      <t xml:space="preserve">&gt;    </t>
    </r>
    <r>
      <rPr>
        <i/>
        <sz val="12"/>
        <color indexed="8"/>
        <rFont val="Arial"/>
        <family val="2"/>
      </rPr>
      <t>Overdraftet bankare</t>
    </r>
  </si>
  <si>
    <t>&gt;    Huamarrje afat shkuatra</t>
  </si>
  <si>
    <r>
      <t xml:space="preserve">&gt;    </t>
    </r>
    <r>
      <rPr>
        <i/>
        <sz val="12"/>
        <color indexed="8"/>
        <rFont val="Arial"/>
        <family val="2"/>
      </rPr>
      <t>Te pagueshme ndaj furnitoreve</t>
    </r>
  </si>
  <si>
    <t>&gt;    Te pagueshme ndaj punonjesve</t>
  </si>
  <si>
    <r>
      <t xml:space="preserve">&gt;    </t>
    </r>
    <r>
      <rPr>
        <i/>
        <sz val="12"/>
        <color indexed="8"/>
        <rFont val="Arial"/>
        <family val="2"/>
      </rPr>
      <t>Detyrime per Sigurime Shoq.Shend.</t>
    </r>
  </si>
  <si>
    <r>
      <t xml:space="preserve">&gt;    </t>
    </r>
    <r>
      <rPr>
        <i/>
        <sz val="12"/>
        <color indexed="8"/>
        <rFont val="Arial"/>
        <family val="2"/>
      </rPr>
      <t>Detyrime tatimore per TAP-in</t>
    </r>
  </si>
  <si>
    <r>
      <t xml:space="preserve">&gt;    </t>
    </r>
    <r>
      <rPr>
        <i/>
        <sz val="12"/>
        <color indexed="8"/>
        <rFont val="Arial"/>
        <family val="2"/>
      </rPr>
      <t>Detyrime tatimore per Tatim Fitimin</t>
    </r>
  </si>
  <si>
    <r>
      <t xml:space="preserve">&gt;    </t>
    </r>
    <r>
      <rPr>
        <i/>
        <sz val="12"/>
        <color indexed="8"/>
        <rFont val="Arial"/>
        <family val="2"/>
      </rPr>
      <t>Detyrime tatimore per Tvsh-ne</t>
    </r>
  </si>
  <si>
    <r>
      <t xml:space="preserve">&gt;    </t>
    </r>
    <r>
      <rPr>
        <i/>
        <sz val="12"/>
        <color indexed="8"/>
        <rFont val="Arial"/>
        <family val="2"/>
      </rPr>
      <t>Detyrime tatimore per Tatimin ne Burim</t>
    </r>
  </si>
  <si>
    <t>&gt;    Debitore dhe Kreditore te tjere</t>
  </si>
  <si>
    <r>
      <t xml:space="preserve">&gt;    </t>
    </r>
    <r>
      <rPr>
        <sz val="12"/>
        <color indexed="8"/>
        <rFont val="Arial"/>
        <family val="2"/>
      </rPr>
      <t>Parapagimet e arketuara</t>
    </r>
  </si>
  <si>
    <r>
      <t>&gt;</t>
    </r>
    <r>
      <rPr>
        <sz val="12"/>
        <rFont val="Arial"/>
        <family val="2"/>
      </rPr>
      <t> </t>
    </r>
  </si>
  <si>
    <t>P A S I V E T      A F A T G J A T A</t>
  </si>
  <si>
    <t>1     Huat afatgjata</t>
  </si>
  <si>
    <t>2    Te tjera afatgjata</t>
  </si>
  <si>
    <t>III</t>
  </si>
  <si>
    <t>K A P I T A L I  (s)4</t>
  </si>
  <si>
    <t>1     Kapitali i Pronarit</t>
  </si>
  <si>
    <t>2    Rezervat</t>
  </si>
  <si>
    <t>3    Fitimi (Humbja)   e   vitit   financiar</t>
  </si>
  <si>
    <t>Totali   Pasiveve</t>
  </si>
  <si>
    <t xml:space="preserve">Te tjera afatgjata </t>
  </si>
  <si>
    <t>Nga      30.09.2011</t>
  </si>
  <si>
    <t>(s)4-(s)5</t>
  </si>
  <si>
    <r>
      <t>&gt;    Aktive tjera afat gjata materiale</t>
    </r>
    <r>
      <rPr>
        <b/>
        <sz val="12"/>
        <color indexed="8"/>
        <rFont val="Arial"/>
        <family val="2"/>
      </rPr>
      <t xml:space="preserve"> </t>
    </r>
  </si>
  <si>
    <r>
      <t>2</t>
    </r>
    <r>
      <rPr>
        <b/>
        <i/>
        <sz val="12"/>
        <color indexed="8"/>
        <rFont val="Arial"/>
        <family val="2"/>
      </rPr>
      <t xml:space="preserve">    </t>
    </r>
    <r>
      <rPr>
        <b/>
        <sz val="12"/>
        <color indexed="8"/>
        <rFont val="Arial"/>
        <family val="2"/>
      </rPr>
      <t>Detyrimet tregetare</t>
    </r>
  </si>
  <si>
    <t>Shpenzimet e panjohura</t>
  </si>
  <si>
    <r>
      <t xml:space="preserve">        </t>
    </r>
    <r>
      <rPr>
        <b/>
        <u/>
        <sz val="14"/>
        <rFont val="Arial"/>
        <family val="2"/>
      </rPr>
      <t>Pasqyra   e   te  Ardhurave   dhe   Shpenzimeve 31.12.2011</t>
    </r>
  </si>
  <si>
    <t>( Gjendje Inventareve 31.12.2011 )</t>
  </si>
  <si>
    <t xml:space="preserve">MAGNUM OPUS GROUP </t>
  </si>
  <si>
    <t>DEKLARATA ANALITIKE PER</t>
  </si>
  <si>
    <t>TATIMIN MBI TE ARDHURAT</t>
  </si>
  <si>
    <t xml:space="preserve">NIPT              </t>
  </si>
  <si>
    <t>Periudha Tatimore</t>
  </si>
  <si>
    <t>Emri tregtar</t>
  </si>
  <si>
    <t>Adresa</t>
  </si>
  <si>
    <t xml:space="preserve">E M E R T I M I </t>
  </si>
  <si>
    <t>Sipas Bilancit</t>
  </si>
  <si>
    <t>Fiskale</t>
  </si>
  <si>
    <t>Totali i te ardhurave</t>
  </si>
  <si>
    <t>Totali i shpenzimeve</t>
  </si>
  <si>
    <t>Total shpenzimet e pazbritshme sipas ligjit ( neni 21 ) :</t>
  </si>
  <si>
    <t>a)kosto e blerjes dhe e permirsimit te tokes dhe te truallit</t>
  </si>
  <si>
    <t>b)kosto e blerjes dhe e permirsimit per aktive objekt amortizimi</t>
  </si>
  <si>
    <t xml:space="preserve">c)zmadhim I kapitalit themeltar te shoqerise ose kontributit te secilit person ne ortakeri </t>
  </si>
  <si>
    <t>ç) vlera e sherbimeve ne natyre</t>
  </si>
  <si>
    <t xml:space="preserve">d)kontributet vullnetare te pensioneve </t>
  </si>
  <si>
    <t>dh) dividentet e deklaruar dhe ndarja e fitimit</t>
  </si>
  <si>
    <t xml:space="preserve">e)interesat e paguara mbi interesin maksimal te kredise se caktuar nga Banka e Shqiperise </t>
  </si>
  <si>
    <t>ë) gjobat, kamat-vonesat dhe kushtet e tjera penale</t>
  </si>
  <si>
    <r>
      <t>f)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krijimi ose rritja e rezervave e fondeve te tjera</t>
    </r>
  </si>
  <si>
    <t xml:space="preserve">g)tatimi mbi te ardhurat personale, akciza, tatimi mbi fitimin dhe tatimi mbi vleren e shtuar te zbritshme 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</si>
  <si>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</si>
  <si>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</si>
  <si>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</si>
  <si>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</si>
  <si>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 cdo lloj shpenzimi, masa e te cilit nuk vertetohet me dokumenta</t>
  </si>
  <si>
    <r>
      <t>I)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Arial"/>
        <family val="2"/>
      </rPr>
      <t>interesi I paguar kur huaja dhe parapagimet tejkoalojne kater here kapitalin themelor</t>
    </r>
  </si>
  <si>
    <r>
      <t>II)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nese baza e amortizimit eshte nje shume negative</t>
    </r>
  </si>
  <si>
    <t>m) shpenzime per sherbime teknike, konsulence, menaxhim te palikujduar brenda periudhes tatimore</t>
  </si>
  <si>
    <t>n) amortizim nga rivlersimi I akteve te qendrueshme</t>
  </si>
  <si>
    <t>Rezultati i Vitit Ushtrimor :</t>
  </si>
  <si>
    <r>
      <t>-</t>
    </r>
    <r>
      <rPr>
        <sz val="7"/>
        <color indexed="8"/>
        <rFont val="Times New Roman"/>
        <family val="1"/>
      </rPr>
      <t xml:space="preserve">  </t>
    </r>
    <r>
      <rPr>
        <b/>
        <sz val="10"/>
        <color indexed="8"/>
        <rFont val="Arial"/>
        <family val="2"/>
      </rPr>
      <t>Humbja</t>
    </r>
  </si>
  <si>
    <r>
      <t>-</t>
    </r>
    <r>
      <rPr>
        <sz val="7"/>
        <color indexed="8"/>
        <rFont val="Times New Roman"/>
        <family val="1"/>
      </rPr>
      <t xml:space="preserve">  </t>
    </r>
    <r>
      <rPr>
        <b/>
        <sz val="10"/>
        <color indexed="8"/>
        <rFont val="Arial"/>
        <family val="2"/>
      </rPr>
      <t>Fitimi</t>
    </r>
  </si>
  <si>
    <t>Humbja per tu mbartur nga 1 vit me pare</t>
  </si>
  <si>
    <t>Humbja per tu mbartur nga 2 vit me pare</t>
  </si>
  <si>
    <t>Humbja per tu mbartur nga 3 vit me pare</t>
  </si>
  <si>
    <t>Shuma e humbjes per tu mbartur ne vitin ushtrimor</t>
  </si>
  <si>
    <t>Shuma e humbjeve qe nuk barten per efekt fiskal</t>
  </si>
  <si>
    <t>Ftimi i tatueshem</t>
  </si>
  <si>
    <t>Tatim fitimi i llogaritur</t>
  </si>
  <si>
    <t>Zbritje nga fitimi ( rezervat ligjore 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</si>
  <si>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</si>
  <si>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</si>
  <si>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</si>
  <si>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</si>
  <si>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e llogaritur</t>
  </si>
  <si>
    <t xml:space="preserve">            Llogaritja e Amortizimit </t>
  </si>
  <si>
    <t>Ne total llogaritja e amortizimit vjetor = ( a+b+c+d )</t>
  </si>
  <si>
    <r>
      <t>a)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Ndertesa e makineri afat gjate</t>
    </r>
  </si>
  <si>
    <r>
      <t>b)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Aktive te patrupezuara</t>
    </r>
  </si>
  <si>
    <r>
      <t>c)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Kompjuterat dhe sisteme informacioni</t>
    </r>
  </si>
  <si>
    <r>
      <t>d)</t>
    </r>
    <r>
      <rPr>
        <sz val="7"/>
        <color indexed="8"/>
        <rFont val="Times New Roman"/>
        <family val="1"/>
      </rPr>
      <t xml:space="preserve"> </t>
    </r>
    <r>
      <rPr>
        <sz val="8"/>
        <color indexed="8"/>
        <rFont val="Arial"/>
        <family val="2"/>
      </rPr>
      <t>Te gjitha aktivet e tjera te aktivitetit</t>
    </r>
  </si>
  <si>
    <t>L 12205027C</t>
  </si>
  <si>
    <t>►    Shpenzime amortizimi</t>
  </si>
  <si>
    <t>►    Shpenzime administrative,mirembajtje dhe te tjera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</si>
</sst>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62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singleAccounting"/>
      <sz val="10"/>
      <color indexed="8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sz val="14"/>
      <color indexed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0"/>
      <name val="Arial"/>
    </font>
    <font>
      <sz val="9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u val="singleAccounting"/>
      <sz val="12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name val="Times New Roman"/>
      <family val="1"/>
    </font>
    <font>
      <u/>
      <sz val="10"/>
      <name val="Arial"/>
      <family val="2"/>
    </font>
    <font>
      <u val="doub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indexed="8"/>
      <name val="Arial"/>
      <family val="2"/>
    </font>
    <font>
      <b/>
      <sz val="26"/>
      <color indexed="8"/>
      <name val="Arial"/>
      <family val="2"/>
    </font>
    <font>
      <b/>
      <sz val="9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indexed="8"/>
      <name val="Arial"/>
      <family val="2"/>
    </font>
    <font>
      <sz val="11"/>
      <color indexed="8"/>
      <name val="Courier New"/>
      <family val="3"/>
    </font>
    <font>
      <sz val="12"/>
      <color indexed="8"/>
      <name val="Courier New"/>
      <family val="3"/>
    </font>
    <font>
      <b/>
      <i/>
      <sz val="11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color indexed="8"/>
      <name val="Arial"/>
      <family val="2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b/>
      <sz val="11"/>
      <color indexed="8"/>
      <name val="Arial"/>
      <charset val="1"/>
    </font>
    <font>
      <b/>
      <sz val="8"/>
      <color indexed="8"/>
      <name val="Arial"/>
      <family val="2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8"/>
      <name val="Arial"/>
      <family val="2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6"/>
      <name val="Baskerville Old Face"/>
      <family val="1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u val="singleAccounting"/>
      <sz val="11"/>
      <color indexed="8"/>
      <name val="Arial"/>
      <family val="2"/>
    </font>
    <font>
      <b/>
      <u val="singleAccounting"/>
      <sz val="12"/>
      <name val="Arial"/>
      <family val="2"/>
    </font>
    <font>
      <sz val="16"/>
      <color indexed="8"/>
      <name val="Arial"/>
      <charset val="1"/>
    </font>
    <font>
      <sz val="8"/>
      <color indexed="8"/>
      <name val="Arial"/>
      <family val="2"/>
    </font>
    <font>
      <sz val="7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1" fillId="0" borderId="0"/>
    <xf numFmtId="0" fontId="43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43" fontId="0" fillId="0" borderId="0" xfId="1" applyFont="1"/>
    <xf numFmtId="0" fontId="5" fillId="2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5" fillId="0" borderId="0" xfId="0" applyFont="1"/>
    <xf numFmtId="0" fontId="0" fillId="3" borderId="0" xfId="0" applyFill="1"/>
    <xf numFmtId="0" fontId="5" fillId="3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/>
    <xf numFmtId="14" fontId="16" fillId="2" borderId="0" xfId="0" applyNumberFormat="1" applyFont="1" applyFill="1" applyAlignment="1">
      <alignment horizontal="right"/>
    </xf>
    <xf numFmtId="0" fontId="16" fillId="0" borderId="0" xfId="0" applyFont="1"/>
    <xf numFmtId="0" fontId="17" fillId="0" borderId="0" xfId="0" applyFont="1"/>
    <xf numFmtId="43" fontId="5" fillId="3" borderId="0" xfId="1" applyFont="1" applyFill="1"/>
    <xf numFmtId="14" fontId="16" fillId="3" borderId="0" xfId="0" applyNumberFormat="1" applyFont="1" applyFill="1" applyAlignment="1">
      <alignment horizontal="right"/>
    </xf>
    <xf numFmtId="0" fontId="6" fillId="0" borderId="0" xfId="5"/>
    <xf numFmtId="43" fontId="0" fillId="0" borderId="0" xfId="3" applyFont="1"/>
    <xf numFmtId="0" fontId="6" fillId="0" borderId="0" xfId="0" applyFont="1" applyBorder="1"/>
    <xf numFmtId="0" fontId="0" fillId="0" borderId="0" xfId="0" applyBorder="1"/>
    <xf numFmtId="0" fontId="5" fillId="0" borderId="0" xfId="0" applyFont="1" applyBorder="1"/>
    <xf numFmtId="43" fontId="10" fillId="0" borderId="0" xfId="1" applyFont="1" applyFill="1"/>
    <xf numFmtId="4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4" fillId="0" borderId="0" xfId="0" applyFont="1" applyBorder="1"/>
    <xf numFmtId="0" fontId="25" fillId="0" borderId="0" xfId="0" applyFont="1" applyBorder="1" applyAlignment="1">
      <alignment horizontal="left"/>
    </xf>
    <xf numFmtId="0" fontId="0" fillId="0" borderId="6" xfId="0" applyBorder="1"/>
    <xf numFmtId="0" fontId="0" fillId="0" borderId="0" xfId="0" applyBorder="1" applyAlignment="1">
      <alignment horizontal="left"/>
    </xf>
    <xf numFmtId="0" fontId="15" fillId="0" borderId="0" xfId="0" applyFont="1" applyBorder="1"/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15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" fillId="0" borderId="0" xfId="0" applyFont="1" applyBorder="1"/>
    <xf numFmtId="0" fontId="29" fillId="0" borderId="0" xfId="0" applyFont="1" applyBorder="1" applyAlignment="1">
      <alignment horizontal="left" indent="15"/>
    </xf>
    <xf numFmtId="0" fontId="30" fillId="0" borderId="0" xfId="0" applyFont="1" applyBorder="1"/>
    <xf numFmtId="0" fontId="15" fillId="0" borderId="0" xfId="0" applyFont="1" applyBorder="1" applyAlignment="1">
      <alignment horizontal="left" indent="15"/>
    </xf>
    <xf numFmtId="0" fontId="15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1" fillId="4" borderId="0" xfId="0" applyFont="1" applyFill="1"/>
    <xf numFmtId="0" fontId="7" fillId="4" borderId="0" xfId="0" applyFont="1" applyFill="1"/>
    <xf numFmtId="14" fontId="7" fillId="4" borderId="0" xfId="0" applyNumberFormat="1" applyFont="1" applyFill="1" applyAlignment="1">
      <alignment horizontal="right"/>
    </xf>
    <xf numFmtId="0" fontId="6" fillId="0" borderId="1" xfId="0" applyFont="1" applyBorder="1"/>
    <xf numFmtId="0" fontId="24" fillId="3" borderId="10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center" vertical="top" wrapText="1"/>
    </xf>
    <xf numFmtId="43" fontId="24" fillId="3" borderId="11" xfId="1" applyFont="1" applyFill="1" applyBorder="1" applyAlignment="1">
      <alignment horizontal="left" vertical="top" wrapText="1" indent="2"/>
    </xf>
    <xf numFmtId="43" fontId="24" fillId="3" borderId="11" xfId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43" fontId="7" fillId="4" borderId="11" xfId="1" applyFont="1" applyFill="1" applyBorder="1" applyAlignment="1">
      <alignment vertical="top" wrapText="1"/>
    </xf>
    <xf numFmtId="0" fontId="21" fillId="3" borderId="13" xfId="0" applyFont="1" applyFill="1" applyBorder="1" applyAlignment="1">
      <alignment horizontal="center" vertical="top" wrapText="1"/>
    </xf>
    <xf numFmtId="0" fontId="24" fillId="3" borderId="9" xfId="0" applyFont="1" applyFill="1" applyBorder="1" applyAlignment="1">
      <alignment vertical="top" wrapText="1"/>
    </xf>
    <xf numFmtId="43" fontId="7" fillId="3" borderId="9" xfId="1" applyFont="1" applyFill="1" applyBorder="1" applyAlignment="1">
      <alignment vertical="top" wrapText="1"/>
    </xf>
    <xf numFmtId="0" fontId="35" fillId="3" borderId="9" xfId="0" applyFont="1" applyFill="1" applyBorder="1" applyAlignment="1">
      <alignment horizontal="left" vertical="top" wrapText="1" indent="1"/>
    </xf>
    <xf numFmtId="43" fontId="31" fillId="3" borderId="9" xfId="1" applyFont="1" applyFill="1" applyBorder="1" applyAlignment="1">
      <alignment vertical="top" wrapText="1"/>
    </xf>
    <xf numFmtId="0" fontId="25" fillId="3" borderId="9" xfId="0" applyFont="1" applyFill="1" applyBorder="1" applyAlignment="1">
      <alignment horizontal="left" vertical="top" wrapText="1"/>
    </xf>
    <xf numFmtId="0" fontId="25" fillId="3" borderId="9" xfId="0" applyFont="1" applyFill="1" applyBorder="1" applyAlignment="1">
      <alignment vertical="top" wrapText="1"/>
    </xf>
    <xf numFmtId="0" fontId="24" fillId="4" borderId="13" xfId="0" applyFont="1" applyFill="1" applyBorder="1" applyAlignment="1">
      <alignment horizontal="center" vertical="top" wrapText="1"/>
    </xf>
    <xf numFmtId="0" fontId="24" fillId="4" borderId="9" xfId="0" applyFont="1" applyFill="1" applyBorder="1" applyAlignment="1">
      <alignment horizontal="center" vertical="top" wrapText="1"/>
    </xf>
    <xf numFmtId="43" fontId="31" fillId="4" borderId="9" xfId="1" applyFont="1" applyFill="1" applyBorder="1" applyAlignment="1">
      <alignment vertical="top" wrapText="1"/>
    </xf>
    <xf numFmtId="0" fontId="21" fillId="3" borderId="10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vertical="top" wrapText="1"/>
    </xf>
    <xf numFmtId="43" fontId="7" fillId="3" borderId="10" xfId="1" applyFont="1" applyFill="1" applyBorder="1" applyAlignment="1">
      <alignment vertical="top" wrapText="1"/>
    </xf>
    <xf numFmtId="0" fontId="21" fillId="3" borderId="12" xfId="0" applyFont="1" applyFill="1" applyBorder="1" applyAlignment="1">
      <alignment horizontal="center" vertical="top" wrapText="1"/>
    </xf>
    <xf numFmtId="0" fontId="35" fillId="3" borderId="11" xfId="0" applyFont="1" applyFill="1" applyBorder="1" applyAlignment="1">
      <alignment horizontal="left" vertical="top" wrapText="1" indent="1"/>
    </xf>
    <xf numFmtId="43" fontId="31" fillId="3" borderId="11" xfId="1" applyFont="1" applyFill="1" applyBorder="1" applyAlignment="1">
      <alignment vertical="top" wrapText="1"/>
    </xf>
    <xf numFmtId="0" fontId="25" fillId="3" borderId="9" xfId="0" applyFont="1" applyFill="1" applyBorder="1" applyAlignment="1">
      <alignment horizontal="left" vertical="top" wrapText="1" indent="1"/>
    </xf>
    <xf numFmtId="43" fontId="31" fillId="3" borderId="13" xfId="1" applyFont="1" applyFill="1" applyBorder="1" applyAlignment="1">
      <alignment vertical="top" wrapText="1"/>
    </xf>
    <xf numFmtId="0" fontId="25" fillId="3" borderId="9" xfId="0" applyFont="1" applyFill="1" applyBorder="1" applyAlignment="1">
      <alignment horizontal="left" vertical="top" wrapText="1" indent="4"/>
    </xf>
    <xf numFmtId="0" fontId="25" fillId="3" borderId="9" xfId="0" applyFont="1" applyFill="1" applyBorder="1" applyAlignment="1">
      <alignment horizontal="right" vertical="top" wrapText="1"/>
    </xf>
    <xf numFmtId="0" fontId="24" fillId="3" borderId="13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vertical="top" wrapText="1"/>
    </xf>
    <xf numFmtId="0" fontId="24" fillId="3" borderId="14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top" wrapText="1"/>
    </xf>
    <xf numFmtId="0" fontId="36" fillId="0" borderId="0" xfId="0" applyFont="1"/>
    <xf numFmtId="0" fontId="36" fillId="0" borderId="0" xfId="0" applyFont="1" applyFill="1"/>
    <xf numFmtId="0" fontId="0" fillId="0" borderId="1" xfId="0" applyBorder="1" applyAlignment="1">
      <alignment horizontal="center"/>
    </xf>
    <xf numFmtId="43" fontId="6" fillId="0" borderId="1" xfId="3" applyBorder="1"/>
    <xf numFmtId="3" fontId="38" fillId="0" borderId="0" xfId="0" applyNumberFormat="1" applyFont="1" applyBorder="1"/>
    <xf numFmtId="3" fontId="0" fillId="0" borderId="0" xfId="0" applyNumberFormat="1" applyBorder="1"/>
    <xf numFmtId="165" fontId="6" fillId="0" borderId="1" xfId="3" applyNumberForma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0" fillId="0" borderId="0" xfId="0" applyNumberFormat="1"/>
    <xf numFmtId="1" fontId="0" fillId="0" borderId="0" xfId="0" applyNumberFormat="1"/>
    <xf numFmtId="43" fontId="0" fillId="0" borderId="0" xfId="3" applyFont="1" applyBorder="1"/>
    <xf numFmtId="43" fontId="6" fillId="0" borderId="0" xfId="3" applyFill="1" applyBorder="1"/>
    <xf numFmtId="0" fontId="7" fillId="4" borderId="16" xfId="0" applyFont="1" applyFill="1" applyBorder="1" applyAlignment="1">
      <alignment vertical="center"/>
    </xf>
    <xf numFmtId="0" fontId="37" fillId="4" borderId="17" xfId="0" applyFont="1" applyFill="1" applyBorder="1" applyAlignment="1">
      <alignment vertical="center"/>
    </xf>
    <xf numFmtId="0" fontId="37" fillId="4" borderId="17" xfId="0" applyFont="1" applyFill="1" applyBorder="1" applyAlignment="1">
      <alignment horizontal="center" vertical="center"/>
    </xf>
    <xf numFmtId="165" fontId="37" fillId="4" borderId="17" xfId="3" applyNumberFormat="1" applyFont="1" applyFill="1" applyBorder="1" applyAlignment="1">
      <alignment vertical="center"/>
    </xf>
    <xf numFmtId="165" fontId="37" fillId="4" borderId="17" xfId="4" applyNumberFormat="1" applyFont="1" applyFill="1" applyBorder="1" applyAlignment="1">
      <alignment vertical="center"/>
    </xf>
    <xf numFmtId="165" fontId="37" fillId="4" borderId="18" xfId="3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/>
    </xf>
    <xf numFmtId="43" fontId="32" fillId="0" borderId="0" xfId="3" applyFont="1"/>
    <xf numFmtId="0" fontId="11" fillId="0" borderId="19" xfId="0" applyFont="1" applyBorder="1"/>
    <xf numFmtId="0" fontId="37" fillId="4" borderId="16" xfId="0" applyFont="1" applyFill="1" applyBorder="1" applyAlignment="1">
      <alignment vertical="center"/>
    </xf>
    <xf numFmtId="43" fontId="37" fillId="4" borderId="17" xfId="3" applyFont="1" applyFill="1" applyBorder="1" applyAlignment="1">
      <alignment vertical="center"/>
    </xf>
    <xf numFmtId="43" fontId="6" fillId="0" borderId="1" xfId="1" applyFont="1" applyBorder="1"/>
    <xf numFmtId="43" fontId="0" fillId="0" borderId="1" xfId="1" applyFont="1" applyBorder="1"/>
    <xf numFmtId="0" fontId="11" fillId="4" borderId="9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40" fillId="0" borderId="0" xfId="0" applyFont="1"/>
    <xf numFmtId="43" fontId="32" fillId="0" borderId="0" xfId="1" applyFont="1"/>
    <xf numFmtId="0" fontId="19" fillId="3" borderId="12" xfId="5" applyFont="1" applyFill="1" applyBorder="1" applyAlignment="1">
      <alignment horizontal="center" vertical="top" wrapText="1"/>
    </xf>
    <xf numFmtId="0" fontId="19" fillId="3" borderId="11" xfId="5" applyFont="1" applyFill="1" applyBorder="1" applyAlignment="1">
      <alignment horizontal="center" vertical="top" wrapText="1"/>
    </xf>
    <xf numFmtId="43" fontId="19" fillId="3" borderId="11" xfId="3" applyFont="1" applyFill="1" applyBorder="1" applyAlignment="1">
      <alignment horizontal="left" vertical="top" wrapText="1" indent="2"/>
    </xf>
    <xf numFmtId="0" fontId="19" fillId="2" borderId="20" xfId="5" applyFont="1" applyFill="1" applyBorder="1" applyAlignment="1">
      <alignment horizontal="center" vertical="top" wrapText="1"/>
    </xf>
    <xf numFmtId="0" fontId="19" fillId="2" borderId="6" xfId="5" applyFont="1" applyFill="1" applyBorder="1" applyAlignment="1">
      <alignment vertical="top" wrapText="1"/>
    </xf>
    <xf numFmtId="43" fontId="19" fillId="2" borderId="6" xfId="3" applyFont="1" applyFill="1" applyBorder="1" applyAlignment="1">
      <alignment vertical="top" wrapText="1"/>
    </xf>
    <xf numFmtId="0" fontId="19" fillId="3" borderId="16" xfId="5" applyFont="1" applyFill="1" applyBorder="1" applyAlignment="1">
      <alignment horizontal="center" vertical="top" wrapText="1"/>
    </xf>
    <xf numFmtId="0" fontId="34" fillId="3" borderId="11" xfId="5" applyFont="1" applyFill="1" applyBorder="1" applyAlignment="1">
      <alignment horizontal="left" vertical="top" wrapText="1" indent="2"/>
    </xf>
    <xf numFmtId="43" fontId="33" fillId="3" borderId="11" xfId="3" applyFont="1" applyFill="1" applyBorder="1" applyAlignment="1">
      <alignment horizontal="left" vertical="top" wrapText="1" indent="2"/>
    </xf>
    <xf numFmtId="0" fontId="19" fillId="3" borderId="20" xfId="5" applyFont="1" applyFill="1" applyBorder="1" applyAlignment="1">
      <alignment horizontal="center" vertical="top" wrapText="1"/>
    </xf>
    <xf numFmtId="0" fontId="34" fillId="3" borderId="6" xfId="5" applyFont="1" applyFill="1" applyBorder="1" applyAlignment="1">
      <alignment horizontal="left" vertical="top" wrapText="1" indent="2"/>
    </xf>
    <xf numFmtId="0" fontId="19" fillId="3" borderId="21" xfId="5" applyFont="1" applyFill="1" applyBorder="1" applyAlignment="1">
      <alignment horizontal="center" vertical="top" wrapText="1"/>
    </xf>
    <xf numFmtId="0" fontId="33" fillId="3" borderId="4" xfId="5" applyFont="1" applyFill="1" applyBorder="1" applyAlignment="1">
      <alignment vertical="top" wrapText="1"/>
    </xf>
    <xf numFmtId="43" fontId="19" fillId="3" borderId="6" xfId="3" applyFont="1" applyFill="1" applyBorder="1" applyAlignment="1">
      <alignment vertical="top" wrapText="1"/>
    </xf>
    <xf numFmtId="0" fontId="34" fillId="3" borderId="1" xfId="5" applyFont="1" applyFill="1" applyBorder="1" applyAlignment="1">
      <alignment horizontal="left" vertical="top" wrapText="1" indent="2"/>
    </xf>
    <xf numFmtId="0" fontId="33" fillId="3" borderId="1" xfId="5" applyFont="1" applyFill="1" applyBorder="1" applyAlignment="1">
      <alignment vertical="top" wrapText="1"/>
    </xf>
    <xf numFmtId="0" fontId="34" fillId="3" borderId="1" xfId="5" applyFont="1" applyFill="1" applyBorder="1" applyAlignment="1">
      <alignment vertical="top" wrapText="1"/>
    </xf>
    <xf numFmtId="0" fontId="33" fillId="3" borderId="1" xfId="5" applyFont="1" applyFill="1" applyBorder="1" applyAlignment="1">
      <alignment horizontal="left" vertical="top" wrapText="1"/>
    </xf>
    <xf numFmtId="0" fontId="34" fillId="3" borderId="1" xfId="5" applyFont="1" applyFill="1" applyBorder="1" applyAlignment="1">
      <alignment horizontal="left" vertical="top" wrapText="1"/>
    </xf>
    <xf numFmtId="0" fontId="34" fillId="3" borderId="22" xfId="5" applyFont="1" applyFill="1" applyBorder="1" applyAlignment="1">
      <alignment vertical="top" wrapText="1"/>
    </xf>
    <xf numFmtId="0" fontId="19" fillId="2" borderId="1" xfId="5" applyFont="1" applyFill="1" applyBorder="1" applyAlignment="1">
      <alignment vertical="top" wrapText="1"/>
    </xf>
    <xf numFmtId="43" fontId="19" fillId="2" borderId="12" xfId="3" applyFont="1" applyFill="1" applyBorder="1" applyAlignment="1">
      <alignment vertical="top" wrapText="1"/>
    </xf>
    <xf numFmtId="0" fontId="17" fillId="0" borderId="0" xfId="0" applyFont="1" applyAlignment="1">
      <alignment horizontal="center"/>
    </xf>
    <xf numFmtId="0" fontId="43" fillId="0" borderId="0" xfId="7"/>
    <xf numFmtId="0" fontId="44" fillId="0" borderId="0" xfId="7" applyFont="1"/>
    <xf numFmtId="0" fontId="45" fillId="0" borderId="0" xfId="7" applyFont="1"/>
    <xf numFmtId="0" fontId="46" fillId="0" borderId="0" xfId="7" applyFont="1" applyBorder="1"/>
    <xf numFmtId="0" fontId="47" fillId="0" borderId="0" xfId="7" applyFont="1"/>
    <xf numFmtId="0" fontId="2" fillId="0" borderId="0" xfId="7" applyFont="1"/>
    <xf numFmtId="0" fontId="2" fillId="0" borderId="0" xfId="7" applyFont="1" applyAlignment="1">
      <alignment wrapText="1"/>
    </xf>
    <xf numFmtId="0" fontId="43" fillId="0" borderId="23" xfId="7" applyFont="1" applyBorder="1"/>
    <xf numFmtId="0" fontId="43" fillId="0" borderId="24" xfId="7" applyFont="1" applyBorder="1"/>
    <xf numFmtId="43" fontId="43" fillId="0" borderId="24" xfId="1" applyFont="1" applyBorder="1"/>
    <xf numFmtId="43" fontId="43" fillId="0" borderId="25" xfId="1" applyFont="1" applyBorder="1"/>
    <xf numFmtId="0" fontId="43" fillId="0" borderId="26" xfId="7" applyFont="1" applyBorder="1"/>
    <xf numFmtId="0" fontId="43" fillId="0" borderId="1" xfId="7" applyFont="1" applyBorder="1"/>
    <xf numFmtId="43" fontId="43" fillId="0" borderId="1" xfId="1" applyFont="1" applyBorder="1"/>
    <xf numFmtId="43" fontId="43" fillId="0" borderId="27" xfId="1" applyFont="1" applyBorder="1"/>
    <xf numFmtId="0" fontId="24" fillId="2" borderId="28" xfId="7" applyFont="1" applyFill="1" applyBorder="1"/>
    <xf numFmtId="0" fontId="24" fillId="2" borderId="29" xfId="7" applyFont="1" applyFill="1" applyBorder="1"/>
    <xf numFmtId="43" fontId="24" fillId="2" borderId="29" xfId="1" applyFont="1" applyFill="1" applyBorder="1"/>
    <xf numFmtId="43" fontId="24" fillId="2" borderId="30" xfId="1" applyFont="1" applyFill="1" applyBorder="1"/>
    <xf numFmtId="43" fontId="43" fillId="0" borderId="0" xfId="1" applyFont="1"/>
    <xf numFmtId="43" fontId="48" fillId="0" borderId="0" xfId="1" applyFont="1"/>
    <xf numFmtId="0" fontId="46" fillId="0" borderId="0" xfId="7" applyFont="1"/>
    <xf numFmtId="0" fontId="49" fillId="0" borderId="0" xfId="7" applyFont="1"/>
    <xf numFmtId="43" fontId="2" fillId="0" borderId="0" xfId="1" applyFont="1"/>
    <xf numFmtId="0" fontId="43" fillId="0" borderId="23" xfId="7" applyFont="1" applyFill="1" applyBorder="1"/>
    <xf numFmtId="0" fontId="43" fillId="0" borderId="24" xfId="7" applyFont="1" applyFill="1" applyBorder="1"/>
    <xf numFmtId="43" fontId="43" fillId="0" borderId="24" xfId="1" applyFont="1" applyFill="1" applyBorder="1"/>
    <xf numFmtId="43" fontId="43" fillId="0" borderId="25" xfId="1" applyFont="1" applyFill="1" applyBorder="1"/>
    <xf numFmtId="0" fontId="43" fillId="0" borderId="26" xfId="7" applyFont="1" applyFill="1" applyBorder="1"/>
    <xf numFmtId="0" fontId="43" fillId="0" borderId="1" xfId="7" applyFont="1" applyFill="1" applyBorder="1"/>
    <xf numFmtId="43" fontId="43" fillId="0" borderId="1" xfId="1" applyFont="1" applyFill="1" applyBorder="1"/>
    <xf numFmtId="43" fontId="43" fillId="0" borderId="27" xfId="1" applyFont="1" applyFill="1" applyBorder="1"/>
    <xf numFmtId="2" fontId="24" fillId="2" borderId="29" xfId="7" applyNumberFormat="1" applyFont="1" applyFill="1" applyBorder="1"/>
    <xf numFmtId="0" fontId="7" fillId="2" borderId="29" xfId="0" applyFont="1" applyFill="1" applyBorder="1"/>
    <xf numFmtId="43" fontId="7" fillId="2" borderId="30" xfId="0" applyNumberFormat="1" applyFont="1" applyFill="1" applyBorder="1"/>
    <xf numFmtId="0" fontId="0" fillId="0" borderId="28" xfId="0" applyBorder="1"/>
    <xf numFmtId="0" fontId="22" fillId="0" borderId="0" xfId="0" applyFont="1" applyFill="1"/>
    <xf numFmtId="0" fontId="5" fillId="0" borderId="0" xfId="5" applyFont="1" applyFill="1" applyBorder="1" applyAlignment="1">
      <alignment horizontal="center" vertical="top" wrapText="1"/>
    </xf>
    <xf numFmtId="0" fontId="5" fillId="0" borderId="23" xfId="0" applyFont="1" applyBorder="1"/>
    <xf numFmtId="0" fontId="0" fillId="0" borderId="24" xfId="0" applyBorder="1"/>
    <xf numFmtId="43" fontId="0" fillId="0" borderId="25" xfId="3" applyFont="1" applyBorder="1"/>
    <xf numFmtId="0" fontId="0" fillId="0" borderId="26" xfId="0" applyBorder="1"/>
    <xf numFmtId="43" fontId="0" fillId="0" borderId="27" xfId="3" applyFont="1" applyBorder="1"/>
    <xf numFmtId="0" fontId="5" fillId="2" borderId="29" xfId="0" applyFont="1" applyFill="1" applyBorder="1"/>
    <xf numFmtId="43" fontId="5" fillId="2" borderId="30" xfId="3" applyFont="1" applyFill="1" applyBorder="1"/>
    <xf numFmtId="0" fontId="5" fillId="0" borderId="24" xfId="0" applyFont="1" applyBorder="1"/>
    <xf numFmtId="0" fontId="6" fillId="0" borderId="24" xfId="0" applyFont="1" applyBorder="1"/>
    <xf numFmtId="0" fontId="0" fillId="0" borderId="0" xfId="0" applyFill="1" applyBorder="1"/>
    <xf numFmtId="0" fontId="5" fillId="0" borderId="0" xfId="0" applyFont="1" applyFill="1" applyBorder="1"/>
    <xf numFmtId="43" fontId="5" fillId="0" borderId="0" xfId="3" applyFont="1" applyFill="1" applyBorder="1"/>
    <xf numFmtId="0" fontId="9" fillId="2" borderId="29" xfId="0" applyFont="1" applyFill="1" applyBorder="1"/>
    <xf numFmtId="43" fontId="9" fillId="2" borderId="30" xfId="3" applyFont="1" applyFill="1" applyBorder="1"/>
    <xf numFmtId="0" fontId="6" fillId="0" borderId="26" xfId="0" applyFont="1" applyBorder="1"/>
    <xf numFmtId="43" fontId="9" fillId="0" borderId="0" xfId="3" applyFont="1" applyFill="1"/>
    <xf numFmtId="0" fontId="5" fillId="2" borderId="7" xfId="0" applyFont="1" applyFill="1" applyBorder="1"/>
    <xf numFmtId="0" fontId="5" fillId="2" borderId="8" xfId="0" applyFont="1" applyFill="1" applyBorder="1"/>
    <xf numFmtId="43" fontId="10" fillId="2" borderId="9" xfId="1" applyFont="1" applyFill="1" applyBorder="1"/>
    <xf numFmtId="0" fontId="9" fillId="0" borderId="24" xfId="0" applyFont="1" applyBorder="1"/>
    <xf numFmtId="0" fontId="0" fillId="0" borderId="25" xfId="0" applyBorder="1"/>
    <xf numFmtId="0" fontId="5" fillId="0" borderId="26" xfId="0" applyFont="1" applyBorder="1"/>
    <xf numFmtId="43" fontId="0" fillId="0" borderId="27" xfId="1" applyFont="1" applyBorder="1"/>
    <xf numFmtId="43" fontId="0" fillId="0" borderId="25" xfId="1" applyFont="1" applyBorder="1"/>
    <xf numFmtId="43" fontId="6" fillId="0" borderId="27" xfId="1" applyFont="1" applyBorder="1"/>
    <xf numFmtId="0" fontId="5" fillId="2" borderId="28" xfId="0" applyFont="1" applyFill="1" applyBorder="1"/>
    <xf numFmtId="43" fontId="10" fillId="2" borderId="30" xfId="0" applyNumberFormat="1" applyFont="1" applyFill="1" applyBorder="1"/>
    <xf numFmtId="0" fontId="5" fillId="0" borderId="28" xfId="0" applyFont="1" applyBorder="1"/>
    <xf numFmtId="43" fontId="5" fillId="2" borderId="30" xfId="1" applyFont="1" applyFill="1" applyBorder="1"/>
    <xf numFmtId="43" fontId="10" fillId="2" borderId="30" xfId="1" applyFont="1" applyFill="1" applyBorder="1"/>
    <xf numFmtId="43" fontId="0" fillId="0" borderId="1" xfId="1" applyFont="1" applyFill="1" applyBorder="1"/>
    <xf numFmtId="0" fontId="17" fillId="0" borderId="24" xfId="0" applyFont="1" applyFill="1" applyBorder="1"/>
    <xf numFmtId="0" fontId="17" fillId="0" borderId="24" xfId="0" applyFont="1" applyFill="1" applyBorder="1" applyAlignment="1">
      <alignment horizontal="center"/>
    </xf>
    <xf numFmtId="0" fontId="17" fillId="0" borderId="24" xfId="0" applyFont="1" applyBorder="1"/>
    <xf numFmtId="43" fontId="10" fillId="2" borderId="29" xfId="1" applyFont="1" applyFill="1" applyBorder="1"/>
    <xf numFmtId="0" fontId="0" fillId="0" borderId="29" xfId="0" applyBorder="1"/>
    <xf numFmtId="0" fontId="6" fillId="0" borderId="1" xfId="0" applyFont="1" applyFill="1" applyBorder="1"/>
    <xf numFmtId="0" fontId="0" fillId="0" borderId="25" xfId="0" applyFill="1" applyBorder="1"/>
    <xf numFmtId="43" fontId="0" fillId="0" borderId="27" xfId="1" applyFont="1" applyFill="1" applyBorder="1"/>
    <xf numFmtId="0" fontId="20" fillId="0" borderId="24" xfId="0" applyFont="1" applyBorder="1"/>
    <xf numFmtId="0" fontId="43" fillId="0" borderId="24" xfId="7" applyFont="1" applyBorder="1" applyAlignment="1">
      <alignment horizontal="center"/>
    </xf>
    <xf numFmtId="0" fontId="43" fillId="0" borderId="1" xfId="7" applyFont="1" applyBorder="1" applyAlignment="1">
      <alignment horizontal="center"/>
    </xf>
    <xf numFmtId="0" fontId="24" fillId="2" borderId="29" xfId="7" applyFont="1" applyFill="1" applyBorder="1" applyAlignment="1">
      <alignment horizontal="center"/>
    </xf>
    <xf numFmtId="0" fontId="43" fillId="0" borderId="24" xfId="7" applyFont="1" applyFill="1" applyBorder="1" applyAlignment="1">
      <alignment horizontal="center"/>
    </xf>
    <xf numFmtId="0" fontId="43" fillId="0" borderId="1" xfId="7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6" fillId="0" borderId="1" xfId="3" applyFill="1" applyBorder="1"/>
    <xf numFmtId="165" fontId="6" fillId="0" borderId="1" xfId="3" applyNumberFormat="1" applyFill="1" applyBorder="1"/>
    <xf numFmtId="43" fontId="0" fillId="0" borderId="1" xfId="3" applyFont="1" applyFill="1" applyBorder="1"/>
    <xf numFmtId="43" fontId="6" fillId="0" borderId="1" xfId="1" applyFont="1" applyFill="1" applyBorder="1"/>
    <xf numFmtId="0" fontId="0" fillId="0" borderId="15" xfId="0" applyFill="1" applyBorder="1" applyAlignment="1">
      <alignment horizontal="center"/>
    </xf>
    <xf numFmtId="0" fontId="6" fillId="0" borderId="15" xfId="0" applyFont="1" applyFill="1" applyBorder="1"/>
    <xf numFmtId="0" fontId="7" fillId="0" borderId="16" xfId="0" applyFont="1" applyFill="1" applyBorder="1" applyAlignment="1">
      <alignment vertical="center"/>
    </xf>
    <xf numFmtId="0" fontId="37" fillId="0" borderId="17" xfId="0" applyFont="1" applyFill="1" applyBorder="1" applyAlignment="1">
      <alignment vertical="center"/>
    </xf>
    <xf numFmtId="0" fontId="37" fillId="0" borderId="17" xfId="0" applyFont="1" applyFill="1" applyBorder="1" applyAlignment="1">
      <alignment horizontal="center" vertical="center"/>
    </xf>
    <xf numFmtId="165" fontId="37" fillId="0" borderId="17" xfId="3" applyNumberFormat="1" applyFont="1" applyFill="1" applyBorder="1" applyAlignment="1">
      <alignment vertical="center"/>
    </xf>
    <xf numFmtId="165" fontId="37" fillId="0" borderId="17" xfId="4" applyNumberFormat="1" applyFont="1" applyFill="1" applyBorder="1" applyAlignment="1">
      <alignment vertical="center"/>
    </xf>
    <xf numFmtId="165" fontId="37" fillId="0" borderId="18" xfId="3" applyNumberFormat="1" applyFont="1" applyFill="1" applyBorder="1" applyAlignment="1">
      <alignment vertical="center"/>
    </xf>
    <xf numFmtId="0" fontId="0" fillId="0" borderId="26" xfId="0" applyFill="1" applyBorder="1" applyAlignment="1">
      <alignment horizontal="center"/>
    </xf>
    <xf numFmtId="0" fontId="6" fillId="0" borderId="0" xfId="0" applyFont="1" applyFill="1" applyBorder="1"/>
    <xf numFmtId="43" fontId="6" fillId="0" borderId="27" xfId="3" applyFill="1" applyBorder="1"/>
    <xf numFmtId="165" fontId="0" fillId="0" borderId="0" xfId="3" applyNumberFormat="1" applyFont="1" applyFill="1" applyBorder="1"/>
    <xf numFmtId="165" fontId="6" fillId="0" borderId="27" xfId="3" applyNumberFormat="1" applyFill="1" applyBorder="1"/>
    <xf numFmtId="43" fontId="6" fillId="0" borderId="27" xfId="1" applyFont="1" applyFill="1" applyBorder="1"/>
    <xf numFmtId="0" fontId="0" fillId="0" borderId="31" xfId="0" applyFill="1" applyBorder="1" applyAlignment="1">
      <alignment horizontal="center"/>
    </xf>
    <xf numFmtId="43" fontId="6" fillId="0" borderId="32" xfId="1" applyFont="1" applyFill="1" applyBorder="1"/>
    <xf numFmtId="0" fontId="0" fillId="0" borderId="26" xfId="0" applyBorder="1" applyAlignment="1">
      <alignment horizontal="center"/>
    </xf>
    <xf numFmtId="43" fontId="6" fillId="0" borderId="27" xfId="3" applyBorder="1"/>
    <xf numFmtId="165" fontId="6" fillId="0" borderId="27" xfId="3" applyNumberFormat="1" applyBorder="1"/>
    <xf numFmtId="0" fontId="0" fillId="0" borderId="31" xfId="0" applyBorder="1" applyAlignment="1">
      <alignment horizontal="center"/>
    </xf>
    <xf numFmtId="165" fontId="6" fillId="0" borderId="32" xfId="3" applyNumberFormat="1" applyBorder="1"/>
    <xf numFmtId="14" fontId="36" fillId="0" borderId="0" xfId="3" applyNumberFormat="1" applyFont="1"/>
    <xf numFmtId="43" fontId="5" fillId="0" borderId="33" xfId="3" applyFont="1" applyFill="1" applyBorder="1" applyAlignment="1">
      <alignment horizontal="center"/>
    </xf>
    <xf numFmtId="43" fontId="5" fillId="0" borderId="34" xfId="3" applyFont="1" applyFill="1" applyBorder="1" applyAlignment="1">
      <alignment horizontal="center"/>
    </xf>
    <xf numFmtId="14" fontId="5" fillId="0" borderId="35" xfId="3" applyNumberFormat="1" applyFont="1" applyFill="1" applyBorder="1" applyAlignment="1">
      <alignment horizontal="center"/>
    </xf>
    <xf numFmtId="14" fontId="5" fillId="0" borderId="36" xfId="3" applyNumberFormat="1" applyFont="1" applyFill="1" applyBorder="1" applyAlignment="1">
      <alignment horizontal="center"/>
    </xf>
    <xf numFmtId="43" fontId="5" fillId="0" borderId="33" xfId="3" applyFont="1" applyBorder="1" applyAlignment="1">
      <alignment horizontal="center"/>
    </xf>
    <xf numFmtId="43" fontId="5" fillId="0" borderId="34" xfId="3" applyFont="1" applyBorder="1" applyAlignment="1">
      <alignment horizontal="center"/>
    </xf>
    <xf numFmtId="14" fontId="5" fillId="0" borderId="35" xfId="3" applyNumberFormat="1" applyFont="1" applyBorder="1" applyAlignment="1">
      <alignment horizontal="center"/>
    </xf>
    <xf numFmtId="14" fontId="5" fillId="0" borderId="36" xfId="3" applyNumberFormat="1" applyFont="1" applyBorder="1" applyAlignment="1">
      <alignment horizontal="center"/>
    </xf>
    <xf numFmtId="43" fontId="33" fillId="3" borderId="6" xfId="3" applyFont="1" applyFill="1" applyBorder="1" applyAlignment="1">
      <alignment horizontal="left" vertical="top" wrapText="1" indent="2"/>
    </xf>
    <xf numFmtId="0" fontId="0" fillId="0" borderId="12" xfId="0" applyFill="1" applyBorder="1"/>
    <xf numFmtId="0" fontId="31" fillId="0" borderId="0" xfId="0" applyFont="1"/>
    <xf numFmtId="0" fontId="50" fillId="0" borderId="0" xfId="0" applyFont="1" applyBorder="1" applyAlignment="1">
      <alignment horizontal="left"/>
    </xf>
    <xf numFmtId="0" fontId="31" fillId="0" borderId="8" xfId="0" applyFont="1" applyBorder="1"/>
    <xf numFmtId="0" fontId="24" fillId="2" borderId="12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43" fontId="24" fillId="2" borderId="9" xfId="1" applyFont="1" applyFill="1" applyBorder="1" applyAlignment="1">
      <alignment horizontal="center" vertical="top" wrapText="1"/>
    </xf>
    <xf numFmtId="43" fontId="7" fillId="2" borderId="9" xfId="1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top" wrapText="1"/>
    </xf>
    <xf numFmtId="43" fontId="18" fillId="0" borderId="9" xfId="1" applyFont="1" applyFill="1" applyBorder="1" applyAlignment="1">
      <alignment vertical="top" wrapText="1"/>
    </xf>
    <xf numFmtId="43" fontId="25" fillId="0" borderId="9" xfId="1" applyFont="1" applyFill="1" applyBorder="1" applyAlignment="1">
      <alignment horizontal="left" vertical="top" wrapText="1" indent="1"/>
    </xf>
    <xf numFmtId="43" fontId="31" fillId="0" borderId="9" xfId="1" applyFont="1" applyFill="1" applyBorder="1" applyAlignment="1">
      <alignment vertical="top" wrapText="1"/>
    </xf>
    <xf numFmtId="0" fontId="51" fillId="3" borderId="9" xfId="0" applyFont="1" applyFill="1" applyBorder="1" applyAlignment="1">
      <alignment horizontal="left" vertical="top" wrapText="1" indent="1"/>
    </xf>
    <xf numFmtId="0" fontId="25" fillId="3" borderId="12" xfId="0" applyFont="1" applyFill="1" applyBorder="1" applyAlignment="1">
      <alignment horizontal="left" vertical="top" wrapText="1" indent="1"/>
    </xf>
    <xf numFmtId="43" fontId="25" fillId="0" borderId="12" xfId="1" applyFont="1" applyFill="1" applyBorder="1" applyAlignment="1">
      <alignment horizontal="left" vertical="top" wrapText="1" indent="1"/>
    </xf>
    <xf numFmtId="0" fontId="51" fillId="3" borderId="13" xfId="0" applyFont="1" applyFill="1" applyBorder="1" applyAlignment="1">
      <alignment horizontal="left" vertical="top" wrapText="1" indent="1"/>
    </xf>
    <xf numFmtId="43" fontId="31" fillId="0" borderId="13" xfId="1" applyFont="1" applyFill="1" applyBorder="1"/>
    <xf numFmtId="43" fontId="25" fillId="0" borderId="13" xfId="1" applyFont="1" applyFill="1" applyBorder="1" applyAlignment="1">
      <alignment horizontal="left" vertical="top" wrapText="1" indent="1"/>
    </xf>
    <xf numFmtId="0" fontId="24" fillId="3" borderId="13" xfId="0" applyFont="1" applyFill="1" applyBorder="1" applyAlignment="1">
      <alignment vertical="top" wrapText="1"/>
    </xf>
    <xf numFmtId="43" fontId="24" fillId="3" borderId="13" xfId="1" applyFont="1" applyFill="1" applyBorder="1" applyAlignment="1">
      <alignment vertical="top" wrapText="1"/>
    </xf>
    <xf numFmtId="43" fontId="25" fillId="3" borderId="13" xfId="1" applyFont="1" applyFill="1" applyBorder="1" applyAlignment="1">
      <alignment horizontal="left" vertical="top" wrapText="1" indent="1"/>
    </xf>
    <xf numFmtId="43" fontId="25" fillId="3" borderId="9" xfId="1" applyFont="1" applyFill="1" applyBorder="1" applyAlignment="1">
      <alignment horizontal="left" vertical="top" wrapText="1" indent="1"/>
    </xf>
    <xf numFmtId="43" fontId="51" fillId="3" borderId="9" xfId="1" applyFont="1" applyFill="1" applyBorder="1" applyAlignment="1">
      <alignment horizontal="left" vertical="top" wrapText="1" indent="1"/>
    </xf>
    <xf numFmtId="0" fontId="24" fillId="2" borderId="13" xfId="0" applyFont="1" applyFill="1" applyBorder="1" applyAlignment="1">
      <alignment horizontal="center" vertical="top" wrapText="1"/>
    </xf>
    <xf numFmtId="43" fontId="31" fillId="0" borderId="12" xfId="1" applyFont="1" applyBorder="1"/>
    <xf numFmtId="43" fontId="24" fillId="3" borderId="9" xfId="1" applyFont="1" applyFill="1" applyBorder="1" applyAlignment="1">
      <alignment vertical="top" wrapText="1"/>
    </xf>
    <xf numFmtId="0" fontId="7" fillId="2" borderId="13" xfId="0" applyFont="1" applyFill="1" applyBorder="1" applyAlignment="1">
      <alignment horizontal="center" vertical="top" wrapText="1"/>
    </xf>
    <xf numFmtId="43" fontId="24" fillId="2" borderId="9" xfId="1" applyFont="1" applyFill="1" applyBorder="1" applyAlignment="1">
      <alignment horizontal="left" vertical="top" wrapText="1"/>
    </xf>
    <xf numFmtId="0" fontId="53" fillId="0" borderId="0" xfId="0" applyFont="1" applyAlignment="1">
      <alignment horizontal="left"/>
    </xf>
    <xf numFmtId="0" fontId="54" fillId="0" borderId="0" xfId="0" applyFont="1"/>
    <xf numFmtId="0" fontId="55" fillId="0" borderId="0" xfId="0" applyFont="1"/>
    <xf numFmtId="43" fontId="10" fillId="0" borderId="0" xfId="1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43" fontId="5" fillId="2" borderId="39" xfId="1" applyFont="1" applyFill="1" applyBorder="1"/>
    <xf numFmtId="0" fontId="17" fillId="0" borderId="0" xfId="0" applyFont="1" applyFill="1" applyBorder="1"/>
    <xf numFmtId="43" fontId="24" fillId="0" borderId="9" xfId="1" applyFont="1" applyFill="1" applyBorder="1" applyAlignment="1">
      <alignment vertical="top" wrapText="1"/>
    </xf>
    <xf numFmtId="43" fontId="31" fillId="0" borderId="0" xfId="1" applyFont="1"/>
    <xf numFmtId="0" fontId="24" fillId="3" borderId="12" xfId="6" applyFont="1" applyFill="1" applyBorder="1" applyAlignment="1">
      <alignment horizontal="center" vertical="top" wrapText="1"/>
    </xf>
    <xf numFmtId="0" fontId="24" fillId="3" borderId="11" xfId="6" applyFont="1" applyFill="1" applyBorder="1" applyAlignment="1">
      <alignment horizontal="center" vertical="top" wrapText="1"/>
    </xf>
    <xf numFmtId="0" fontId="24" fillId="2" borderId="13" xfId="6" applyFont="1" applyFill="1" applyBorder="1" applyAlignment="1">
      <alignment horizontal="center" vertical="top" wrapText="1"/>
    </xf>
    <xf numFmtId="0" fontId="24" fillId="2" borderId="9" xfId="6" applyFont="1" applyFill="1" applyBorder="1" applyAlignment="1">
      <alignment horizontal="center" vertical="top" wrapText="1"/>
    </xf>
    <xf numFmtId="0" fontId="7" fillId="3" borderId="13" xfId="6" applyFont="1" applyFill="1" applyBorder="1" applyAlignment="1">
      <alignment horizontal="center" vertical="top" wrapText="1"/>
    </xf>
    <xf numFmtId="0" fontId="24" fillId="3" borderId="9" xfId="6" applyFont="1" applyFill="1" applyBorder="1" applyAlignment="1">
      <alignment vertical="top" wrapText="1"/>
    </xf>
    <xf numFmtId="0" fontId="25" fillId="3" borderId="9" xfId="6" applyFont="1" applyFill="1" applyBorder="1" applyAlignment="1">
      <alignment horizontal="left" vertical="top" wrapText="1" indent="1"/>
    </xf>
    <xf numFmtId="0" fontId="51" fillId="3" borderId="9" xfId="6" applyFont="1" applyFill="1" applyBorder="1" applyAlignment="1">
      <alignment horizontal="left" vertical="top" wrapText="1" indent="1"/>
    </xf>
    <xf numFmtId="43" fontId="7" fillId="4" borderId="9" xfId="1" applyFont="1" applyFill="1" applyBorder="1" applyAlignment="1">
      <alignment vertical="top" wrapText="1"/>
    </xf>
    <xf numFmtId="0" fontId="25" fillId="3" borderId="8" xfId="6" applyFont="1" applyFill="1" applyBorder="1" applyAlignment="1">
      <alignment horizontal="left" vertical="top" wrapText="1" indent="1"/>
    </xf>
    <xf numFmtId="43" fontId="31" fillId="0" borderId="40" xfId="1" applyFont="1" applyBorder="1" applyAlignment="1">
      <alignment horizontal="left"/>
    </xf>
    <xf numFmtId="43" fontId="25" fillId="3" borderId="41" xfId="1" applyFont="1" applyFill="1" applyBorder="1" applyAlignment="1">
      <alignment horizontal="left" vertical="top" wrapText="1" indent="1"/>
    </xf>
    <xf numFmtId="43" fontId="7" fillId="0" borderId="9" xfId="1" applyFont="1" applyFill="1" applyBorder="1" applyAlignment="1">
      <alignment vertical="top" wrapText="1"/>
    </xf>
    <xf numFmtId="43" fontId="25" fillId="3" borderId="9" xfId="1" applyFont="1" applyFill="1" applyBorder="1" applyAlignment="1">
      <alignment vertical="top" wrapText="1"/>
    </xf>
    <xf numFmtId="0" fontId="7" fillId="2" borderId="13" xfId="6" applyFont="1" applyFill="1" applyBorder="1" applyAlignment="1">
      <alignment horizontal="center" vertical="top" wrapText="1"/>
    </xf>
    <xf numFmtId="0" fontId="24" fillId="2" borderId="9" xfId="6" applyFont="1" applyFill="1" applyBorder="1" applyAlignment="1">
      <alignment horizontal="left" vertical="top" wrapText="1"/>
    </xf>
    <xf numFmtId="0" fontId="20" fillId="0" borderId="0" xfId="0" applyFont="1" applyFill="1"/>
    <xf numFmtId="0" fontId="16" fillId="0" borderId="0" xfId="0" applyFont="1" applyFill="1"/>
    <xf numFmtId="0" fontId="13" fillId="0" borderId="0" xfId="0" applyFont="1" applyFill="1"/>
    <xf numFmtId="14" fontId="19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43" fontId="3" fillId="0" borderId="0" xfId="1" applyFont="1" applyFill="1"/>
    <xf numFmtId="43" fontId="8" fillId="0" borderId="0" xfId="1" applyFont="1" applyFill="1"/>
    <xf numFmtId="43" fontId="23" fillId="0" borderId="0" xfId="1" applyFont="1" applyFill="1"/>
    <xf numFmtId="43" fontId="24" fillId="3" borderId="11" xfId="2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56" fillId="0" borderId="0" xfId="0" applyFont="1"/>
    <xf numFmtId="0" fontId="50" fillId="0" borderId="0" xfId="0" applyFont="1"/>
    <xf numFmtId="0" fontId="7" fillId="2" borderId="12" xfId="6" applyFont="1" applyFill="1" applyBorder="1" applyAlignment="1">
      <alignment horizontal="center" vertical="top" wrapText="1"/>
    </xf>
    <xf numFmtId="43" fontId="24" fillId="2" borderId="11" xfId="1" applyFont="1" applyFill="1" applyBorder="1" applyAlignment="1">
      <alignment vertical="top" wrapText="1"/>
    </xf>
    <xf numFmtId="0" fontId="24" fillId="2" borderId="11" xfId="6" applyFont="1" applyFill="1" applyBorder="1" applyAlignment="1">
      <alignment vertical="top" wrapText="1"/>
    </xf>
    <xf numFmtId="0" fontId="25" fillId="3" borderId="12" xfId="6" applyFont="1" applyFill="1" applyBorder="1" applyAlignment="1">
      <alignment horizontal="left" vertical="top" wrapText="1" indent="1"/>
    </xf>
    <xf numFmtId="43" fontId="18" fillId="3" borderId="6" xfId="1" applyFont="1" applyFill="1" applyBorder="1" applyAlignment="1">
      <alignment horizontal="left" vertical="top" wrapText="1" indent="1"/>
    </xf>
    <xf numFmtId="0" fontId="19" fillId="3" borderId="26" xfId="5" applyFont="1" applyFill="1" applyBorder="1" applyAlignment="1">
      <alignment horizontal="center" vertical="top" wrapText="1"/>
    </xf>
    <xf numFmtId="43" fontId="33" fillId="3" borderId="27" xfId="3" applyFont="1" applyFill="1" applyBorder="1" applyAlignment="1">
      <alignment horizontal="left" vertical="top" wrapText="1" indent="2"/>
    </xf>
    <xf numFmtId="0" fontId="16" fillId="3" borderId="26" xfId="5" applyFont="1" applyFill="1" applyBorder="1" applyAlignment="1">
      <alignment horizontal="center" vertical="top" wrapText="1"/>
    </xf>
    <xf numFmtId="43" fontId="57" fillId="3" borderId="27" xfId="3" applyFont="1" applyFill="1" applyBorder="1" applyAlignment="1">
      <alignment vertical="top" wrapText="1"/>
    </xf>
    <xf numFmtId="43" fontId="33" fillId="3" borderId="27" xfId="3" applyFont="1" applyFill="1" applyBorder="1" applyAlignment="1">
      <alignment vertical="top" wrapText="1"/>
    </xf>
    <xf numFmtId="43" fontId="33" fillId="3" borderId="27" xfId="3" applyFont="1" applyFill="1" applyBorder="1" applyAlignment="1">
      <alignment horizontal="left" vertical="top" wrapText="1"/>
    </xf>
    <xf numFmtId="0" fontId="13" fillId="0" borderId="5" xfId="0" applyFont="1" applyBorder="1"/>
    <xf numFmtId="43" fontId="13" fillId="0" borderId="27" xfId="3" applyFont="1" applyBorder="1"/>
    <xf numFmtId="0" fontId="13" fillId="0" borderId="27" xfId="0" applyFont="1" applyBorder="1"/>
    <xf numFmtId="0" fontId="16" fillId="2" borderId="26" xfId="5" applyFont="1" applyFill="1" applyBorder="1" applyAlignment="1">
      <alignment horizontal="center" vertical="top" wrapText="1"/>
    </xf>
    <xf numFmtId="43" fontId="19" fillId="2" borderId="27" xfId="3" applyFont="1" applyFill="1" applyBorder="1" applyAlignment="1">
      <alignment vertical="top" wrapText="1"/>
    </xf>
    <xf numFmtId="43" fontId="33" fillId="3" borderId="27" xfId="1" applyFont="1" applyFill="1" applyBorder="1" applyAlignment="1">
      <alignment horizontal="left" vertical="top" wrapText="1" indent="2"/>
    </xf>
    <xf numFmtId="0" fontId="13" fillId="0" borderId="26" xfId="0" applyFont="1" applyBorder="1"/>
    <xf numFmtId="43" fontId="33" fillId="3" borderId="27" xfId="1" applyFont="1" applyFill="1" applyBorder="1" applyAlignment="1">
      <alignment vertical="top" wrapText="1"/>
    </xf>
    <xf numFmtId="0" fontId="16" fillId="2" borderId="28" xfId="5" applyFont="1" applyFill="1" applyBorder="1" applyAlignment="1">
      <alignment horizontal="center" vertical="top" wrapText="1"/>
    </xf>
    <xf numFmtId="0" fontId="19" fillId="2" borderId="29" xfId="5" applyFont="1" applyFill="1" applyBorder="1" applyAlignment="1">
      <alignment vertical="top" wrapText="1"/>
    </xf>
    <xf numFmtId="43" fontId="19" fillId="2" borderId="30" xfId="1" applyFont="1" applyFill="1" applyBorder="1" applyAlignment="1">
      <alignment vertical="top" wrapText="1"/>
    </xf>
    <xf numFmtId="43" fontId="58" fillId="3" borderId="9" xfId="1" applyFont="1" applyFill="1" applyBorder="1" applyAlignment="1">
      <alignment vertical="top" wrapText="1"/>
    </xf>
    <xf numFmtId="0" fontId="52" fillId="0" borderId="0" xfId="7" applyFont="1"/>
    <xf numFmtId="0" fontId="59" fillId="0" borderId="0" xfId="7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 indent="3"/>
    </xf>
    <xf numFmtId="0" fontId="1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60" fillId="0" borderId="0" xfId="0" applyFont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/>
    <xf numFmtId="43" fontId="5" fillId="0" borderId="1" xfId="0" applyNumberFormat="1" applyFont="1" applyBorder="1"/>
    <xf numFmtId="43" fontId="5" fillId="0" borderId="1" xfId="0" applyNumberFormat="1" applyFont="1" applyBorder="1" applyAlignment="1">
      <alignment horizontal="left"/>
    </xf>
    <xf numFmtId="43" fontId="0" fillId="0" borderId="1" xfId="0" applyNumberFormat="1" applyBorder="1"/>
    <xf numFmtId="43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center"/>
    </xf>
    <xf numFmtId="0" fontId="2" fillId="0" borderId="42" xfId="0" applyFont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3" xfId="0" applyBorder="1"/>
    <xf numFmtId="0" fontId="5" fillId="0" borderId="5" xfId="0" applyFont="1" applyBorder="1"/>
    <xf numFmtId="0" fontId="2" fillId="0" borderId="0" xfId="0" applyFont="1" applyFill="1"/>
    <xf numFmtId="0" fontId="19" fillId="0" borderId="0" xfId="0" applyFont="1" applyFill="1"/>
    <xf numFmtId="0" fontId="41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1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3" fontId="5" fillId="0" borderId="33" xfId="3" applyFont="1" applyFill="1" applyBorder="1" applyAlignment="1">
      <alignment horizontal="center" vertical="center"/>
    </xf>
    <xf numFmtId="43" fontId="5" fillId="0" borderId="35" xfId="3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43" fontId="5" fillId="0" borderId="33" xfId="3" applyFont="1" applyBorder="1" applyAlignment="1">
      <alignment horizontal="center" vertical="center"/>
    </xf>
    <xf numFmtId="43" fontId="5" fillId="0" borderId="35" xfId="3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Comma" xfId="1" builtinId="3"/>
    <cellStyle name="Comma 2" xfId="2"/>
    <cellStyle name="Comma 3" xfId="3"/>
    <cellStyle name="Comma_21.Aktivet Afatgjata Materiale  09" xfId="4"/>
    <cellStyle name="Normal" xfId="0" builtinId="0"/>
    <cellStyle name="Normal 3" xfId="5"/>
    <cellStyle name="Normal 4" xfId="6"/>
    <cellStyle name="Normal_Sheet1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I19" sqref="I19"/>
    </sheetView>
  </sheetViews>
  <sheetFormatPr defaultRowHeight="12.75"/>
  <cols>
    <col min="2" max="2" width="25.5703125" customWidth="1"/>
    <col min="3" max="3" width="11.42578125" customWidth="1"/>
    <col min="4" max="4" width="31.5703125" customWidth="1"/>
    <col min="5" max="5" width="28.42578125" customWidth="1"/>
  </cols>
  <sheetData>
    <row r="1" spans="1:5">
      <c r="A1" s="27"/>
      <c r="B1" s="28"/>
      <c r="C1" s="28"/>
      <c r="D1" s="28"/>
      <c r="E1" s="29"/>
    </row>
    <row r="2" spans="1:5" ht="15.75">
      <c r="A2" s="30"/>
      <c r="B2" s="31" t="s">
        <v>111</v>
      </c>
      <c r="C2" s="32"/>
      <c r="D2" s="23"/>
      <c r="E2" s="33"/>
    </row>
    <row r="3" spans="1:5">
      <c r="A3" s="30"/>
      <c r="B3" s="22"/>
      <c r="C3" s="34"/>
      <c r="D3" s="23"/>
      <c r="E3" s="33"/>
    </row>
    <row r="4" spans="1:5">
      <c r="A4" s="30"/>
      <c r="B4" s="35" t="s">
        <v>112</v>
      </c>
      <c r="C4" s="36" t="s">
        <v>113</v>
      </c>
      <c r="D4" s="23"/>
      <c r="E4" s="33"/>
    </row>
    <row r="5" spans="1:5">
      <c r="A5" s="30"/>
      <c r="B5" s="22"/>
      <c r="D5" s="23"/>
      <c r="E5" s="33"/>
    </row>
    <row r="6" spans="1:5">
      <c r="A6" s="30"/>
      <c r="B6" s="35" t="s">
        <v>114</v>
      </c>
      <c r="C6" s="36" t="s">
        <v>115</v>
      </c>
      <c r="D6" s="23"/>
      <c r="E6" s="33"/>
    </row>
    <row r="7" spans="1:5">
      <c r="A7" s="30"/>
      <c r="B7" s="35"/>
      <c r="C7" s="36"/>
      <c r="D7" s="23"/>
      <c r="E7" s="33"/>
    </row>
    <row r="8" spans="1:5">
      <c r="A8" s="30"/>
      <c r="B8" s="35" t="s">
        <v>116</v>
      </c>
      <c r="C8" s="36" t="s">
        <v>181</v>
      </c>
      <c r="D8" s="23"/>
      <c r="E8" s="33"/>
    </row>
    <row r="9" spans="1:5">
      <c r="A9" s="30"/>
      <c r="B9" s="35"/>
      <c r="C9" s="36"/>
      <c r="D9" s="23"/>
      <c r="E9" s="33"/>
    </row>
    <row r="10" spans="1:5">
      <c r="A10" s="30"/>
      <c r="B10" s="35" t="s">
        <v>117</v>
      </c>
      <c r="C10" s="37">
        <v>40816</v>
      </c>
      <c r="D10" s="23"/>
      <c r="E10" s="33"/>
    </row>
    <row r="11" spans="1:5">
      <c r="A11" s="30"/>
      <c r="B11" s="35"/>
      <c r="C11" s="36"/>
      <c r="D11" s="23"/>
      <c r="E11" s="33"/>
    </row>
    <row r="12" spans="1:5">
      <c r="A12" s="30"/>
      <c r="B12" s="35" t="s">
        <v>118</v>
      </c>
      <c r="C12" s="36"/>
      <c r="D12" s="23"/>
      <c r="E12" s="33"/>
    </row>
    <row r="13" spans="1:5">
      <c r="A13" s="30"/>
      <c r="B13" s="35"/>
      <c r="C13" s="24"/>
      <c r="D13" s="23"/>
      <c r="E13" s="33"/>
    </row>
    <row r="14" spans="1:5">
      <c r="A14" s="30"/>
      <c r="B14" s="35" t="s">
        <v>119</v>
      </c>
      <c r="C14" s="22" t="s">
        <v>182</v>
      </c>
      <c r="D14" s="22"/>
      <c r="E14" s="33"/>
    </row>
    <row r="15" spans="1:5">
      <c r="A15" s="30"/>
      <c r="B15" s="35"/>
      <c r="C15" s="22" t="s">
        <v>183</v>
      </c>
      <c r="D15" s="23"/>
      <c r="E15" s="33"/>
    </row>
    <row r="16" spans="1:5">
      <c r="A16" s="30"/>
      <c r="B16" s="35"/>
      <c r="C16" s="23"/>
      <c r="D16" s="23"/>
      <c r="E16" s="33"/>
    </row>
    <row r="17" spans="1:6" ht="30">
      <c r="A17" s="30"/>
      <c r="B17" s="38" t="s">
        <v>120</v>
      </c>
      <c r="C17" s="23"/>
      <c r="D17" s="23"/>
      <c r="E17" s="33"/>
    </row>
    <row r="18" spans="1:6" ht="26.25">
      <c r="A18" s="30"/>
      <c r="B18" s="39" t="s">
        <v>121</v>
      </c>
      <c r="D18" s="23"/>
      <c r="E18" s="33"/>
    </row>
    <row r="19" spans="1:6" ht="26.25">
      <c r="A19" s="30"/>
      <c r="B19" s="40"/>
      <c r="C19" s="23"/>
      <c r="D19" s="23"/>
      <c r="E19" s="33"/>
    </row>
    <row r="20" spans="1:6">
      <c r="A20" s="30"/>
      <c r="B20" s="41" t="s">
        <v>122</v>
      </c>
      <c r="C20" s="23"/>
      <c r="D20" s="23"/>
      <c r="E20" s="33"/>
    </row>
    <row r="21" spans="1:6">
      <c r="A21" s="30"/>
      <c r="B21" s="41"/>
      <c r="C21" s="23"/>
      <c r="D21" s="23"/>
      <c r="E21" s="33"/>
    </row>
    <row r="22" spans="1:6" ht="27.75">
      <c r="A22" s="30"/>
      <c r="B22" s="42" t="s">
        <v>186</v>
      </c>
      <c r="C22" s="43"/>
      <c r="D22" s="23"/>
      <c r="E22" s="33"/>
    </row>
    <row r="23" spans="1:6" ht="33.75">
      <c r="A23" s="30"/>
      <c r="B23" s="44"/>
      <c r="C23" s="23"/>
      <c r="D23" s="23"/>
      <c r="E23" s="33"/>
    </row>
    <row r="24" spans="1:6">
      <c r="A24" s="30"/>
      <c r="B24" s="35" t="s">
        <v>123</v>
      </c>
      <c r="C24" s="35"/>
      <c r="D24" s="23" t="s">
        <v>124</v>
      </c>
      <c r="E24" s="33"/>
    </row>
    <row r="25" spans="1:6">
      <c r="A25" s="30"/>
      <c r="B25" s="35" t="s">
        <v>125</v>
      </c>
      <c r="C25" s="23"/>
      <c r="D25" s="23"/>
      <c r="E25" s="33"/>
    </row>
    <row r="26" spans="1:6">
      <c r="A26" s="30"/>
      <c r="B26" s="35" t="s">
        <v>126</v>
      </c>
      <c r="C26" s="35"/>
      <c r="D26" s="45" t="s">
        <v>339</v>
      </c>
      <c r="E26" s="33"/>
    </row>
    <row r="27" spans="1:6">
      <c r="A27" s="30"/>
      <c r="B27" s="46"/>
      <c r="C27" s="46"/>
      <c r="D27" s="24" t="s">
        <v>127</v>
      </c>
      <c r="E27" s="33"/>
    </row>
    <row r="28" spans="1:6">
      <c r="A28" s="30"/>
      <c r="B28" s="46"/>
      <c r="C28" s="46"/>
      <c r="D28" s="24"/>
      <c r="E28" s="33"/>
    </row>
    <row r="29" spans="1:6">
      <c r="A29" s="30"/>
      <c r="B29" s="35" t="s">
        <v>128</v>
      </c>
      <c r="C29" s="23"/>
      <c r="D29" s="37">
        <v>40934</v>
      </c>
      <c r="E29" s="33"/>
      <c r="F29" s="47"/>
    </row>
    <row r="30" spans="1:6">
      <c r="A30" s="30"/>
      <c r="B30" s="23"/>
      <c r="C30" s="23"/>
      <c r="D30" s="23"/>
      <c r="E30" s="33"/>
    </row>
    <row r="31" spans="1:6">
      <c r="A31" s="30"/>
      <c r="B31" s="23"/>
      <c r="C31" s="23"/>
      <c r="D31" s="23"/>
      <c r="E31" s="33"/>
    </row>
    <row r="32" spans="1:6">
      <c r="A32" s="30"/>
      <c r="B32" s="23"/>
      <c r="C32" s="23"/>
      <c r="D32" s="23"/>
      <c r="E32" s="33"/>
    </row>
    <row r="33" spans="1:5">
      <c r="A33" s="30"/>
      <c r="B33" s="23"/>
      <c r="C33" s="23"/>
      <c r="D33" s="23"/>
      <c r="E33" s="33"/>
    </row>
    <row r="34" spans="1:5">
      <c r="A34" s="30"/>
      <c r="B34" s="23"/>
      <c r="C34" s="23"/>
      <c r="D34" s="23"/>
      <c r="E34" s="33"/>
    </row>
    <row r="35" spans="1:5">
      <c r="A35" s="30"/>
      <c r="B35" s="23"/>
      <c r="C35" s="23"/>
      <c r="D35" s="23"/>
      <c r="E35" s="33"/>
    </row>
    <row r="36" spans="1:5">
      <c r="A36" s="30"/>
      <c r="B36" s="23"/>
      <c r="C36" s="23"/>
      <c r="D36" s="23"/>
      <c r="E36" s="33"/>
    </row>
    <row r="37" spans="1:5">
      <c r="A37" s="30"/>
      <c r="B37" s="23"/>
      <c r="C37" s="23"/>
      <c r="D37" s="23"/>
      <c r="E37" s="33"/>
    </row>
    <row r="38" spans="1:5">
      <c r="A38" s="30"/>
      <c r="B38" s="23"/>
      <c r="C38" s="23"/>
      <c r="D38" s="23"/>
      <c r="E38" s="33"/>
    </row>
    <row r="39" spans="1:5">
      <c r="A39" s="30"/>
      <c r="B39" s="23"/>
      <c r="C39" s="23"/>
      <c r="D39" s="23"/>
      <c r="E39" s="33"/>
    </row>
    <row r="40" spans="1:5">
      <c r="A40" s="30"/>
      <c r="B40" s="23"/>
      <c r="C40" s="23"/>
      <c r="D40" s="23"/>
      <c r="E40" s="33"/>
    </row>
    <row r="41" spans="1:5">
      <c r="A41" s="30"/>
      <c r="B41" s="23"/>
      <c r="C41" s="23"/>
      <c r="D41" s="23"/>
      <c r="E41" s="33"/>
    </row>
    <row r="42" spans="1:5">
      <c r="A42" s="30"/>
      <c r="B42" s="23"/>
      <c r="C42" s="23"/>
      <c r="D42" s="23"/>
      <c r="E42" s="33"/>
    </row>
    <row r="43" spans="1:5">
      <c r="A43" s="30"/>
      <c r="B43" s="23"/>
      <c r="C43" s="23"/>
      <c r="D43" s="23"/>
      <c r="E43" s="33"/>
    </row>
    <row r="44" spans="1:5">
      <c r="A44" s="30"/>
      <c r="B44" s="23"/>
      <c r="C44" s="23"/>
      <c r="D44" s="23"/>
      <c r="E44" s="33"/>
    </row>
    <row r="45" spans="1:5" ht="13.5" thickBot="1">
      <c r="A45" s="48"/>
      <c r="B45" s="49"/>
      <c r="C45" s="49"/>
      <c r="D45" s="49"/>
      <c r="E45" s="50"/>
    </row>
  </sheetData>
  <phoneticPr fontId="4" type="noConversion"/>
  <pageMargins left="0.2" right="0.2" top="0.75" bottom="0.83" header="0.3" footer="0.8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F72"/>
  <sheetViews>
    <sheetView topLeftCell="B19" workbookViewId="0">
      <selection activeCell="F12" sqref="F12"/>
    </sheetView>
  </sheetViews>
  <sheetFormatPr defaultRowHeight="12.75"/>
  <cols>
    <col min="1" max="1" width="1" customWidth="1"/>
    <col min="2" max="2" width="4.42578125" customWidth="1"/>
    <col min="3" max="3" width="11.140625" customWidth="1"/>
    <col min="4" max="4" width="53.42578125" style="9" customWidth="1"/>
    <col min="5" max="5" width="19.85546875" customWidth="1"/>
    <col min="6" max="6" width="17" customWidth="1"/>
    <col min="8" max="8" width="10.28515625" bestFit="1" customWidth="1"/>
  </cols>
  <sheetData>
    <row r="3" spans="2:6" ht="23.25">
      <c r="B3" s="288" t="s">
        <v>97</v>
      </c>
      <c r="C3" s="324"/>
      <c r="D3" s="325"/>
    </row>
    <row r="4" spans="2:6" ht="24" thickBot="1">
      <c r="C4" s="261"/>
      <c r="D4" s="262"/>
      <c r="E4" s="263"/>
    </row>
    <row r="5" spans="2:6" s="16" customFormat="1" ht="31.5" customHeight="1" thickBot="1">
      <c r="B5"/>
      <c r="C5" s="55" t="s">
        <v>152</v>
      </c>
      <c r="D5" s="323" t="s">
        <v>289</v>
      </c>
      <c r="E5" s="322" t="s">
        <v>28</v>
      </c>
      <c r="F5"/>
    </row>
    <row r="6" spans="2:6" ht="24" customHeight="1" thickBot="1">
      <c r="C6" s="264" t="s">
        <v>5</v>
      </c>
      <c r="D6" s="265" t="s">
        <v>290</v>
      </c>
      <c r="E6" s="266">
        <f>+E7+E11+E12</f>
        <v>5972027.4299999997</v>
      </c>
    </row>
    <row r="7" spans="2:6" ht="25.5" customHeight="1" thickBot="1">
      <c r="C7" s="268" t="s">
        <v>68</v>
      </c>
      <c r="D7" s="62" t="s">
        <v>291</v>
      </c>
      <c r="E7" s="296">
        <f>+E8+E9</f>
        <v>5435861.0499999998</v>
      </c>
    </row>
    <row r="8" spans="2:6" ht="20.25" customHeight="1" thickBot="1">
      <c r="C8" s="268"/>
      <c r="D8" s="77" t="s">
        <v>292</v>
      </c>
      <c r="E8" s="270">
        <v>5399912.1200000001</v>
      </c>
    </row>
    <row r="9" spans="2:6" ht="18.75" customHeight="1" thickBot="1">
      <c r="C9" s="268"/>
      <c r="D9" s="272" t="s">
        <v>293</v>
      </c>
      <c r="E9" s="270">
        <v>35948.93</v>
      </c>
    </row>
    <row r="10" spans="2:6" ht="23.25" customHeight="1" thickBot="1">
      <c r="C10" s="268"/>
      <c r="D10" s="62" t="s">
        <v>294</v>
      </c>
      <c r="E10" s="269">
        <f>+E11+E12</f>
        <v>536166.38</v>
      </c>
    </row>
    <row r="11" spans="2:6" ht="21.75" customHeight="1" thickBot="1">
      <c r="C11" s="268" t="s">
        <v>23</v>
      </c>
      <c r="D11" s="273" t="s">
        <v>295</v>
      </c>
      <c r="E11" s="274">
        <f>+E49</f>
        <v>324686.39</v>
      </c>
    </row>
    <row r="12" spans="2:6" ht="18.75" customHeight="1" thickBot="1">
      <c r="C12" s="268" t="s">
        <v>22</v>
      </c>
      <c r="D12" s="275" t="s">
        <v>296</v>
      </c>
      <c r="E12" s="276">
        <f>+E56</f>
        <v>211479.99</v>
      </c>
    </row>
    <row r="13" spans="2:6" ht="31.5" customHeight="1" thickBot="1">
      <c r="C13" s="268"/>
      <c r="D13" s="275" t="s">
        <v>297</v>
      </c>
      <c r="E13" s="277"/>
    </row>
    <row r="14" spans="2:6" ht="20.25" customHeight="1" thickBot="1">
      <c r="C14" s="268"/>
      <c r="D14" s="278" t="s">
        <v>298</v>
      </c>
      <c r="E14" s="279"/>
    </row>
    <row r="15" spans="2:6" ht="18" customHeight="1" thickBot="1">
      <c r="C15" s="268"/>
      <c r="D15" s="77" t="s">
        <v>299</v>
      </c>
      <c r="E15" s="280"/>
    </row>
    <row r="16" spans="2:6" ht="21" customHeight="1" thickBot="1">
      <c r="C16" s="268"/>
      <c r="D16" s="77" t="s">
        <v>300</v>
      </c>
      <c r="E16" s="281"/>
    </row>
    <row r="17" spans="3:6" ht="18" customHeight="1" thickBot="1">
      <c r="C17" s="268"/>
      <c r="D17" s="272" t="s">
        <v>301</v>
      </c>
      <c r="E17" s="282"/>
    </row>
    <row r="18" spans="3:6" ht="17.25" customHeight="1" thickBot="1">
      <c r="C18" s="268"/>
      <c r="D18" s="77" t="s">
        <v>302</v>
      </c>
      <c r="E18" s="281"/>
    </row>
    <row r="19" spans="3:6" ht="18" customHeight="1" thickBot="1">
      <c r="C19" s="268"/>
      <c r="D19" s="77" t="s">
        <v>303</v>
      </c>
      <c r="E19" s="281"/>
    </row>
    <row r="20" spans="3:6" ht="16.5" thickBot="1">
      <c r="C20" s="268"/>
      <c r="D20" s="77"/>
      <c r="E20" s="281"/>
    </row>
    <row r="21" spans="3:6" ht="16.5" thickBot="1">
      <c r="C21" s="268"/>
      <c r="D21" s="77"/>
      <c r="E21" s="281"/>
    </row>
    <row r="22" spans="3:6" ht="24" customHeight="1" thickBot="1">
      <c r="C22" s="283" t="s">
        <v>4</v>
      </c>
      <c r="D22" s="265" t="s">
        <v>304</v>
      </c>
      <c r="E22" s="266">
        <f>+E23</f>
        <v>987719.16999999993</v>
      </c>
    </row>
    <row r="23" spans="3:6" ht="27" customHeight="1" thickBot="1">
      <c r="C23" s="268"/>
      <c r="D23" s="62" t="s">
        <v>305</v>
      </c>
      <c r="E23" s="63">
        <f>+E24+E25+E26+E27</f>
        <v>987719.16999999993</v>
      </c>
    </row>
    <row r="24" spans="3:6" ht="18.75" customHeight="1" thickBot="1">
      <c r="C24" s="268"/>
      <c r="D24" s="77" t="s">
        <v>306</v>
      </c>
      <c r="E24" s="281"/>
    </row>
    <row r="25" spans="3:6" ht="19.5" customHeight="1" thickBot="1">
      <c r="C25" s="268"/>
      <c r="D25" s="272" t="s">
        <v>307</v>
      </c>
      <c r="E25" s="282"/>
    </row>
    <row r="26" spans="3:6" ht="19.5" customHeight="1" thickBot="1">
      <c r="C26" s="268"/>
      <c r="D26" s="272" t="s">
        <v>308</v>
      </c>
      <c r="E26" s="282"/>
    </row>
    <row r="27" spans="3:6" ht="21" customHeight="1" thickBot="1">
      <c r="C27" s="268" t="s">
        <v>340</v>
      </c>
      <c r="D27" s="272" t="s">
        <v>341</v>
      </c>
      <c r="E27" s="281">
        <f>+E64+E71</f>
        <v>987719.16999999993</v>
      </c>
    </row>
    <row r="28" spans="3:6" ht="21" customHeight="1" thickBot="1">
      <c r="C28" s="268"/>
      <c r="D28" s="62" t="s">
        <v>309</v>
      </c>
      <c r="E28" s="285"/>
      <c r="F28" s="1"/>
    </row>
    <row r="29" spans="3:6" ht="24" customHeight="1" thickBot="1">
      <c r="C29" s="286"/>
      <c r="D29" s="265" t="s">
        <v>310</v>
      </c>
      <c r="E29" s="287">
        <f>+E6+E22</f>
        <v>6959746.5999999996</v>
      </c>
    </row>
    <row r="35" spans="3:6" ht="15">
      <c r="C35" s="5"/>
      <c r="D35" s="5" t="s">
        <v>60</v>
      </c>
      <c r="E35" s="5"/>
      <c r="F35" s="15">
        <v>40908</v>
      </c>
    </row>
    <row r="36" spans="3:6" ht="16.5" customHeight="1" thickBot="1">
      <c r="C36" s="8"/>
      <c r="D36" s="1"/>
      <c r="E36" s="8"/>
    </row>
    <row r="37" spans="3:6">
      <c r="C37" s="179" t="s">
        <v>10</v>
      </c>
      <c r="D37" s="210" t="s">
        <v>54</v>
      </c>
      <c r="E37" s="211" t="s">
        <v>108</v>
      </c>
      <c r="F37" s="212" t="s">
        <v>185</v>
      </c>
    </row>
    <row r="38" spans="3:6">
      <c r="C38" s="200"/>
      <c r="D38" s="54" t="s">
        <v>130</v>
      </c>
      <c r="E38" s="113">
        <v>305287.24</v>
      </c>
      <c r="F38" s="14"/>
    </row>
    <row r="39" spans="3:6">
      <c r="C39" s="200"/>
      <c r="D39" s="54" t="s">
        <v>100</v>
      </c>
      <c r="E39" s="113">
        <v>3640527.52</v>
      </c>
      <c r="F39" s="113">
        <v>26204.04</v>
      </c>
    </row>
    <row r="40" spans="3:6">
      <c r="C40" s="200"/>
      <c r="D40" s="54" t="s">
        <v>101</v>
      </c>
      <c r="E40" s="113">
        <v>14520.97</v>
      </c>
      <c r="F40" s="113">
        <v>104.52</v>
      </c>
    </row>
    <row r="41" spans="3:6">
      <c r="C41" s="200"/>
      <c r="D41" s="54" t="s">
        <v>102</v>
      </c>
      <c r="E41" s="113">
        <v>1439576.39</v>
      </c>
      <c r="F41" s="113">
        <v>13997.43</v>
      </c>
    </row>
    <row r="42" spans="3:6" s="1" customFormat="1">
      <c r="C42" s="200"/>
      <c r="D42" s="54" t="s">
        <v>55</v>
      </c>
      <c r="E42" s="113">
        <v>35948.93</v>
      </c>
      <c r="F42" s="209"/>
    </row>
    <row r="43" spans="3:6" s="1" customFormat="1">
      <c r="C43" s="200"/>
      <c r="D43" s="54" t="s">
        <v>56</v>
      </c>
      <c r="E43" s="113">
        <v>0</v>
      </c>
      <c r="F43" s="209"/>
    </row>
    <row r="44" spans="3:6" ht="15.75" thickBot="1">
      <c r="C44" s="204"/>
      <c r="D44" s="184" t="s">
        <v>1</v>
      </c>
      <c r="E44" s="213">
        <f>SUM(E38:E43)</f>
        <v>5435861.0499999998</v>
      </c>
      <c r="F44" s="214"/>
    </row>
    <row r="45" spans="3:6" ht="15">
      <c r="C45" s="189"/>
      <c r="D45" s="189"/>
      <c r="E45" s="291"/>
    </row>
    <row r="46" spans="3:6" ht="15.75" customHeight="1" thickBot="1">
      <c r="C46" s="8"/>
      <c r="D46" s="8"/>
      <c r="E46" s="8"/>
    </row>
    <row r="47" spans="3:6">
      <c r="C47" s="179" t="s">
        <v>24</v>
      </c>
      <c r="D47" s="210" t="s">
        <v>311</v>
      </c>
      <c r="E47" s="216"/>
    </row>
    <row r="48" spans="3:6">
      <c r="C48" s="200"/>
      <c r="D48" s="14" t="s">
        <v>17</v>
      </c>
      <c r="E48" s="201">
        <v>324686.39</v>
      </c>
    </row>
    <row r="49" spans="3:6" ht="13.5" thickBot="1">
      <c r="C49" s="292"/>
      <c r="D49" s="293" t="s">
        <v>0</v>
      </c>
      <c r="E49" s="294">
        <f>+E48</f>
        <v>324686.39</v>
      </c>
    </row>
    <row r="50" spans="3:6">
      <c r="C50" s="24"/>
      <c r="D50" s="295"/>
      <c r="E50" s="188"/>
    </row>
    <row r="51" spans="3:6" ht="13.5" thickBot="1">
      <c r="C51" s="24"/>
      <c r="D51" s="295"/>
      <c r="E51" s="188"/>
    </row>
    <row r="52" spans="3:6">
      <c r="C52" s="179" t="s">
        <v>312</v>
      </c>
      <c r="D52" s="210" t="s">
        <v>313</v>
      </c>
      <c r="E52" s="216"/>
    </row>
    <row r="53" spans="3:6">
      <c r="C53" s="200"/>
      <c r="D53" s="215" t="s">
        <v>109</v>
      </c>
      <c r="E53" s="217">
        <v>5327.73</v>
      </c>
    </row>
    <row r="54" spans="3:6">
      <c r="C54" s="200"/>
      <c r="D54" s="215" t="s">
        <v>57</v>
      </c>
      <c r="E54" s="217">
        <v>6250</v>
      </c>
    </row>
    <row r="55" spans="3:6" s="1" customFormat="1">
      <c r="C55" s="200"/>
      <c r="D55" s="14" t="s">
        <v>16</v>
      </c>
      <c r="E55" s="201">
        <f>287355.6-87453.34</f>
        <v>199902.25999999998</v>
      </c>
      <c r="F55"/>
    </row>
    <row r="56" spans="3:6" ht="15.75" thickBot="1">
      <c r="C56" s="204"/>
      <c r="D56" s="184" t="s">
        <v>1</v>
      </c>
      <c r="E56" s="205">
        <f>SUM(E53:E55)</f>
        <v>211479.99</v>
      </c>
    </row>
    <row r="57" spans="3:6" ht="15" customHeight="1">
      <c r="C57" s="9"/>
      <c r="D57"/>
    </row>
    <row r="58" spans="3:6" ht="16.5" customHeight="1">
      <c r="C58" s="11"/>
      <c r="D58" s="11"/>
      <c r="E58" s="18"/>
    </row>
    <row r="59" spans="3:6" ht="0.75" customHeight="1" thickBot="1">
      <c r="C59" s="9"/>
      <c r="D59"/>
    </row>
    <row r="60" spans="3:6" ht="16.5" customHeight="1">
      <c r="C60" s="179" t="s">
        <v>12</v>
      </c>
      <c r="D60" s="218" t="s">
        <v>9</v>
      </c>
      <c r="E60" s="202"/>
    </row>
    <row r="61" spans="3:6" ht="15.75" customHeight="1">
      <c r="C61" s="200"/>
      <c r="D61" s="54" t="s">
        <v>280</v>
      </c>
      <c r="E61" s="201">
        <v>23071.75</v>
      </c>
    </row>
    <row r="62" spans="3:6">
      <c r="C62" s="200"/>
      <c r="D62" s="54" t="s">
        <v>58</v>
      </c>
      <c r="E62" s="201">
        <v>511130.98</v>
      </c>
    </row>
    <row r="63" spans="3:6">
      <c r="C63" s="200"/>
      <c r="D63" s="54" t="s">
        <v>59</v>
      </c>
      <c r="E63" s="201">
        <v>498486.46</v>
      </c>
    </row>
    <row r="64" spans="3:6" ht="15.75" thickBot="1">
      <c r="C64" s="204"/>
      <c r="D64" s="184" t="s">
        <v>1</v>
      </c>
      <c r="E64" s="208">
        <f>SUM(E60:E63)</f>
        <v>1032689.19</v>
      </c>
    </row>
    <row r="65" spans="3:5" ht="15">
      <c r="C65" s="189"/>
      <c r="D65" s="189"/>
      <c r="E65" s="291"/>
    </row>
    <row r="66" spans="3:5" ht="13.5" thickBot="1">
      <c r="D66"/>
    </row>
    <row r="67" spans="3:5">
      <c r="C67" s="179" t="s">
        <v>103</v>
      </c>
      <c r="D67" s="186" t="s">
        <v>104</v>
      </c>
      <c r="E67" s="199"/>
    </row>
    <row r="68" spans="3:5">
      <c r="C68" s="182"/>
      <c r="D68" s="14" t="s">
        <v>281</v>
      </c>
      <c r="E68" s="201">
        <v>-1169.6099999999999</v>
      </c>
    </row>
    <row r="69" spans="3:5">
      <c r="C69" s="182"/>
      <c r="D69" s="14" t="s">
        <v>282</v>
      </c>
      <c r="E69" s="201">
        <v>-21271.62</v>
      </c>
    </row>
    <row r="70" spans="3:5">
      <c r="C70" s="182"/>
      <c r="D70" s="14" t="s">
        <v>105</v>
      </c>
      <c r="E70" s="201">
        <v>-22528.79</v>
      </c>
    </row>
    <row r="71" spans="3:5" ht="13.5" thickBot="1">
      <c r="C71" s="176"/>
      <c r="D71" s="184" t="s">
        <v>0</v>
      </c>
      <c r="E71" s="207">
        <f>SUM(E68:E70)</f>
        <v>-44970.020000000004</v>
      </c>
    </row>
    <row r="72" spans="3:5">
      <c r="D72"/>
    </row>
  </sheetData>
  <phoneticPr fontId="4" type="noConversion"/>
  <pageMargins left="0.2" right="0.26" top="0.33" bottom="2.48" header="0.3" footer="2.48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R63"/>
  <sheetViews>
    <sheetView tabSelected="1" topLeftCell="B1" workbookViewId="0">
      <selection activeCell="G24" sqref="G24"/>
    </sheetView>
  </sheetViews>
  <sheetFormatPr defaultRowHeight="12.75"/>
  <cols>
    <col min="1" max="1" width="0" hidden="1" customWidth="1"/>
    <col min="3" max="3" width="45.7109375" customWidth="1"/>
    <col min="4" max="4" width="19.85546875" style="9" customWidth="1"/>
    <col min="7" max="7" width="13.28515625" customWidth="1"/>
    <col min="8" max="8" width="11.140625" customWidth="1"/>
  </cols>
  <sheetData>
    <row r="3" spans="2:18" ht="20.25">
      <c r="B3" s="288" t="s">
        <v>97</v>
      </c>
      <c r="C3" s="289"/>
      <c r="D3" s="290"/>
    </row>
    <row r="4" spans="2:18" ht="24" thickBot="1">
      <c r="B4" s="261"/>
      <c r="C4" s="262"/>
      <c r="D4" s="297"/>
    </row>
    <row r="5" spans="2:18" ht="32.25" thickBot="1">
      <c r="B5" s="298" t="s">
        <v>152</v>
      </c>
      <c r="C5" s="299" t="s">
        <v>314</v>
      </c>
      <c r="D5" s="58" t="s">
        <v>28</v>
      </c>
    </row>
    <row r="6" spans="2:18" ht="24" customHeight="1" thickBot="1">
      <c r="B6" s="300" t="s">
        <v>5</v>
      </c>
      <c r="C6" s="301" t="s">
        <v>315</v>
      </c>
      <c r="D6" s="267">
        <f>+D10+D7</f>
        <v>343946.86</v>
      </c>
      <c r="J6" s="1"/>
      <c r="K6" s="375"/>
      <c r="L6" s="375"/>
      <c r="M6" s="8"/>
      <c r="N6" s="1"/>
      <c r="O6" s="1"/>
      <c r="P6" s="1"/>
      <c r="Q6" s="1"/>
      <c r="R6" s="1"/>
    </row>
    <row r="7" spans="2:18" ht="16.5" thickBot="1">
      <c r="B7" s="302"/>
      <c r="C7" s="303" t="s">
        <v>316</v>
      </c>
      <c r="D7" s="285"/>
      <c r="J7" s="1"/>
      <c r="K7" s="2"/>
      <c r="L7" s="2"/>
      <c r="M7" s="8"/>
      <c r="N7" s="314"/>
      <c r="O7" s="1"/>
      <c r="P7" s="1"/>
      <c r="Q7" s="1"/>
      <c r="R7" s="1"/>
    </row>
    <row r="8" spans="2:18" ht="16.5" thickBot="1">
      <c r="B8" s="302"/>
      <c r="C8" s="304" t="s">
        <v>317</v>
      </c>
      <c r="D8" s="281"/>
      <c r="J8" s="1"/>
      <c r="K8" s="315"/>
      <c r="L8" s="316"/>
      <c r="M8" s="315"/>
      <c r="N8" s="317"/>
      <c r="O8" s="1"/>
      <c r="P8" s="1"/>
      <c r="Q8" s="1"/>
      <c r="R8" s="1"/>
    </row>
    <row r="9" spans="2:18" ht="16.5" thickBot="1">
      <c r="B9" s="302"/>
      <c r="C9" s="305" t="s">
        <v>318</v>
      </c>
      <c r="D9" s="282"/>
      <c r="J9" s="1"/>
      <c r="K9" s="374"/>
      <c r="L9" s="374"/>
      <c r="M9" s="2"/>
      <c r="N9" s="3"/>
      <c r="O9" s="1"/>
      <c r="P9" s="1"/>
      <c r="Q9" s="1"/>
      <c r="R9" s="1"/>
    </row>
    <row r="10" spans="2:18" ht="24" customHeight="1" thickBot="1">
      <c r="B10" s="326"/>
      <c r="C10" s="328" t="s">
        <v>342</v>
      </c>
      <c r="D10" s="327">
        <f>+D11+D12</f>
        <v>343946.86</v>
      </c>
      <c r="J10" s="1"/>
      <c r="K10" s="374"/>
      <c r="L10" s="374"/>
      <c r="M10" s="2"/>
      <c r="N10" s="3"/>
      <c r="O10" s="1"/>
      <c r="P10" s="1"/>
      <c r="Q10" s="1"/>
      <c r="R10" s="1"/>
    </row>
    <row r="11" spans="2:18" s="1" customFormat="1" ht="16.5" thickBot="1">
      <c r="B11" s="302" t="s">
        <v>68</v>
      </c>
      <c r="C11" s="304" t="s">
        <v>319</v>
      </c>
      <c r="D11" s="281">
        <v>44886.86</v>
      </c>
      <c r="K11" s="2"/>
      <c r="L11" s="3"/>
      <c r="M11" s="2"/>
      <c r="N11" s="3"/>
    </row>
    <row r="12" spans="2:18" ht="21" customHeight="1" thickBot="1">
      <c r="B12" s="302" t="s">
        <v>23</v>
      </c>
      <c r="C12" s="305" t="s">
        <v>320</v>
      </c>
      <c r="D12" s="330">
        <f>+D13+D14</f>
        <v>299060</v>
      </c>
      <c r="J12" s="1"/>
      <c r="K12" s="2"/>
      <c r="L12" s="3"/>
      <c r="M12" s="2"/>
      <c r="N12" s="3"/>
      <c r="O12" s="1"/>
      <c r="P12" s="1"/>
      <c r="Q12" s="1"/>
      <c r="R12" s="1"/>
    </row>
    <row r="13" spans="2:18" ht="21" customHeight="1" thickBot="1">
      <c r="B13" s="302"/>
      <c r="C13" s="307" t="s">
        <v>321</v>
      </c>
      <c r="D13" s="308">
        <f>+D46</f>
        <v>206787</v>
      </c>
      <c r="J13" s="1"/>
      <c r="K13" s="2"/>
      <c r="L13" s="3"/>
      <c r="M13" s="2"/>
      <c r="N13" s="3"/>
      <c r="O13" s="1"/>
      <c r="P13" s="1"/>
      <c r="Q13" s="1"/>
      <c r="R13" s="1"/>
    </row>
    <row r="14" spans="2:18" ht="21" customHeight="1" thickBot="1">
      <c r="B14" s="302"/>
      <c r="C14" s="307" t="s">
        <v>322</v>
      </c>
      <c r="D14" s="309">
        <f>+D47</f>
        <v>92273</v>
      </c>
      <c r="J14" s="1"/>
      <c r="K14" s="3"/>
      <c r="L14" s="2"/>
      <c r="M14" s="2"/>
      <c r="N14" s="3"/>
      <c r="O14" s="1"/>
      <c r="P14" s="1"/>
      <c r="Q14" s="1"/>
      <c r="R14" s="1"/>
    </row>
    <row r="15" spans="2:18" ht="20.25" customHeight="1" thickBot="1">
      <c r="B15" s="302"/>
      <c r="C15" s="304" t="s">
        <v>323</v>
      </c>
      <c r="D15" s="281"/>
      <c r="J15" s="1"/>
      <c r="K15" s="2"/>
      <c r="L15" s="2"/>
      <c r="M15" s="2"/>
      <c r="N15" s="3"/>
      <c r="O15" s="1"/>
      <c r="P15" s="1"/>
      <c r="Q15" s="1"/>
      <c r="R15" s="1"/>
    </row>
    <row r="16" spans="2:18" ht="20.25" customHeight="1" thickBot="1">
      <c r="C16" s="329" t="s">
        <v>324</v>
      </c>
      <c r="D16" s="281"/>
      <c r="J16" s="1"/>
      <c r="K16" s="374"/>
      <c r="L16" s="374"/>
      <c r="M16" s="2"/>
      <c r="N16" s="318"/>
      <c r="O16" s="1"/>
      <c r="P16" s="1"/>
      <c r="Q16" s="1"/>
      <c r="R16" s="1"/>
    </row>
    <row r="17" spans="2:18" ht="30.75" thickBot="1">
      <c r="B17" s="302"/>
      <c r="C17" s="304" t="s">
        <v>325</v>
      </c>
      <c r="D17" s="281"/>
      <c r="J17" s="1"/>
      <c r="K17" s="2"/>
      <c r="L17" s="3"/>
      <c r="M17" s="2"/>
      <c r="N17" s="319"/>
      <c r="O17" s="1"/>
      <c r="P17" s="1"/>
      <c r="Q17" s="1"/>
      <c r="R17" s="1"/>
    </row>
    <row r="18" spans="2:18" ht="21" customHeight="1" thickBot="1">
      <c r="B18" s="302"/>
      <c r="C18" s="305" t="s">
        <v>326</v>
      </c>
      <c r="D18" s="282"/>
      <c r="J18" s="1"/>
      <c r="K18" s="2"/>
      <c r="L18" s="3"/>
      <c r="M18" s="2"/>
      <c r="N18" s="319"/>
      <c r="O18" s="1"/>
      <c r="P18" s="1"/>
      <c r="Q18" s="1"/>
      <c r="R18" s="1"/>
    </row>
    <row r="19" spans="2:18" ht="21" customHeight="1" thickBot="1">
      <c r="B19" s="302"/>
      <c r="C19" s="305" t="s">
        <v>327</v>
      </c>
      <c r="D19" s="282"/>
      <c r="J19" s="1"/>
      <c r="K19" s="2"/>
      <c r="L19" s="3"/>
      <c r="M19" s="2"/>
      <c r="N19" s="319"/>
      <c r="O19" s="1"/>
      <c r="P19" s="1"/>
      <c r="Q19" s="1"/>
      <c r="R19" s="1"/>
    </row>
    <row r="20" spans="2:18" ht="21" customHeight="1" thickBot="1">
      <c r="B20" s="302"/>
      <c r="C20" s="304" t="s">
        <v>328</v>
      </c>
      <c r="D20" s="281"/>
      <c r="J20" s="1"/>
      <c r="K20" s="2"/>
      <c r="L20" s="3"/>
      <c r="M20" s="2"/>
      <c r="N20" s="319"/>
      <c r="O20" s="1"/>
      <c r="P20" s="1"/>
      <c r="Q20" s="1"/>
      <c r="R20" s="1"/>
    </row>
    <row r="21" spans="2:18" ht="24" customHeight="1" thickBot="1">
      <c r="B21" s="300" t="s">
        <v>4</v>
      </c>
      <c r="C21" s="301" t="s">
        <v>329</v>
      </c>
      <c r="D21" s="266">
        <f>+D24</f>
        <v>8496082.3800000008</v>
      </c>
      <c r="J21" s="1"/>
      <c r="K21" s="2"/>
      <c r="L21" s="3"/>
      <c r="M21" s="2"/>
      <c r="N21" s="319"/>
      <c r="O21" s="1"/>
      <c r="P21" s="1"/>
      <c r="Q21" s="1"/>
      <c r="R21" s="1"/>
    </row>
    <row r="22" spans="2:18" ht="16.5" thickBot="1">
      <c r="B22" s="302"/>
      <c r="C22" s="303" t="s">
        <v>330</v>
      </c>
      <c r="D22" s="285"/>
      <c r="J22" s="1"/>
      <c r="K22" s="3"/>
      <c r="L22" s="2"/>
      <c r="M22" s="2"/>
      <c r="N22" s="320"/>
      <c r="O22" s="1"/>
      <c r="P22" s="1"/>
      <c r="Q22" s="1"/>
      <c r="R22" s="1"/>
    </row>
    <row r="23" spans="2:18" ht="16.5" thickBot="1">
      <c r="B23" s="302"/>
      <c r="C23" s="304" t="s">
        <v>328</v>
      </c>
      <c r="D23" s="281"/>
      <c r="J23" s="1"/>
      <c r="K23" s="374"/>
      <c r="L23" s="374"/>
      <c r="M23" s="2"/>
      <c r="N23" s="3"/>
      <c r="O23" s="1"/>
      <c r="P23" s="1"/>
      <c r="Q23" s="1"/>
      <c r="R23" s="1"/>
    </row>
    <row r="24" spans="2:18" ht="16.5" thickBot="1">
      <c r="B24" s="302" t="s">
        <v>22</v>
      </c>
      <c r="C24" s="303" t="s">
        <v>331</v>
      </c>
      <c r="D24" s="284">
        <v>8496082.3800000008</v>
      </c>
      <c r="J24" s="1"/>
      <c r="K24" s="2"/>
      <c r="L24" s="1"/>
      <c r="M24" s="2"/>
      <c r="N24" s="3"/>
      <c r="O24" s="1"/>
      <c r="P24" s="1"/>
      <c r="Q24" s="1"/>
      <c r="R24" s="1"/>
    </row>
    <row r="25" spans="2:18" ht="16.5" thickBot="1">
      <c r="B25" s="302"/>
      <c r="C25" s="304" t="s">
        <v>328</v>
      </c>
      <c r="D25" s="280"/>
      <c r="J25" s="1"/>
      <c r="K25" s="2"/>
      <c r="L25" s="2"/>
      <c r="M25" s="2"/>
      <c r="N25" s="3"/>
      <c r="O25" s="1"/>
      <c r="P25" s="1"/>
      <c r="Q25" s="1"/>
      <c r="R25" s="1"/>
    </row>
    <row r="26" spans="2:18" ht="23.25" customHeight="1" thickBot="1">
      <c r="B26" s="300" t="s">
        <v>332</v>
      </c>
      <c r="C26" s="301" t="s">
        <v>333</v>
      </c>
      <c r="D26" s="266">
        <f>+D27+D29</f>
        <v>-1880282.63</v>
      </c>
      <c r="J26" s="1"/>
      <c r="K26" s="3"/>
      <c r="L26" s="2"/>
      <c r="M26" s="2"/>
      <c r="N26" s="320"/>
      <c r="O26" s="1"/>
      <c r="P26" s="1"/>
      <c r="Q26" s="1"/>
      <c r="R26" s="1"/>
    </row>
    <row r="27" spans="2:18" ht="16.5" thickBot="1">
      <c r="B27" s="302"/>
      <c r="C27" s="303" t="s">
        <v>334</v>
      </c>
      <c r="D27" s="311">
        <v>100000</v>
      </c>
      <c r="J27" s="1"/>
      <c r="K27" s="374"/>
      <c r="L27" s="374"/>
      <c r="M27" s="2"/>
      <c r="N27" s="3"/>
      <c r="O27" s="1"/>
      <c r="P27" s="1"/>
      <c r="Q27" s="1"/>
      <c r="R27" s="1"/>
    </row>
    <row r="28" spans="2:18" ht="16.5" thickBot="1">
      <c r="B28" s="302"/>
      <c r="C28" s="303" t="s">
        <v>335</v>
      </c>
      <c r="D28" s="311"/>
      <c r="J28" s="1"/>
      <c r="K28" s="374"/>
      <c r="L28" s="374"/>
      <c r="M28" s="2"/>
      <c r="N28" s="3"/>
      <c r="O28" s="1"/>
      <c r="P28" s="1"/>
      <c r="Q28" s="1"/>
      <c r="R28" s="1"/>
    </row>
    <row r="29" spans="2:18" ht="22.5" customHeight="1" thickBot="1">
      <c r="B29" s="302"/>
      <c r="C29" s="303" t="s">
        <v>336</v>
      </c>
      <c r="D29" s="311">
        <v>-1980282.63</v>
      </c>
      <c r="J29" s="1"/>
      <c r="K29" s="2"/>
      <c r="L29" s="3"/>
      <c r="M29" s="2"/>
      <c r="N29" s="1"/>
      <c r="O29" s="1"/>
      <c r="P29" s="1"/>
      <c r="Q29" s="1"/>
      <c r="R29" s="1"/>
    </row>
    <row r="30" spans="2:18" ht="24" customHeight="1" thickBot="1">
      <c r="B30" s="312"/>
      <c r="C30" s="313" t="s">
        <v>337</v>
      </c>
      <c r="D30" s="287">
        <f>+D6+D21+D26-0.01</f>
        <v>6959746.6000000006</v>
      </c>
      <c r="J30" s="1"/>
      <c r="K30" s="2"/>
      <c r="L30" s="3"/>
      <c r="M30" s="2"/>
      <c r="N30" s="3"/>
      <c r="O30" s="1"/>
      <c r="P30" s="1"/>
      <c r="Q30" s="1"/>
      <c r="R30" s="1"/>
    </row>
    <row r="31" spans="2:18">
      <c r="J31" s="1"/>
      <c r="K31" s="1"/>
      <c r="L31" s="1"/>
      <c r="M31" s="8"/>
      <c r="N31" s="319"/>
      <c r="O31" s="1"/>
      <c r="P31" s="1"/>
      <c r="Q31" s="1"/>
      <c r="R31" s="1"/>
    </row>
    <row r="32" spans="2:18" ht="15">
      <c r="J32" s="1"/>
      <c r="K32" s="3"/>
      <c r="L32" s="2"/>
      <c r="M32" s="2"/>
      <c r="N32" s="321"/>
      <c r="O32" s="1"/>
      <c r="P32" s="1"/>
      <c r="Q32" s="1"/>
      <c r="R32" s="1"/>
    </row>
    <row r="33" spans="2:18">
      <c r="J33" s="1"/>
      <c r="K33" s="2"/>
      <c r="L33" s="2"/>
      <c r="M33" s="2"/>
      <c r="N33" s="3"/>
      <c r="O33" s="1"/>
      <c r="P33" s="1"/>
      <c r="Q33" s="1"/>
      <c r="R33" s="1"/>
    </row>
    <row r="34" spans="2:18">
      <c r="J34" s="1"/>
      <c r="K34" s="374"/>
      <c r="L34" s="374"/>
      <c r="M34" s="2"/>
      <c r="N34" s="3"/>
      <c r="O34" s="1"/>
      <c r="P34" s="1"/>
      <c r="Q34" s="1"/>
      <c r="R34" s="1"/>
    </row>
    <row r="35" spans="2:18">
      <c r="J35" s="1"/>
      <c r="K35" s="374"/>
      <c r="L35" s="374"/>
      <c r="M35" s="2"/>
      <c r="N35" s="3"/>
      <c r="O35" s="1"/>
      <c r="P35" s="1"/>
      <c r="Q35" s="1"/>
      <c r="R35" s="1"/>
    </row>
    <row r="36" spans="2:18" ht="19.5" customHeight="1">
      <c r="B36" s="51"/>
      <c r="C36" s="52" t="s">
        <v>63</v>
      </c>
      <c r="D36" s="53">
        <v>40908</v>
      </c>
      <c r="J36" s="1"/>
      <c r="K36" s="1"/>
      <c r="L36" s="1"/>
      <c r="M36" s="1"/>
      <c r="N36" s="1"/>
      <c r="O36" s="1"/>
      <c r="P36" s="1"/>
      <c r="Q36" s="1"/>
      <c r="R36" s="1"/>
    </row>
    <row r="37" spans="2:18" ht="15">
      <c r="B37" s="10"/>
      <c r="C37" s="11"/>
      <c r="D37" s="19"/>
    </row>
    <row r="38" spans="2:18" ht="15" thickBot="1">
      <c r="C38" s="87" t="s">
        <v>61</v>
      </c>
      <c r="D38" s="17" t="s">
        <v>184</v>
      </c>
    </row>
    <row r="39" spans="2:18">
      <c r="B39" s="179" t="s">
        <v>10</v>
      </c>
      <c r="C39" s="198" t="s">
        <v>13</v>
      </c>
      <c r="D39" s="199"/>
    </row>
    <row r="40" spans="2:18">
      <c r="B40" s="200"/>
      <c r="C40" s="14" t="s">
        <v>98</v>
      </c>
      <c r="D40" s="201">
        <v>39426.86</v>
      </c>
    </row>
    <row r="41" spans="2:18">
      <c r="B41" s="373"/>
      <c r="C41" s="54" t="s">
        <v>129</v>
      </c>
      <c r="D41" s="201">
        <v>5460</v>
      </c>
    </row>
    <row r="42" spans="2:18" ht="15.75" thickBot="1">
      <c r="B42" s="195"/>
      <c r="C42" s="196" t="s">
        <v>14</v>
      </c>
      <c r="D42" s="197">
        <f>+D40+D41</f>
        <v>44886.86</v>
      </c>
    </row>
    <row r="43" spans="2:18">
      <c r="B43" s="9"/>
      <c r="D43"/>
    </row>
    <row r="44" spans="2:18" ht="15" thickBot="1">
      <c r="B44" s="9"/>
      <c r="C44" s="87" t="s">
        <v>62</v>
      </c>
      <c r="D44"/>
    </row>
    <row r="45" spans="2:18">
      <c r="B45" s="179" t="s">
        <v>24</v>
      </c>
      <c r="C45" s="187"/>
      <c r="D45" s="202"/>
    </row>
    <row r="46" spans="2:18">
      <c r="B46" s="200"/>
      <c r="C46" s="14" t="s">
        <v>7</v>
      </c>
      <c r="D46" s="203">
        <v>206787</v>
      </c>
    </row>
    <row r="47" spans="2:18">
      <c r="B47" s="200"/>
      <c r="C47" s="14" t="s">
        <v>8</v>
      </c>
      <c r="D47" s="203">
        <v>92273</v>
      </c>
    </row>
    <row r="48" spans="2:18" ht="15.75" thickBot="1">
      <c r="B48" s="204"/>
      <c r="C48" s="184" t="s">
        <v>1</v>
      </c>
      <c r="D48" s="205">
        <f>SUM(D45:D47)</f>
        <v>299060</v>
      </c>
    </row>
    <row r="49" spans="2:4">
      <c r="B49" s="9"/>
      <c r="D49"/>
    </row>
    <row r="50" spans="2:4" ht="15" thickBot="1">
      <c r="B50" s="9"/>
      <c r="C50" s="87" t="s">
        <v>338</v>
      </c>
      <c r="D50"/>
    </row>
    <row r="51" spans="2:4">
      <c r="B51" s="179" t="s">
        <v>11</v>
      </c>
      <c r="C51" s="187" t="s">
        <v>149</v>
      </c>
      <c r="D51" s="202">
        <v>8496082.3800000008</v>
      </c>
    </row>
    <row r="52" spans="2:4" ht="15.75" thickBot="1">
      <c r="B52" s="204"/>
      <c r="C52" s="184" t="s">
        <v>1</v>
      </c>
      <c r="D52" s="208">
        <f>SUM(D51:D51)</f>
        <v>8496082.3800000008</v>
      </c>
    </row>
    <row r="53" spans="2:4" ht="15">
      <c r="B53" s="8"/>
      <c r="C53" s="8"/>
      <c r="D53" s="25"/>
    </row>
    <row r="54" spans="2:4" ht="15" thickBot="1">
      <c r="B54" s="8"/>
      <c r="C54" s="88" t="s">
        <v>64</v>
      </c>
      <c r="D54" s="1"/>
    </row>
    <row r="55" spans="2:4">
      <c r="B55" s="179" t="s">
        <v>12</v>
      </c>
      <c r="C55" s="187" t="s">
        <v>95</v>
      </c>
      <c r="D55" s="202">
        <v>100000</v>
      </c>
    </row>
    <row r="56" spans="2:4">
      <c r="B56" s="200"/>
      <c r="C56" s="54" t="s">
        <v>65</v>
      </c>
      <c r="D56" s="201">
        <v>-1980282.63</v>
      </c>
    </row>
    <row r="57" spans="2:4" ht="13.5" customHeight="1" thickBot="1">
      <c r="B57" s="206"/>
      <c r="C57" s="184" t="s">
        <v>1</v>
      </c>
      <c r="D57" s="207">
        <f>SUM(D55:D56)</f>
        <v>-1880282.63</v>
      </c>
    </row>
    <row r="58" spans="2:4">
      <c r="B58" s="9"/>
    </row>
    <row r="59" spans="2:4">
      <c r="B59" s="9"/>
      <c r="C59" s="17"/>
    </row>
    <row r="60" spans="2:4">
      <c r="B60" s="8"/>
      <c r="C60" s="8"/>
      <c r="D60" s="8"/>
    </row>
    <row r="61" spans="2:4">
      <c r="B61" s="8"/>
      <c r="C61" s="1"/>
      <c r="D61" s="8"/>
    </row>
    <row r="62" spans="2:4">
      <c r="B62" s="8"/>
      <c r="C62" s="1"/>
      <c r="D62" s="8"/>
    </row>
    <row r="63" spans="2:4">
      <c r="B63" s="8"/>
      <c r="C63" s="1"/>
      <c r="D63" s="8"/>
    </row>
  </sheetData>
  <mergeCells count="9">
    <mergeCell ref="K28:L28"/>
    <mergeCell ref="K34:L34"/>
    <mergeCell ref="K35:L35"/>
    <mergeCell ref="K6:L6"/>
    <mergeCell ref="K9:L9"/>
    <mergeCell ref="K10:L10"/>
    <mergeCell ref="K16:L16"/>
    <mergeCell ref="K23:L23"/>
    <mergeCell ref="K27:L27"/>
  </mergeCells>
  <phoneticPr fontId="4" type="noConversion"/>
  <pageMargins left="0.61" right="0.7" top="0.52" bottom="2.17" header="0.53" footer="1.67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K85"/>
  <sheetViews>
    <sheetView topLeftCell="A19" workbookViewId="0">
      <selection activeCell="H34" sqref="H34"/>
    </sheetView>
  </sheetViews>
  <sheetFormatPr defaultRowHeight="12.75"/>
  <cols>
    <col min="1" max="1" width="4.28515625" customWidth="1"/>
    <col min="2" max="2" width="8" customWidth="1"/>
    <col min="3" max="3" width="54.5703125" customWidth="1"/>
    <col min="4" max="4" width="22" customWidth="1"/>
    <col min="7" max="7" width="14" customWidth="1"/>
    <col min="9" max="9" width="9.42578125" customWidth="1"/>
    <col min="11" max="11" width="12.85546875" bestFit="1" customWidth="1"/>
  </cols>
  <sheetData>
    <row r="4" spans="2:7" ht="25.5" customHeight="1">
      <c r="B4" s="376" t="s">
        <v>99</v>
      </c>
      <c r="C4" s="376"/>
      <c r="D4" s="376"/>
    </row>
    <row r="5" spans="2:7" ht="22.5" customHeight="1" thickBot="1">
      <c r="B5" s="20"/>
      <c r="C5" s="377" t="s">
        <v>66</v>
      </c>
      <c r="D5" s="377"/>
    </row>
    <row r="6" spans="2:7" ht="35.25" customHeight="1" thickBot="1">
      <c r="B6" s="118" t="s">
        <v>26</v>
      </c>
      <c r="C6" s="119" t="s">
        <v>27</v>
      </c>
      <c r="D6" s="120" t="s">
        <v>28</v>
      </c>
    </row>
    <row r="7" spans="2:7" ht="15.75" thickBot="1">
      <c r="B7" s="121" t="s">
        <v>5</v>
      </c>
      <c r="C7" s="122" t="s">
        <v>67</v>
      </c>
      <c r="D7" s="123">
        <f>+D8+D10</f>
        <v>437923.91000000003</v>
      </c>
    </row>
    <row r="8" spans="2:7" ht="15.75" thickBot="1">
      <c r="B8" s="124" t="s">
        <v>68</v>
      </c>
      <c r="C8" s="125" t="s">
        <v>69</v>
      </c>
      <c r="D8" s="126">
        <v>437266.65</v>
      </c>
    </row>
    <row r="9" spans="2:7" ht="15.75" thickBot="1">
      <c r="B9" s="127"/>
      <c r="C9" s="128" t="s">
        <v>70</v>
      </c>
      <c r="D9" s="260"/>
    </row>
    <row r="10" spans="2:7" ht="15.75" thickBot="1">
      <c r="B10" s="124"/>
      <c r="C10" s="125" t="s">
        <v>71</v>
      </c>
      <c r="D10" s="259">
        <v>657.26</v>
      </c>
    </row>
    <row r="11" spans="2:7" ht="15.75" thickBot="1">
      <c r="B11" s="121" t="s">
        <v>4</v>
      </c>
      <c r="C11" s="122" t="s">
        <v>72</v>
      </c>
      <c r="D11" s="139">
        <f>+D14+D16+D19+D21+D23+D25+D26+D27+D31</f>
        <v>2307390.8899999997</v>
      </c>
    </row>
    <row r="12" spans="2:7" ht="16.5" customHeight="1">
      <c r="B12" s="129">
        <v>1</v>
      </c>
      <c r="C12" s="130" t="s">
        <v>73</v>
      </c>
      <c r="D12" s="131"/>
    </row>
    <row r="13" spans="2:7" ht="15">
      <c r="B13" s="331"/>
      <c r="C13" s="132" t="s">
        <v>171</v>
      </c>
      <c r="D13" s="332"/>
    </row>
    <row r="14" spans="2:7" ht="15">
      <c r="B14" s="331" t="s">
        <v>23</v>
      </c>
      <c r="C14" s="132" t="s">
        <v>283</v>
      </c>
      <c r="D14" s="332">
        <v>206593</v>
      </c>
    </row>
    <row r="15" spans="2:7" ht="15">
      <c r="B15" s="333">
        <v>2</v>
      </c>
      <c r="C15" s="132" t="s">
        <v>172</v>
      </c>
      <c r="D15" s="332"/>
    </row>
    <row r="16" spans="2:7" ht="15.75" customHeight="1">
      <c r="B16" s="333" t="s">
        <v>22</v>
      </c>
      <c r="C16" s="133" t="s">
        <v>74</v>
      </c>
      <c r="D16" s="334">
        <f>+D59</f>
        <v>1046502.27</v>
      </c>
      <c r="G16" s="4"/>
    </row>
    <row r="17" spans="2:11" ht="15">
      <c r="B17" s="333"/>
      <c r="C17" s="132" t="s">
        <v>173</v>
      </c>
      <c r="D17" s="332">
        <f>+D57</f>
        <v>922727.27</v>
      </c>
    </row>
    <row r="18" spans="2:11" ht="15">
      <c r="B18" s="333"/>
      <c r="C18" s="132" t="s">
        <v>174</v>
      </c>
      <c r="D18" s="332">
        <f>+D58</f>
        <v>123775</v>
      </c>
      <c r="G18" s="26"/>
      <c r="K18" s="26"/>
    </row>
    <row r="19" spans="2:11" ht="15">
      <c r="B19" s="333">
        <v>3</v>
      </c>
      <c r="C19" s="133" t="s">
        <v>75</v>
      </c>
      <c r="D19" s="335">
        <v>44970.02</v>
      </c>
    </row>
    <row r="20" spans="2:11" ht="14.25" customHeight="1">
      <c r="B20" s="333">
        <v>4</v>
      </c>
      <c r="C20" s="133" t="s">
        <v>76</v>
      </c>
      <c r="D20" s="335"/>
    </row>
    <row r="21" spans="2:11" ht="15">
      <c r="B21" s="333" t="s">
        <v>77</v>
      </c>
      <c r="C21" s="134" t="s">
        <v>175</v>
      </c>
      <c r="D21" s="335">
        <v>139765</v>
      </c>
      <c r="G21" s="26"/>
    </row>
    <row r="22" spans="2:11" ht="15" customHeight="1">
      <c r="B22" s="333"/>
      <c r="C22" s="135" t="s">
        <v>176</v>
      </c>
      <c r="D22" s="336"/>
    </row>
    <row r="23" spans="2:11" ht="15">
      <c r="B23" s="333"/>
      <c r="C23" s="134" t="s">
        <v>177</v>
      </c>
      <c r="D23" s="335">
        <v>644563.84</v>
      </c>
    </row>
    <row r="24" spans="2:11" ht="15">
      <c r="B24" s="333"/>
      <c r="C24" s="134" t="s">
        <v>178</v>
      </c>
      <c r="D24" s="335"/>
    </row>
    <row r="25" spans="2:11" ht="15">
      <c r="B25" s="333"/>
      <c r="C25" s="134" t="s">
        <v>179</v>
      </c>
      <c r="D25" s="335">
        <v>745</v>
      </c>
      <c r="K25" s="26"/>
    </row>
    <row r="26" spans="2:11" ht="29.25" customHeight="1">
      <c r="B26" s="333" t="s">
        <v>286</v>
      </c>
      <c r="C26" s="136" t="s">
        <v>402</v>
      </c>
      <c r="D26" s="335">
        <v>116738.65</v>
      </c>
      <c r="G26" s="26"/>
    </row>
    <row r="27" spans="2:11" ht="16.5" customHeight="1">
      <c r="B27" s="337"/>
      <c r="C27" s="137" t="s">
        <v>96</v>
      </c>
      <c r="D27" s="336">
        <v>70896</v>
      </c>
    </row>
    <row r="28" spans="2:11" ht="16.5" customHeight="1">
      <c r="B28" s="333"/>
      <c r="C28" s="136" t="s">
        <v>401</v>
      </c>
      <c r="D28" s="336"/>
    </row>
    <row r="29" spans="2:11" ht="19.5" customHeight="1">
      <c r="B29" s="333"/>
      <c r="C29" s="134" t="s">
        <v>78</v>
      </c>
      <c r="D29" s="335"/>
    </row>
    <row r="30" spans="2:11" ht="15">
      <c r="B30" s="333"/>
      <c r="C30" s="133" t="s">
        <v>79</v>
      </c>
      <c r="D30" s="338"/>
    </row>
    <row r="31" spans="2:11" ht="16.5" customHeight="1">
      <c r="B31" s="333" t="s">
        <v>288</v>
      </c>
      <c r="C31" s="134" t="s">
        <v>180</v>
      </c>
      <c r="D31" s="335">
        <f>+D80</f>
        <v>36617.11</v>
      </c>
    </row>
    <row r="32" spans="2:11" ht="16.5" customHeight="1">
      <c r="B32" s="333"/>
      <c r="C32" s="134" t="s">
        <v>80</v>
      </c>
      <c r="D32" s="335"/>
    </row>
    <row r="33" spans="2:11" ht="16.5" customHeight="1">
      <c r="B33" s="333"/>
      <c r="C33" s="134" t="s">
        <v>81</v>
      </c>
      <c r="D33" s="339"/>
    </row>
    <row r="34" spans="2:11" ht="20.25" customHeight="1">
      <c r="B34" s="340" t="s">
        <v>82</v>
      </c>
      <c r="C34" s="138" t="s">
        <v>83</v>
      </c>
      <c r="D34" s="341">
        <f>+D7-D11</f>
        <v>-1869466.9799999995</v>
      </c>
    </row>
    <row r="35" spans="2:11" ht="16.5" customHeight="1">
      <c r="B35" s="337"/>
      <c r="C35" s="132" t="s">
        <v>84</v>
      </c>
      <c r="D35" s="342">
        <v>110815.02</v>
      </c>
    </row>
    <row r="36" spans="2:11" ht="16.5" customHeight="1">
      <c r="B36" s="343"/>
      <c r="C36" s="132" t="s">
        <v>21</v>
      </c>
      <c r="D36" s="342">
        <f>D34-D35</f>
        <v>-1980281.9999999995</v>
      </c>
      <c r="G36" s="26"/>
    </row>
    <row r="37" spans="2:11" ht="16.5" customHeight="1">
      <c r="B37" s="333"/>
      <c r="C37" s="133" t="s">
        <v>85</v>
      </c>
      <c r="D37" s="344"/>
    </row>
    <row r="38" spans="2:11" ht="20.25" customHeight="1" thickBot="1">
      <c r="B38" s="345">
        <v>6</v>
      </c>
      <c r="C38" s="346" t="s">
        <v>86</v>
      </c>
      <c r="D38" s="347">
        <f>D36-D37</f>
        <v>-1980281.9999999995</v>
      </c>
      <c r="K38" s="26"/>
    </row>
    <row r="39" spans="2:11">
      <c r="B39" s="178"/>
    </row>
    <row r="43" spans="2:11" ht="15.75">
      <c r="C43" s="6" t="s">
        <v>131</v>
      </c>
      <c r="D43" s="140" t="s">
        <v>184</v>
      </c>
    </row>
    <row r="44" spans="2:11" ht="14.25" customHeight="1" thickBot="1">
      <c r="D44" s="250">
        <v>40908</v>
      </c>
    </row>
    <row r="45" spans="2:11">
      <c r="B45" s="179" t="s">
        <v>68</v>
      </c>
      <c r="C45" s="180" t="s">
        <v>87</v>
      </c>
      <c r="D45" s="181">
        <v>437266.65</v>
      </c>
    </row>
    <row r="46" spans="2:11">
      <c r="B46" s="182"/>
      <c r="C46" s="54" t="s">
        <v>88</v>
      </c>
      <c r="D46" s="183">
        <v>657.26</v>
      </c>
    </row>
    <row r="47" spans="2:11" ht="13.5" thickBot="1">
      <c r="B47" s="176"/>
      <c r="C47" s="184" t="s">
        <v>15</v>
      </c>
      <c r="D47" s="185">
        <f>SUM(D45:D46)</f>
        <v>437923.91000000003</v>
      </c>
    </row>
    <row r="48" spans="2:11">
      <c r="D48" s="21"/>
    </row>
    <row r="49" spans="2:4">
      <c r="D49" s="21"/>
    </row>
    <row r="50" spans="2:4" ht="13.5" thickBot="1">
      <c r="D50" s="21"/>
    </row>
    <row r="51" spans="2:4">
      <c r="B51" s="179" t="s">
        <v>23</v>
      </c>
      <c r="C51" s="186"/>
      <c r="D51" s="181"/>
    </row>
    <row r="52" spans="2:4">
      <c r="B52" s="182"/>
      <c r="C52" s="14" t="s">
        <v>89</v>
      </c>
      <c r="D52" s="183">
        <v>206593</v>
      </c>
    </row>
    <row r="53" spans="2:4" ht="13.5" thickBot="1">
      <c r="B53" s="176"/>
      <c r="C53" s="184" t="s">
        <v>19</v>
      </c>
      <c r="D53" s="185">
        <f>SUM(D51:D52)</f>
        <v>206593</v>
      </c>
    </row>
    <row r="54" spans="2:4">
      <c r="B54" s="188"/>
      <c r="C54" s="189"/>
      <c r="D54" s="190"/>
    </row>
    <row r="55" spans="2:4">
      <c r="B55" s="188"/>
      <c r="C55" s="189"/>
      <c r="D55" s="190"/>
    </row>
    <row r="56" spans="2:4" ht="13.5" thickBot="1">
      <c r="D56" s="21"/>
    </row>
    <row r="57" spans="2:4">
      <c r="B57" s="179" t="s">
        <v>22</v>
      </c>
      <c r="C57" s="187" t="s">
        <v>90</v>
      </c>
      <c r="D57" s="181">
        <v>922727.27</v>
      </c>
    </row>
    <row r="58" spans="2:4">
      <c r="B58" s="182"/>
      <c r="C58" s="54" t="s">
        <v>91</v>
      </c>
      <c r="D58" s="183">
        <v>123775</v>
      </c>
    </row>
    <row r="59" spans="2:4" ht="13.5" thickBot="1">
      <c r="B59" s="176"/>
      <c r="C59" s="184" t="s">
        <v>19</v>
      </c>
      <c r="D59" s="185">
        <f>SUM(D57:D58)</f>
        <v>1046502.27</v>
      </c>
    </row>
    <row r="60" spans="2:4">
      <c r="D60" s="21"/>
    </row>
    <row r="61" spans="2:4">
      <c r="D61" s="21"/>
    </row>
    <row r="62" spans="2:4" ht="13.5" thickBot="1">
      <c r="D62" s="21"/>
    </row>
    <row r="63" spans="2:4">
      <c r="B63" s="179" t="s">
        <v>77</v>
      </c>
      <c r="C63" s="180" t="s">
        <v>92</v>
      </c>
      <c r="D63" s="181"/>
    </row>
    <row r="64" spans="2:4">
      <c r="B64" s="182"/>
      <c r="C64" s="54" t="s">
        <v>93</v>
      </c>
      <c r="D64" s="183">
        <v>139765</v>
      </c>
    </row>
    <row r="65" spans="2:7" ht="13.5" thickBot="1">
      <c r="B65" s="176"/>
      <c r="C65" s="191" t="s">
        <v>19</v>
      </c>
      <c r="D65" s="192">
        <f>SUM(D63:D64)</f>
        <v>139765</v>
      </c>
    </row>
    <row r="66" spans="2:7">
      <c r="B66" s="177"/>
      <c r="D66" s="21"/>
    </row>
    <row r="67" spans="2:7">
      <c r="D67" s="21"/>
    </row>
    <row r="68" spans="2:7" ht="13.5" thickBot="1">
      <c r="D68" s="21"/>
    </row>
    <row r="69" spans="2:7">
      <c r="B69" s="179" t="s">
        <v>287</v>
      </c>
      <c r="C69" s="187" t="s">
        <v>284</v>
      </c>
      <c r="D69" s="181">
        <v>1250</v>
      </c>
    </row>
    <row r="70" spans="2:7">
      <c r="B70" s="193"/>
      <c r="C70" s="54" t="s">
        <v>18</v>
      </c>
      <c r="D70" s="183">
        <v>45541</v>
      </c>
    </row>
    <row r="71" spans="2:7">
      <c r="B71" s="182"/>
      <c r="C71" s="54" t="s">
        <v>94</v>
      </c>
      <c r="D71" s="183">
        <v>29591.65</v>
      </c>
    </row>
    <row r="72" spans="2:7">
      <c r="B72" s="182"/>
      <c r="C72" s="54" t="s">
        <v>285</v>
      </c>
      <c r="D72" s="183">
        <v>32856</v>
      </c>
    </row>
    <row r="73" spans="2:7">
      <c r="B73" s="193"/>
      <c r="C73" s="54" t="s">
        <v>107</v>
      </c>
      <c r="D73" s="183">
        <v>7500</v>
      </c>
    </row>
    <row r="74" spans="2:7" ht="13.5" thickBot="1">
      <c r="B74" s="176"/>
      <c r="C74" s="184" t="s">
        <v>19</v>
      </c>
      <c r="D74" s="185">
        <f>SUM(D69:D73)</f>
        <v>116738.65</v>
      </c>
    </row>
    <row r="75" spans="2:7">
      <c r="B75" s="9"/>
      <c r="D75" s="21"/>
    </row>
    <row r="76" spans="2:7">
      <c r="B76" s="9"/>
    </row>
    <row r="77" spans="2:7" ht="13.5" thickBot="1">
      <c r="B77" s="9"/>
      <c r="D77" s="21"/>
    </row>
    <row r="78" spans="2:7">
      <c r="B78" s="179" t="s">
        <v>106</v>
      </c>
      <c r="C78" s="187" t="s">
        <v>110</v>
      </c>
      <c r="D78" s="181">
        <v>27150.55</v>
      </c>
      <c r="G78" s="26"/>
    </row>
    <row r="79" spans="2:7">
      <c r="B79" s="182"/>
      <c r="C79" s="54" t="s">
        <v>20</v>
      </c>
      <c r="D79" s="183">
        <v>9466.56</v>
      </c>
    </row>
    <row r="80" spans="2:7" ht="13.5" thickBot="1">
      <c r="B80" s="176"/>
      <c r="C80" s="191" t="s">
        <v>19</v>
      </c>
      <c r="D80" s="192">
        <f>SUM(D78:D79)</f>
        <v>36617.11</v>
      </c>
    </row>
    <row r="84" spans="3:4">
      <c r="C84" s="7"/>
      <c r="D84" s="21"/>
    </row>
    <row r="85" spans="3:4">
      <c r="C85" s="8"/>
      <c r="D85" s="194"/>
    </row>
  </sheetData>
  <mergeCells count="2">
    <mergeCell ref="B4:D4"/>
    <mergeCell ref="C5:D5"/>
  </mergeCells>
  <phoneticPr fontId="4" type="noConversion"/>
  <pageMargins left="0.2" right="0.7" top="0.47" bottom="1.71" header="0.3" footer="1.7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50"/>
  <sheetViews>
    <sheetView workbookViewId="0">
      <selection activeCell="I13" sqref="I13"/>
    </sheetView>
  </sheetViews>
  <sheetFormatPr defaultRowHeight="12.75"/>
  <cols>
    <col min="1" max="1" width="11.140625" customWidth="1"/>
    <col min="2" max="2" width="5.140625" customWidth="1"/>
    <col min="3" max="3" width="71.28515625" customWidth="1"/>
    <col min="4" max="4" width="18.85546875" customWidth="1"/>
    <col min="8" max="8" width="12.85546875" bestFit="1" customWidth="1"/>
  </cols>
  <sheetData>
    <row r="1" spans="2:4" ht="18" customHeight="1"/>
    <row r="2" spans="2:4" ht="18">
      <c r="B2" s="12"/>
      <c r="C2" s="116" t="s">
        <v>344</v>
      </c>
      <c r="D2" s="117"/>
    </row>
    <row r="3" spans="2:4" ht="18">
      <c r="B3" s="12"/>
      <c r="C3" s="378" t="s">
        <v>25</v>
      </c>
      <c r="D3" s="378"/>
    </row>
    <row r="4" spans="2:4" ht="13.5" customHeight="1" thickBot="1">
      <c r="B4" s="13"/>
      <c r="C4" s="379"/>
      <c r="D4" s="379"/>
    </row>
    <row r="5" spans="2:4" ht="33" customHeight="1" thickBot="1">
      <c r="B5" s="55" t="s">
        <v>26</v>
      </c>
      <c r="C5" s="56" t="s">
        <v>27</v>
      </c>
      <c r="D5" s="57" t="s">
        <v>28</v>
      </c>
    </row>
    <row r="6" spans="2:4" ht="20.25" customHeight="1" thickBot="1">
      <c r="B6" s="59" t="s">
        <v>5</v>
      </c>
      <c r="C6" s="115" t="s">
        <v>29</v>
      </c>
      <c r="D6" s="60">
        <f>+D7+D11</f>
        <v>437923.91000000003</v>
      </c>
    </row>
    <row r="7" spans="2:4" ht="21" customHeight="1" thickBot="1">
      <c r="B7" s="61"/>
      <c r="C7" s="62" t="s">
        <v>133</v>
      </c>
      <c r="D7" s="348">
        <v>437266.65</v>
      </c>
    </row>
    <row r="8" spans="2:4" ht="21" customHeight="1" thickBot="1">
      <c r="B8" s="61"/>
      <c r="C8" s="64" t="s">
        <v>134</v>
      </c>
      <c r="D8" s="65"/>
    </row>
    <row r="9" spans="2:4" ht="21" customHeight="1" thickBot="1">
      <c r="B9" s="61"/>
      <c r="C9" s="64" t="s">
        <v>135</v>
      </c>
      <c r="D9" s="65"/>
    </row>
    <row r="10" spans="2:4" ht="20.25" customHeight="1" thickBot="1">
      <c r="B10" s="61"/>
      <c r="C10" s="64" t="s">
        <v>136</v>
      </c>
      <c r="D10" s="65">
        <v>437266.65</v>
      </c>
    </row>
    <row r="11" spans="2:4" ht="21" customHeight="1" thickBot="1">
      <c r="B11" s="61"/>
      <c r="C11" s="62" t="s">
        <v>137</v>
      </c>
      <c r="D11" s="348">
        <f>+D12+D13+D14+D15</f>
        <v>657.26</v>
      </c>
    </row>
    <row r="12" spans="2:4" ht="21" customHeight="1" thickBot="1">
      <c r="B12" s="61"/>
      <c r="C12" s="64" t="s">
        <v>138</v>
      </c>
      <c r="D12" s="65"/>
    </row>
    <row r="13" spans="2:4" ht="21" customHeight="1" thickBot="1">
      <c r="B13" s="61"/>
      <c r="C13" s="64" t="s">
        <v>139</v>
      </c>
      <c r="D13" s="65"/>
    </row>
    <row r="14" spans="2:4" ht="21" customHeight="1" thickBot="1">
      <c r="B14" s="61"/>
      <c r="C14" s="64" t="s">
        <v>140</v>
      </c>
      <c r="D14" s="65"/>
    </row>
    <row r="15" spans="2:4" ht="21" customHeight="1" thickBot="1">
      <c r="B15" s="61"/>
      <c r="C15" s="64" t="s">
        <v>141</v>
      </c>
      <c r="D15" s="65">
        <v>657.26</v>
      </c>
    </row>
    <row r="16" spans="2:4" ht="21" customHeight="1" thickBot="1">
      <c r="B16" s="61"/>
      <c r="C16" s="66" t="s">
        <v>30</v>
      </c>
      <c r="D16" s="65"/>
    </row>
    <row r="17" spans="2:4" ht="29.25" customHeight="1" thickBot="1">
      <c r="B17" s="61"/>
      <c r="C17" s="67" t="s">
        <v>132</v>
      </c>
      <c r="D17" s="65"/>
    </row>
    <row r="18" spans="2:4" ht="21" customHeight="1" thickBot="1">
      <c r="B18" s="68" t="s">
        <v>4</v>
      </c>
      <c r="C18" s="114" t="s">
        <v>31</v>
      </c>
      <c r="D18" s="70"/>
    </row>
    <row r="19" spans="2:4" ht="21" customHeight="1" thickBot="1">
      <c r="B19" s="61"/>
      <c r="C19" s="67" t="s">
        <v>32</v>
      </c>
      <c r="D19" s="63"/>
    </row>
    <row r="20" spans="2:4" ht="31.5" customHeight="1" thickBot="1">
      <c r="B20" s="71"/>
      <c r="C20" s="72" t="s">
        <v>33</v>
      </c>
      <c r="D20" s="73"/>
    </row>
    <row r="21" spans="2:4" ht="21.75" customHeight="1" thickBot="1">
      <c r="B21" s="74"/>
      <c r="C21" s="75" t="s">
        <v>142</v>
      </c>
      <c r="D21" s="76"/>
    </row>
    <row r="22" spans="2:4" ht="20.25" customHeight="1" thickBot="1">
      <c r="B22" s="61"/>
      <c r="C22" s="64" t="s">
        <v>143</v>
      </c>
      <c r="D22" s="65">
        <f>206593+139765+644563.84+116738.65</f>
        <v>1107660.49</v>
      </c>
    </row>
    <row r="23" spans="2:4" ht="21" customHeight="1" thickBot="1">
      <c r="B23" s="61"/>
      <c r="C23" s="77" t="s">
        <v>34</v>
      </c>
      <c r="D23" s="78"/>
    </row>
    <row r="24" spans="2:4" ht="21" customHeight="1" thickBot="1">
      <c r="B24" s="61"/>
      <c r="C24" s="77" t="s">
        <v>35</v>
      </c>
      <c r="D24" s="78"/>
    </row>
    <row r="25" spans="2:4" ht="21" customHeight="1" thickBot="1">
      <c r="B25" s="61"/>
      <c r="C25" s="77" t="s">
        <v>36</v>
      </c>
      <c r="D25" s="78"/>
    </row>
    <row r="26" spans="2:4" ht="29.25" customHeight="1" thickBot="1">
      <c r="B26" s="61"/>
      <c r="C26" s="77" t="s">
        <v>37</v>
      </c>
      <c r="D26" s="78"/>
    </row>
    <row r="27" spans="2:4" ht="31.5" customHeight="1" thickBot="1">
      <c r="B27" s="61"/>
      <c r="C27" s="77" t="s">
        <v>38</v>
      </c>
      <c r="D27" s="78">
        <v>36617.11</v>
      </c>
    </row>
    <row r="28" spans="2:4" ht="18.75" customHeight="1" thickBot="1">
      <c r="B28" s="61"/>
      <c r="C28" s="77" t="s">
        <v>39</v>
      </c>
      <c r="D28" s="78"/>
    </row>
    <row r="29" spans="2:4" ht="21" customHeight="1" thickBot="1">
      <c r="B29" s="61"/>
      <c r="C29" s="67" t="s">
        <v>40</v>
      </c>
      <c r="D29" s="310">
        <f>+D30+D34</f>
        <v>1046502.27</v>
      </c>
    </row>
    <row r="30" spans="2:4" ht="21" customHeight="1" thickBot="1">
      <c r="B30" s="61"/>
      <c r="C30" s="64" t="s">
        <v>144</v>
      </c>
      <c r="D30" s="271">
        <v>922727.27</v>
      </c>
    </row>
    <row r="31" spans="2:4" ht="21" customHeight="1" thickBot="1">
      <c r="B31" s="61"/>
      <c r="C31" s="79" t="s">
        <v>41</v>
      </c>
      <c r="D31" s="271"/>
    </row>
    <row r="32" spans="2:4" ht="21" customHeight="1" thickBot="1">
      <c r="B32" s="61"/>
      <c r="C32" s="79" t="s">
        <v>42</v>
      </c>
      <c r="D32" s="271"/>
    </row>
    <row r="33" spans="2:8" ht="21" customHeight="1" thickBot="1">
      <c r="B33" s="61"/>
      <c r="C33" s="80" t="s">
        <v>43</v>
      </c>
      <c r="D33" s="271"/>
    </row>
    <row r="34" spans="2:8" ht="21" customHeight="1" thickBot="1">
      <c r="B34" s="61"/>
      <c r="C34" s="64" t="s">
        <v>145</v>
      </c>
      <c r="D34" s="271">
        <v>123775</v>
      </c>
    </row>
    <row r="35" spans="2:8" ht="21" customHeight="1" thickBot="1">
      <c r="B35" s="61"/>
      <c r="C35" s="64" t="s">
        <v>146</v>
      </c>
      <c r="D35" s="271"/>
      <c r="H35" s="26"/>
    </row>
    <row r="36" spans="2:8" ht="21" customHeight="1" thickBot="1">
      <c r="B36" s="61"/>
      <c r="C36" s="67" t="s">
        <v>44</v>
      </c>
      <c r="D36" s="271">
        <v>44970.02</v>
      </c>
    </row>
    <row r="37" spans="2:8" ht="21" customHeight="1" thickBot="1">
      <c r="B37" s="61"/>
      <c r="C37" s="67" t="s">
        <v>45</v>
      </c>
      <c r="D37" s="65">
        <f>70896+745</f>
        <v>71641</v>
      </c>
    </row>
    <row r="38" spans="2:8" ht="21" customHeight="1" thickBot="1">
      <c r="B38" s="86"/>
      <c r="C38" s="69" t="s">
        <v>46</v>
      </c>
      <c r="D38" s="306">
        <f>+D19+D20+D22+D27+D29+D36+D37</f>
        <v>2307390.89</v>
      </c>
      <c r="H38" s="26"/>
    </row>
    <row r="39" spans="2:8" ht="21" customHeight="1" thickBot="1">
      <c r="B39" s="81" t="s">
        <v>47</v>
      </c>
      <c r="C39" s="82" t="s">
        <v>48</v>
      </c>
      <c r="D39" s="65">
        <f>+D6-D38</f>
        <v>-1869466.98</v>
      </c>
    </row>
    <row r="40" spans="2:8" ht="21" customHeight="1" thickBot="1">
      <c r="B40" s="61"/>
      <c r="C40" s="77" t="s">
        <v>3</v>
      </c>
      <c r="D40" s="65"/>
      <c r="H40" s="26"/>
    </row>
    <row r="41" spans="2:8" ht="21" customHeight="1" thickBot="1">
      <c r="B41" s="61"/>
      <c r="C41" s="64" t="s">
        <v>147</v>
      </c>
      <c r="D41" s="65"/>
    </row>
    <row r="42" spans="2:8" ht="21" customHeight="1" thickBot="1">
      <c r="B42" s="61"/>
      <c r="C42" s="64" t="s">
        <v>148</v>
      </c>
      <c r="D42" s="65"/>
    </row>
    <row r="43" spans="2:8" ht="21" customHeight="1" thickBot="1">
      <c r="B43" s="83" t="s">
        <v>6</v>
      </c>
      <c r="C43" s="62" t="s">
        <v>49</v>
      </c>
      <c r="D43" s="65">
        <f>D39+D41</f>
        <v>-1869466.98</v>
      </c>
    </row>
    <row r="44" spans="2:8" ht="20.25" customHeight="1" thickBot="1">
      <c r="B44" s="84" t="s">
        <v>50</v>
      </c>
      <c r="C44" s="62" t="s">
        <v>51</v>
      </c>
      <c r="D44" s="65">
        <f>D43</f>
        <v>-1869466.98</v>
      </c>
    </row>
    <row r="45" spans="2:8" ht="20.25" customHeight="1" thickBot="1">
      <c r="B45" s="83"/>
      <c r="C45" s="67" t="s">
        <v>343</v>
      </c>
      <c r="D45" s="65">
        <v>110815.02</v>
      </c>
    </row>
    <row r="46" spans="2:8" ht="21" customHeight="1" thickBot="1">
      <c r="B46" s="85" t="s">
        <v>52</v>
      </c>
      <c r="C46" s="62" t="s">
        <v>53</v>
      </c>
      <c r="D46" s="65">
        <f>D44-D45</f>
        <v>-1980282</v>
      </c>
    </row>
    <row r="50" spans="4:4">
      <c r="D50" s="26"/>
    </row>
  </sheetData>
  <mergeCells count="2">
    <mergeCell ref="C3:D3"/>
    <mergeCell ref="C4:D4"/>
  </mergeCells>
  <phoneticPr fontId="4" type="noConversion"/>
  <pageMargins left="0.5" right="0.37" top="0.24" bottom="0.24" header="0.24" footer="0.2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54"/>
  <sheetViews>
    <sheetView topLeftCell="A28" workbookViewId="0">
      <selection activeCell="F65" sqref="F65"/>
    </sheetView>
  </sheetViews>
  <sheetFormatPr defaultRowHeight="12.75"/>
  <cols>
    <col min="1" max="1" width="7.28515625" customWidth="1"/>
    <col min="2" max="2" width="19" customWidth="1"/>
    <col min="4" max="4" width="16.28515625" style="21" customWidth="1"/>
    <col min="5" max="5" width="11" style="21" customWidth="1"/>
    <col min="7" max="7" width="13.7109375" style="21" customWidth="1"/>
  </cols>
  <sheetData>
    <row r="1" spans="1:9" ht="18.75">
      <c r="B1" s="106" t="s">
        <v>150</v>
      </c>
      <c r="C1" s="107" t="s">
        <v>165</v>
      </c>
      <c r="D1" s="108"/>
      <c r="E1" s="108"/>
    </row>
    <row r="2" spans="1:9" ht="18">
      <c r="B2" s="107" t="s">
        <v>151</v>
      </c>
      <c r="C2" s="109" t="s">
        <v>115</v>
      </c>
      <c r="D2" s="108"/>
      <c r="E2" s="108"/>
    </row>
    <row r="3" spans="1:9">
      <c r="B3" s="17"/>
    </row>
    <row r="4" spans="1:9" ht="15.75">
      <c r="B4" s="380" t="s">
        <v>166</v>
      </c>
      <c r="C4" s="380"/>
      <c r="D4" s="380"/>
      <c r="E4" s="380"/>
      <c r="F4" s="380"/>
      <c r="G4" s="380"/>
    </row>
    <row r="5" spans="1:9" ht="13.5" thickBot="1"/>
    <row r="6" spans="1:9">
      <c r="A6" s="381" t="s">
        <v>152</v>
      </c>
      <c r="B6" s="383" t="s">
        <v>153</v>
      </c>
      <c r="C6" s="385" t="s">
        <v>154</v>
      </c>
      <c r="D6" s="251" t="s">
        <v>155</v>
      </c>
      <c r="E6" s="387" t="s">
        <v>156</v>
      </c>
      <c r="F6" s="385" t="s">
        <v>157</v>
      </c>
      <c r="G6" s="252" t="s">
        <v>155</v>
      </c>
    </row>
    <row r="7" spans="1:9">
      <c r="A7" s="382"/>
      <c r="B7" s="384"/>
      <c r="C7" s="386"/>
      <c r="D7" s="253">
        <v>40179</v>
      </c>
      <c r="E7" s="388"/>
      <c r="F7" s="386"/>
      <c r="G7" s="254">
        <v>40908</v>
      </c>
      <c r="H7" s="23"/>
      <c r="I7" s="23"/>
    </row>
    <row r="8" spans="1:9">
      <c r="A8" s="237">
        <v>1</v>
      </c>
      <c r="B8" s="238" t="s">
        <v>2</v>
      </c>
      <c r="C8" s="224"/>
      <c r="D8" s="225"/>
      <c r="E8" s="225"/>
      <c r="F8" s="225"/>
      <c r="G8" s="239"/>
      <c r="H8" s="23"/>
      <c r="I8" s="23"/>
    </row>
    <row r="9" spans="1:9">
      <c r="A9" s="237">
        <v>2</v>
      </c>
      <c r="B9" s="215" t="s">
        <v>158</v>
      </c>
      <c r="C9" s="224"/>
      <c r="D9" s="225"/>
      <c r="E9" s="225"/>
      <c r="F9" s="225"/>
      <c r="G9" s="239"/>
      <c r="H9" s="91"/>
      <c r="I9" s="92"/>
    </row>
    <row r="10" spans="1:9">
      <c r="A10" s="237">
        <v>3</v>
      </c>
      <c r="B10" s="215" t="s">
        <v>159</v>
      </c>
      <c r="C10" s="224"/>
      <c r="D10" s="240"/>
      <c r="E10" s="226"/>
      <c r="F10" s="226"/>
      <c r="G10" s="241"/>
      <c r="H10" s="91"/>
      <c r="I10" s="92"/>
    </row>
    <row r="11" spans="1:9">
      <c r="A11" s="237">
        <v>4</v>
      </c>
      <c r="B11" s="215" t="s">
        <v>160</v>
      </c>
      <c r="C11" s="224"/>
      <c r="D11" s="226"/>
      <c r="E11" s="226"/>
      <c r="F11" s="226"/>
      <c r="G11" s="241"/>
      <c r="H11" s="91"/>
      <c r="I11" s="92"/>
    </row>
    <row r="12" spans="1:9">
      <c r="A12" s="237">
        <v>5</v>
      </c>
      <c r="B12" s="215" t="s">
        <v>161</v>
      </c>
      <c r="C12" s="224"/>
      <c r="D12" s="227"/>
      <c r="E12" s="228">
        <v>498486.46</v>
      </c>
      <c r="F12" s="228"/>
      <c r="G12" s="242">
        <f>+D12+E12+F12</f>
        <v>498486.46</v>
      </c>
      <c r="H12" s="91"/>
      <c r="I12" s="92"/>
    </row>
    <row r="13" spans="1:9">
      <c r="A13" s="237">
        <v>6</v>
      </c>
      <c r="B13" s="215" t="s">
        <v>167</v>
      </c>
      <c r="C13" s="224"/>
      <c r="D13" s="227"/>
      <c r="E13" s="209">
        <v>511130.98</v>
      </c>
      <c r="F13" s="228"/>
      <c r="G13" s="242">
        <f>+D13+E13+F13</f>
        <v>511130.98</v>
      </c>
      <c r="H13" s="91"/>
      <c r="I13" s="92"/>
    </row>
    <row r="14" spans="1:9">
      <c r="A14" s="237">
        <v>7</v>
      </c>
      <c r="B14" s="215" t="s">
        <v>168</v>
      </c>
      <c r="C14" s="224"/>
      <c r="D14" s="227"/>
      <c r="E14" s="228">
        <v>23071.75</v>
      </c>
      <c r="F14" s="228"/>
      <c r="G14" s="242">
        <f>+D14+E14+F14</f>
        <v>23071.75</v>
      </c>
      <c r="H14" s="23"/>
      <c r="I14" s="23"/>
    </row>
    <row r="15" spans="1:9">
      <c r="A15" s="237">
        <v>8</v>
      </c>
      <c r="B15" s="215"/>
      <c r="C15" s="224"/>
      <c r="D15" s="228"/>
      <c r="E15" s="228"/>
      <c r="F15" s="228"/>
      <c r="G15" s="242"/>
      <c r="H15" s="23"/>
      <c r="I15" s="23"/>
    </row>
    <row r="16" spans="1:9" ht="13.5" thickBot="1">
      <c r="A16" s="243">
        <v>9</v>
      </c>
      <c r="B16" s="230"/>
      <c r="C16" s="229"/>
      <c r="D16" s="228"/>
      <c r="E16" s="228"/>
      <c r="F16" s="228"/>
      <c r="G16" s="244"/>
      <c r="H16" s="23"/>
      <c r="I16" s="23"/>
    </row>
    <row r="17" spans="1:9" ht="18" customHeight="1" thickBot="1">
      <c r="A17" s="231"/>
      <c r="B17" s="232" t="s">
        <v>162</v>
      </c>
      <c r="C17" s="233"/>
      <c r="D17" s="234"/>
      <c r="E17" s="234"/>
      <c r="F17" s="235"/>
      <c r="G17" s="236">
        <f>SUM(G8:G16)</f>
        <v>1032689.19</v>
      </c>
      <c r="I17" s="96"/>
    </row>
    <row r="20" spans="1:9" ht="15.75">
      <c r="B20" s="380" t="s">
        <v>169</v>
      </c>
      <c r="C20" s="380"/>
      <c r="D20" s="380"/>
      <c r="E20" s="380"/>
      <c r="F20" s="380"/>
      <c r="G20" s="380"/>
      <c r="I20" s="96"/>
    </row>
    <row r="21" spans="1:9" ht="13.5" thickBot="1"/>
    <row r="22" spans="1:9">
      <c r="A22" s="389" t="s">
        <v>152</v>
      </c>
      <c r="B22" s="391" t="s">
        <v>153</v>
      </c>
      <c r="C22" s="393" t="s">
        <v>154</v>
      </c>
      <c r="D22" s="255" t="s">
        <v>155</v>
      </c>
      <c r="E22" s="395" t="s">
        <v>156</v>
      </c>
      <c r="F22" s="393" t="s">
        <v>157</v>
      </c>
      <c r="G22" s="256" t="s">
        <v>155</v>
      </c>
    </row>
    <row r="23" spans="1:9">
      <c r="A23" s="390"/>
      <c r="B23" s="392"/>
      <c r="C23" s="394"/>
      <c r="D23" s="257">
        <v>40544</v>
      </c>
      <c r="E23" s="396"/>
      <c r="F23" s="394"/>
      <c r="G23" s="258">
        <v>40908</v>
      </c>
    </row>
    <row r="24" spans="1:9">
      <c r="A24" s="245">
        <v>1</v>
      </c>
      <c r="B24" s="54" t="s">
        <v>2</v>
      </c>
      <c r="C24" s="89"/>
      <c r="D24" s="90"/>
      <c r="E24" s="90"/>
      <c r="F24" s="90"/>
      <c r="G24" s="246"/>
    </row>
    <row r="25" spans="1:9">
      <c r="A25" s="245">
        <v>2</v>
      </c>
      <c r="B25" s="22" t="s">
        <v>158</v>
      </c>
      <c r="C25" s="89"/>
      <c r="D25" s="90"/>
      <c r="E25" s="90"/>
      <c r="F25" s="90"/>
      <c r="G25" s="246"/>
    </row>
    <row r="26" spans="1:9">
      <c r="A26" s="245">
        <v>3</v>
      </c>
      <c r="B26" s="54" t="s">
        <v>163</v>
      </c>
      <c r="C26" s="89"/>
      <c r="D26" s="90"/>
      <c r="E26" s="93"/>
      <c r="F26" s="93"/>
      <c r="G26" s="247"/>
    </row>
    <row r="27" spans="1:9">
      <c r="A27" s="245">
        <v>4</v>
      </c>
      <c r="B27" s="54" t="s">
        <v>160</v>
      </c>
      <c r="C27" s="89"/>
      <c r="D27" s="90"/>
      <c r="E27" s="93"/>
      <c r="F27" s="93"/>
      <c r="G27" s="247"/>
    </row>
    <row r="28" spans="1:9">
      <c r="A28" s="245">
        <v>5</v>
      </c>
      <c r="B28" s="54" t="s">
        <v>161</v>
      </c>
      <c r="C28" s="89"/>
      <c r="D28" s="112"/>
      <c r="E28" s="112">
        <v>22528.79</v>
      </c>
      <c r="F28" s="112"/>
      <c r="G28" s="203">
        <f>+E28</f>
        <v>22528.79</v>
      </c>
    </row>
    <row r="29" spans="1:9">
      <c r="A29" s="245">
        <v>6</v>
      </c>
      <c r="B29" s="54" t="s">
        <v>167</v>
      </c>
      <c r="C29" s="89"/>
      <c r="D29" s="112"/>
      <c r="E29" s="112">
        <v>21271.62</v>
      </c>
      <c r="F29" s="112"/>
      <c r="G29" s="203">
        <f>+E29</f>
        <v>21271.62</v>
      </c>
    </row>
    <row r="30" spans="1:9">
      <c r="A30" s="245">
        <v>7</v>
      </c>
      <c r="B30" s="54" t="s">
        <v>168</v>
      </c>
      <c r="C30" s="89"/>
      <c r="D30" s="112"/>
      <c r="E30" s="112">
        <v>1169.6099999999999</v>
      </c>
      <c r="F30" s="112"/>
      <c r="G30" s="203">
        <f>+E30</f>
        <v>1169.6099999999999</v>
      </c>
    </row>
    <row r="31" spans="1:9">
      <c r="A31" s="245">
        <v>8</v>
      </c>
      <c r="B31" s="14"/>
      <c r="C31" s="89"/>
      <c r="D31" s="90"/>
      <c r="E31" s="93"/>
      <c r="F31" s="93"/>
      <c r="G31" s="247"/>
    </row>
    <row r="32" spans="1:9" ht="13.5" thickBot="1">
      <c r="A32" s="248">
        <v>9</v>
      </c>
      <c r="B32" s="95"/>
      <c r="C32" s="94"/>
      <c r="D32" s="90"/>
      <c r="E32" s="93"/>
      <c r="F32" s="93"/>
      <c r="G32" s="249"/>
    </row>
    <row r="33" spans="1:14" ht="21.75" customHeight="1" thickBot="1">
      <c r="A33" s="110"/>
      <c r="B33" s="101" t="s">
        <v>162</v>
      </c>
      <c r="C33" s="102"/>
      <c r="D33" s="111"/>
      <c r="E33" s="103">
        <f>SUM(E28:E32)</f>
        <v>44970.020000000004</v>
      </c>
      <c r="F33" s="104"/>
      <c r="G33" s="105">
        <f>SUM(G28:G32)</f>
        <v>44970.020000000004</v>
      </c>
      <c r="H33" s="97"/>
      <c r="I33" s="96"/>
      <c r="J33" s="96"/>
    </row>
    <row r="36" spans="1:14" ht="15.75">
      <c r="B36" s="380" t="s">
        <v>170</v>
      </c>
      <c r="C36" s="380"/>
      <c r="D36" s="380"/>
      <c r="E36" s="380"/>
      <c r="F36" s="380"/>
      <c r="G36" s="380"/>
    </row>
    <row r="37" spans="1:14" ht="13.5" thickBot="1"/>
    <row r="38" spans="1:14">
      <c r="A38" s="389" t="s">
        <v>152</v>
      </c>
      <c r="B38" s="391" t="s">
        <v>153</v>
      </c>
      <c r="C38" s="393" t="s">
        <v>154</v>
      </c>
      <c r="D38" s="255" t="s">
        <v>155</v>
      </c>
      <c r="E38" s="395" t="s">
        <v>156</v>
      </c>
      <c r="F38" s="393" t="s">
        <v>157</v>
      </c>
      <c r="G38" s="256" t="s">
        <v>155</v>
      </c>
    </row>
    <row r="39" spans="1:14">
      <c r="A39" s="390"/>
      <c r="B39" s="392"/>
      <c r="C39" s="394"/>
      <c r="D39" s="257">
        <v>40544</v>
      </c>
      <c r="E39" s="396"/>
      <c r="F39" s="394"/>
      <c r="G39" s="258">
        <v>40908</v>
      </c>
    </row>
    <row r="40" spans="1:14">
      <c r="A40" s="245">
        <v>1</v>
      </c>
      <c r="B40" s="22" t="s">
        <v>2</v>
      </c>
      <c r="C40" s="89"/>
      <c r="D40" s="90"/>
      <c r="E40" s="90"/>
      <c r="F40" s="90"/>
      <c r="G40" s="246"/>
    </row>
    <row r="41" spans="1:14">
      <c r="A41" s="245">
        <v>2</v>
      </c>
      <c r="B41" s="54" t="s">
        <v>158</v>
      </c>
      <c r="C41" s="89"/>
      <c r="D41" s="90"/>
      <c r="E41" s="90"/>
      <c r="F41" s="90"/>
      <c r="G41" s="246"/>
      <c r="M41" s="23"/>
      <c r="N41" s="23"/>
    </row>
    <row r="42" spans="1:14">
      <c r="A42" s="245">
        <v>3</v>
      </c>
      <c r="B42" s="54" t="s">
        <v>163</v>
      </c>
      <c r="C42" s="89"/>
      <c r="D42" s="93"/>
      <c r="E42" s="93"/>
      <c r="F42" s="93"/>
      <c r="G42" s="247"/>
      <c r="M42" s="23"/>
      <c r="N42" s="23"/>
    </row>
    <row r="43" spans="1:14">
      <c r="A43" s="245">
        <v>4</v>
      </c>
      <c r="B43" s="54" t="s">
        <v>160</v>
      </c>
      <c r="C43" s="89"/>
      <c r="D43" s="93"/>
      <c r="E43" s="93"/>
      <c r="F43" s="93"/>
      <c r="G43" s="247"/>
      <c r="M43" s="23"/>
      <c r="N43" s="23"/>
    </row>
    <row r="44" spans="1:14">
      <c r="A44" s="245">
        <v>5</v>
      </c>
      <c r="B44" s="54" t="s">
        <v>161</v>
      </c>
      <c r="C44" s="89"/>
      <c r="D44" s="93"/>
      <c r="E44" s="112">
        <v>475957.21</v>
      </c>
      <c r="F44" s="93"/>
      <c r="G44" s="247">
        <f>+E44</f>
        <v>475957.21</v>
      </c>
      <c r="M44" s="23"/>
      <c r="N44" s="23"/>
    </row>
    <row r="45" spans="1:14">
      <c r="A45" s="245">
        <v>6</v>
      </c>
      <c r="B45" s="54" t="s">
        <v>167</v>
      </c>
      <c r="C45" s="89"/>
      <c r="D45" s="93"/>
      <c r="E45" s="112">
        <v>489859.38</v>
      </c>
      <c r="F45" s="93"/>
      <c r="G45" s="247">
        <f>+E45</f>
        <v>489859.38</v>
      </c>
      <c r="M45" s="23"/>
      <c r="N45" s="23"/>
    </row>
    <row r="46" spans="1:14">
      <c r="A46" s="245">
        <v>7</v>
      </c>
      <c r="B46" s="54" t="s">
        <v>168</v>
      </c>
      <c r="C46" s="89"/>
      <c r="D46" s="93"/>
      <c r="E46" s="112">
        <v>21902.39</v>
      </c>
      <c r="F46" s="93"/>
      <c r="G46" s="247">
        <f>+E46</f>
        <v>21902.39</v>
      </c>
      <c r="M46" s="23"/>
      <c r="N46" s="23"/>
    </row>
    <row r="47" spans="1:14">
      <c r="A47" s="245">
        <v>8</v>
      </c>
      <c r="B47" s="14"/>
      <c r="C47" s="89"/>
      <c r="D47" s="93"/>
      <c r="E47" s="93"/>
      <c r="F47" s="93"/>
      <c r="G47" s="247"/>
      <c r="M47" s="23"/>
      <c r="N47" s="23"/>
    </row>
    <row r="48" spans="1:14" ht="13.5" thickBot="1">
      <c r="A48" s="248">
        <v>9</v>
      </c>
      <c r="B48" s="95"/>
      <c r="C48" s="94"/>
      <c r="D48" s="93"/>
      <c r="E48" s="93"/>
      <c r="F48" s="93"/>
      <c r="G48" s="249"/>
      <c r="M48" s="23"/>
      <c r="N48" s="23"/>
    </row>
    <row r="49" spans="1:14" ht="18" customHeight="1" thickBot="1">
      <c r="A49" s="100"/>
      <c r="B49" s="101" t="s">
        <v>162</v>
      </c>
      <c r="C49" s="102"/>
      <c r="D49" s="103"/>
      <c r="E49" s="103"/>
      <c r="F49" s="104"/>
      <c r="G49" s="105">
        <f>SUM(G44:G48)</f>
        <v>987718.9800000001</v>
      </c>
      <c r="I49" s="97"/>
      <c r="J49" s="96"/>
      <c r="M49" s="24"/>
      <c r="N49" s="23"/>
    </row>
    <row r="50" spans="1:14" s="23" customFormat="1">
      <c r="D50" s="98"/>
      <c r="E50" s="98"/>
      <c r="F50" s="92"/>
      <c r="G50" s="99"/>
      <c r="J50" s="92"/>
    </row>
    <row r="51" spans="1:14">
      <c r="I51" s="97"/>
      <c r="M51" s="23"/>
      <c r="N51" s="23"/>
    </row>
    <row r="52" spans="1:14">
      <c r="I52" s="96"/>
      <c r="M52" s="23"/>
      <c r="N52" s="23"/>
    </row>
    <row r="53" spans="1:14" ht="15.75">
      <c r="E53" s="397" t="s">
        <v>164</v>
      </c>
      <c r="F53" s="397"/>
      <c r="G53" s="397"/>
      <c r="M53" s="23"/>
      <c r="N53" s="23"/>
    </row>
    <row r="54" spans="1:14">
      <c r="E54" s="398"/>
      <c r="F54" s="398"/>
      <c r="G54" s="398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4" type="noConversion"/>
  <pageMargins left="0.65" right="0.7" top="0.47" bottom="0.3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45"/>
  <sheetViews>
    <sheetView topLeftCell="B1" workbookViewId="0">
      <selection activeCell="I18" sqref="I18:J18"/>
    </sheetView>
  </sheetViews>
  <sheetFormatPr defaultRowHeight="12.75"/>
  <cols>
    <col min="1" max="1" width="0" hidden="1" customWidth="1"/>
    <col min="2" max="2" width="5" customWidth="1"/>
    <col min="3" max="3" width="8.5703125" customWidth="1"/>
    <col min="4" max="4" width="40.28515625" customWidth="1"/>
    <col min="5" max="5" width="7.140625" customWidth="1"/>
    <col min="6" max="6" width="11.5703125" customWidth="1"/>
    <col min="7" max="7" width="14" customWidth="1"/>
  </cols>
  <sheetData>
    <row r="2" spans="3:7" ht="20.25">
      <c r="D2" s="350" t="s">
        <v>346</v>
      </c>
      <c r="F2" s="141"/>
      <c r="G2" s="141"/>
    </row>
    <row r="3" spans="3:7" ht="15">
      <c r="C3" s="142"/>
      <c r="D3" s="349" t="s">
        <v>345</v>
      </c>
      <c r="E3" s="142"/>
      <c r="F3" s="141"/>
      <c r="G3" s="141"/>
    </row>
    <row r="4" spans="3:7">
      <c r="C4" s="141"/>
      <c r="D4" s="143"/>
    </row>
    <row r="5" spans="3:7" ht="15.75" thickBot="1">
      <c r="C5" s="144" t="s">
        <v>187</v>
      </c>
      <c r="D5" s="144" t="s">
        <v>279</v>
      </c>
      <c r="E5" s="145" t="s">
        <v>154</v>
      </c>
      <c r="F5" s="146" t="s">
        <v>188</v>
      </c>
      <c r="G5" s="147" t="s">
        <v>189</v>
      </c>
    </row>
    <row r="6" spans="3:7">
      <c r="C6" s="148" t="s">
        <v>190</v>
      </c>
      <c r="D6" s="149" t="s">
        <v>191</v>
      </c>
      <c r="E6" s="219">
        <v>1</v>
      </c>
      <c r="F6" s="150" t="s">
        <v>192</v>
      </c>
      <c r="G6" s="151">
        <v>736.25</v>
      </c>
    </row>
    <row r="7" spans="3:7">
      <c r="C7" s="152" t="s">
        <v>193</v>
      </c>
      <c r="D7" s="153" t="s">
        <v>194</v>
      </c>
      <c r="E7" s="220">
        <v>3</v>
      </c>
      <c r="F7" s="154" t="s">
        <v>195</v>
      </c>
      <c r="G7" s="155">
        <v>2301.75</v>
      </c>
    </row>
    <row r="8" spans="3:7">
      <c r="C8" s="152" t="s">
        <v>196</v>
      </c>
      <c r="D8" s="153" t="s">
        <v>197</v>
      </c>
      <c r="E8" s="220">
        <v>4</v>
      </c>
      <c r="F8" s="154" t="s">
        <v>198</v>
      </c>
      <c r="G8" s="155">
        <v>4030</v>
      </c>
    </row>
    <row r="9" spans="3:7">
      <c r="C9" s="152" t="s">
        <v>199</v>
      </c>
      <c r="D9" s="153" t="s">
        <v>200</v>
      </c>
      <c r="E9" s="220">
        <v>3</v>
      </c>
      <c r="F9" s="154" t="s">
        <v>201</v>
      </c>
      <c r="G9" s="155">
        <v>1395</v>
      </c>
    </row>
    <row r="10" spans="3:7">
      <c r="C10" s="152" t="s">
        <v>202</v>
      </c>
      <c r="D10" s="153" t="s">
        <v>203</v>
      </c>
      <c r="E10" s="220">
        <v>5</v>
      </c>
      <c r="F10" s="154" t="s">
        <v>204</v>
      </c>
      <c r="G10" s="155">
        <v>1278.75</v>
      </c>
    </row>
    <row r="11" spans="3:7">
      <c r="C11" s="152" t="s">
        <v>205</v>
      </c>
      <c r="D11" s="153" t="s">
        <v>206</v>
      </c>
      <c r="E11" s="220">
        <v>4</v>
      </c>
      <c r="F11" s="154" t="s">
        <v>207</v>
      </c>
      <c r="G11" s="155">
        <v>3410</v>
      </c>
    </row>
    <row r="12" spans="3:7">
      <c r="C12" s="152" t="s">
        <v>208</v>
      </c>
      <c r="D12" s="153" t="s">
        <v>209</v>
      </c>
      <c r="E12" s="220">
        <v>1</v>
      </c>
      <c r="F12" s="154" t="s">
        <v>210</v>
      </c>
      <c r="G12" s="155">
        <v>1085</v>
      </c>
    </row>
    <row r="13" spans="3:7">
      <c r="C13" s="152" t="s">
        <v>211</v>
      </c>
      <c r="D13" s="153" t="s">
        <v>212</v>
      </c>
      <c r="E13" s="220">
        <v>5</v>
      </c>
      <c r="F13" s="154" t="s">
        <v>213</v>
      </c>
      <c r="G13" s="155">
        <v>3293.75</v>
      </c>
    </row>
    <row r="14" spans="3:7">
      <c r="C14" s="152" t="s">
        <v>214</v>
      </c>
      <c r="D14" s="153" t="s">
        <v>215</v>
      </c>
      <c r="E14" s="220">
        <v>1</v>
      </c>
      <c r="F14" s="154" t="s">
        <v>216</v>
      </c>
      <c r="G14" s="155">
        <v>426.25</v>
      </c>
    </row>
    <row r="15" spans="3:7">
      <c r="C15" s="152" t="s">
        <v>217</v>
      </c>
      <c r="D15" s="153" t="s">
        <v>218</v>
      </c>
      <c r="E15" s="220">
        <v>2</v>
      </c>
      <c r="F15" s="154" t="s">
        <v>219</v>
      </c>
      <c r="G15" s="155">
        <v>3255</v>
      </c>
    </row>
    <row r="16" spans="3:7">
      <c r="C16" s="152" t="s">
        <v>220</v>
      </c>
      <c r="D16" s="153" t="s">
        <v>221</v>
      </c>
      <c r="E16" s="220">
        <v>1</v>
      </c>
      <c r="F16" s="154" t="s">
        <v>222</v>
      </c>
      <c r="G16" s="155">
        <v>1860</v>
      </c>
    </row>
    <row r="17" spans="3:7" ht="17.25" customHeight="1" thickBot="1">
      <c r="C17" s="156"/>
      <c r="D17" s="157" t="s">
        <v>0</v>
      </c>
      <c r="E17" s="221"/>
      <c r="F17" s="158"/>
      <c r="G17" s="159">
        <f>SUM(G6:G16)</f>
        <v>23071.75</v>
      </c>
    </row>
    <row r="18" spans="3:7" ht="15.75">
      <c r="C18" s="141"/>
      <c r="D18" s="141"/>
      <c r="E18" s="141"/>
      <c r="F18" s="160"/>
      <c r="G18" s="161"/>
    </row>
    <row r="19" spans="3:7" ht="15.75" thickBot="1">
      <c r="C19" s="162" t="s">
        <v>223</v>
      </c>
      <c r="D19" s="162" t="s">
        <v>224</v>
      </c>
      <c r="E19" s="163" t="str">
        <f>+E5</f>
        <v>Sasia</v>
      </c>
      <c r="F19" s="164" t="str">
        <f>+F5</f>
        <v>Cmim</v>
      </c>
      <c r="G19" s="164" t="str">
        <f>+G5</f>
        <v>Vlefte</v>
      </c>
    </row>
    <row r="20" spans="3:7">
      <c r="C20" s="148" t="s">
        <v>223</v>
      </c>
      <c r="D20" s="149" t="s">
        <v>225</v>
      </c>
      <c r="E20" s="219">
        <v>1</v>
      </c>
      <c r="F20" s="150" t="s">
        <v>226</v>
      </c>
      <c r="G20" s="151">
        <v>90000</v>
      </c>
    </row>
    <row r="21" spans="3:7">
      <c r="C21" s="152" t="s">
        <v>227</v>
      </c>
      <c r="D21" s="153" t="s">
        <v>228</v>
      </c>
      <c r="E21" s="220">
        <v>2</v>
      </c>
      <c r="F21" s="154" t="s">
        <v>229</v>
      </c>
      <c r="G21" s="155">
        <v>56000</v>
      </c>
    </row>
    <row r="22" spans="3:7">
      <c r="C22" s="152" t="s">
        <v>230</v>
      </c>
      <c r="D22" s="153" t="s">
        <v>231</v>
      </c>
      <c r="E22" s="220">
        <v>1</v>
      </c>
      <c r="F22" s="154" t="s">
        <v>232</v>
      </c>
      <c r="G22" s="155">
        <v>23624.05</v>
      </c>
    </row>
    <row r="23" spans="3:7">
      <c r="C23" s="152" t="s">
        <v>233</v>
      </c>
      <c r="D23" s="153" t="s">
        <v>234</v>
      </c>
      <c r="E23" s="220">
        <v>5</v>
      </c>
      <c r="F23" s="154" t="s">
        <v>235</v>
      </c>
      <c r="G23" s="155">
        <v>56550</v>
      </c>
    </row>
    <row r="24" spans="3:7">
      <c r="C24" s="152" t="s">
        <v>236</v>
      </c>
      <c r="D24" s="153" t="s">
        <v>237</v>
      </c>
      <c r="E24" s="220">
        <v>16.98</v>
      </c>
      <c r="F24" s="154" t="s">
        <v>238</v>
      </c>
      <c r="G24" s="155">
        <v>10895.38</v>
      </c>
    </row>
    <row r="25" spans="3:7">
      <c r="C25" s="152" t="s">
        <v>239</v>
      </c>
      <c r="D25" s="153" t="s">
        <v>240</v>
      </c>
      <c r="E25" s="220">
        <v>5</v>
      </c>
      <c r="F25" s="154" t="s">
        <v>241</v>
      </c>
      <c r="G25" s="155">
        <v>82500</v>
      </c>
    </row>
    <row r="26" spans="3:7">
      <c r="C26" s="152" t="s">
        <v>242</v>
      </c>
      <c r="D26" s="153" t="s">
        <v>243</v>
      </c>
      <c r="E26" s="220">
        <v>5</v>
      </c>
      <c r="F26" s="154" t="s">
        <v>244</v>
      </c>
      <c r="G26" s="155">
        <v>32500</v>
      </c>
    </row>
    <row r="27" spans="3:7">
      <c r="C27" s="152" t="s">
        <v>245</v>
      </c>
      <c r="D27" s="153" t="s">
        <v>246</v>
      </c>
      <c r="E27" s="220">
        <v>1</v>
      </c>
      <c r="F27" s="154" t="s">
        <v>247</v>
      </c>
      <c r="G27" s="155">
        <v>50000</v>
      </c>
    </row>
    <row r="28" spans="3:7">
      <c r="C28" s="152" t="s">
        <v>248</v>
      </c>
      <c r="D28" s="153" t="s">
        <v>249</v>
      </c>
      <c r="E28" s="220">
        <v>1</v>
      </c>
      <c r="F28" s="154" t="s">
        <v>250</v>
      </c>
      <c r="G28" s="155">
        <v>15000</v>
      </c>
    </row>
    <row r="29" spans="3:7">
      <c r="C29" s="152" t="s">
        <v>251</v>
      </c>
      <c r="D29" s="153" t="s">
        <v>252</v>
      </c>
      <c r="E29" s="220">
        <v>1</v>
      </c>
      <c r="F29" s="154" t="s">
        <v>253</v>
      </c>
      <c r="G29" s="155">
        <v>35000</v>
      </c>
    </row>
    <row r="30" spans="3:7">
      <c r="C30" s="152" t="s">
        <v>254</v>
      </c>
      <c r="D30" s="153" t="s">
        <v>255</v>
      </c>
      <c r="E30" s="220">
        <v>1</v>
      </c>
      <c r="F30" s="154" t="s">
        <v>256</v>
      </c>
      <c r="G30" s="155">
        <v>59061.55</v>
      </c>
    </row>
    <row r="31" spans="3:7" ht="17.25" customHeight="1" thickBot="1">
      <c r="C31" s="156"/>
      <c r="D31" s="157" t="s">
        <v>0</v>
      </c>
      <c r="E31" s="157"/>
      <c r="F31" s="158"/>
      <c r="G31" s="159">
        <f>SUM(G20:G30)</f>
        <v>511130.98</v>
      </c>
    </row>
    <row r="32" spans="3:7" ht="15.75">
      <c r="C32" s="141"/>
      <c r="D32" s="141"/>
      <c r="E32" s="141"/>
      <c r="F32" s="160"/>
      <c r="G32" s="161"/>
    </row>
    <row r="33" spans="1:7" ht="15.75" thickBot="1">
      <c r="C33" s="162" t="s">
        <v>257</v>
      </c>
      <c r="D33" s="162" t="s">
        <v>258</v>
      </c>
      <c r="E33" s="163" t="str">
        <f>+E19</f>
        <v>Sasia</v>
      </c>
      <c r="F33" s="164" t="str">
        <f>+F19</f>
        <v>Cmim</v>
      </c>
      <c r="G33" s="164" t="str">
        <f>+G19</f>
        <v>Vlefte</v>
      </c>
    </row>
    <row r="34" spans="1:7">
      <c r="C34" s="165" t="s">
        <v>259</v>
      </c>
      <c r="D34" s="166" t="s">
        <v>260</v>
      </c>
      <c r="E34" s="222">
        <v>1</v>
      </c>
      <c r="F34" s="167" t="s">
        <v>244</v>
      </c>
      <c r="G34" s="168">
        <v>6500</v>
      </c>
    </row>
    <row r="35" spans="1:7">
      <c r="C35" s="169" t="s">
        <v>261</v>
      </c>
      <c r="D35" s="170" t="s">
        <v>262</v>
      </c>
      <c r="E35" s="223">
        <v>1</v>
      </c>
      <c r="F35" s="171" t="s">
        <v>263</v>
      </c>
      <c r="G35" s="172">
        <v>660</v>
      </c>
    </row>
    <row r="36" spans="1:7">
      <c r="C36" s="169" t="s">
        <v>264</v>
      </c>
      <c r="D36" s="170" t="s">
        <v>265</v>
      </c>
      <c r="E36" s="223">
        <v>5</v>
      </c>
      <c r="F36" s="171" t="s">
        <v>266</v>
      </c>
      <c r="G36" s="172">
        <v>234163.15</v>
      </c>
    </row>
    <row r="37" spans="1:7">
      <c r="C37" s="169" t="s">
        <v>267</v>
      </c>
      <c r="D37" s="170" t="s">
        <v>268</v>
      </c>
      <c r="E37" s="223">
        <v>6</v>
      </c>
      <c r="F37" s="171" t="s">
        <v>269</v>
      </c>
      <c r="G37" s="172">
        <v>20423.28</v>
      </c>
    </row>
    <row r="38" spans="1:7">
      <c r="C38" s="169" t="s">
        <v>270</v>
      </c>
      <c r="D38" s="170" t="s">
        <v>271</v>
      </c>
      <c r="E38" s="223">
        <v>1</v>
      </c>
      <c r="F38" s="171" t="s">
        <v>272</v>
      </c>
      <c r="G38" s="172">
        <v>93333.33</v>
      </c>
    </row>
    <row r="39" spans="1:7">
      <c r="C39" s="169" t="s">
        <v>273</v>
      </c>
      <c r="D39" s="170" t="s">
        <v>274</v>
      </c>
      <c r="E39" s="223">
        <v>1</v>
      </c>
      <c r="F39" s="171" t="s">
        <v>275</v>
      </c>
      <c r="G39" s="172">
        <v>15250</v>
      </c>
    </row>
    <row r="40" spans="1:7">
      <c r="A40" s="141"/>
      <c r="B40" s="141"/>
      <c r="C40" s="169" t="s">
        <v>276</v>
      </c>
      <c r="D40" s="170" t="s">
        <v>277</v>
      </c>
      <c r="E40" s="223">
        <v>1</v>
      </c>
      <c r="F40" s="171" t="s">
        <v>278</v>
      </c>
      <c r="G40" s="172">
        <v>128156.7</v>
      </c>
    </row>
    <row r="41" spans="1:7" ht="16.5" customHeight="1" thickBot="1">
      <c r="A41" s="141"/>
      <c r="B41" s="141"/>
      <c r="C41" s="156"/>
      <c r="D41" s="157" t="s">
        <v>0</v>
      </c>
      <c r="E41" s="173"/>
      <c r="F41" s="174"/>
      <c r="G41" s="175">
        <f>SUM(G34:G40)</f>
        <v>498486.46</v>
      </c>
    </row>
    <row r="45" spans="1:7" ht="15.75">
      <c r="F45" s="6" t="s">
        <v>164</v>
      </c>
    </row>
  </sheetData>
  <phoneticPr fontId="4" type="noConversion"/>
  <pageMargins left="0.75" right="0.56999999999999995" top="0.52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E55"/>
  <sheetViews>
    <sheetView topLeftCell="A19" workbookViewId="0">
      <selection activeCell="J32" sqref="J32"/>
    </sheetView>
  </sheetViews>
  <sheetFormatPr defaultRowHeight="12.75"/>
  <cols>
    <col min="1" max="1" width="2" customWidth="1"/>
    <col min="2" max="2" width="38.5703125" customWidth="1"/>
    <col min="3" max="3" width="29.42578125" customWidth="1"/>
    <col min="4" max="4" width="15.85546875" customWidth="1"/>
    <col min="5" max="5" width="13.7109375" customWidth="1"/>
  </cols>
  <sheetData>
    <row r="1" spans="2:5" ht="8.25" customHeight="1"/>
    <row r="2" spans="2:5">
      <c r="B2" s="351" t="s">
        <v>347</v>
      </c>
      <c r="C2" s="351"/>
      <c r="D2" s="352"/>
    </row>
    <row r="3" spans="2:5">
      <c r="B3" s="351" t="s">
        <v>348</v>
      </c>
      <c r="C3" s="351"/>
      <c r="D3" s="23"/>
      <c r="E3" s="23"/>
    </row>
    <row r="4" spans="2:5" ht="13.5" thickBot="1">
      <c r="B4" s="351"/>
      <c r="C4" s="351"/>
    </row>
    <row r="5" spans="2:5">
      <c r="B5" s="368" t="s">
        <v>349</v>
      </c>
      <c r="C5" s="369" t="s">
        <v>400</v>
      </c>
      <c r="D5" s="370" t="s">
        <v>350</v>
      </c>
    </row>
    <row r="6" spans="2:5">
      <c r="B6" s="368" t="s">
        <v>351</v>
      </c>
      <c r="C6" s="369" t="s">
        <v>113</v>
      </c>
      <c r="D6" s="371">
        <v>2011</v>
      </c>
    </row>
    <row r="7" spans="2:5" ht="13.5" thickBot="1">
      <c r="B7" s="368" t="s">
        <v>352</v>
      </c>
      <c r="C7" s="369"/>
      <c r="D7" s="372"/>
    </row>
    <row r="8" spans="2:5">
      <c r="D8" s="23"/>
    </row>
    <row r="9" spans="2:5">
      <c r="B9" s="353"/>
      <c r="C9" s="353"/>
    </row>
    <row r="10" spans="2:5" ht="23.25" customHeight="1">
      <c r="B10" s="354" t="s">
        <v>353</v>
      </c>
      <c r="C10" s="354"/>
      <c r="D10" s="355" t="s">
        <v>354</v>
      </c>
      <c r="E10" s="355" t="s">
        <v>355</v>
      </c>
    </row>
    <row r="11" spans="2:5">
      <c r="B11" s="351" t="s">
        <v>356</v>
      </c>
      <c r="C11" s="351"/>
      <c r="D11" s="356">
        <v>437923</v>
      </c>
      <c r="E11" s="356">
        <f>+D11</f>
        <v>437923</v>
      </c>
    </row>
    <row r="12" spans="2:5" ht="16.5" customHeight="1">
      <c r="B12" s="351" t="s">
        <v>357</v>
      </c>
      <c r="C12" s="351"/>
      <c r="D12" s="356">
        <v>2307390.89</v>
      </c>
      <c r="E12" s="356">
        <f>+D12</f>
        <v>2307390.89</v>
      </c>
    </row>
    <row r="13" spans="2:5">
      <c r="B13" s="351" t="s">
        <v>358</v>
      </c>
      <c r="C13" s="351"/>
      <c r="D13" s="14"/>
      <c r="E13" s="113">
        <v>110815.02</v>
      </c>
    </row>
    <row r="14" spans="2:5">
      <c r="B14" s="357" t="s">
        <v>359</v>
      </c>
      <c r="C14" s="357"/>
      <c r="D14" s="14"/>
      <c r="E14" s="358">
        <v>6</v>
      </c>
    </row>
    <row r="15" spans="2:5">
      <c r="B15" s="357" t="s">
        <v>360</v>
      </c>
      <c r="C15" s="357"/>
      <c r="D15" s="14"/>
      <c r="E15" s="358">
        <v>7</v>
      </c>
    </row>
    <row r="16" spans="2:5">
      <c r="B16" s="357" t="s">
        <v>361</v>
      </c>
      <c r="C16" s="357"/>
      <c r="D16" s="14"/>
      <c r="E16" s="358">
        <v>8</v>
      </c>
    </row>
    <row r="17" spans="2:5">
      <c r="B17" s="357" t="s">
        <v>362</v>
      </c>
      <c r="C17" s="357"/>
      <c r="D17" s="14"/>
      <c r="E17" s="358">
        <v>9</v>
      </c>
    </row>
    <row r="18" spans="2:5">
      <c r="B18" s="357" t="s">
        <v>363</v>
      </c>
      <c r="C18" s="357"/>
      <c r="D18" s="14"/>
      <c r="E18" s="358">
        <v>10</v>
      </c>
    </row>
    <row r="19" spans="2:5">
      <c r="B19" s="357" t="s">
        <v>364</v>
      </c>
      <c r="C19" s="357"/>
      <c r="D19" s="14"/>
      <c r="E19" s="358">
        <v>11</v>
      </c>
    </row>
    <row r="20" spans="2:5">
      <c r="B20" s="357" t="s">
        <v>365</v>
      </c>
      <c r="C20" s="357"/>
      <c r="D20" s="14"/>
      <c r="E20" s="358">
        <v>12</v>
      </c>
    </row>
    <row r="21" spans="2:5">
      <c r="B21" s="357" t="s">
        <v>366</v>
      </c>
      <c r="C21" s="357"/>
      <c r="D21" s="14"/>
      <c r="E21" s="358">
        <v>13</v>
      </c>
    </row>
    <row r="22" spans="2:5">
      <c r="B22" s="357" t="s">
        <v>367</v>
      </c>
      <c r="C22" s="357"/>
      <c r="D22" s="14"/>
      <c r="E22" s="358">
        <v>14</v>
      </c>
    </row>
    <row r="23" spans="2:5">
      <c r="B23" s="357" t="s">
        <v>368</v>
      </c>
      <c r="C23" s="357"/>
      <c r="D23" s="14"/>
      <c r="E23" s="358">
        <v>15</v>
      </c>
    </row>
    <row r="24" spans="2:5">
      <c r="B24" s="357" t="s">
        <v>369</v>
      </c>
      <c r="C24" s="357"/>
      <c r="D24" s="14"/>
      <c r="E24" s="358">
        <v>16</v>
      </c>
    </row>
    <row r="25" spans="2:5">
      <c r="B25" s="357" t="s">
        <v>370</v>
      </c>
      <c r="C25" s="357"/>
      <c r="D25" s="14"/>
      <c r="E25" s="359"/>
    </row>
    <row r="26" spans="2:5">
      <c r="B26" s="357" t="s">
        <v>371</v>
      </c>
      <c r="C26" s="357"/>
      <c r="D26" s="14"/>
      <c r="E26" s="358"/>
    </row>
    <row r="27" spans="2:5">
      <c r="B27" s="357" t="s">
        <v>372</v>
      </c>
      <c r="C27" s="357"/>
      <c r="D27" s="14"/>
      <c r="E27" s="359"/>
    </row>
    <row r="28" spans="2:5">
      <c r="B28" s="357" t="s">
        <v>373</v>
      </c>
      <c r="C28" s="357"/>
      <c r="D28" s="14"/>
      <c r="E28" s="358">
        <v>20</v>
      </c>
    </row>
    <row r="29" spans="2:5">
      <c r="B29" s="357" t="s">
        <v>374</v>
      </c>
      <c r="C29" s="357"/>
      <c r="D29" s="14"/>
      <c r="E29" s="358">
        <v>21</v>
      </c>
    </row>
    <row r="30" spans="2:5">
      <c r="B30" s="357" t="s">
        <v>375</v>
      </c>
      <c r="C30" s="357"/>
      <c r="D30" s="14"/>
      <c r="E30" s="358">
        <v>22</v>
      </c>
    </row>
    <row r="31" spans="2:5">
      <c r="B31" s="357" t="s">
        <v>376</v>
      </c>
      <c r="C31" s="357"/>
      <c r="D31" s="14"/>
      <c r="E31" s="358">
        <v>23</v>
      </c>
    </row>
    <row r="32" spans="2:5">
      <c r="B32" s="357" t="s">
        <v>377</v>
      </c>
      <c r="C32" s="357"/>
      <c r="D32" s="14"/>
      <c r="E32" s="358">
        <v>24</v>
      </c>
    </row>
    <row r="33" spans="2:5">
      <c r="B33" s="357"/>
      <c r="C33" s="357"/>
    </row>
    <row r="34" spans="2:5">
      <c r="B34" s="351" t="s">
        <v>378</v>
      </c>
      <c r="C34" s="351"/>
    </row>
    <row r="35" spans="2:5">
      <c r="B35" s="360" t="s">
        <v>379</v>
      </c>
      <c r="C35" s="360"/>
      <c r="D35" s="361">
        <f>+D11-D12</f>
        <v>-1869467.8900000001</v>
      </c>
      <c r="E35" s="362">
        <f>+E11-E12-E13</f>
        <v>-1980282.9100000001</v>
      </c>
    </row>
    <row r="36" spans="2:5">
      <c r="B36" s="360" t="s">
        <v>380</v>
      </c>
      <c r="C36" s="360"/>
      <c r="D36" s="366"/>
      <c r="E36" s="367"/>
    </row>
    <row r="37" spans="2:5">
      <c r="B37" s="357" t="s">
        <v>381</v>
      </c>
      <c r="C37" s="357"/>
      <c r="D37" s="14"/>
      <c r="E37" s="358">
        <v>29</v>
      </c>
    </row>
    <row r="38" spans="2:5">
      <c r="B38" s="357" t="s">
        <v>382</v>
      </c>
      <c r="C38" s="357"/>
      <c r="D38" s="14"/>
      <c r="E38" s="358">
        <v>30</v>
      </c>
    </row>
    <row r="39" spans="2:5">
      <c r="B39" s="357" t="s">
        <v>383</v>
      </c>
      <c r="C39" s="357"/>
      <c r="D39" s="14"/>
      <c r="E39" s="358">
        <v>31</v>
      </c>
    </row>
    <row r="40" spans="2:5">
      <c r="B40" s="351" t="s">
        <v>384</v>
      </c>
      <c r="C40" s="351"/>
      <c r="D40" s="363"/>
      <c r="E40" s="358">
        <v>33</v>
      </c>
    </row>
    <row r="41" spans="2:5" ht="15" customHeight="1">
      <c r="B41" s="351" t="s">
        <v>385</v>
      </c>
      <c r="C41" s="351"/>
      <c r="D41" s="14"/>
      <c r="E41" s="358">
        <v>34</v>
      </c>
    </row>
    <row r="42" spans="2:5" ht="14.25" customHeight="1">
      <c r="B42" s="351" t="s">
        <v>386</v>
      </c>
      <c r="C42" s="351"/>
      <c r="D42" s="363"/>
      <c r="E42" s="364"/>
    </row>
    <row r="43" spans="2:5">
      <c r="B43" s="351" t="s">
        <v>387</v>
      </c>
      <c r="C43" s="351"/>
      <c r="D43" s="14"/>
      <c r="E43" s="359"/>
    </row>
    <row r="44" spans="2:5">
      <c r="B44" s="351" t="s">
        <v>388</v>
      </c>
      <c r="C44" s="351"/>
      <c r="D44" s="14">
        <v>37</v>
      </c>
      <c r="E44" s="358">
        <v>38</v>
      </c>
    </row>
    <row r="45" spans="2:5">
      <c r="B45" s="351" t="s">
        <v>389</v>
      </c>
      <c r="C45" s="351"/>
      <c r="D45" s="14"/>
      <c r="E45" s="364"/>
    </row>
    <row r="46" spans="2:5">
      <c r="B46" s="351" t="s">
        <v>390</v>
      </c>
      <c r="C46" s="351"/>
      <c r="D46" s="14"/>
      <c r="E46" s="358">
        <v>40</v>
      </c>
    </row>
    <row r="47" spans="2:5">
      <c r="B47" s="351" t="s">
        <v>391</v>
      </c>
      <c r="C47" s="351"/>
      <c r="D47" s="14"/>
      <c r="E47" s="358">
        <v>41</v>
      </c>
    </row>
    <row r="48" spans="2:5">
      <c r="B48" s="351" t="s">
        <v>392</v>
      </c>
      <c r="C48" s="351"/>
      <c r="D48" s="14"/>
      <c r="E48" s="358">
        <v>42</v>
      </c>
    </row>
    <row r="49" spans="2:5">
      <c r="B49" s="351" t="s">
        <v>393</v>
      </c>
      <c r="C49" s="351"/>
      <c r="D49" s="14"/>
      <c r="E49" s="358">
        <v>43</v>
      </c>
    </row>
    <row r="50" spans="2:5">
      <c r="B50" s="365" t="s">
        <v>394</v>
      </c>
      <c r="C50" s="365"/>
    </row>
    <row r="51" spans="2:5">
      <c r="B51" s="351" t="s">
        <v>395</v>
      </c>
      <c r="C51" s="351"/>
      <c r="D51" s="361">
        <f>+D54+D55</f>
        <v>44970.020000000004</v>
      </c>
      <c r="E51" s="362">
        <f>+D51</f>
        <v>44970.020000000004</v>
      </c>
    </row>
    <row r="52" spans="2:5">
      <c r="B52" s="357" t="s">
        <v>396</v>
      </c>
      <c r="C52" s="357"/>
      <c r="D52" s="14">
        <v>46</v>
      </c>
      <c r="E52" s="358">
        <v>47</v>
      </c>
    </row>
    <row r="53" spans="2:5">
      <c r="B53" s="357" t="s">
        <v>397</v>
      </c>
      <c r="C53" s="357"/>
      <c r="D53" s="14"/>
      <c r="E53" s="358">
        <v>49</v>
      </c>
    </row>
    <row r="54" spans="2:5">
      <c r="B54" s="357" t="s">
        <v>398</v>
      </c>
      <c r="C54" s="357"/>
      <c r="D54" s="113">
        <v>22528.79</v>
      </c>
      <c r="E54" s="364">
        <f>+D54</f>
        <v>22528.79</v>
      </c>
    </row>
    <row r="55" spans="2:5">
      <c r="B55" s="357" t="s">
        <v>399</v>
      </c>
      <c r="C55" s="357"/>
      <c r="D55" s="113">
        <f>21271.62+1169.61</f>
        <v>22441.23</v>
      </c>
      <c r="E55" s="364">
        <f>+D55</f>
        <v>22441.23</v>
      </c>
    </row>
  </sheetData>
  <phoneticPr fontId="4" type="noConversion"/>
  <pageMargins left="0.28999999999999998" right="0.2" top="0.57999999999999996" bottom="0.5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Faqja e Pare</vt:lpstr>
      <vt:lpstr>AKTIVI</vt:lpstr>
      <vt:lpstr>PASIVI</vt:lpstr>
      <vt:lpstr>PASH-NATYRES</vt:lpstr>
      <vt:lpstr>PASH-FUNKS</vt:lpstr>
      <vt:lpstr>AAM</vt:lpstr>
      <vt:lpstr>Inventaret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Studio Asia</cp:lastModifiedBy>
  <cp:lastPrinted>2012-03-20T10:00:49Z</cp:lastPrinted>
  <dcterms:created xsi:type="dcterms:W3CDTF">1996-10-14T23:33:28Z</dcterms:created>
  <dcterms:modified xsi:type="dcterms:W3CDTF">2012-03-20T17:16:16Z</dcterms:modified>
</cp:coreProperties>
</file>