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7365"/>
  </bookViews>
  <sheets>
    <sheet name="COVER " sheetId="1" r:id="rId1"/>
    <sheet name="BS`12" sheetId="2" r:id="rId2"/>
    <sheet name="PL`12" sheetId="3" r:id="rId3"/>
    <sheet name="CAP`12" sheetId="4" r:id="rId4"/>
    <sheet name="CF `12" sheetId="5" r:id="rId5"/>
  </sheets>
  <externalReferences>
    <externalReference r:id="rId6"/>
    <externalReference r:id="rId7"/>
  </externalReferences>
  <definedNames>
    <definedName name="_xlnm.Print_Area" localSheetId="1">'BS`12'!$A$1:$H$54</definedName>
    <definedName name="_xlnm.Print_Area" localSheetId="3">'CAP`12'!$A$1:$K$28</definedName>
    <definedName name="_xlnm.Print_Area" localSheetId="4">'CF `12'!$A$1:$G$45</definedName>
    <definedName name="_xlnm.Print_Area" localSheetId="2">'PL`12'!$A$1:$K$33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F38" i="5"/>
  <c r="D35"/>
  <c r="F32"/>
  <c r="F35" s="1"/>
  <c r="F29"/>
  <c r="F15"/>
  <c r="F23" s="1"/>
  <c r="D12"/>
  <c r="F12" s="1"/>
  <c r="I25" i="4"/>
  <c r="I26" s="1"/>
  <c r="J21"/>
  <c r="H15"/>
  <c r="G15"/>
  <c r="F15"/>
  <c r="E15"/>
  <c r="E25" s="1"/>
  <c r="E26" s="1"/>
  <c r="C15"/>
  <c r="C25" s="1"/>
  <c r="C26" s="1"/>
  <c r="I12"/>
  <c r="I13" s="1"/>
  <c r="H12"/>
  <c r="H13" s="1"/>
  <c r="G12"/>
  <c r="G13" s="1"/>
  <c r="F12"/>
  <c r="F13" s="1"/>
  <c r="E12"/>
  <c r="E13" s="1"/>
  <c r="D12"/>
  <c r="D13" s="1"/>
  <c r="C12"/>
  <c r="C13" s="1"/>
  <c r="J10"/>
  <c r="J6"/>
  <c r="J4"/>
  <c r="J12" s="1"/>
  <c r="J13" s="1"/>
  <c r="G16" i="3"/>
  <c r="G17" s="1"/>
  <c r="E17" s="1"/>
  <c r="G13"/>
  <c r="G18" s="1"/>
  <c r="G23" s="1"/>
  <c r="G29" s="1"/>
  <c r="E13"/>
  <c r="E18" s="1"/>
  <c r="E23" s="1"/>
  <c r="E29" s="1"/>
  <c r="G4"/>
  <c r="E4"/>
  <c r="C2"/>
  <c r="E12" i="2"/>
  <c r="E7" s="1"/>
  <c r="G12"/>
  <c r="G7" s="1"/>
  <c r="G14"/>
  <c r="D16" i="5" s="1"/>
  <c r="G16" i="2"/>
  <c r="E19"/>
  <c r="E20" s="1"/>
  <c r="G22"/>
  <c r="D26" i="5" s="1"/>
  <c r="H23" i="4" s="1"/>
  <c r="J23" s="1"/>
  <c r="E30" i="2"/>
  <c r="G30"/>
  <c r="E40"/>
  <c r="E35" s="1"/>
  <c r="G40"/>
  <c r="D19" i="5" s="1"/>
  <c r="G48" i="2"/>
  <c r="G41" s="1"/>
  <c r="G49" l="1"/>
  <c r="G50" s="1"/>
  <c r="D17" i="5"/>
  <c r="F37"/>
  <c r="F39" s="1"/>
  <c r="E48" i="2"/>
  <c r="E32" i="3"/>
  <c r="C29" i="4"/>
  <c r="D22"/>
  <c r="D25" s="1"/>
  <c r="D26" s="1"/>
  <c r="D18" i="5"/>
  <c r="D23" s="1"/>
  <c r="E22" i="2"/>
  <c r="E29" i="4"/>
  <c r="D25" i="5"/>
  <c r="D29" s="1"/>
  <c r="D38"/>
  <c r="J15" i="4"/>
  <c r="H17"/>
  <c r="H25" s="1"/>
  <c r="H26" s="1"/>
  <c r="H29" s="1"/>
  <c r="G18"/>
  <c r="G25" s="1"/>
  <c r="G26" s="1"/>
  <c r="G29" s="1"/>
  <c r="J22"/>
  <c r="E49" i="2"/>
  <c r="E50" s="1"/>
  <c r="E54" s="1"/>
  <c r="E41"/>
  <c r="G35"/>
  <c r="G19"/>
  <c r="G20" s="1"/>
  <c r="G54" s="1"/>
  <c r="D37" i="5" l="1"/>
  <c r="D39" s="1"/>
  <c r="J18" i="4"/>
  <c r="F17"/>
  <c r="J17" l="1"/>
  <c r="J25" s="1"/>
  <c r="J26" s="1"/>
  <c r="J29" s="1"/>
  <c r="F25"/>
  <c r="F26" s="1"/>
  <c r="F29" s="1"/>
</calcChain>
</file>

<file path=xl/sharedStrings.xml><?xml version="1.0" encoding="utf-8"?>
<sst xmlns="http://schemas.openxmlformats.org/spreadsheetml/2006/main" count="153" uniqueCount="141">
  <si>
    <t>Emertimi dhe Forma ligjore :</t>
  </si>
  <si>
    <t>KESH Security SHRSF sh.a.</t>
  </si>
  <si>
    <t>NIPT -i:</t>
  </si>
  <si>
    <t>K81610017N</t>
  </si>
  <si>
    <t xml:space="preserve">Adresa e Selise: </t>
  </si>
  <si>
    <t>Rruga "Prokop Mima", godina 2,prane Qendres Kristal</t>
  </si>
  <si>
    <t>Data e Krijimit :</t>
  </si>
  <si>
    <t>10.04.2008</t>
  </si>
  <si>
    <t>Veprimtaria  Kryesore:</t>
  </si>
  <si>
    <t>sherbimi I ruajtjes dhe sigurise ne objektet e KESH sh.a.</t>
  </si>
  <si>
    <t>P A S Q Y R A T     F I N A N C I A R E</t>
  </si>
  <si>
    <r>
      <t>(Ne zbatim te Standartit Nderkombetare te Kontabilitetit  dhe Ligjit 9228 dt 29.04.2004 "</t>
    </r>
    <r>
      <rPr>
        <b/>
        <i/>
        <sz val="9"/>
        <rFont val="Calibri"/>
        <family val="2"/>
      </rPr>
      <t>Per Kontabilitetin dhe Pasqyrat Financiare</t>
    </r>
    <r>
      <rPr>
        <b/>
        <sz val="9"/>
        <rFont val="Calibri"/>
        <family val="2"/>
      </rPr>
      <t>" i ndryshuar me Ligjin Nr.9477,date 09 shkurt 2006)</t>
    </r>
  </si>
  <si>
    <t>Viti   2012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</si>
  <si>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</si>
  <si>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</si>
  <si>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</si>
  <si>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</si>
  <si>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</si>
  <si>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</si>
  <si>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</si>
  <si>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</si>
  <si>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</si>
  <si>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01.01.2012</t>
  </si>
  <si>
    <t>Deri</t>
  </si>
  <si>
    <t>31.12.2012</t>
  </si>
  <si>
    <t xml:space="preserve">  Data  e  mbylljes se Pasqyrave Financiare</t>
  </si>
  <si>
    <t>25.03.2013</t>
  </si>
  <si>
    <t>Totali i kapitalit dhe detyrimeve</t>
  </si>
  <si>
    <t>Totali i detyrimeve</t>
  </si>
  <si>
    <t>Llogari te pagueshme te tjera</t>
  </si>
  <si>
    <t xml:space="preserve">Provizione afat shkurter </t>
  </si>
  <si>
    <t xml:space="preserve">Detyrime Tatimore </t>
  </si>
  <si>
    <t xml:space="preserve">Detyrime ndaj punonjesve </t>
  </si>
  <si>
    <t>Llogari te pagueshme</t>
  </si>
  <si>
    <t>Hua afatshkurtra</t>
  </si>
  <si>
    <t>Detyrime afatshkurtra</t>
  </si>
  <si>
    <t>Detyrime te tjera afatgjata</t>
  </si>
  <si>
    <t>Grante,te ardhura te shtyra e te tjera detyrime</t>
  </si>
  <si>
    <t>Tatimi i shtyre mbi fitimin</t>
  </si>
  <si>
    <t>Hua afatgjata</t>
  </si>
  <si>
    <t>Detyrime afatgjata</t>
  </si>
  <si>
    <t>DETYRIMET</t>
  </si>
  <si>
    <t>Totali i kapitalit</t>
  </si>
  <si>
    <t>Interesat e pakicës ne Kapital</t>
  </si>
  <si>
    <t>Fitimi /Humbje e ushtrimit</t>
  </si>
  <si>
    <t>Fitime/Humbje  te mbartura</t>
  </si>
  <si>
    <t>Rezerva ligjore</t>
  </si>
  <si>
    <t>Rezerva te tjera (zhvillimi)</t>
  </si>
  <si>
    <t>Rezerva nga rivleresimi</t>
  </si>
  <si>
    <t>Kapitali aksionar</t>
  </si>
  <si>
    <t>Kapitali</t>
  </si>
  <si>
    <t>KAPITALI DHE DETYRIMET</t>
  </si>
  <si>
    <t>Totali i aktiveve</t>
  </si>
  <si>
    <t>Mjetet monetare ne arke e ne banke</t>
  </si>
  <si>
    <t>Shpenzime per tu shperndare</t>
  </si>
  <si>
    <t>Llogari te arketueshme e te tjera</t>
  </si>
  <si>
    <t>Llogari te arketueshme  tregetare</t>
  </si>
  <si>
    <t>Inventarë</t>
  </si>
  <si>
    <t>Aktivet afatshkurtra</t>
  </si>
  <si>
    <t>Aktivet afatgjata jomateriale</t>
  </si>
  <si>
    <t xml:space="preserve">Aktive te qendrueshme ne magazine </t>
  </si>
  <si>
    <t>Investime Proces</t>
  </si>
  <si>
    <t>Aktivet afatgjata materiale</t>
  </si>
  <si>
    <t>Aktivet afatgjata</t>
  </si>
  <si>
    <t>AKTIVET</t>
  </si>
  <si>
    <t>31.12.2011</t>
  </si>
  <si>
    <t>Per vitin e mbyllur më</t>
  </si>
  <si>
    <t>Ref.</t>
  </si>
  <si>
    <t>PASQYRA  E POZICIONIT FINANCIAR "KESH SECURITY" sh.a</t>
  </si>
  <si>
    <t>Ref</t>
  </si>
  <si>
    <t xml:space="preserve">Te ardhura nga shitja </t>
  </si>
  <si>
    <t>Te ardhura te tjera jo operative</t>
  </si>
  <si>
    <t>Materiale te para dhe te konsumueshme.</t>
  </si>
  <si>
    <t>Shpenzime personeli</t>
  </si>
  <si>
    <t>Shpenzime zhvlerësimi dhe amortizimi</t>
  </si>
  <si>
    <t>19</t>
  </si>
  <si>
    <t>Shpenzime te tjera</t>
  </si>
  <si>
    <t>Fitimi operativ</t>
  </si>
  <si>
    <t>Te ardhurat/shpenzime financiare nga njesite e kontrolluara(neto)</t>
  </si>
  <si>
    <t>Te Ardhura /Shpenzime financiare Neto</t>
  </si>
  <si>
    <t>Total shpenzime financiare</t>
  </si>
  <si>
    <t>Fitimi (Humbje) para tatimit</t>
  </si>
  <si>
    <t>Efektet e tatimit te shtyre</t>
  </si>
  <si>
    <t>Shpenzimi i tatimit mbi fitimin</t>
  </si>
  <si>
    <t>Fitimi (Humbje) i vitit</t>
  </si>
  <si>
    <t>Te ardhura te tjera gjithëpërfshirëse</t>
  </si>
  <si>
    <t>Totali i te ardhurave te tjera gjithëpërfshirëse</t>
  </si>
  <si>
    <t>Fitimi qe i atribuohet aksionareve te kompanisë mëmë</t>
  </si>
  <si>
    <t xml:space="preserve">Totali i te ardhurave gjithëpërfshirëse qe i përket aksionareve te kompanisë mëmë </t>
  </si>
  <si>
    <t xml:space="preserve"> </t>
  </si>
  <si>
    <t>Kapitali i aksionar</t>
  </si>
  <si>
    <t>Rezerve Rivleresimi</t>
  </si>
  <si>
    <t>Fitime te Mbarutara /Humbje te akumuluara</t>
  </si>
  <si>
    <t>Fitimi (humbje) e vitit financiar</t>
  </si>
  <si>
    <t>Interesa te pakicës</t>
  </si>
  <si>
    <t>Totali</t>
  </si>
  <si>
    <t xml:space="preserve"> 01 Janar 2011</t>
  </si>
  <si>
    <t>Shpërndarja e fitimit te vitit 2010</t>
  </si>
  <si>
    <t>Transaksionet me pronaret</t>
  </si>
  <si>
    <t>Fitimi(humbje) neto për periudhën kontabël 2011</t>
  </si>
  <si>
    <t>Pozicioni më 31 dhjetor 2011</t>
  </si>
  <si>
    <t>31 Dhjetor 2011</t>
  </si>
  <si>
    <t xml:space="preserve"> 01 Janar 2012</t>
  </si>
  <si>
    <t>Miratatimi I Shpërndarja e fitimit te vitit 2011</t>
  </si>
  <si>
    <t>Sistemimii Shpërndarja e fitimit te vitit 2010</t>
  </si>
  <si>
    <t>Rivleresime Aseti</t>
  </si>
  <si>
    <t>Fitimi(humbje) neto për periudhën kontabël 2012</t>
  </si>
  <si>
    <t>Pozicioni më 31 dhjetor 2012</t>
  </si>
  <si>
    <t>31 Dhjetor 2012</t>
  </si>
  <si>
    <t>Fluksi monetar nga  aktivitetit Operative</t>
  </si>
  <si>
    <t>Fitimi para tatimit</t>
  </si>
  <si>
    <t>Rregullime për zera jo-monetare :</t>
  </si>
  <si>
    <t xml:space="preserve">Zhvleresimi I  AAM </t>
  </si>
  <si>
    <t>Amortizimi i AAJM</t>
  </si>
  <si>
    <t xml:space="preserve">Te ardhura nga grantet dhe subvencionet </t>
  </si>
  <si>
    <t>Tatim fitimi i ushtrimit</t>
  </si>
  <si>
    <t>Tatimi i  Shtyre mbi Fitimin</t>
  </si>
  <si>
    <t xml:space="preserve">Fitimi Operative  para ndryshimeve  ne Kapitalin Qarkulues </t>
  </si>
  <si>
    <t>Levizjet ne Kapitali  Qarkullues</t>
  </si>
  <si>
    <t>Rritje/rënie në tepricën inventarit</t>
  </si>
  <si>
    <t>Rritje(-)/rënie(+) në të arkëtueshme</t>
  </si>
  <si>
    <t xml:space="preserve">Rritje(-)/rënie(+) në të arkëtueshme   te tjera </t>
  </si>
  <si>
    <t xml:space="preserve">Rritje/rënie në llogarite e Pagueshme </t>
  </si>
  <si>
    <t>Rritje/rënie në llogarite e Pagueshme  te tjera</t>
  </si>
  <si>
    <t>Rritje/renie ne parapagime Shpenzime  te shtyra</t>
  </si>
  <si>
    <t xml:space="preserve">Rritje/renie ne Grante dhe te ardhura te shtyra </t>
  </si>
  <si>
    <t>Mjetet Monetare  neto nga aktivitetet Operative</t>
  </si>
  <si>
    <t>Aktivitetit  investuese</t>
  </si>
  <si>
    <t>Blerja e aktiveve afatgjata materiale</t>
  </si>
  <si>
    <t>Rivleresimi i aseteve</t>
  </si>
  <si>
    <t>Te hyrja nga shitja e  Aktiveve Afagjate Materiale</t>
  </si>
  <si>
    <t>Interesi i arkëtuar</t>
  </si>
  <si>
    <t>Mjete Monetare neto e përdorur në aktivitetet investuese</t>
  </si>
  <si>
    <t>Aktivitetit  financiuese</t>
  </si>
  <si>
    <t>Të ardhura nga emetimi i kapitalit aksioner</t>
  </si>
  <si>
    <t>Të ardhura nga huamarrje afatgjata</t>
  </si>
  <si>
    <t>Dividendët e paguar</t>
  </si>
  <si>
    <t>Mjete Monetare neto e përdorur në aktivitetet financiare</t>
  </si>
  <si>
    <t>Rritja (+)/rënia(-) neto e mjeteve monetare</t>
  </si>
  <si>
    <t>Mjetet monetare në fillim të periudhës kontabël</t>
  </si>
  <si>
    <t>Mjetet monetare në fund të periudhës kontabël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</si>
</sst>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_-;\-* #,##0.0_-;_-* &quot;-&quot;??_-;_-@_-"/>
    <numFmt numFmtId="166" formatCode="#,##0.000"/>
    <numFmt numFmtId="167" formatCode="_-* #,##0_-;\-* #,##0_-;_-* &quot;-&quot;??_-;_-@_-"/>
    <numFmt numFmtId="168" formatCode="_(* #,##0_);_(* \(#,##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0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b/>
      <sz val="26"/>
      <name val="Calibri"/>
      <family val="2"/>
    </font>
    <font>
      <b/>
      <i/>
      <sz val="9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9"/>
      <color indexed="8"/>
      <name val="Times New Roman"/>
      <family val="1"/>
    </font>
    <font>
      <u/>
      <sz val="9"/>
      <color theme="10"/>
      <name val="Tahoma"/>
      <family val="2"/>
    </font>
    <font>
      <sz val="11"/>
      <color indexed="60"/>
      <name val="Calibri"/>
      <family val="2"/>
    </font>
    <font>
      <sz val="9"/>
      <name val="Tahoma"/>
      <family val="2"/>
    </font>
    <font>
      <sz val="10"/>
      <color indexed="8"/>
      <name val="MS Sans Serif"/>
      <family val="2"/>
    </font>
    <font>
      <sz val="12"/>
      <name val="Arial CE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Californian FB"/>
      <family val="1"/>
    </font>
    <font>
      <sz val="10"/>
      <color indexed="10"/>
      <name val="Californian FB"/>
      <family val="1"/>
    </font>
    <font>
      <sz val="10"/>
      <color indexed="55"/>
      <name val="Californian FB"/>
      <family val="1"/>
    </font>
    <font>
      <b/>
      <sz val="10"/>
      <color indexed="8"/>
      <name val="Californian FB"/>
      <family val="1"/>
    </font>
    <font>
      <b/>
      <sz val="10"/>
      <name val="Californian FB"/>
      <family val="1"/>
    </font>
    <font>
      <b/>
      <sz val="10"/>
      <color indexed="10"/>
      <name val="Californian FB"/>
      <family val="1"/>
    </font>
    <font>
      <sz val="10"/>
      <name val="Californian FB"/>
      <family val="1"/>
    </font>
    <font>
      <b/>
      <i/>
      <sz val="10"/>
      <color indexed="8"/>
      <name val="Californian FB"/>
      <family val="1"/>
    </font>
    <font>
      <b/>
      <sz val="10"/>
      <color indexed="40"/>
      <name val="Californian FB"/>
      <family val="1"/>
    </font>
    <font>
      <i/>
      <sz val="10"/>
      <name val="Californian FB"/>
      <family val="1"/>
    </font>
    <font>
      <i/>
      <sz val="10.5"/>
      <name val="Californian FB"/>
      <family val="1"/>
    </font>
    <font>
      <i/>
      <sz val="11"/>
      <color indexed="8"/>
      <name val="Californian FB"/>
      <family val="1"/>
    </font>
    <font>
      <b/>
      <i/>
      <sz val="10"/>
      <name val="Californian FB"/>
      <family val="1"/>
    </font>
    <font>
      <sz val="10"/>
      <name val="Cambria"/>
      <family val="1"/>
    </font>
    <font>
      <sz val="8"/>
      <color indexed="10"/>
      <name val="Californian FB"/>
      <family val="1"/>
    </font>
    <font>
      <sz val="8"/>
      <name val="Californian FB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30"/>
      </bottom>
      <diagonal/>
    </border>
  </borders>
  <cellStyleXfs count="69">
    <xf numFmtId="0" fontId="0" fillId="0" borderId="0"/>
    <xf numFmtId="0" fontId="2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12" applyNumberFormat="0" applyAlignment="0" applyProtection="0"/>
    <xf numFmtId="0" fontId="12" fillId="0" borderId="13" applyNumberFormat="0" applyFill="0" applyAlignment="0" applyProtection="0"/>
    <xf numFmtId="0" fontId="13" fillId="18" borderId="14" applyNumberFormat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6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8" fillId="0" borderId="0" applyBorder="0" applyProtection="0">
      <alignment horizontal="left" vertical="top" wrapText="1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9" fillId="0" borderId="0"/>
    <xf numFmtId="0" fontId="20" fillId="0" borderId="0"/>
    <xf numFmtId="0" fontId="14" fillId="24" borderId="15" applyNumberFormat="0" applyFont="0" applyAlignment="0" applyProtection="0"/>
    <xf numFmtId="9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236">
    <xf numFmtId="0" fontId="0" fillId="0" borderId="0" xfId="0"/>
    <xf numFmtId="0" fontId="3" fillId="2" borderId="1" xfId="1" applyFont="1" applyFill="1" applyBorder="1"/>
    <xf numFmtId="0" fontId="3" fillId="2" borderId="2" xfId="1" applyFont="1" applyFill="1" applyBorder="1"/>
    <xf numFmtId="0" fontId="3" fillId="2" borderId="3" xfId="1" applyFont="1" applyFill="1" applyBorder="1"/>
    <xf numFmtId="0" fontId="3" fillId="2" borderId="0" xfId="1" applyFont="1" applyFill="1"/>
    <xf numFmtId="0" fontId="4" fillId="2" borderId="4" xfId="1" applyFont="1" applyFill="1" applyBorder="1"/>
    <xf numFmtId="0" fontId="4" fillId="2" borderId="0" xfId="1" applyFont="1" applyFill="1" applyBorder="1"/>
    <xf numFmtId="0" fontId="5" fillId="2" borderId="5" xfId="1" applyFont="1" applyFill="1" applyBorder="1"/>
    <xf numFmtId="0" fontId="4" fillId="2" borderId="5" xfId="1" applyFont="1" applyFill="1" applyBorder="1" applyAlignment="1">
      <alignment horizontal="right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/>
    <xf numFmtId="0" fontId="4" fillId="2" borderId="6" xfId="1" applyFont="1" applyFill="1" applyBorder="1"/>
    <xf numFmtId="0" fontId="4" fillId="2" borderId="0" xfId="1" applyFont="1" applyFill="1"/>
    <xf numFmtId="0" fontId="4" fillId="2" borderId="8" xfId="1" applyFont="1" applyFill="1" applyBorder="1"/>
    <xf numFmtId="14" fontId="4" fillId="2" borderId="5" xfId="1" applyNumberFormat="1" applyFont="1" applyFill="1" applyBorder="1"/>
    <xf numFmtId="0" fontId="4" fillId="2" borderId="0" xfId="1" applyNumberFormat="1" applyFont="1" applyFill="1" applyBorder="1" applyAlignment="1">
      <alignment horizontal="center"/>
    </xf>
    <xf numFmtId="0" fontId="4" fillId="2" borderId="7" xfId="1" applyFont="1" applyFill="1" applyBorder="1"/>
    <xf numFmtId="0" fontId="3" fillId="2" borderId="4" xfId="1" applyFont="1" applyFill="1" applyBorder="1"/>
    <xf numFmtId="0" fontId="3" fillId="2" borderId="0" xfId="1" applyFont="1" applyFill="1" applyBorder="1"/>
    <xf numFmtId="0" fontId="3" fillId="2" borderId="6" xfId="1" applyFont="1" applyFill="1" applyBorder="1"/>
    <xf numFmtId="0" fontId="6" fillId="2" borderId="0" xfId="1" applyFont="1" applyFill="1" applyBorder="1" applyAlignment="1">
      <alignment horizontal="center"/>
    </xf>
    <xf numFmtId="0" fontId="8" fillId="2" borderId="4" xfId="1" applyFont="1" applyFill="1" applyBorder="1"/>
    <xf numFmtId="0" fontId="4" fillId="2" borderId="0" xfId="1" applyFont="1" applyFill="1" applyBorder="1" applyAlignment="1">
      <alignment horizontal="center"/>
    </xf>
    <xf numFmtId="0" fontId="8" fillId="2" borderId="0" xfId="1" applyFont="1" applyFill="1" applyBorder="1"/>
    <xf numFmtId="0" fontId="8" fillId="2" borderId="6" xfId="1" applyFont="1" applyFill="1" applyBorder="1"/>
    <xf numFmtId="0" fontId="8" fillId="2" borderId="0" xfId="1" applyFont="1" applyFill="1"/>
    <xf numFmtId="0" fontId="3" fillId="2" borderId="9" xfId="1" applyFont="1" applyFill="1" applyBorder="1"/>
    <xf numFmtId="0" fontId="3" fillId="2" borderId="10" xfId="1" applyFont="1" applyFill="1" applyBorder="1"/>
    <xf numFmtId="0" fontId="3" fillId="2" borderId="11" xfId="1" applyFont="1" applyFill="1" applyBorder="1"/>
    <xf numFmtId="0" fontId="30" fillId="2" borderId="0" xfId="38" applyFont="1" applyFill="1"/>
    <xf numFmtId="0" fontId="31" fillId="2" borderId="0" xfId="38" applyFont="1" applyFill="1"/>
    <xf numFmtId="165" fontId="30" fillId="2" borderId="0" xfId="64" applyNumberFormat="1" applyFont="1" applyFill="1"/>
    <xf numFmtId="0" fontId="30" fillId="2" borderId="0" xfId="38" applyFont="1" applyFill="1" applyBorder="1"/>
    <xf numFmtId="37" fontId="30" fillId="2" borderId="0" xfId="38" applyNumberFormat="1" applyFont="1" applyFill="1" applyAlignment="1">
      <alignment horizontal="right"/>
    </xf>
    <xf numFmtId="37" fontId="30" fillId="2" borderId="0" xfId="38" applyNumberFormat="1" applyFont="1" applyFill="1" applyBorder="1" applyAlignment="1">
      <alignment horizontal="right"/>
    </xf>
    <xf numFmtId="0" fontId="30" fillId="2" borderId="0" xfId="38" applyFont="1" applyFill="1" applyAlignment="1"/>
    <xf numFmtId="37" fontId="31" fillId="2" borderId="0" xfId="38" applyNumberFormat="1" applyFont="1" applyFill="1" applyAlignment="1">
      <alignment horizontal="right"/>
    </xf>
    <xf numFmtId="37" fontId="32" fillId="2" borderId="0" xfId="38" applyNumberFormat="1" applyFont="1" applyFill="1" applyBorder="1"/>
    <xf numFmtId="165" fontId="33" fillId="2" borderId="0" xfId="64" applyNumberFormat="1" applyFont="1" applyFill="1"/>
    <xf numFmtId="37" fontId="34" fillId="2" borderId="0" xfId="38" applyNumberFormat="1" applyFont="1" applyFill="1" applyBorder="1" applyAlignment="1">
      <alignment horizontal="right" wrapText="1"/>
    </xf>
    <xf numFmtId="37" fontId="34" fillId="2" borderId="20" xfId="38" applyNumberFormat="1" applyFont="1" applyFill="1" applyBorder="1" applyAlignment="1">
      <alignment horizontal="right" wrapText="1"/>
    </xf>
    <xf numFmtId="0" fontId="33" fillId="2" borderId="20" xfId="38" applyFont="1" applyFill="1" applyBorder="1" applyAlignment="1"/>
    <xf numFmtId="37" fontId="31" fillId="2" borderId="0" xfId="38" applyNumberFormat="1" applyFont="1" applyFill="1"/>
    <xf numFmtId="37" fontId="33" fillId="2" borderId="0" xfId="38" applyNumberFormat="1" applyFont="1" applyFill="1" applyBorder="1" applyAlignment="1">
      <alignment horizontal="right" vertical="center" wrapText="1"/>
    </xf>
    <xf numFmtId="37" fontId="33" fillId="2" borderId="7" xfId="38" applyNumberFormat="1" applyFont="1" applyFill="1" applyBorder="1" applyAlignment="1">
      <alignment horizontal="right" vertical="center" wrapText="1"/>
    </xf>
    <xf numFmtId="37" fontId="31" fillId="2" borderId="0" xfId="38" applyNumberFormat="1" applyFont="1" applyFill="1" applyBorder="1" applyAlignment="1">
      <alignment horizontal="right" vertical="center" wrapText="1"/>
    </xf>
    <xf numFmtId="0" fontId="31" fillId="2" borderId="0" xfId="38" applyFont="1" applyFill="1" applyBorder="1" applyAlignment="1">
      <alignment horizontal="center" vertical="center" wrapText="1"/>
    </xf>
    <xf numFmtId="0" fontId="33" fillId="2" borderId="7" xfId="38" applyFont="1" applyFill="1" applyBorder="1" applyAlignment="1">
      <alignment vertical="center" wrapText="1"/>
    </xf>
    <xf numFmtId="37" fontId="30" fillId="2" borderId="0" xfId="64" applyNumberFormat="1" applyFont="1" applyFill="1" applyBorder="1" applyAlignment="1">
      <alignment horizontal="right" vertical="center" wrapText="1"/>
    </xf>
    <xf numFmtId="37" fontId="30" fillId="2" borderId="0" xfId="64" applyNumberFormat="1" applyFont="1" applyFill="1" applyAlignment="1">
      <alignment horizontal="right" vertical="center" wrapText="1"/>
    </xf>
    <xf numFmtId="37" fontId="30" fillId="2" borderId="0" xfId="38" applyNumberFormat="1" applyFont="1" applyFill="1" applyBorder="1" applyAlignment="1">
      <alignment horizontal="right" vertical="center" wrapText="1"/>
    </xf>
    <xf numFmtId="37" fontId="30" fillId="2" borderId="5" xfId="64" applyNumberFormat="1" applyFont="1" applyFill="1" applyBorder="1" applyAlignment="1">
      <alignment horizontal="right" vertical="center" wrapText="1"/>
    </xf>
    <xf numFmtId="0" fontId="30" fillId="2" borderId="0" xfId="38" applyFont="1" applyFill="1" applyBorder="1" applyAlignment="1">
      <alignment horizontal="center" vertical="center" wrapText="1"/>
    </xf>
    <xf numFmtId="0" fontId="30" fillId="2" borderId="0" xfId="38" applyFont="1" applyFill="1" applyAlignment="1">
      <alignment vertical="center" wrapText="1"/>
    </xf>
    <xf numFmtId="37" fontId="30" fillId="2" borderId="0" xfId="38" applyNumberFormat="1" applyFont="1" applyFill="1" applyAlignment="1">
      <alignment horizontal="right" vertical="center" wrapText="1"/>
    </xf>
    <xf numFmtId="0" fontId="33" fillId="2" borderId="0" xfId="38" applyFont="1" applyFill="1"/>
    <xf numFmtId="37" fontId="33" fillId="2" borderId="0" xfId="64" applyNumberFormat="1" applyFont="1" applyFill="1" applyAlignment="1">
      <alignment horizontal="right" vertical="center" wrapText="1"/>
    </xf>
    <xf numFmtId="0" fontId="33" fillId="2" borderId="0" xfId="38" applyFont="1" applyFill="1" applyBorder="1" applyAlignment="1">
      <alignment horizontal="center" vertical="center" wrapText="1"/>
    </xf>
    <xf numFmtId="0" fontId="33" fillId="2" borderId="0" xfId="38" applyFont="1" applyFill="1" applyAlignment="1">
      <alignment vertical="center" wrapText="1"/>
    </xf>
    <xf numFmtId="37" fontId="33" fillId="2" borderId="0" xfId="38" applyNumberFormat="1" applyFont="1" applyFill="1" applyAlignment="1">
      <alignment horizontal="right" vertical="center" wrapText="1"/>
    </xf>
    <xf numFmtId="0" fontId="30" fillId="2" borderId="5" xfId="38" applyFont="1" applyFill="1" applyBorder="1" applyAlignment="1">
      <alignment vertical="center" wrapText="1"/>
    </xf>
    <xf numFmtId="0" fontId="30" fillId="2" borderId="0" xfId="38" applyFont="1" applyFill="1" applyBorder="1" applyAlignment="1">
      <alignment vertical="center" wrapText="1"/>
    </xf>
    <xf numFmtId="37" fontId="35" fillId="2" borderId="0" xfId="38" applyNumberFormat="1" applyFont="1" applyFill="1"/>
    <xf numFmtId="37" fontId="30" fillId="2" borderId="5" xfId="38" applyNumberFormat="1" applyFont="1" applyFill="1" applyBorder="1" applyAlignment="1">
      <alignment horizontal="right" vertical="center" wrapText="1"/>
    </xf>
    <xf numFmtId="37" fontId="33" fillId="2" borderId="8" xfId="38" applyNumberFormat="1" applyFont="1" applyFill="1" applyBorder="1" applyAlignment="1">
      <alignment horizontal="right" vertical="center" wrapText="1"/>
    </xf>
    <xf numFmtId="0" fontId="33" fillId="2" borderId="8" xfId="38" applyFont="1" applyFill="1" applyBorder="1" applyAlignment="1">
      <alignment vertical="center" wrapText="1"/>
    </xf>
    <xf numFmtId="10" fontId="30" fillId="2" borderId="0" xfId="65" applyNumberFormat="1" applyFont="1" applyFill="1"/>
    <xf numFmtId="43" fontId="30" fillId="2" borderId="0" xfId="38" applyNumberFormat="1" applyFont="1" applyFill="1" applyBorder="1" applyAlignment="1">
      <alignment horizontal="center" vertical="center" wrapText="1"/>
    </xf>
    <xf numFmtId="37" fontId="36" fillId="2" borderId="0" xfId="38" applyNumberFormat="1" applyFont="1" applyFill="1" applyBorder="1" applyAlignment="1">
      <alignment horizontal="right" vertical="center" wrapText="1"/>
    </xf>
    <xf numFmtId="0" fontId="36" fillId="2" borderId="0" xfId="38" applyFont="1" applyFill="1" applyBorder="1" applyAlignment="1">
      <alignment horizontal="center" vertical="center" wrapText="1"/>
    </xf>
    <xf numFmtId="37" fontId="31" fillId="2" borderId="0" xfId="38" applyNumberFormat="1" applyFont="1" applyFill="1" applyAlignment="1">
      <alignment horizontal="right" vertical="center" wrapText="1"/>
    </xf>
    <xf numFmtId="37" fontId="33" fillId="2" borderId="21" xfId="38" applyNumberFormat="1" applyFont="1" applyFill="1" applyBorder="1" applyAlignment="1">
      <alignment horizontal="right" vertical="center" wrapText="1"/>
    </xf>
    <xf numFmtId="0" fontId="33" fillId="2" borderId="21" xfId="38" applyFont="1" applyFill="1" applyBorder="1" applyAlignment="1">
      <alignment vertical="center" wrapText="1"/>
    </xf>
    <xf numFmtId="0" fontId="30" fillId="2" borderId="0" xfId="38" applyFont="1" applyFill="1" applyBorder="1" applyAlignment="1">
      <alignment vertical="center"/>
    </xf>
    <xf numFmtId="167" fontId="30" fillId="2" borderId="0" xfId="64" applyNumberFormat="1" applyFont="1" applyFill="1" applyBorder="1" applyAlignment="1">
      <alignment horizontal="right" vertical="center" wrapText="1"/>
    </xf>
    <xf numFmtId="0" fontId="36" fillId="2" borderId="0" xfId="45" applyFont="1" applyFill="1" applyBorder="1" applyAlignment="1">
      <alignment vertical="center"/>
    </xf>
    <xf numFmtId="0" fontId="35" fillId="2" borderId="0" xfId="38" applyFont="1" applyFill="1"/>
    <xf numFmtId="0" fontId="33" fillId="2" borderId="0" xfId="38" applyFont="1" applyFill="1" applyBorder="1" applyAlignment="1">
      <alignment horizontal="right" vertical="center" wrapText="1"/>
    </xf>
    <xf numFmtId="37" fontId="37" fillId="2" borderId="0" xfId="38" applyNumberFormat="1" applyFont="1" applyFill="1" applyAlignment="1">
      <alignment horizontal="right" vertical="center" wrapText="1"/>
    </xf>
    <xf numFmtId="0" fontId="38" fillId="2" borderId="0" xfId="38" applyFont="1" applyFill="1" applyAlignment="1">
      <alignment vertical="center" wrapText="1"/>
    </xf>
    <xf numFmtId="0" fontId="31" fillId="2" borderId="0" xfId="38" applyFont="1" applyFill="1" applyAlignment="1">
      <alignment horizontal="center" vertical="center"/>
    </xf>
    <xf numFmtId="0" fontId="37" fillId="2" borderId="0" xfId="38" applyFont="1" applyFill="1" applyBorder="1" applyAlignment="1">
      <alignment horizontal="right" wrapText="1"/>
    </xf>
    <xf numFmtId="37" fontId="33" fillId="2" borderId="0" xfId="38" applyNumberFormat="1" applyFont="1" applyFill="1" applyBorder="1" applyAlignment="1">
      <alignment horizontal="right"/>
    </xf>
    <xf numFmtId="0" fontId="33" fillId="2" borderId="0" xfId="38" applyFont="1" applyFill="1" applyBorder="1" applyAlignment="1"/>
    <xf numFmtId="0" fontId="33" fillId="2" borderId="22" xfId="38" applyFont="1" applyFill="1" applyBorder="1" applyAlignment="1"/>
    <xf numFmtId="0" fontId="30" fillId="2" borderId="22" xfId="38" applyFont="1" applyFill="1" applyBorder="1" applyAlignment="1"/>
    <xf numFmtId="0" fontId="30" fillId="2" borderId="0" xfId="38" applyFont="1" applyFill="1" applyBorder="1" applyAlignment="1">
      <alignment horizontal="center"/>
    </xf>
    <xf numFmtId="0" fontId="30" fillId="2" borderId="0" xfId="38" applyFont="1" applyFill="1" applyAlignment="1">
      <alignment horizontal="center"/>
    </xf>
    <xf numFmtId="0" fontId="37" fillId="2" borderId="0" xfId="38" applyFont="1" applyFill="1" applyBorder="1" applyAlignment="1">
      <alignment horizontal="right" vertical="center" wrapText="1"/>
    </xf>
    <xf numFmtId="0" fontId="37" fillId="2" borderId="0" xfId="38" applyFont="1" applyFill="1" applyAlignment="1">
      <alignment horizontal="right" vertical="center" wrapText="1"/>
    </xf>
    <xf numFmtId="0" fontId="30" fillId="2" borderId="0" xfId="38" applyFont="1" applyFill="1" applyAlignment="1">
      <alignment horizontal="center" vertical="center" wrapText="1"/>
    </xf>
    <xf numFmtId="0" fontId="30" fillId="2" borderId="0" xfId="38" applyFont="1" applyFill="1" applyAlignment="1">
      <alignment horizontal="right" vertical="center" wrapText="1"/>
    </xf>
    <xf numFmtId="0" fontId="30" fillId="2" borderId="0" xfId="38" applyFont="1" applyFill="1" applyBorder="1" applyAlignment="1">
      <alignment horizontal="right" vertical="center" wrapText="1"/>
    </xf>
    <xf numFmtId="37" fontId="30" fillId="2" borderId="0" xfId="66" applyNumberFormat="1" applyFont="1" applyFill="1" applyBorder="1" applyAlignment="1">
      <alignment horizontal="right" vertical="center" wrapText="1"/>
    </xf>
    <xf numFmtId="41" fontId="30" fillId="2" borderId="0" xfId="38" applyNumberFormat="1" applyFont="1" applyFill="1" applyAlignment="1">
      <alignment horizontal="right" vertical="center" wrapText="1"/>
    </xf>
    <xf numFmtId="41" fontId="30" fillId="2" borderId="0" xfId="38" applyNumberFormat="1" applyFont="1" applyFill="1" applyBorder="1" applyAlignment="1">
      <alignment horizontal="right" vertical="center" wrapText="1"/>
    </xf>
    <xf numFmtId="49" fontId="30" fillId="2" borderId="0" xfId="38" applyNumberFormat="1" applyFont="1" applyFill="1" applyBorder="1" applyAlignment="1">
      <alignment horizontal="center" vertical="center" wrapText="1"/>
    </xf>
    <xf numFmtId="37" fontId="30" fillId="2" borderId="5" xfId="66" applyNumberFormat="1" applyFont="1" applyFill="1" applyBorder="1" applyAlignment="1">
      <alignment horizontal="right" vertical="center" wrapText="1"/>
    </xf>
    <xf numFmtId="41" fontId="30" fillId="2" borderId="5" xfId="38" applyNumberFormat="1" applyFont="1" applyFill="1" applyBorder="1" applyAlignment="1">
      <alignment horizontal="right" vertical="center" wrapText="1"/>
    </xf>
    <xf numFmtId="9" fontId="30" fillId="2" borderId="0" xfId="65" applyFont="1" applyFill="1"/>
    <xf numFmtId="41" fontId="33" fillId="2" borderId="0" xfId="38" applyNumberFormat="1" applyFont="1" applyFill="1" applyAlignment="1">
      <alignment horizontal="right" vertical="center" wrapText="1"/>
    </xf>
    <xf numFmtId="41" fontId="33" fillId="2" borderId="0" xfId="38" applyNumberFormat="1" applyFont="1" applyFill="1" applyBorder="1" applyAlignment="1">
      <alignment horizontal="right" vertical="center" wrapText="1"/>
    </xf>
    <xf numFmtId="0" fontId="30" fillId="2" borderId="7" xfId="38" applyFont="1" applyFill="1" applyBorder="1" applyAlignment="1">
      <alignment vertical="center" wrapText="1"/>
    </xf>
    <xf numFmtId="37" fontId="30" fillId="2" borderId="7" xfId="38" applyNumberFormat="1" applyFont="1" applyFill="1" applyBorder="1" applyAlignment="1">
      <alignment horizontal="right" vertical="center" wrapText="1"/>
    </xf>
    <xf numFmtId="0" fontId="36" fillId="2" borderId="0" xfId="38" applyFont="1" applyFill="1" applyAlignment="1">
      <alignment vertical="center" wrapText="1"/>
    </xf>
    <xf numFmtId="0" fontId="36" fillId="2" borderId="0" xfId="38" applyFont="1" applyFill="1" applyBorder="1" applyAlignment="1">
      <alignment horizontal="center"/>
    </xf>
    <xf numFmtId="0" fontId="36" fillId="2" borderId="0" xfId="38" applyFont="1" applyFill="1" applyAlignment="1">
      <alignment horizontal="center"/>
    </xf>
    <xf numFmtId="41" fontId="36" fillId="2" borderId="0" xfId="38" applyNumberFormat="1" applyFont="1" applyFill="1" applyAlignment="1">
      <alignment horizontal="right" vertical="center" wrapText="1"/>
    </xf>
    <xf numFmtId="41" fontId="36" fillId="2" borderId="0" xfId="38" applyNumberFormat="1" applyFont="1" applyFill="1" applyBorder="1" applyAlignment="1">
      <alignment horizontal="right" vertical="center" wrapText="1"/>
    </xf>
    <xf numFmtId="0" fontId="36" fillId="2" borderId="0" xfId="38" applyFont="1" applyFill="1"/>
    <xf numFmtId="168" fontId="30" fillId="2" borderId="0" xfId="66" applyNumberFormat="1" applyFont="1" applyFill="1" applyBorder="1" applyAlignment="1">
      <alignment horizontal="center" vertical="center" wrapText="1"/>
    </xf>
    <xf numFmtId="0" fontId="33" fillId="2" borderId="0" xfId="38" applyFont="1" applyFill="1" applyBorder="1" applyAlignment="1">
      <alignment vertical="center" wrapText="1"/>
    </xf>
    <xf numFmtId="43" fontId="33" fillId="2" borderId="0" xfId="66" applyNumberFormat="1" applyFont="1" applyFill="1" applyBorder="1" applyAlignment="1">
      <alignment horizontal="center" vertical="center" wrapText="1"/>
    </xf>
    <xf numFmtId="0" fontId="33" fillId="2" borderId="8" xfId="38" applyFont="1" applyFill="1" applyBorder="1" applyAlignment="1">
      <alignment horizontal="center" vertical="center" wrapText="1"/>
    </xf>
    <xf numFmtId="41" fontId="33" fillId="2" borderId="8" xfId="38" applyNumberFormat="1" applyFont="1" applyFill="1" applyBorder="1" applyAlignment="1">
      <alignment horizontal="right" vertical="center" wrapText="1"/>
    </xf>
    <xf numFmtId="165" fontId="30" fillId="2" borderId="5" xfId="66" applyNumberFormat="1" applyFont="1" applyFill="1" applyBorder="1" applyAlignment="1">
      <alignment horizontal="center" vertical="center" wrapText="1"/>
    </xf>
    <xf numFmtId="165" fontId="30" fillId="2" borderId="0" xfId="66" applyNumberFormat="1" applyFont="1" applyFill="1" applyBorder="1" applyAlignment="1">
      <alignment horizontal="center" vertical="center" wrapText="1"/>
    </xf>
    <xf numFmtId="165" fontId="30" fillId="2" borderId="5" xfId="66" applyNumberFormat="1" applyFont="1" applyFill="1" applyBorder="1" applyAlignment="1">
      <alignment horizontal="right" vertical="center" wrapText="1"/>
    </xf>
    <xf numFmtId="0" fontId="33" fillId="2" borderId="20" xfId="38" applyFont="1" applyFill="1" applyBorder="1" applyAlignment="1">
      <alignment vertical="center" wrapText="1"/>
    </xf>
    <xf numFmtId="165" fontId="33" fillId="2" borderId="20" xfId="66" applyNumberFormat="1" applyFont="1" applyFill="1" applyBorder="1" applyAlignment="1">
      <alignment horizontal="center" vertical="center" wrapText="1"/>
    </xf>
    <xf numFmtId="165" fontId="33" fillId="2" borderId="0" xfId="66" applyNumberFormat="1" applyFont="1" applyFill="1" applyBorder="1" applyAlignment="1">
      <alignment horizontal="center" vertical="center" wrapText="1"/>
    </xf>
    <xf numFmtId="165" fontId="33" fillId="2" borderId="20" xfId="66" applyNumberFormat="1" applyFont="1" applyFill="1" applyBorder="1" applyAlignment="1">
      <alignment horizontal="right" vertical="center" wrapText="1"/>
    </xf>
    <xf numFmtId="165" fontId="30" fillId="2" borderId="0" xfId="66" applyNumberFormat="1" applyFont="1" applyFill="1" applyAlignment="1">
      <alignment horizontal="center" vertical="center" wrapText="1"/>
    </xf>
    <xf numFmtId="165" fontId="30" fillId="2" borderId="0" xfId="66" applyNumberFormat="1" applyFont="1" applyFill="1" applyAlignment="1">
      <alignment horizontal="right" vertical="center" wrapText="1"/>
    </xf>
    <xf numFmtId="165" fontId="30" fillId="2" borderId="0" xfId="66" applyNumberFormat="1" applyFont="1" applyFill="1" applyBorder="1" applyAlignment="1">
      <alignment horizontal="right" vertical="center" wrapText="1"/>
    </xf>
    <xf numFmtId="41" fontId="33" fillId="2" borderId="20" xfId="38" applyNumberFormat="1" applyFont="1" applyFill="1" applyBorder="1" applyAlignment="1">
      <alignment horizontal="right" vertical="center" wrapText="1"/>
    </xf>
    <xf numFmtId="41" fontId="30" fillId="2" borderId="0" xfId="38" applyNumberFormat="1" applyFont="1" applyFill="1" applyAlignment="1">
      <alignment horizontal="center"/>
    </xf>
    <xf numFmtId="41" fontId="31" fillId="2" borderId="0" xfId="38" applyNumberFormat="1" applyFont="1" applyFill="1"/>
    <xf numFmtId="41" fontId="31" fillId="2" borderId="0" xfId="38" applyNumberFormat="1" applyFont="1" applyFill="1" applyBorder="1"/>
    <xf numFmtId="41" fontId="30" fillId="2" borderId="0" xfId="38" applyNumberFormat="1" applyFont="1" applyFill="1"/>
    <xf numFmtId="41" fontId="30" fillId="2" borderId="0" xfId="38" applyNumberFormat="1" applyFont="1" applyFill="1" applyBorder="1"/>
    <xf numFmtId="0" fontId="36" fillId="2" borderId="0" xfId="0" applyNumberFormat="1" applyFont="1" applyFill="1" applyBorder="1"/>
    <xf numFmtId="0" fontId="36" fillId="2" borderId="0" xfId="0" applyNumberFormat="1" applyFont="1" applyFill="1" applyBorder="1" applyAlignment="1">
      <alignment horizontal="center"/>
    </xf>
    <xf numFmtId="0" fontId="36" fillId="2" borderId="0" xfId="46" applyFont="1" applyFill="1" applyBorder="1"/>
    <xf numFmtId="37" fontId="34" fillId="2" borderId="0" xfId="67" applyNumberFormat="1" applyFont="1" applyFill="1" applyBorder="1" applyAlignment="1"/>
    <xf numFmtId="37" fontId="36" fillId="2" borderId="0" xfId="67" applyNumberFormat="1" applyFont="1" applyFill="1" applyBorder="1"/>
    <xf numFmtId="37" fontId="33" fillId="2" borderId="0" xfId="67" applyNumberFormat="1" applyFont="1" applyFill="1" applyBorder="1" applyAlignment="1">
      <alignment horizontal="center" vertical="top" wrapText="1"/>
    </xf>
    <xf numFmtId="37" fontId="33" fillId="2" borderId="0" xfId="67" applyNumberFormat="1" applyFont="1" applyFill="1" applyBorder="1" applyAlignment="1">
      <alignment horizontal="center" vertical="center" wrapText="1"/>
    </xf>
    <xf numFmtId="0" fontId="33" fillId="0" borderId="0" xfId="38" applyFont="1" applyBorder="1" applyAlignment="1">
      <alignment horizontal="right" vertical="center" wrapText="1"/>
    </xf>
    <xf numFmtId="37" fontId="33" fillId="2" borderId="0" xfId="67" applyNumberFormat="1" applyFont="1" applyFill="1" applyBorder="1" applyAlignment="1">
      <alignment horizontal="right" vertical="center" wrapText="1"/>
    </xf>
    <xf numFmtId="0" fontId="34" fillId="2" borderId="0" xfId="46" applyFont="1" applyFill="1" applyBorder="1" applyAlignment="1">
      <alignment horizontal="center" vertical="center"/>
    </xf>
    <xf numFmtId="37" fontId="33" fillId="2" borderId="0" xfId="67" applyNumberFormat="1" applyFont="1" applyFill="1" applyBorder="1" applyAlignment="1">
      <alignment vertical="top" wrapText="1"/>
    </xf>
    <xf numFmtId="37" fontId="33" fillId="2" borderId="0" xfId="67" applyNumberFormat="1" applyFont="1" applyFill="1" applyBorder="1" applyAlignment="1">
      <alignment horizontal="right" vertical="top" wrapText="1"/>
    </xf>
    <xf numFmtId="37" fontId="34" fillId="2" borderId="0" xfId="46" applyNumberFormat="1" applyFont="1" applyFill="1"/>
    <xf numFmtId="0" fontId="34" fillId="2" borderId="0" xfId="46" applyFont="1" applyFill="1"/>
    <xf numFmtId="37" fontId="36" fillId="2" borderId="0" xfId="46" applyNumberFormat="1" applyFont="1" applyFill="1"/>
    <xf numFmtId="0" fontId="36" fillId="2" borderId="0" xfId="46" applyFont="1" applyFill="1"/>
    <xf numFmtId="37" fontId="30" fillId="2" borderId="0" xfId="67" applyNumberFormat="1" applyFont="1" applyFill="1" applyBorder="1" applyAlignment="1">
      <alignment horizontal="right" vertical="top" wrapText="1"/>
    </xf>
    <xf numFmtId="37" fontId="36" fillId="2" borderId="0" xfId="67" applyNumberFormat="1" applyFont="1" applyFill="1" applyBorder="1" applyAlignment="1">
      <alignment horizontal="right"/>
    </xf>
    <xf numFmtId="37" fontId="34" fillId="2" borderId="0" xfId="67" applyNumberFormat="1" applyFont="1" applyFill="1" applyBorder="1" applyAlignment="1">
      <alignment horizontal="right"/>
    </xf>
    <xf numFmtId="0" fontId="33" fillId="2" borderId="2" xfId="38" applyFont="1" applyFill="1" applyBorder="1" applyAlignment="1">
      <alignment vertical="center" wrapText="1"/>
    </xf>
    <xf numFmtId="37" fontId="33" fillId="2" borderId="2" xfId="67" applyNumberFormat="1" applyFont="1" applyFill="1" applyBorder="1" applyAlignment="1">
      <alignment horizontal="right" vertical="center" wrapText="1"/>
    </xf>
    <xf numFmtId="37" fontId="30" fillId="2" borderId="0" xfId="67" applyNumberFormat="1" applyFont="1" applyFill="1" applyBorder="1" applyAlignment="1">
      <alignment vertical="top" wrapText="1"/>
    </xf>
    <xf numFmtId="37" fontId="33" fillId="2" borderId="7" xfId="67" applyNumberFormat="1" applyFont="1" applyFill="1" applyBorder="1" applyAlignment="1">
      <alignment vertical="top" wrapText="1"/>
    </xf>
    <xf numFmtId="37" fontId="33" fillId="2" borderId="7" xfId="67" applyNumberFormat="1" applyFont="1" applyFill="1" applyBorder="1" applyAlignment="1">
      <alignment horizontal="right" vertical="top" wrapText="1"/>
    </xf>
    <xf numFmtId="37" fontId="33" fillId="2" borderId="20" xfId="67" applyNumberFormat="1" applyFont="1" applyFill="1" applyBorder="1" applyAlignment="1">
      <alignment vertical="top" wrapText="1"/>
    </xf>
    <xf numFmtId="37" fontId="33" fillId="2" borderId="20" xfId="67" applyNumberFormat="1" applyFont="1" applyFill="1" applyBorder="1" applyAlignment="1">
      <alignment horizontal="right" vertical="top" wrapText="1"/>
    </xf>
    <xf numFmtId="37" fontId="34" fillId="2" borderId="0" xfId="67" applyNumberFormat="1" applyFont="1" applyFill="1" applyAlignment="1"/>
    <xf numFmtId="0" fontId="31" fillId="2" borderId="0" xfId="47" applyFont="1" applyFill="1" applyBorder="1"/>
    <xf numFmtId="37" fontId="31" fillId="2" borderId="0" xfId="68" applyNumberFormat="1" applyFont="1" applyFill="1" applyAlignment="1">
      <alignment vertical="center"/>
    </xf>
    <xf numFmtId="0" fontId="31" fillId="2" borderId="0" xfId="47" applyFont="1" applyFill="1" applyBorder="1" applyAlignment="1">
      <alignment vertical="center"/>
    </xf>
    <xf numFmtId="0" fontId="36" fillId="2" borderId="0" xfId="47" applyFont="1" applyFill="1"/>
    <xf numFmtId="0" fontId="34" fillId="2" borderId="0" xfId="47" applyFont="1" applyFill="1" applyBorder="1"/>
    <xf numFmtId="37" fontId="37" fillId="2" borderId="0" xfId="68" applyNumberFormat="1" applyFont="1" applyFill="1" applyAlignment="1">
      <alignment horizontal="right" vertical="center" wrapText="1"/>
    </xf>
    <xf numFmtId="9" fontId="34" fillId="2" borderId="0" xfId="65" applyNumberFormat="1" applyFont="1" applyFill="1" applyBorder="1" applyAlignment="1">
      <alignment horizontal="center" vertical="center"/>
    </xf>
    <xf numFmtId="0" fontId="36" fillId="2" borderId="0" xfId="47" applyFont="1" applyFill="1" applyBorder="1"/>
    <xf numFmtId="0" fontId="36" fillId="2" borderId="0" xfId="47" applyFont="1" applyFill="1" applyBorder="1" applyAlignment="1">
      <alignment vertical="center"/>
    </xf>
    <xf numFmtId="0" fontId="34" fillId="2" borderId="0" xfId="47" applyFont="1" applyFill="1"/>
    <xf numFmtId="37" fontId="34" fillId="2" borderId="0" xfId="68" applyNumberFormat="1" applyFont="1" applyFill="1" applyAlignment="1">
      <alignment vertical="center"/>
    </xf>
    <xf numFmtId="168" fontId="34" fillId="2" borderId="0" xfId="68" applyNumberFormat="1" applyFont="1" applyFill="1" applyBorder="1" applyAlignment="1">
      <alignment vertical="center"/>
    </xf>
    <xf numFmtId="37" fontId="34" fillId="2" borderId="0" xfId="47" applyNumberFormat="1" applyFont="1" applyFill="1"/>
    <xf numFmtId="37" fontId="34" fillId="2" borderId="0" xfId="47" applyNumberFormat="1" applyFont="1" applyFill="1" applyBorder="1"/>
    <xf numFmtId="37" fontId="36" fillId="2" borderId="0" xfId="68" applyNumberFormat="1" applyFont="1" applyFill="1" applyAlignment="1">
      <alignment vertical="center"/>
    </xf>
    <xf numFmtId="168" fontId="36" fillId="2" borderId="0" xfId="68" applyNumberFormat="1" applyFont="1" applyFill="1" applyBorder="1" applyAlignment="1">
      <alignment vertical="center"/>
    </xf>
    <xf numFmtId="0" fontId="39" fillId="2" borderId="0" xfId="47" applyFont="1" applyFill="1" applyAlignment="1"/>
    <xf numFmtId="0" fontId="39" fillId="2" borderId="0" xfId="47" applyFont="1" applyFill="1" applyBorder="1" applyAlignment="1"/>
    <xf numFmtId="37" fontId="39" fillId="2" borderId="0" xfId="47" applyNumberFormat="1" applyFont="1" applyFill="1" applyAlignment="1"/>
    <xf numFmtId="37" fontId="39" fillId="2" borderId="0" xfId="47" applyNumberFormat="1" applyFont="1" applyFill="1" applyBorder="1" applyAlignment="1"/>
    <xf numFmtId="37" fontId="39" fillId="2" borderId="0" xfId="68" applyNumberFormat="1" applyFont="1" applyFill="1" applyBorder="1" applyAlignment="1">
      <alignment vertical="center"/>
    </xf>
    <xf numFmtId="168" fontId="39" fillId="2" borderId="0" xfId="68" applyNumberFormat="1" applyFont="1" applyFill="1" applyBorder="1" applyAlignment="1">
      <alignment vertical="center"/>
    </xf>
    <xf numFmtId="0" fontId="39" fillId="2" borderId="0" xfId="47" applyFont="1" applyFill="1"/>
    <xf numFmtId="37" fontId="40" fillId="2" borderId="0" xfId="0" applyNumberFormat="1" applyFont="1" applyFill="1" applyAlignment="1">
      <alignment horizontal="left"/>
    </xf>
    <xf numFmtId="37" fontId="40" fillId="2" borderId="0" xfId="0" applyNumberFormat="1" applyFont="1" applyFill="1" applyBorder="1" applyAlignment="1">
      <alignment horizontal="left"/>
    </xf>
    <xf numFmtId="37" fontId="40" fillId="2" borderId="0" xfId="0" applyNumberFormat="1" applyFont="1" applyFill="1" applyAlignment="1">
      <alignment horizontal="right"/>
    </xf>
    <xf numFmtId="37" fontId="39" fillId="2" borderId="0" xfId="68" applyNumberFormat="1" applyFont="1" applyFill="1" applyAlignment="1">
      <alignment vertical="center"/>
    </xf>
    <xf numFmtId="38" fontId="39" fillId="2" borderId="0" xfId="47" applyNumberFormat="1" applyFont="1" applyFill="1"/>
    <xf numFmtId="37" fontId="41" fillId="2" borderId="0" xfId="0" applyNumberFormat="1" applyFont="1" applyFill="1"/>
    <xf numFmtId="37" fontId="41" fillId="2" borderId="0" xfId="0" applyNumberFormat="1" applyFont="1" applyFill="1" applyBorder="1"/>
    <xf numFmtId="0" fontId="36" fillId="2" borderId="0" xfId="47" applyFont="1" applyFill="1" applyAlignment="1"/>
    <xf numFmtId="0" fontId="36" fillId="2" borderId="0" xfId="47" applyFont="1" applyFill="1" applyBorder="1" applyAlignment="1"/>
    <xf numFmtId="37" fontId="36" fillId="2" borderId="0" xfId="47" applyNumberFormat="1" applyFont="1" applyFill="1" applyAlignment="1"/>
    <xf numFmtId="37" fontId="36" fillId="2" borderId="0" xfId="47" applyNumberFormat="1" applyFont="1" applyFill="1" applyBorder="1" applyAlignment="1"/>
    <xf numFmtId="0" fontId="36" fillId="2" borderId="5" xfId="47" applyFont="1" applyFill="1" applyBorder="1"/>
    <xf numFmtId="37" fontId="36" fillId="2" borderId="5" xfId="47" applyNumberFormat="1" applyFont="1" applyFill="1" applyBorder="1"/>
    <xf numFmtId="37" fontId="36" fillId="2" borderId="0" xfId="47" applyNumberFormat="1" applyFont="1" applyFill="1" applyBorder="1"/>
    <xf numFmtId="37" fontId="36" fillId="2" borderId="5" xfId="68" applyNumberFormat="1" applyFont="1" applyFill="1" applyBorder="1" applyAlignment="1">
      <alignment vertical="center"/>
    </xf>
    <xf numFmtId="37" fontId="34" fillId="2" borderId="0" xfId="68" applyNumberFormat="1" applyFont="1" applyFill="1" applyBorder="1" applyAlignment="1">
      <alignment vertical="center"/>
    </xf>
    <xf numFmtId="0" fontId="42" fillId="2" borderId="0" xfId="47" applyFont="1" applyFill="1" applyAlignment="1"/>
    <xf numFmtId="0" fontId="42" fillId="2" borderId="0" xfId="47" applyFont="1" applyFill="1" applyBorder="1" applyAlignment="1"/>
    <xf numFmtId="37" fontId="42" fillId="2" borderId="0" xfId="47" applyNumberFormat="1" applyFont="1" applyFill="1" applyAlignment="1"/>
    <xf numFmtId="37" fontId="42" fillId="2" borderId="0" xfId="47" applyNumberFormat="1" applyFont="1" applyFill="1" applyBorder="1" applyAlignment="1"/>
    <xf numFmtId="37" fontId="36" fillId="2" borderId="0" xfId="47" applyNumberFormat="1" applyFont="1" applyFill="1"/>
    <xf numFmtId="0" fontId="36" fillId="2" borderId="0" xfId="47" applyFont="1" applyFill="1" applyAlignment="1">
      <alignment vertical="center" wrapText="1"/>
    </xf>
    <xf numFmtId="0" fontId="36" fillId="2" borderId="0" xfId="47" applyFont="1" applyFill="1" applyBorder="1" applyAlignment="1">
      <alignment vertical="center" wrapText="1"/>
    </xf>
    <xf numFmtId="37" fontId="36" fillId="2" borderId="0" xfId="47" applyNumberFormat="1" applyFont="1" applyFill="1" applyAlignment="1">
      <alignment vertical="center" wrapText="1"/>
    </xf>
    <xf numFmtId="37" fontId="36" fillId="2" borderId="0" xfId="47" applyNumberFormat="1" applyFont="1" applyFill="1" applyBorder="1" applyAlignment="1">
      <alignment vertical="center" wrapText="1"/>
    </xf>
    <xf numFmtId="37" fontId="36" fillId="2" borderId="0" xfId="68" applyNumberFormat="1" applyFont="1" applyFill="1" applyAlignment="1">
      <alignment vertical="center" wrapText="1"/>
    </xf>
    <xf numFmtId="168" fontId="36" fillId="2" borderId="0" xfId="68" applyNumberFormat="1" applyFont="1" applyFill="1" applyBorder="1" applyAlignment="1">
      <alignment vertical="center" wrapText="1"/>
    </xf>
    <xf numFmtId="0" fontId="34" fillId="2" borderId="5" xfId="47" applyFont="1" applyFill="1" applyBorder="1"/>
    <xf numFmtId="37" fontId="34" fillId="2" borderId="5" xfId="47" applyNumberFormat="1" applyFont="1" applyFill="1" applyBorder="1"/>
    <xf numFmtId="0" fontId="43" fillId="2" borderId="0" xfId="47" applyFont="1" applyFill="1"/>
    <xf numFmtId="0" fontId="43" fillId="2" borderId="0" xfId="47" applyFont="1" applyFill="1" applyBorder="1"/>
    <xf numFmtId="0" fontId="43" fillId="2" borderId="5" xfId="47" applyFont="1" applyFill="1" applyBorder="1"/>
    <xf numFmtId="0" fontId="42" fillId="2" borderId="0" xfId="47" applyFont="1" applyFill="1"/>
    <xf numFmtId="0" fontId="42" fillId="2" borderId="0" xfId="47" applyFont="1" applyFill="1" applyBorder="1"/>
    <xf numFmtId="37" fontId="36" fillId="2" borderId="0" xfId="68" applyNumberFormat="1" applyFont="1" applyFill="1" applyBorder="1" applyAlignment="1">
      <alignment vertical="center"/>
    </xf>
    <xf numFmtId="0" fontId="31" fillId="2" borderId="0" xfId="47" applyFont="1" applyFill="1" applyAlignment="1">
      <alignment horizontal="right"/>
    </xf>
    <xf numFmtId="0" fontId="31" fillId="2" borderId="0" xfId="47" applyFont="1" applyFill="1" applyBorder="1" applyAlignment="1">
      <alignment horizontal="right"/>
    </xf>
    <xf numFmtId="37" fontId="31" fillId="2" borderId="0" xfId="47" applyNumberFormat="1" applyFont="1" applyFill="1" applyAlignment="1">
      <alignment horizontal="right"/>
    </xf>
    <xf numFmtId="37" fontId="44" fillId="2" borderId="0" xfId="68" applyNumberFormat="1" applyFont="1" applyFill="1" applyBorder="1"/>
    <xf numFmtId="0" fontId="44" fillId="2" borderId="0" xfId="47" applyFont="1" applyFill="1" applyBorder="1"/>
    <xf numFmtId="37" fontId="45" fillId="2" borderId="0" xfId="68" applyNumberFormat="1" applyFont="1" applyFill="1" applyBorder="1"/>
    <xf numFmtId="0" fontId="45" fillId="2" borderId="0" xfId="47" applyFont="1" applyFill="1" applyBorder="1"/>
    <xf numFmtId="37" fontId="45" fillId="2" borderId="0" xfId="68" applyNumberFormat="1" applyFont="1" applyFill="1"/>
    <xf numFmtId="0" fontId="36" fillId="2" borderId="0" xfId="40" applyFont="1" applyFill="1"/>
    <xf numFmtId="0" fontId="36" fillId="2" borderId="0" xfId="40" applyFont="1" applyFill="1" applyBorder="1"/>
    <xf numFmtId="0" fontId="45" fillId="2" borderId="0" xfId="40" applyFont="1" applyFill="1" applyBorder="1"/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30" fillId="2" borderId="0" xfId="38" applyFont="1" applyFill="1" applyBorder="1" applyAlignment="1">
      <alignment horizontal="center" vertical="center"/>
    </xf>
    <xf numFmtId="0" fontId="33" fillId="2" borderId="0" xfId="38" applyFont="1" applyFill="1" applyBorder="1" applyAlignment="1">
      <alignment horizontal="center" vertical="center" wrapText="1"/>
    </xf>
  </cellXfs>
  <cellStyles count="69">
    <cellStyle name="20% - Colore 1" xfId="2"/>
    <cellStyle name="20% - Colore 2" xfId="3"/>
    <cellStyle name="20% - Colore 3" xfId="4"/>
    <cellStyle name="20% - Colore 4" xfId="5"/>
    <cellStyle name="20% - Colore 5" xfId="6"/>
    <cellStyle name="20% - Colore 6" xfId="7"/>
    <cellStyle name="40% - Colore 1" xfId="8"/>
    <cellStyle name="40% - Colore 2" xfId="9"/>
    <cellStyle name="40% - Colore 3" xfId="10"/>
    <cellStyle name="40% - Colore 4" xfId="11"/>
    <cellStyle name="40% - Colore 5" xfId="12"/>
    <cellStyle name="40% - Colore 6" xfId="13"/>
    <cellStyle name="60% - Colore 1" xfId="14"/>
    <cellStyle name="60% - Colore 2" xfId="15"/>
    <cellStyle name="60% - Colore 3" xfId="16"/>
    <cellStyle name="60% - Colore 4" xfId="17"/>
    <cellStyle name="60% - Colore 5" xfId="18"/>
    <cellStyle name="60% - Colore 6" xfId="19"/>
    <cellStyle name="Calcolo" xfId="20"/>
    <cellStyle name="Cella collegata" xfId="21"/>
    <cellStyle name="Cella da controllare" xfId="22"/>
    <cellStyle name="Colore 1" xfId="23"/>
    <cellStyle name="Colore 2" xfId="24"/>
    <cellStyle name="Colore 3" xfId="25"/>
    <cellStyle name="Colore 4" xfId="26"/>
    <cellStyle name="Colore 5" xfId="27"/>
    <cellStyle name="Colore 6" xfId="28"/>
    <cellStyle name="Comma 10" xfId="68"/>
    <cellStyle name="Comma 2" xfId="29"/>
    <cellStyle name="Comma 3" xfId="30"/>
    <cellStyle name="Comma 4" xfId="31"/>
    <cellStyle name="Comma 5" xfId="32"/>
    <cellStyle name="Comma 6" xfId="64"/>
    <cellStyle name="Comma 7" xfId="33"/>
    <cellStyle name="Comma 8" xfId="66"/>
    <cellStyle name="Comma 9" xfId="67"/>
    <cellStyle name="Hyperlink 2 2" xfId="34"/>
    <cellStyle name="Migliaia 2" xfId="35"/>
    <cellStyle name="Migliaia 3" xfId="36"/>
    <cellStyle name="Neutrale" xfId="37"/>
    <cellStyle name="Normal" xfId="0" builtinId="0"/>
    <cellStyle name="Normal 15" xfId="38"/>
    <cellStyle name="Normal 2" xfId="39"/>
    <cellStyle name="Normal 2 2" xfId="40"/>
    <cellStyle name="Normal 2_BILANC -SECURITY 2011.xls_F" xfId="41"/>
    <cellStyle name="Normal 3" xfId="42"/>
    <cellStyle name="Normal 4" xfId="43"/>
    <cellStyle name="Normal 5" xfId="1"/>
    <cellStyle name="Normal 7 2" xfId="44"/>
    <cellStyle name="Normal_Bilanc i Formatuar  TCH 2008" xfId="45"/>
    <cellStyle name="Normal_B-Sheet Diekati 2003" xfId="46"/>
    <cellStyle name="Normal_Profit &amp; Loss acc. Albavia 2" xfId="47"/>
    <cellStyle name="Normale 2" xfId="48"/>
    <cellStyle name="Normale 3" xfId="49"/>
    <cellStyle name="Normale 4" xfId="50"/>
    <cellStyle name="Normalny_AKTYWA" xfId="51"/>
    <cellStyle name="Nota" xfId="52"/>
    <cellStyle name="Percent 2" xfId="65"/>
    <cellStyle name="Percentuale 2" xfId="53"/>
    <cellStyle name="Testo avviso" xfId="54"/>
    <cellStyle name="Testo descrittivo" xfId="55"/>
    <cellStyle name="Titolo" xfId="56"/>
    <cellStyle name="Titolo 1" xfId="57"/>
    <cellStyle name="Titolo 2" xfId="58"/>
    <cellStyle name="Titolo 3" xfId="59"/>
    <cellStyle name="Titolo 4" xfId="60"/>
    <cellStyle name="Totale" xfId="61"/>
    <cellStyle name="Valore non valido" xfId="62"/>
    <cellStyle name="Valore valido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1905</xdr:rowOff>
    </xdr:from>
    <xdr:to>
      <xdr:col>2</xdr:col>
      <xdr:colOff>0</xdr:colOff>
      <xdr:row>0</xdr:row>
      <xdr:rowOff>1905</xdr:rowOff>
    </xdr:to>
    <xdr:sp macro="" textlink="">
      <xdr:nvSpPr>
        <xdr:cNvPr id="2" name="Text Box 1079"/>
        <xdr:cNvSpPr txBox="1">
          <a:spLocks noChangeArrowheads="1"/>
        </xdr:cNvSpPr>
      </xdr:nvSpPr>
      <xdr:spPr bwMode="auto">
        <a:xfrm>
          <a:off x="933450" y="1905"/>
          <a:ext cx="20288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en-US" sz="800" b="1" i="1" strike="noStrike">
            <a:solidFill>
              <a:srgbClr val="000000"/>
            </a:solidFill>
            <a:latin typeface="Garamond"/>
          </a:endParaRPr>
        </a:p>
        <a:p>
          <a:pPr algn="ctr" rtl="1">
            <a:defRPr sz="1000"/>
          </a:pPr>
          <a:r>
            <a:rPr lang="en-US" sz="800" b="1" i="1" strike="noStrike">
              <a:solidFill>
                <a:srgbClr val="000000"/>
              </a:solidFill>
              <a:latin typeface="Garamond"/>
            </a:rPr>
            <a:t>Rina ALBANIA</a:t>
          </a:r>
        </a:p>
        <a:p>
          <a:pPr algn="ctr" rtl="1">
            <a:defRPr sz="1000"/>
          </a:pPr>
          <a:endParaRPr lang="en-US" sz="800" b="1" i="1" strike="noStrike">
            <a:solidFill>
              <a:srgbClr val="000000"/>
            </a:solidFill>
            <a:latin typeface="Garamond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FLASH%20DRIVE/ADITIME%202011%20(FINAL)/FINALE%20AUDITIME%202011/KESH%20SECURITY%202011(final)/Bilanci%2027%20shkurt%202012/BILANC%20-SECURITY%202011.xls_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Users/user/AppData/Local/Temp/Rar$DI07.068/TECI%202011/Pasqyrat%20financiare%20per%20ne%20tatime%202011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"/>
      <sheetName val="Permbajtje "/>
      <sheetName val="9 fletesh 2011"/>
      <sheetName val="TRB 2011"/>
      <sheetName val="TRB"/>
      <sheetName val="BS(SNK)"/>
      <sheetName val="I.BS"/>
      <sheetName val="II.PL"/>
      <sheetName val="III.CAP"/>
      <sheetName val="IV.CF"/>
      <sheetName val="1"/>
      <sheetName val="2"/>
      <sheetName val="3"/>
      <sheetName val="4"/>
      <sheetName val="5"/>
      <sheetName val="6"/>
      <sheetName val="7"/>
      <sheetName val="8"/>
      <sheetName val="9-17"/>
      <sheetName val="17"/>
      <sheetName val="TVSH-2011"/>
      <sheetName val="TPDF"/>
      <sheetName val="Deklerate Tatimi"/>
      <sheetName val="Kurse"/>
      <sheetName val="Norma Am"/>
      <sheetName val="Sheet1"/>
    </sheetNames>
    <sheetDataSet>
      <sheetData sheetId="0"/>
      <sheetData sheetId="1"/>
      <sheetData sheetId="2"/>
      <sheetData sheetId="3"/>
      <sheetData sheetId="4">
        <row r="3">
          <cell r="AB3">
            <v>4000000</v>
          </cell>
        </row>
      </sheetData>
      <sheetData sheetId="5">
        <row r="25">
          <cell r="E25">
            <v>1000000</v>
          </cell>
        </row>
      </sheetData>
      <sheetData sheetId="6"/>
      <sheetData sheetId="7">
        <row r="21">
          <cell r="E21">
            <v>757250.59</v>
          </cell>
        </row>
      </sheetData>
      <sheetData sheetId="8"/>
      <sheetData sheetId="9">
        <row r="39">
          <cell r="C39">
            <v>15836020.98999995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 "/>
      <sheetName val="Permbajtja "/>
      <sheetName val="TRB2010"/>
      <sheetName val="TRB 2011"/>
      <sheetName val="I.BS"/>
      <sheetName val="II.PL"/>
      <sheetName val="BS"/>
      <sheetName val="PL"/>
      <sheetName val="CF"/>
      <sheetName val="CAP"/>
      <sheetName val="ASETET"/>
      <sheetName val="Amortizimi "/>
      <sheetName val="Bankat"/>
      <sheetName val="Te tjera kerkesa Ark."/>
      <sheetName val="Inventari"/>
      <sheetName val="Detyrime afatshkurter"/>
      <sheetName val="Provizione afat shkurter"/>
      <sheetName val="Kapitali"/>
      <sheetName val="Ardhura &amp;Shpenzimet"/>
      <sheetName val="Tatimet "/>
      <sheetName val="Norma Am"/>
      <sheetName val="Kurse"/>
      <sheetName val="Kerkesa te arketueshme"/>
      <sheetName val="Hua afatshkurter"/>
      <sheetName val="Rreziku i normes interesit "/>
      <sheetName val="Rreziku i likujditettit"/>
      <sheetName val="Grant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K46"/>
  <sheetViews>
    <sheetView tabSelected="1" workbookViewId="0">
      <selection activeCell="J41" sqref="J41"/>
    </sheetView>
  </sheetViews>
  <sheetFormatPr defaultRowHeight="12.75"/>
  <cols>
    <col min="1" max="1" width="2.85546875" style="4" customWidth="1"/>
    <col min="2" max="3" width="9.140625" style="4"/>
    <col min="4" max="4" width="9.28515625" style="4" customWidth="1"/>
    <col min="5" max="5" width="11.42578125" style="4" customWidth="1"/>
    <col min="6" max="6" width="9.140625" style="4"/>
    <col min="7" max="7" width="5.28515625" style="4" customWidth="1"/>
    <col min="8" max="9" width="9.140625" style="4"/>
    <col min="10" max="10" width="9.5703125" style="4" customWidth="1"/>
    <col min="11" max="16384" width="9.140625" style="4"/>
  </cols>
  <sheetData>
    <row r="1" spans="2:11">
      <c r="B1" s="1"/>
      <c r="C1" s="2"/>
      <c r="D1" s="2"/>
      <c r="E1" s="2"/>
      <c r="F1" s="2"/>
      <c r="G1" s="2"/>
      <c r="H1" s="2"/>
      <c r="I1" s="2"/>
      <c r="J1" s="2"/>
      <c r="K1" s="3"/>
    </row>
    <row r="2" spans="2:11" s="12" customFormat="1" ht="21" customHeight="1">
      <c r="B2" s="5"/>
      <c r="C2" s="6" t="s">
        <v>0</v>
      </c>
      <c r="D2" s="6"/>
      <c r="E2" s="6"/>
      <c r="F2" s="7" t="s">
        <v>1</v>
      </c>
      <c r="G2" s="8"/>
      <c r="H2" s="9"/>
      <c r="I2" s="10"/>
      <c r="J2" s="6"/>
      <c r="K2" s="11"/>
    </row>
    <row r="3" spans="2:11" s="12" customFormat="1" ht="14.1" customHeight="1">
      <c r="B3" s="5"/>
      <c r="C3" s="6" t="s">
        <v>2</v>
      </c>
      <c r="D3" s="6"/>
      <c r="E3" s="6"/>
      <c r="F3" s="228" t="s">
        <v>3</v>
      </c>
      <c r="G3" s="228"/>
      <c r="H3" s="228"/>
      <c r="I3" s="13"/>
      <c r="J3" s="13"/>
      <c r="K3" s="11"/>
    </row>
    <row r="4" spans="2:11" s="12" customFormat="1" ht="14.1" customHeight="1">
      <c r="B4" s="5"/>
      <c r="C4" s="6" t="s">
        <v>4</v>
      </c>
      <c r="D4" s="6"/>
      <c r="E4" s="6"/>
      <c r="F4" s="227" t="s">
        <v>5</v>
      </c>
      <c r="G4" s="227"/>
      <c r="H4" s="227"/>
      <c r="I4" s="227"/>
      <c r="J4" s="227"/>
      <c r="K4" s="11"/>
    </row>
    <row r="5" spans="2:11" s="12" customFormat="1" ht="14.1" customHeight="1">
      <c r="B5" s="5"/>
      <c r="C5" s="6"/>
      <c r="D5" s="6"/>
      <c r="E5" s="6"/>
      <c r="F5" s="6"/>
      <c r="G5" s="6"/>
      <c r="H5" s="228"/>
      <c r="I5" s="228"/>
      <c r="J5" s="13"/>
      <c r="K5" s="11"/>
    </row>
    <row r="6" spans="2:11" s="12" customFormat="1" ht="14.1" customHeight="1">
      <c r="B6" s="5"/>
      <c r="C6" s="6" t="s">
        <v>6</v>
      </c>
      <c r="D6" s="6"/>
      <c r="E6" s="6"/>
      <c r="F6" s="14" t="s">
        <v>7</v>
      </c>
      <c r="G6" s="15"/>
      <c r="H6" s="6"/>
      <c r="I6" s="6"/>
      <c r="J6" s="6"/>
      <c r="K6" s="11"/>
    </row>
    <row r="7" spans="2:11" s="12" customFormat="1" ht="14.1" customHeight="1">
      <c r="B7" s="5"/>
      <c r="C7" s="6"/>
      <c r="D7" s="6"/>
      <c r="E7" s="6"/>
      <c r="F7" s="6"/>
      <c r="G7" s="6"/>
      <c r="H7" s="6"/>
      <c r="I7" s="6"/>
      <c r="J7" s="6"/>
      <c r="K7" s="11"/>
    </row>
    <row r="8" spans="2:11" s="12" customFormat="1" ht="14.1" customHeight="1">
      <c r="B8" s="5"/>
      <c r="C8" s="6" t="s">
        <v>8</v>
      </c>
      <c r="D8" s="6"/>
      <c r="E8" s="6"/>
      <c r="F8" s="10" t="s">
        <v>9</v>
      </c>
      <c r="G8" s="10"/>
      <c r="H8" s="10"/>
      <c r="I8" s="10"/>
      <c r="J8" s="10"/>
      <c r="K8" s="11"/>
    </row>
    <row r="9" spans="2:11" s="12" customFormat="1" ht="14.1" customHeight="1">
      <c r="B9" s="5"/>
      <c r="C9" s="6"/>
      <c r="D9" s="6"/>
      <c r="E9" s="6"/>
      <c r="F9" s="16"/>
      <c r="G9" s="16"/>
      <c r="H9" s="16"/>
      <c r="I9" s="16"/>
      <c r="J9" s="16"/>
      <c r="K9" s="11"/>
    </row>
    <row r="10" spans="2:11" s="12" customFormat="1" ht="14.1" customHeight="1">
      <c r="B10" s="5"/>
      <c r="C10" s="6"/>
      <c r="D10" s="6"/>
      <c r="E10" s="6"/>
      <c r="F10" s="16"/>
      <c r="G10" s="16"/>
      <c r="H10" s="16"/>
      <c r="I10" s="16"/>
      <c r="J10" s="16"/>
      <c r="K10" s="11"/>
    </row>
    <row r="11" spans="2:11">
      <c r="B11" s="17"/>
      <c r="C11" s="18"/>
      <c r="D11" s="18"/>
      <c r="E11" s="18"/>
      <c r="F11" s="18"/>
      <c r="G11" s="18"/>
      <c r="H11" s="18"/>
      <c r="I11" s="18"/>
      <c r="J11" s="18"/>
      <c r="K11" s="19"/>
    </row>
    <row r="12" spans="2:11">
      <c r="B12" s="17"/>
      <c r="C12" s="18"/>
      <c r="D12" s="18"/>
      <c r="E12" s="18"/>
      <c r="F12" s="18"/>
      <c r="G12" s="18"/>
      <c r="H12" s="18"/>
      <c r="I12" s="18"/>
      <c r="J12" s="18"/>
      <c r="K12" s="19"/>
    </row>
    <row r="13" spans="2:11">
      <c r="B13" s="17"/>
      <c r="C13" s="18"/>
      <c r="D13" s="18"/>
      <c r="E13" s="18"/>
      <c r="F13" s="18"/>
      <c r="G13" s="18"/>
      <c r="H13" s="18"/>
      <c r="I13" s="18"/>
      <c r="J13" s="18"/>
      <c r="K13" s="19"/>
    </row>
    <row r="14" spans="2:11">
      <c r="B14" s="17"/>
      <c r="C14" s="18"/>
      <c r="D14" s="18"/>
      <c r="E14" s="18"/>
      <c r="F14" s="18"/>
      <c r="G14" s="18"/>
      <c r="H14" s="18"/>
      <c r="I14" s="18"/>
      <c r="J14" s="18"/>
      <c r="K14" s="19"/>
    </row>
    <row r="15" spans="2:11">
      <c r="B15" s="17"/>
      <c r="C15" s="18"/>
      <c r="D15" s="18"/>
      <c r="E15" s="18"/>
      <c r="F15" s="18"/>
      <c r="G15" s="18"/>
      <c r="H15" s="18"/>
      <c r="I15" s="18"/>
      <c r="J15" s="18"/>
      <c r="K15" s="19"/>
    </row>
    <row r="16" spans="2:11">
      <c r="B16" s="17"/>
      <c r="C16" s="18"/>
      <c r="D16" s="18"/>
      <c r="E16" s="18"/>
      <c r="F16" s="18"/>
      <c r="G16" s="18"/>
      <c r="H16" s="18"/>
      <c r="I16" s="18"/>
      <c r="J16" s="18"/>
      <c r="K16" s="19"/>
    </row>
    <row r="17" spans="2:11">
      <c r="B17" s="17"/>
      <c r="C17" s="18"/>
      <c r="D17" s="18"/>
      <c r="E17" s="18"/>
      <c r="F17" s="18"/>
      <c r="G17" s="18"/>
      <c r="H17" s="18"/>
      <c r="I17" s="18"/>
      <c r="J17" s="18"/>
      <c r="K17" s="19"/>
    </row>
    <row r="18" spans="2:11">
      <c r="B18" s="17"/>
      <c r="C18" s="18"/>
      <c r="D18" s="18"/>
      <c r="E18" s="18"/>
      <c r="F18" s="18"/>
      <c r="G18" s="18"/>
      <c r="H18" s="18"/>
      <c r="I18" s="18"/>
      <c r="J18" s="18"/>
      <c r="K18" s="19"/>
    </row>
    <row r="19" spans="2:11">
      <c r="B19" s="17"/>
      <c r="C19" s="18"/>
      <c r="D19" s="18"/>
      <c r="E19" s="18"/>
      <c r="F19" s="18"/>
      <c r="G19" s="18"/>
      <c r="H19" s="18"/>
      <c r="I19" s="18"/>
      <c r="J19" s="18"/>
      <c r="K19" s="19"/>
    </row>
    <row r="20" spans="2:11">
      <c r="B20" s="17"/>
      <c r="C20" s="18"/>
      <c r="D20" s="18"/>
      <c r="E20" s="18"/>
      <c r="F20" s="18"/>
      <c r="G20" s="18"/>
      <c r="H20" s="18"/>
      <c r="I20" s="18"/>
      <c r="J20" s="18"/>
      <c r="K20" s="19"/>
    </row>
    <row r="21" spans="2:11">
      <c r="B21" s="17"/>
      <c r="C21" s="18"/>
      <c r="D21" s="18"/>
      <c r="E21" s="18"/>
      <c r="F21" s="18"/>
      <c r="G21" s="18"/>
      <c r="H21" s="18"/>
      <c r="I21" s="18"/>
      <c r="J21" s="18"/>
      <c r="K21" s="19"/>
    </row>
    <row r="22" spans="2:11">
      <c r="B22" s="17"/>
      <c r="C22" s="18"/>
      <c r="D22" s="18"/>
      <c r="E22" s="18"/>
      <c r="F22" s="18"/>
      <c r="G22" s="18"/>
      <c r="H22" s="18"/>
      <c r="I22" s="18"/>
      <c r="J22" s="18"/>
      <c r="K22" s="19"/>
    </row>
    <row r="23" spans="2:11" ht="33.75">
      <c r="B23" s="229" t="s">
        <v>10</v>
      </c>
      <c r="C23" s="230"/>
      <c r="D23" s="230"/>
      <c r="E23" s="230"/>
      <c r="F23" s="230"/>
      <c r="G23" s="230"/>
      <c r="H23" s="230"/>
      <c r="I23" s="230"/>
      <c r="J23" s="230"/>
      <c r="K23" s="231"/>
    </row>
    <row r="24" spans="2:11">
      <c r="B24" s="232" t="s">
        <v>11</v>
      </c>
      <c r="C24" s="233"/>
      <c r="D24" s="233"/>
      <c r="E24" s="233"/>
      <c r="F24" s="233"/>
      <c r="G24" s="233"/>
      <c r="H24" s="233"/>
      <c r="I24" s="233"/>
      <c r="J24" s="233"/>
      <c r="K24" s="19"/>
    </row>
    <row r="25" spans="2:11">
      <c r="B25" s="232"/>
      <c r="C25" s="233"/>
      <c r="D25" s="233"/>
      <c r="E25" s="233"/>
      <c r="F25" s="233"/>
      <c r="G25" s="233"/>
      <c r="H25" s="233"/>
      <c r="I25" s="233"/>
      <c r="J25" s="233"/>
      <c r="K25" s="19"/>
    </row>
    <row r="26" spans="2:11">
      <c r="B26" s="17"/>
      <c r="C26" s="18"/>
      <c r="D26" s="18"/>
      <c r="E26" s="18"/>
      <c r="F26" s="18"/>
      <c r="G26" s="18"/>
      <c r="H26" s="18"/>
      <c r="I26" s="18"/>
      <c r="J26" s="18"/>
      <c r="K26" s="19"/>
    </row>
    <row r="27" spans="2:11">
      <c r="B27" s="17"/>
      <c r="C27" s="18"/>
      <c r="D27" s="18"/>
      <c r="E27" s="18"/>
      <c r="F27" s="18"/>
      <c r="G27" s="18"/>
      <c r="H27" s="18"/>
      <c r="I27" s="18"/>
      <c r="J27" s="18"/>
      <c r="K27" s="19"/>
    </row>
    <row r="28" spans="2:11" ht="33.75">
      <c r="B28" s="17"/>
      <c r="C28" s="18"/>
      <c r="D28" s="18"/>
      <c r="E28" s="18"/>
      <c r="F28" s="20" t="s">
        <v>12</v>
      </c>
      <c r="G28" s="18"/>
      <c r="H28" s="18"/>
      <c r="I28" s="18"/>
      <c r="J28" s="18"/>
      <c r="K28" s="19"/>
    </row>
    <row r="29" spans="2:11">
      <c r="B29" s="17"/>
      <c r="C29" s="18"/>
      <c r="D29" s="18"/>
      <c r="E29" s="18"/>
      <c r="F29" s="18"/>
      <c r="G29" s="18"/>
      <c r="H29" s="18"/>
      <c r="I29" s="18"/>
      <c r="J29" s="18"/>
      <c r="K29" s="19"/>
    </row>
    <row r="30" spans="2:11">
      <c r="B30" s="17"/>
      <c r="C30" s="18"/>
      <c r="D30" s="18"/>
      <c r="E30" s="18"/>
      <c r="F30" s="18"/>
      <c r="G30" s="18"/>
      <c r="H30" s="18"/>
      <c r="I30" s="18"/>
      <c r="J30" s="18"/>
      <c r="K30" s="19"/>
    </row>
    <row r="31" spans="2:11">
      <c r="B31" s="17"/>
      <c r="C31" s="18"/>
      <c r="D31" s="18"/>
      <c r="E31" s="18"/>
      <c r="F31" s="18"/>
      <c r="G31" s="18"/>
      <c r="H31" s="18"/>
      <c r="I31" s="18"/>
      <c r="J31" s="18"/>
      <c r="K31" s="19"/>
    </row>
    <row r="32" spans="2:11">
      <c r="B32" s="17"/>
      <c r="C32" s="18"/>
      <c r="D32" s="18"/>
      <c r="E32" s="18"/>
      <c r="F32" s="18"/>
      <c r="G32" s="18"/>
      <c r="H32" s="18"/>
      <c r="I32" s="18"/>
      <c r="J32" s="18"/>
      <c r="K32" s="19"/>
    </row>
    <row r="33" spans="2:11" ht="9" customHeight="1">
      <c r="B33" s="17"/>
      <c r="C33" s="18"/>
      <c r="D33" s="18"/>
      <c r="E33" s="18"/>
      <c r="F33" s="18"/>
      <c r="G33" s="18"/>
      <c r="H33" s="18"/>
      <c r="I33" s="18"/>
      <c r="J33" s="18"/>
      <c r="K33" s="19"/>
    </row>
    <row r="34" spans="2:11">
      <c r="B34" s="17"/>
      <c r="C34" s="18"/>
      <c r="D34" s="18"/>
      <c r="E34" s="18"/>
      <c r="F34" s="18"/>
      <c r="G34" s="18"/>
      <c r="H34" s="18"/>
      <c r="I34" s="18"/>
      <c r="J34" s="18"/>
      <c r="K34" s="19"/>
    </row>
    <row r="35" spans="2:11">
      <c r="B35" s="17"/>
      <c r="C35" s="18"/>
      <c r="D35" s="18"/>
      <c r="E35" s="18"/>
      <c r="F35" s="18"/>
      <c r="G35" s="18"/>
      <c r="H35" s="18"/>
      <c r="I35" s="18"/>
      <c r="J35" s="18"/>
      <c r="K35" s="19"/>
    </row>
    <row r="36" spans="2:11" s="12" customFormat="1" ht="12.95" customHeight="1">
      <c r="B36" s="5"/>
      <c r="C36" s="6" t="s">
        <v>13</v>
      </c>
      <c r="D36" s="6"/>
      <c r="E36" s="6"/>
      <c r="F36" s="6"/>
      <c r="G36" s="6"/>
      <c r="H36" s="227" t="s">
        <v>14</v>
      </c>
      <c r="I36" s="227"/>
      <c r="J36" s="6"/>
      <c r="K36" s="11"/>
    </row>
    <row r="37" spans="2:11" s="12" customFormat="1" ht="12.95" customHeight="1">
      <c r="B37" s="5"/>
      <c r="C37" s="6" t="s">
        <v>15</v>
      </c>
      <c r="D37" s="6"/>
      <c r="E37" s="6"/>
      <c r="F37" s="6"/>
      <c r="G37" s="6"/>
      <c r="H37" s="228" t="s">
        <v>16</v>
      </c>
      <c r="I37" s="228"/>
      <c r="J37" s="6"/>
      <c r="K37" s="11"/>
    </row>
    <row r="38" spans="2:11" s="12" customFormat="1" ht="12.95" customHeight="1">
      <c r="B38" s="5"/>
      <c r="C38" s="6" t="s">
        <v>17</v>
      </c>
      <c r="D38" s="6"/>
      <c r="E38" s="6"/>
      <c r="F38" s="6"/>
      <c r="G38" s="6"/>
      <c r="H38" s="228" t="s">
        <v>18</v>
      </c>
      <c r="I38" s="228"/>
      <c r="J38" s="6"/>
      <c r="K38" s="11"/>
    </row>
    <row r="39" spans="2:11" s="12" customFormat="1" ht="12.95" customHeight="1">
      <c r="B39" s="5"/>
      <c r="C39" s="6" t="s">
        <v>19</v>
      </c>
      <c r="D39" s="6"/>
      <c r="E39" s="6"/>
      <c r="F39" s="6"/>
      <c r="G39" s="6"/>
      <c r="H39" s="228" t="s">
        <v>18</v>
      </c>
      <c r="I39" s="228"/>
      <c r="J39" s="6"/>
      <c r="K39" s="11"/>
    </row>
    <row r="40" spans="2:11">
      <c r="B40" s="17"/>
      <c r="C40" s="18"/>
      <c r="D40" s="18"/>
      <c r="E40" s="18"/>
      <c r="F40" s="18"/>
      <c r="G40" s="18"/>
      <c r="H40" s="18"/>
      <c r="I40" s="18"/>
      <c r="J40" s="18"/>
      <c r="K40" s="19"/>
    </row>
    <row r="41" spans="2:11" s="25" customFormat="1" ht="12.95" customHeight="1">
      <c r="B41" s="21"/>
      <c r="C41" s="6" t="s">
        <v>20</v>
      </c>
      <c r="D41" s="6"/>
      <c r="E41" s="6"/>
      <c r="F41" s="6"/>
      <c r="G41" s="22" t="s">
        <v>21</v>
      </c>
      <c r="H41" s="227" t="s">
        <v>22</v>
      </c>
      <c r="I41" s="227"/>
      <c r="J41" s="23"/>
      <c r="K41" s="24"/>
    </row>
    <row r="42" spans="2:11" s="25" customFormat="1" ht="12.95" customHeight="1">
      <c r="B42" s="21"/>
      <c r="C42" s="6"/>
      <c r="D42" s="6"/>
      <c r="E42" s="6"/>
      <c r="F42" s="6"/>
      <c r="G42" s="22" t="s">
        <v>23</v>
      </c>
      <c r="H42" s="228" t="s">
        <v>24</v>
      </c>
      <c r="I42" s="228"/>
      <c r="J42" s="23"/>
      <c r="K42" s="24"/>
    </row>
    <row r="43" spans="2:11" s="25" customFormat="1" ht="7.5" customHeight="1">
      <c r="B43" s="21"/>
      <c r="C43" s="6"/>
      <c r="D43" s="6"/>
      <c r="E43" s="6"/>
      <c r="F43" s="6"/>
      <c r="G43" s="22"/>
      <c r="H43" s="22"/>
      <c r="I43" s="22"/>
      <c r="J43" s="23"/>
      <c r="K43" s="24"/>
    </row>
    <row r="44" spans="2:11" s="25" customFormat="1" ht="12.95" customHeight="1">
      <c r="B44" s="21"/>
      <c r="C44" s="6" t="s">
        <v>25</v>
      </c>
      <c r="D44" s="6"/>
      <c r="E44" s="6"/>
      <c r="F44" s="22"/>
      <c r="G44" s="6"/>
      <c r="H44" s="227" t="s">
        <v>26</v>
      </c>
      <c r="I44" s="227"/>
      <c r="J44" s="23"/>
      <c r="K44" s="24"/>
    </row>
    <row r="45" spans="2:11" ht="22.5" customHeight="1" thickBot="1">
      <c r="B45" s="26"/>
      <c r="C45" s="27"/>
      <c r="D45" s="27"/>
      <c r="E45" s="27"/>
      <c r="F45" s="27"/>
      <c r="G45" s="27"/>
      <c r="H45" s="27"/>
      <c r="I45" s="27"/>
      <c r="J45" s="27"/>
      <c r="K45" s="28"/>
    </row>
    <row r="46" spans="2:11" ht="6.75" customHeight="1"/>
  </sheetData>
  <mergeCells count="12">
    <mergeCell ref="H44:I44"/>
    <mergeCell ref="F3:H3"/>
    <mergeCell ref="F4:J4"/>
    <mergeCell ref="H5:I5"/>
    <mergeCell ref="B23:K23"/>
    <mergeCell ref="B24:J25"/>
    <mergeCell ref="H36:I36"/>
    <mergeCell ref="H37:I37"/>
    <mergeCell ref="H38:I38"/>
    <mergeCell ref="H39:I39"/>
    <mergeCell ref="H41:I41"/>
    <mergeCell ref="H42:I42"/>
  </mergeCells>
  <pageMargins left="0.7" right="0.1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C2:L54"/>
  <sheetViews>
    <sheetView topLeftCell="A37" zoomScaleSheetLayoutView="100" workbookViewId="0">
      <selection activeCell="I1" sqref="I1:L65536"/>
    </sheetView>
  </sheetViews>
  <sheetFormatPr defaultRowHeight="13.5"/>
  <cols>
    <col min="1" max="1" width="1.28515625" style="29" customWidth="1"/>
    <col min="2" max="2" width="5.85546875" style="29" customWidth="1"/>
    <col min="3" max="3" width="40.5703125" style="35" customWidth="1"/>
    <col min="4" max="4" width="2.7109375" style="32" customWidth="1"/>
    <col min="5" max="5" width="16.5703125" style="33" customWidth="1"/>
    <col min="6" max="6" width="4.140625" style="34" customWidth="1"/>
    <col min="7" max="7" width="16.5703125" style="33" customWidth="1"/>
    <col min="8" max="8" width="16.5703125" style="32" customWidth="1"/>
    <col min="9" max="9" width="21.7109375" style="31" customWidth="1"/>
    <col min="10" max="10" width="23.28515625" style="30" customWidth="1"/>
    <col min="11" max="16384" width="9.140625" style="29"/>
  </cols>
  <sheetData>
    <row r="2" spans="3:10" ht="24.75" customHeight="1" thickBot="1">
      <c r="C2" s="84" t="s">
        <v>68</v>
      </c>
      <c r="D2" s="83"/>
      <c r="E2" s="82"/>
      <c r="F2" s="82"/>
      <c r="G2" s="82"/>
    </row>
    <row r="3" spans="3:10" ht="14.25" thickTop="1"/>
    <row r="4" spans="3:10" ht="25.5">
      <c r="D4" s="234" t="s">
        <v>67</v>
      </c>
      <c r="E4" s="78" t="s">
        <v>66</v>
      </c>
      <c r="F4" s="43"/>
      <c r="G4" s="78" t="s">
        <v>66</v>
      </c>
      <c r="H4" s="81"/>
      <c r="J4" s="80"/>
    </row>
    <row r="5" spans="3:10">
      <c r="C5" s="79"/>
      <c r="D5" s="234"/>
      <c r="E5" s="78" t="s">
        <v>24</v>
      </c>
      <c r="G5" s="78" t="s">
        <v>65</v>
      </c>
      <c r="H5" s="77"/>
    </row>
    <row r="6" spans="3:10">
      <c r="C6" s="58" t="s">
        <v>64</v>
      </c>
      <c r="D6" s="73"/>
      <c r="G6" s="54"/>
      <c r="H6" s="77"/>
    </row>
    <row r="7" spans="3:10" s="55" customFormat="1" ht="12.75">
      <c r="C7" s="58" t="s">
        <v>63</v>
      </c>
      <c r="D7" s="57"/>
      <c r="E7" s="59">
        <f>E12</f>
        <v>4257231.9000000004</v>
      </c>
      <c r="F7" s="43"/>
      <c r="G7" s="59">
        <f>G12</f>
        <v>3984502.9</v>
      </c>
      <c r="H7" s="43"/>
      <c r="I7" s="38"/>
      <c r="J7" s="76"/>
    </row>
    <row r="8" spans="3:10">
      <c r="C8" s="61" t="s">
        <v>62</v>
      </c>
      <c r="D8" s="73">
        <v>4</v>
      </c>
      <c r="E8" s="48">
        <v>4157510.9</v>
      </c>
      <c r="F8" s="50"/>
      <c r="G8" s="50">
        <v>3867183.9</v>
      </c>
      <c r="H8" s="50"/>
      <c r="J8" s="42"/>
    </row>
    <row r="9" spans="3:10">
      <c r="C9" s="61" t="s">
        <v>61</v>
      </c>
      <c r="D9" s="73"/>
      <c r="E9" s="74">
        <v>0</v>
      </c>
      <c r="F9" s="74"/>
      <c r="G9" s="74">
        <v>0</v>
      </c>
      <c r="H9" s="50"/>
      <c r="J9" s="42"/>
    </row>
    <row r="10" spans="3:10">
      <c r="C10" s="75" t="s">
        <v>60</v>
      </c>
      <c r="D10" s="73"/>
      <c r="E10" s="74">
        <v>0</v>
      </c>
      <c r="F10" s="74"/>
      <c r="G10" s="74">
        <v>0</v>
      </c>
      <c r="H10" s="50"/>
      <c r="J10" s="42"/>
    </row>
    <row r="11" spans="3:10">
      <c r="C11" s="60" t="s">
        <v>59</v>
      </c>
      <c r="D11" s="73">
        <v>5</v>
      </c>
      <c r="E11" s="51">
        <v>99721</v>
      </c>
      <c r="F11" s="50"/>
      <c r="G11" s="63">
        <v>117319</v>
      </c>
      <c r="H11" s="50"/>
      <c r="J11" s="42"/>
    </row>
    <row r="12" spans="3:10">
      <c r="C12" s="58"/>
      <c r="D12" s="52"/>
      <c r="E12" s="59">
        <f>SUM(E8:E11)</f>
        <v>4257231.9000000004</v>
      </c>
      <c r="F12" s="50"/>
      <c r="G12" s="59">
        <f>SUM(G8:G11)</f>
        <v>3984502.9</v>
      </c>
      <c r="H12" s="43"/>
      <c r="I12" s="38"/>
      <c r="J12" s="42"/>
    </row>
    <row r="13" spans="3:10">
      <c r="C13" s="58" t="s">
        <v>58</v>
      </c>
      <c r="D13" s="46"/>
      <c r="E13" s="70"/>
      <c r="F13" s="45"/>
      <c r="G13" s="70"/>
      <c r="H13" s="43"/>
      <c r="J13" s="42"/>
    </row>
    <row r="14" spans="3:10">
      <c r="C14" s="53" t="s">
        <v>57</v>
      </c>
      <c r="D14" s="52">
        <v>6</v>
      </c>
      <c r="E14" s="48">
        <v>465735</v>
      </c>
      <c r="F14" s="50"/>
      <c r="G14" s="50">
        <f>1397621</f>
        <v>1397621</v>
      </c>
      <c r="H14" s="50"/>
      <c r="J14" s="42"/>
    </row>
    <row r="15" spans="3:10">
      <c r="C15" s="53" t="s">
        <v>56</v>
      </c>
      <c r="D15" s="52">
        <v>7</v>
      </c>
      <c r="E15" s="48">
        <v>101462058.19999999</v>
      </c>
      <c r="F15" s="50"/>
      <c r="G15" s="50">
        <v>81664976</v>
      </c>
      <c r="H15" s="50"/>
      <c r="J15" s="42"/>
    </row>
    <row r="16" spans="3:10">
      <c r="C16" s="53" t="s">
        <v>55</v>
      </c>
      <c r="D16" s="52">
        <v>7</v>
      </c>
      <c r="E16" s="48">
        <v>2857506.4010000015</v>
      </c>
      <c r="F16" s="50"/>
      <c r="G16" s="50">
        <f>4974500-755522</f>
        <v>4218978</v>
      </c>
      <c r="H16" s="50"/>
      <c r="J16" s="42"/>
    </row>
    <row r="17" spans="3:12">
      <c r="C17" s="53" t="s">
        <v>54</v>
      </c>
      <c r="D17" s="52">
        <v>8</v>
      </c>
      <c r="E17" s="48">
        <v>6647769</v>
      </c>
      <c r="F17" s="50"/>
      <c r="G17" s="50">
        <v>755522</v>
      </c>
      <c r="H17" s="50"/>
      <c r="J17" s="42"/>
    </row>
    <row r="18" spans="3:12">
      <c r="C18" s="61" t="s">
        <v>53</v>
      </c>
      <c r="D18" s="52">
        <v>9</v>
      </c>
      <c r="E18" s="48">
        <v>791075.07000005245</v>
      </c>
      <c r="F18" s="50"/>
      <c r="G18" s="50">
        <v>2004242.4200000763</v>
      </c>
      <c r="H18" s="50"/>
      <c r="J18" s="42"/>
    </row>
    <row r="19" spans="3:12">
      <c r="C19" s="47"/>
      <c r="D19" s="46"/>
      <c r="E19" s="44">
        <f>SUM(E14:E18)</f>
        <v>112224143.67100005</v>
      </c>
      <c r="F19" s="45"/>
      <c r="G19" s="44">
        <f>SUM(G14:G18)</f>
        <v>90041339.420000076</v>
      </c>
      <c r="H19" s="43"/>
      <c r="I19" s="38"/>
      <c r="J19" s="42"/>
    </row>
    <row r="20" spans="3:12" ht="14.25" thickBot="1">
      <c r="C20" s="72" t="s">
        <v>52</v>
      </c>
      <c r="D20" s="46"/>
      <c r="E20" s="71">
        <f>E12+E19</f>
        <v>116481375.57100005</v>
      </c>
      <c r="F20" s="45"/>
      <c r="G20" s="71">
        <f>G12+G19</f>
        <v>94025842.320000082</v>
      </c>
      <c r="H20" s="43"/>
      <c r="I20" s="38"/>
      <c r="J20" s="42"/>
    </row>
    <row r="21" spans="3:12" ht="14.25" thickTop="1">
      <c r="C21" s="53"/>
      <c r="D21" s="46"/>
      <c r="E21" s="70"/>
      <c r="F21" s="45"/>
      <c r="G21" s="70"/>
      <c r="H21" s="50"/>
      <c r="J21" s="42"/>
    </row>
    <row r="22" spans="3:12">
      <c r="C22" s="58" t="s">
        <v>51</v>
      </c>
      <c r="D22" s="46"/>
      <c r="E22" s="59">
        <f>SUM(E23:E29)</f>
        <v>31719354.527999979</v>
      </c>
      <c r="F22" s="45"/>
      <c r="G22" s="59">
        <f>SUM(G23:G29)</f>
        <v>40900925.139999986</v>
      </c>
      <c r="H22" s="43"/>
      <c r="J22" s="42"/>
    </row>
    <row r="23" spans="3:12">
      <c r="C23" s="58" t="s">
        <v>50</v>
      </c>
      <c r="D23" s="52"/>
      <c r="E23" s="54"/>
      <c r="F23" s="50"/>
      <c r="G23" s="54"/>
      <c r="H23" s="43"/>
      <c r="J23" s="42"/>
    </row>
    <row r="24" spans="3:12">
      <c r="C24" s="53" t="s">
        <v>49</v>
      </c>
      <c r="D24" s="69">
        <v>10</v>
      </c>
      <c r="E24" s="48">
        <v>4000000</v>
      </c>
      <c r="F24" s="68"/>
      <c r="G24" s="49">
        <v>4000000</v>
      </c>
      <c r="H24" s="50"/>
      <c r="J24" s="42"/>
    </row>
    <row r="25" spans="3:12">
      <c r="C25" s="53" t="s">
        <v>48</v>
      </c>
      <c r="D25" s="69"/>
      <c r="E25" s="48">
        <v>324754</v>
      </c>
      <c r="F25" s="68"/>
      <c r="G25" s="49">
        <v>0</v>
      </c>
      <c r="H25" s="50"/>
      <c r="J25" s="42"/>
    </row>
    <row r="26" spans="3:12">
      <c r="C26" s="53" t="s">
        <v>47</v>
      </c>
      <c r="D26" s="52"/>
      <c r="E26" s="48">
        <v>36500925</v>
      </c>
      <c r="F26" s="50"/>
      <c r="G26" s="49">
        <v>1000000</v>
      </c>
      <c r="H26" s="50"/>
      <c r="J26" s="42"/>
    </row>
    <row r="27" spans="3:12">
      <c r="C27" s="53" t="s">
        <v>46</v>
      </c>
      <c r="D27" s="52"/>
      <c r="E27" s="48">
        <v>400000</v>
      </c>
      <c r="F27" s="50"/>
      <c r="G27" s="49">
        <v>400000</v>
      </c>
      <c r="H27" s="50"/>
      <c r="J27" s="42"/>
    </row>
    <row r="28" spans="3:12">
      <c r="C28" s="61" t="s">
        <v>45</v>
      </c>
      <c r="D28" s="52"/>
      <c r="E28" s="48">
        <v>0</v>
      </c>
      <c r="F28" s="50"/>
      <c r="G28" s="49">
        <v>12189580</v>
      </c>
      <c r="H28" s="50"/>
      <c r="J28" s="42"/>
    </row>
    <row r="29" spans="3:12">
      <c r="C29" s="61" t="s">
        <v>44</v>
      </c>
      <c r="D29" s="67"/>
      <c r="E29" s="51">
        <v>-9506324.4720000215</v>
      </c>
      <c r="F29" s="50"/>
      <c r="G29" s="49">
        <v>23311345.139999986</v>
      </c>
      <c r="H29" s="50"/>
      <c r="J29" s="42"/>
      <c r="K29" s="66"/>
      <c r="L29" s="66"/>
    </row>
    <row r="30" spans="3:12">
      <c r="C30" s="65"/>
      <c r="D30" s="52"/>
      <c r="E30" s="64">
        <f>SUM(E24:E29)</f>
        <v>31719354.527999979</v>
      </c>
      <c r="F30" s="50"/>
      <c r="G30" s="64">
        <f>SUM(G24:G29)</f>
        <v>40900925.139999986</v>
      </c>
      <c r="H30" s="43"/>
      <c r="I30" s="38"/>
      <c r="J30" s="42"/>
    </row>
    <row r="31" spans="3:12">
      <c r="C31" s="60" t="s">
        <v>43</v>
      </c>
      <c r="D31" s="52"/>
      <c r="E31" s="63"/>
      <c r="F31" s="50"/>
      <c r="G31" s="51"/>
      <c r="H31" s="50"/>
      <c r="I31" s="38"/>
      <c r="J31" s="42"/>
    </row>
    <row r="32" spans="3:12">
      <c r="C32" s="58" t="s">
        <v>42</v>
      </c>
      <c r="D32" s="52"/>
      <c r="E32" s="54"/>
      <c r="F32" s="50"/>
      <c r="G32" s="54"/>
      <c r="H32" s="43"/>
      <c r="J32" s="42"/>
    </row>
    <row r="33" spans="3:10">
      <c r="C33" s="58"/>
      <c r="D33" s="52"/>
      <c r="E33" s="54"/>
      <c r="F33" s="50"/>
      <c r="G33" s="54"/>
      <c r="H33" s="43"/>
      <c r="J33" s="42"/>
    </row>
    <row r="34" spans="3:10">
      <c r="C34" s="58" t="s">
        <v>41</v>
      </c>
      <c r="D34" s="52"/>
      <c r="E34" s="54"/>
      <c r="F34" s="50"/>
      <c r="G34" s="54"/>
      <c r="H34" s="43"/>
      <c r="J34" s="42"/>
    </row>
    <row r="35" spans="3:10" s="55" customFormat="1" ht="12.75">
      <c r="C35" s="58" t="s">
        <v>40</v>
      </c>
      <c r="D35" s="57"/>
      <c r="E35" s="59">
        <f>E40</f>
        <v>760670</v>
      </c>
      <c r="F35" s="43"/>
      <c r="G35" s="56">
        <f>G48</f>
        <v>53124916.976999998</v>
      </c>
      <c r="H35" s="43"/>
      <c r="I35" s="38"/>
      <c r="J35" s="62"/>
    </row>
    <row r="36" spans="3:10">
      <c r="C36" s="53" t="s">
        <v>39</v>
      </c>
      <c r="D36" s="52"/>
      <c r="E36" s="48">
        <v>0</v>
      </c>
      <c r="F36" s="50"/>
      <c r="G36" s="49">
        <v>0</v>
      </c>
      <c r="H36" s="50"/>
      <c r="J36" s="42"/>
    </row>
    <row r="37" spans="3:10">
      <c r="C37" s="53" t="s">
        <v>38</v>
      </c>
      <c r="D37" s="52"/>
      <c r="E37" s="48">
        <v>0</v>
      </c>
      <c r="F37" s="50"/>
      <c r="G37" s="49">
        <v>0</v>
      </c>
      <c r="H37" s="50"/>
      <c r="J37" s="42"/>
    </row>
    <row r="38" spans="3:10">
      <c r="C38" s="61" t="s">
        <v>37</v>
      </c>
      <c r="D38" s="52">
        <v>11</v>
      </c>
      <c r="E38" s="48">
        <v>760670</v>
      </c>
      <c r="F38" s="50"/>
      <c r="G38" s="49">
        <v>0</v>
      </c>
      <c r="H38" s="50"/>
      <c r="J38" s="42"/>
    </row>
    <row r="39" spans="3:10">
      <c r="C39" s="60" t="s">
        <v>36</v>
      </c>
      <c r="D39" s="52"/>
      <c r="E39" s="51">
        <v>0</v>
      </c>
      <c r="F39" s="50"/>
      <c r="G39" s="51">
        <v>0</v>
      </c>
      <c r="H39" s="50"/>
      <c r="J39" s="42"/>
    </row>
    <row r="40" spans="3:10">
      <c r="C40" s="58"/>
      <c r="D40" s="52"/>
      <c r="E40" s="59">
        <f>SUM(E36:E39)</f>
        <v>760670</v>
      </c>
      <c r="F40" s="50"/>
      <c r="G40" s="56">
        <f>SUM(G36:G39)</f>
        <v>0</v>
      </c>
      <c r="H40" s="43"/>
      <c r="J40" s="42"/>
    </row>
    <row r="41" spans="3:10" s="55" customFormat="1">
      <c r="C41" s="58" t="s">
        <v>35</v>
      </c>
      <c r="D41" s="57"/>
      <c r="E41" s="56">
        <f>E48</f>
        <v>84001351.190000027</v>
      </c>
      <c r="F41" s="43"/>
      <c r="G41" s="56">
        <f>G48</f>
        <v>53124916.976999998</v>
      </c>
      <c r="H41" s="43"/>
      <c r="I41" s="31"/>
      <c r="J41" s="42"/>
    </row>
    <row r="42" spans="3:10">
      <c r="C42" s="53" t="s">
        <v>34</v>
      </c>
      <c r="D42" s="52"/>
      <c r="E42" s="54"/>
      <c r="F42" s="50"/>
      <c r="G42" s="49">
        <v>0</v>
      </c>
      <c r="H42" s="50"/>
      <c r="J42" s="42"/>
    </row>
    <row r="43" spans="3:10">
      <c r="C43" s="53" t="s">
        <v>33</v>
      </c>
      <c r="D43" s="52">
        <v>12</v>
      </c>
      <c r="E43" s="48">
        <v>11200604.050000001</v>
      </c>
      <c r="F43" s="50"/>
      <c r="G43" s="49">
        <v>2346823.75</v>
      </c>
      <c r="H43" s="48"/>
      <c r="J43" s="42"/>
    </row>
    <row r="44" spans="3:10">
      <c r="C44" s="53" t="s">
        <v>32</v>
      </c>
      <c r="D44" s="52">
        <v>13</v>
      </c>
      <c r="E44" s="48">
        <v>18008661.420000017</v>
      </c>
      <c r="F44" s="50"/>
      <c r="G44" s="49">
        <v>16055031.560000002</v>
      </c>
      <c r="H44" s="48"/>
      <c r="J44" s="42"/>
    </row>
    <row r="45" spans="3:10">
      <c r="C45" s="53" t="s">
        <v>31</v>
      </c>
      <c r="D45" s="52">
        <v>14</v>
      </c>
      <c r="E45" s="48">
        <v>27269822.720000006</v>
      </c>
      <c r="F45" s="50"/>
      <c r="G45" s="49">
        <v>12941077.666999999</v>
      </c>
      <c r="H45" s="48"/>
      <c r="J45" s="42"/>
    </row>
    <row r="46" spans="3:10">
      <c r="C46" s="53" t="s">
        <v>30</v>
      </c>
      <c r="D46" s="52"/>
      <c r="E46" s="48">
        <v>0</v>
      </c>
      <c r="F46" s="50"/>
      <c r="G46" s="49">
        <v>0</v>
      </c>
      <c r="H46" s="48"/>
      <c r="J46" s="42"/>
    </row>
    <row r="47" spans="3:10">
      <c r="C47" s="53" t="s">
        <v>29</v>
      </c>
      <c r="D47" s="52">
        <v>15</v>
      </c>
      <c r="E47" s="51">
        <v>27522263</v>
      </c>
      <c r="F47" s="50"/>
      <c r="G47" s="49">
        <v>21781984</v>
      </c>
      <c r="H47" s="48"/>
      <c r="J47" s="42"/>
    </row>
    <row r="48" spans="3:10">
      <c r="C48" s="47"/>
      <c r="D48" s="46"/>
      <c r="E48" s="44">
        <f>SUM(E42:E47)</f>
        <v>84001351.190000027</v>
      </c>
      <c r="F48" s="45"/>
      <c r="G48" s="44">
        <f>SUM(G42:G47)</f>
        <v>53124916.976999998</v>
      </c>
      <c r="H48" s="43"/>
      <c r="I48" s="38"/>
      <c r="J48" s="42"/>
    </row>
    <row r="49" spans="3:10">
      <c r="C49" s="47" t="s">
        <v>28</v>
      </c>
      <c r="D49" s="46"/>
      <c r="E49" s="44">
        <f>E40+E48</f>
        <v>84762021.190000027</v>
      </c>
      <c r="F49" s="45"/>
      <c r="G49" s="44">
        <f>G40+G48</f>
        <v>53124916.976999998</v>
      </c>
      <c r="H49" s="43"/>
      <c r="I49" s="38"/>
      <c r="J49" s="42"/>
    </row>
    <row r="50" spans="3:10" ht="14.25" thickBot="1">
      <c r="C50" s="41" t="s">
        <v>27</v>
      </c>
      <c r="E50" s="40">
        <f>E49+E30</f>
        <v>116481375.71800001</v>
      </c>
      <c r="G50" s="40">
        <f>G49+G30</f>
        <v>94025842.116999984</v>
      </c>
      <c r="H50" s="39"/>
      <c r="I50" s="38"/>
    </row>
    <row r="51" spans="3:10" ht="14.25" thickTop="1">
      <c r="H51" s="37"/>
    </row>
    <row r="52" spans="3:10">
      <c r="H52" s="37"/>
    </row>
    <row r="53" spans="3:10">
      <c r="H53" s="37"/>
    </row>
    <row r="54" spans="3:10">
      <c r="E54" s="36">
        <f>E50-E20</f>
        <v>0.14699995517730713</v>
      </c>
      <c r="G54" s="36">
        <f>G50-G20</f>
        <v>-0.20300009846687317</v>
      </c>
    </row>
  </sheetData>
  <mergeCells count="1">
    <mergeCell ref="D4:D5"/>
  </mergeCells>
  <pageMargins left="0.7" right="0.7" top="0.75" bottom="0.75" header="0.3" footer="0.3"/>
  <pageSetup scale="85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C2:L33"/>
  <sheetViews>
    <sheetView zoomScaleSheetLayoutView="100" workbookViewId="0">
      <selection activeCell="L1" sqref="L1:L1048576"/>
    </sheetView>
  </sheetViews>
  <sheetFormatPr defaultRowHeight="13.5"/>
  <cols>
    <col min="1" max="1" width="5.42578125" style="29" customWidth="1"/>
    <col min="2" max="2" width="3.28515625" style="29" customWidth="1"/>
    <col min="3" max="3" width="38" style="35" customWidth="1"/>
    <col min="4" max="4" width="5.42578125" style="86" customWidth="1"/>
    <col min="5" max="5" width="16.85546875" style="87" customWidth="1"/>
    <col min="6" max="6" width="3.28515625" style="86" customWidth="1"/>
    <col min="7" max="7" width="16.7109375" style="29" customWidth="1"/>
    <col min="8" max="8" width="7.5703125" style="32" customWidth="1"/>
    <col min="9" max="16384" width="9.140625" style="29"/>
  </cols>
  <sheetData>
    <row r="2" spans="3:12" ht="14.25" thickBot="1">
      <c r="C2" s="85" t="str">
        <f>'BS`12'!C2</f>
        <v>PASQYRA  E POZICIONIT FINANCIAR "KESH SECURITY" sh.a</v>
      </c>
    </row>
    <row r="3" spans="3:12" ht="14.25" thickTop="1">
      <c r="C3" s="83"/>
    </row>
    <row r="4" spans="3:12" ht="25.5">
      <c r="D4" s="235" t="s">
        <v>69</v>
      </c>
      <c r="E4" s="78" t="str">
        <f>'BS`12'!E4</f>
        <v>Per vitin e mbyllur më</v>
      </c>
      <c r="F4" s="57"/>
      <c r="G4" s="78" t="str">
        <f>'BS`12'!G4</f>
        <v>Per vitin e mbyllur më</v>
      </c>
      <c r="H4" s="88"/>
    </row>
    <row r="5" spans="3:12">
      <c r="C5" s="79"/>
      <c r="D5" s="235"/>
      <c r="E5" s="89" t="s">
        <v>24</v>
      </c>
      <c r="F5" s="57"/>
      <c r="G5" s="89" t="s">
        <v>65</v>
      </c>
      <c r="H5" s="88"/>
    </row>
    <row r="6" spans="3:12" ht="11.25" customHeight="1">
      <c r="C6" s="53"/>
      <c r="D6" s="52"/>
      <c r="E6" s="90"/>
      <c r="F6" s="52"/>
      <c r="G6" s="91"/>
      <c r="H6" s="92"/>
    </row>
    <row r="7" spans="3:12">
      <c r="C7" s="53" t="s">
        <v>70</v>
      </c>
      <c r="D7" s="52">
        <v>16</v>
      </c>
      <c r="E7" s="93">
        <v>257686272</v>
      </c>
      <c r="F7" s="52"/>
      <c r="G7" s="94">
        <v>373580531</v>
      </c>
      <c r="H7" s="95"/>
    </row>
    <row r="8" spans="3:12">
      <c r="C8" s="53" t="s">
        <v>71</v>
      </c>
      <c r="D8" s="52"/>
      <c r="E8" s="93">
        <v>0</v>
      </c>
      <c r="F8" s="52"/>
      <c r="G8" s="94">
        <v>0</v>
      </c>
      <c r="H8" s="95"/>
    </row>
    <row r="9" spans="3:12">
      <c r="C9" s="53" t="s">
        <v>72</v>
      </c>
      <c r="D9" s="69">
        <v>17</v>
      </c>
      <c r="E9" s="93">
        <v>-3392871</v>
      </c>
      <c r="F9" s="69"/>
      <c r="G9" s="94">
        <v>-8010973</v>
      </c>
      <c r="H9" s="95"/>
    </row>
    <row r="10" spans="3:12">
      <c r="C10" s="53" t="s">
        <v>73</v>
      </c>
      <c r="D10" s="52">
        <v>18</v>
      </c>
      <c r="E10" s="93">
        <v>-240826655</v>
      </c>
      <c r="F10" s="52"/>
      <c r="G10" s="94">
        <v>-318718458</v>
      </c>
      <c r="H10" s="95"/>
    </row>
    <row r="11" spans="3:12">
      <c r="C11" s="53" t="s">
        <v>74</v>
      </c>
      <c r="D11" s="96" t="s">
        <v>75</v>
      </c>
      <c r="E11" s="93">
        <v>-812695</v>
      </c>
      <c r="F11" s="96"/>
      <c r="G11" s="94">
        <v>-1023598</v>
      </c>
      <c r="H11" s="95"/>
    </row>
    <row r="12" spans="3:12">
      <c r="C12" s="60" t="s">
        <v>76</v>
      </c>
      <c r="D12" s="52">
        <v>20</v>
      </c>
      <c r="E12" s="97">
        <v>-21971561.560000002</v>
      </c>
      <c r="F12" s="52"/>
      <c r="G12" s="98">
        <v>-20528443.52</v>
      </c>
      <c r="H12" s="95"/>
      <c r="L12" s="99"/>
    </row>
    <row r="13" spans="3:12">
      <c r="C13" s="58" t="s">
        <v>77</v>
      </c>
      <c r="D13" s="57"/>
      <c r="E13" s="100">
        <f>SUM(E7:E12)</f>
        <v>-9317510.5600000024</v>
      </c>
      <c r="F13" s="57"/>
      <c r="G13" s="100">
        <f>SUM(G7:G12)</f>
        <v>25299058.48</v>
      </c>
      <c r="H13" s="101"/>
    </row>
    <row r="14" spans="3:12">
      <c r="C14" s="53"/>
      <c r="D14" s="52"/>
      <c r="E14" s="90"/>
      <c r="F14" s="52"/>
      <c r="G14" s="94"/>
      <c r="H14" s="95"/>
    </row>
    <row r="15" spans="3:12" ht="27">
      <c r="C15" s="53" t="s">
        <v>78</v>
      </c>
      <c r="E15" s="93">
        <v>0</v>
      </c>
      <c r="G15" s="94">
        <v>0</v>
      </c>
      <c r="H15" s="95"/>
    </row>
    <row r="16" spans="3:12">
      <c r="C16" s="61" t="s">
        <v>79</v>
      </c>
      <c r="D16" s="52">
        <v>21</v>
      </c>
      <c r="E16" s="93">
        <v>22052.880000000001</v>
      </c>
      <c r="F16" s="52"/>
      <c r="G16" s="95">
        <f>[1]II.PL!$E$21</f>
        <v>757250.59</v>
      </c>
      <c r="H16" s="95"/>
    </row>
    <row r="17" spans="3:8">
      <c r="C17" s="102" t="s">
        <v>80</v>
      </c>
      <c r="D17" s="52"/>
      <c r="E17" s="103">
        <f>SUM(E15:E16)</f>
        <v>22052.880000000001</v>
      </c>
      <c r="F17" s="52"/>
      <c r="G17" s="103">
        <f>SUM(G15:G16)</f>
        <v>757250.59</v>
      </c>
      <c r="H17" s="101"/>
    </row>
    <row r="18" spans="3:8">
      <c r="C18" s="58" t="s">
        <v>81</v>
      </c>
      <c r="D18" s="52">
        <v>22</v>
      </c>
      <c r="E18" s="100">
        <f>E13+E17</f>
        <v>-9295457.6800000016</v>
      </c>
      <c r="F18" s="52"/>
      <c r="G18" s="100">
        <f>G13+G17</f>
        <v>26056309.07</v>
      </c>
      <c r="H18" s="101"/>
    </row>
    <row r="19" spans="3:8">
      <c r="C19" s="53"/>
      <c r="D19" s="52"/>
      <c r="E19" s="90"/>
      <c r="F19" s="52"/>
      <c r="G19" s="94"/>
      <c r="H19" s="95"/>
    </row>
    <row r="20" spans="3:8" s="109" customFormat="1">
      <c r="C20" s="104" t="s">
        <v>82</v>
      </c>
      <c r="D20" s="105"/>
      <c r="E20" s="106"/>
      <c r="F20" s="105"/>
      <c r="G20" s="107"/>
      <c r="H20" s="108"/>
    </row>
    <row r="21" spans="3:8">
      <c r="C21" s="61" t="s">
        <v>83</v>
      </c>
      <c r="D21" s="110"/>
      <c r="E21" s="93">
        <v>-210866.9319999993</v>
      </c>
      <c r="F21" s="110"/>
      <c r="G21" s="95">
        <v>-2744964.1069999994</v>
      </c>
      <c r="H21" s="95"/>
    </row>
    <row r="22" spans="3:8">
      <c r="C22" s="61"/>
      <c r="D22" s="52"/>
      <c r="E22" s="52"/>
      <c r="F22" s="52"/>
      <c r="G22" s="95"/>
      <c r="H22" s="95"/>
    </row>
    <row r="23" spans="3:8">
      <c r="C23" s="111" t="s">
        <v>84</v>
      </c>
      <c r="D23" s="112"/>
      <c r="E23" s="101">
        <f>SUM(E18:E21)</f>
        <v>-9506324.6120000016</v>
      </c>
      <c r="F23" s="112"/>
      <c r="G23" s="101">
        <f>SUM(G18:G21)</f>
        <v>23311344.963</v>
      </c>
      <c r="H23" s="101"/>
    </row>
    <row r="24" spans="3:8">
      <c r="C24" s="65"/>
      <c r="D24" s="57"/>
      <c r="E24" s="113"/>
      <c r="F24" s="57"/>
      <c r="G24" s="114"/>
      <c r="H24" s="101"/>
    </row>
    <row r="25" spans="3:8">
      <c r="C25" s="60" t="s">
        <v>85</v>
      </c>
      <c r="D25" s="52"/>
      <c r="E25" s="115">
        <v>0</v>
      </c>
      <c r="F25" s="116"/>
      <c r="G25" s="117">
        <v>0</v>
      </c>
      <c r="H25" s="95"/>
    </row>
    <row r="26" spans="3:8" ht="26.25" thickBot="1">
      <c r="C26" s="118" t="s">
        <v>86</v>
      </c>
      <c r="D26" s="112"/>
      <c r="E26" s="119"/>
      <c r="F26" s="120"/>
      <c r="G26" s="121"/>
      <c r="H26" s="101"/>
    </row>
    <row r="27" spans="3:8" ht="14.25" thickTop="1">
      <c r="C27" s="53"/>
      <c r="D27" s="52"/>
      <c r="E27" s="122"/>
      <c r="F27" s="116"/>
      <c r="G27" s="123"/>
      <c r="H27" s="95"/>
    </row>
    <row r="28" spans="3:8" ht="22.5" customHeight="1">
      <c r="C28" s="61" t="s">
        <v>87</v>
      </c>
      <c r="D28" s="52"/>
      <c r="E28" s="116">
        <v>0</v>
      </c>
      <c r="F28" s="116"/>
      <c r="G28" s="124">
        <v>0</v>
      </c>
      <c r="H28" s="95"/>
    </row>
    <row r="29" spans="3:8" ht="33.75" customHeight="1" thickBot="1">
      <c r="C29" s="118" t="s">
        <v>88</v>
      </c>
      <c r="D29" s="112"/>
      <c r="E29" s="125">
        <f>E23+E26</f>
        <v>-9506324.6120000016</v>
      </c>
      <c r="F29" s="112"/>
      <c r="G29" s="125">
        <f>G23+G26</f>
        <v>23311344.963</v>
      </c>
      <c r="H29" s="101"/>
    </row>
    <row r="30" spans="3:8" ht="14.25" thickTop="1"/>
    <row r="32" spans="3:8">
      <c r="E32" s="126">
        <f>E29-'BS`12'!E29</f>
        <v>-0.13999998010694981</v>
      </c>
      <c r="G32" s="127"/>
      <c r="H32" s="128"/>
    </row>
    <row r="33" spans="7:8">
      <c r="G33" s="129"/>
      <c r="H33" s="130"/>
    </row>
  </sheetData>
  <mergeCells count="1">
    <mergeCell ref="D4:D5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B1:K29"/>
  <sheetViews>
    <sheetView zoomScaleSheetLayoutView="100" workbookViewId="0">
      <selection activeCell="G44" sqref="G44:G46"/>
    </sheetView>
  </sheetViews>
  <sheetFormatPr defaultRowHeight="13.5"/>
  <cols>
    <col min="1" max="1" width="7.7109375" style="146" customWidth="1"/>
    <col min="2" max="2" width="42.7109375" style="146" customWidth="1"/>
    <col min="3" max="3" width="14.28515625" style="146" customWidth="1"/>
    <col min="4" max="4" width="12" style="146" customWidth="1"/>
    <col min="5" max="5" width="8.85546875" style="146" customWidth="1"/>
    <col min="6" max="6" width="10.5703125" style="146" customWidth="1"/>
    <col min="7" max="7" width="14.28515625" style="146" customWidth="1"/>
    <col min="8" max="8" width="15" style="146" customWidth="1"/>
    <col min="9" max="9" width="7.85546875" style="146" customWidth="1"/>
    <col min="10" max="10" width="14.7109375" style="157" customWidth="1"/>
    <col min="11" max="11" width="10.42578125" style="146" customWidth="1"/>
    <col min="12" max="12" width="14" style="146" customWidth="1"/>
    <col min="13" max="13" width="1" style="146" customWidth="1"/>
    <col min="14" max="14" width="14" style="146" customWidth="1"/>
    <col min="15" max="15" width="2.5703125" style="146" customWidth="1"/>
    <col min="16" max="16" width="13.42578125" style="146" bestFit="1" customWidth="1"/>
    <col min="17" max="17" width="2.5703125" style="146" customWidth="1"/>
    <col min="18" max="18" width="12.42578125" style="146" bestFit="1" customWidth="1"/>
    <col min="19" max="19" width="1.42578125" style="146" customWidth="1"/>
    <col min="20" max="21" width="16.28515625" style="146" customWidth="1"/>
    <col min="22" max="22" width="1" style="146" customWidth="1"/>
    <col min="23" max="23" width="25.85546875" style="146" bestFit="1" customWidth="1"/>
    <col min="24" max="24" width="10.7109375" style="146" bestFit="1" customWidth="1"/>
    <col min="25" max="25" width="1.7109375" style="146" customWidth="1"/>
    <col min="26" max="26" width="9.140625" style="146"/>
    <col min="27" max="27" width="1.140625" style="146" customWidth="1"/>
    <col min="28" max="28" width="9.140625" style="146"/>
    <col min="29" max="29" width="1.140625" style="146" customWidth="1"/>
    <col min="30" max="30" width="9.140625" style="146"/>
    <col min="31" max="31" width="1.5703125" style="146" customWidth="1"/>
    <col min="32" max="32" width="9.140625" style="146"/>
    <col min="33" max="33" width="1.42578125" style="146" customWidth="1"/>
    <col min="34" max="16384" width="9.140625" style="146"/>
  </cols>
  <sheetData>
    <row r="1" spans="2:11" s="133" customFormat="1">
      <c r="B1" s="131"/>
      <c r="C1" s="132"/>
      <c r="D1" s="132"/>
      <c r="J1" s="134"/>
    </row>
    <row r="2" spans="2:11" s="133" customFormat="1" ht="15" customHeight="1">
      <c r="B2" s="135"/>
      <c r="C2" s="136"/>
      <c r="D2" s="136"/>
      <c r="E2" s="135"/>
      <c r="F2" s="135"/>
      <c r="G2" s="135"/>
      <c r="H2" s="135"/>
      <c r="I2" s="135"/>
      <c r="J2" s="134"/>
    </row>
    <row r="3" spans="2:11" s="140" customFormat="1" ht="54.75" customHeight="1">
      <c r="B3" s="137" t="s">
        <v>89</v>
      </c>
      <c r="C3" s="137" t="s">
        <v>90</v>
      </c>
      <c r="D3" s="137" t="s">
        <v>91</v>
      </c>
      <c r="E3" s="137" t="s">
        <v>46</v>
      </c>
      <c r="F3" s="137" t="s">
        <v>47</v>
      </c>
      <c r="G3" s="137" t="s">
        <v>92</v>
      </c>
      <c r="H3" s="137" t="s">
        <v>93</v>
      </c>
      <c r="I3" s="138" t="s">
        <v>94</v>
      </c>
      <c r="J3" s="139" t="s">
        <v>95</v>
      </c>
    </row>
    <row r="4" spans="2:11" s="144" customFormat="1" ht="12.75">
      <c r="B4" s="141" t="s">
        <v>96</v>
      </c>
      <c r="C4" s="142">
        <v>4000000</v>
      </c>
      <c r="D4" s="142">
        <v>0</v>
      </c>
      <c r="E4" s="142">
        <v>400000</v>
      </c>
      <c r="F4" s="142">
        <v>0</v>
      </c>
      <c r="G4" s="142"/>
      <c r="H4" s="142">
        <v>13189580.067000017</v>
      </c>
      <c r="I4" s="142"/>
      <c r="J4" s="142">
        <f>SUM(C4:I4)</f>
        <v>17589580.067000017</v>
      </c>
      <c r="K4" s="143"/>
    </row>
    <row r="5" spans="2:11">
      <c r="B5" s="53"/>
      <c r="C5" s="142"/>
      <c r="D5" s="142"/>
      <c r="E5" s="142"/>
      <c r="F5" s="142"/>
      <c r="G5" s="142"/>
      <c r="H5" s="142"/>
      <c r="I5" s="142"/>
      <c r="J5" s="142"/>
      <c r="K5" s="145"/>
    </row>
    <row r="6" spans="2:11">
      <c r="B6" s="53" t="s">
        <v>97</v>
      </c>
      <c r="C6" s="142"/>
      <c r="D6" s="142"/>
      <c r="E6" s="142"/>
      <c r="F6" s="147">
        <v>1000000</v>
      </c>
      <c r="G6" s="147">
        <v>12189580</v>
      </c>
      <c r="H6" s="148">
        <v>-13189580.067000018</v>
      </c>
      <c r="I6" s="148"/>
      <c r="J6" s="147">
        <f>SUM(C6:I6)</f>
        <v>-6.7000018432736397E-2</v>
      </c>
      <c r="K6" s="145"/>
    </row>
    <row r="7" spans="2:11" ht="14.25" thickBot="1">
      <c r="B7" s="53"/>
      <c r="C7" s="142"/>
      <c r="D7" s="142"/>
      <c r="E7" s="142"/>
      <c r="F7" s="142"/>
      <c r="G7" s="142"/>
      <c r="H7" s="149"/>
      <c r="I7" s="149"/>
      <c r="J7" s="142"/>
      <c r="K7" s="145"/>
    </row>
    <row r="8" spans="2:11">
      <c r="B8" s="150" t="s">
        <v>98</v>
      </c>
      <c r="C8" s="151"/>
      <c r="D8" s="151"/>
      <c r="E8" s="151"/>
      <c r="F8" s="151"/>
      <c r="G8" s="151"/>
      <c r="H8" s="151"/>
      <c r="I8" s="151"/>
      <c r="J8" s="151"/>
      <c r="K8" s="145"/>
    </row>
    <row r="9" spans="2:11">
      <c r="B9" s="111"/>
      <c r="C9" s="139"/>
      <c r="D9" s="139"/>
      <c r="E9" s="139"/>
      <c r="F9" s="139"/>
      <c r="G9" s="139"/>
      <c r="H9" s="139"/>
      <c r="I9" s="139"/>
      <c r="J9" s="139"/>
      <c r="K9" s="145"/>
    </row>
    <row r="10" spans="2:11">
      <c r="B10" s="152" t="s">
        <v>99</v>
      </c>
      <c r="C10" s="147"/>
      <c r="D10" s="147"/>
      <c r="E10" s="148"/>
      <c r="F10" s="147"/>
      <c r="G10" s="147"/>
      <c r="H10" s="147">
        <v>23311344.962999992</v>
      </c>
      <c r="I10" s="147"/>
      <c r="J10" s="142">
        <f>SUM(C10:I10)</f>
        <v>23311344.962999992</v>
      </c>
      <c r="K10" s="145"/>
    </row>
    <row r="11" spans="2:11">
      <c r="B11" s="152"/>
      <c r="C11" s="147"/>
      <c r="D11" s="147"/>
      <c r="E11" s="148"/>
      <c r="F11" s="147"/>
      <c r="G11" s="147"/>
      <c r="H11" s="147"/>
      <c r="I11" s="147"/>
      <c r="J11" s="142"/>
      <c r="K11" s="145"/>
    </row>
    <row r="12" spans="2:11">
      <c r="B12" s="153" t="s">
        <v>100</v>
      </c>
      <c r="C12" s="154">
        <f t="shared" ref="C12:J12" si="0">SUM(C4:C10)</f>
        <v>4000000</v>
      </c>
      <c r="D12" s="154">
        <f t="shared" si="0"/>
        <v>0</v>
      </c>
      <c r="E12" s="154">
        <f t="shared" si="0"/>
        <v>400000</v>
      </c>
      <c r="F12" s="154">
        <f t="shared" si="0"/>
        <v>1000000</v>
      </c>
      <c r="G12" s="154">
        <f t="shared" si="0"/>
        <v>12189580</v>
      </c>
      <c r="H12" s="154">
        <f t="shared" si="0"/>
        <v>23311344.962999992</v>
      </c>
      <c r="I12" s="154">
        <f t="shared" si="0"/>
        <v>0</v>
      </c>
      <c r="J12" s="154">
        <f t="shared" si="0"/>
        <v>40900924.962999992</v>
      </c>
      <c r="K12" s="145"/>
    </row>
    <row r="13" spans="2:11" ht="14.25" thickBot="1">
      <c r="B13" s="155" t="s">
        <v>101</v>
      </c>
      <c r="C13" s="156">
        <f t="shared" ref="C13:J13" si="1">C12</f>
        <v>4000000</v>
      </c>
      <c r="D13" s="156">
        <f t="shared" si="1"/>
        <v>0</v>
      </c>
      <c r="E13" s="156">
        <f t="shared" si="1"/>
        <v>400000</v>
      </c>
      <c r="F13" s="156">
        <f t="shared" si="1"/>
        <v>1000000</v>
      </c>
      <c r="G13" s="156">
        <f t="shared" si="1"/>
        <v>12189580</v>
      </c>
      <c r="H13" s="156">
        <f t="shared" si="1"/>
        <v>23311344.962999992</v>
      </c>
      <c r="I13" s="156">
        <f t="shared" si="1"/>
        <v>0</v>
      </c>
      <c r="J13" s="156">
        <f t="shared" si="1"/>
        <v>40900924.962999992</v>
      </c>
      <c r="K13" s="145"/>
    </row>
    <row r="14" spans="2:11" ht="14.25" thickTop="1">
      <c r="B14" s="141"/>
      <c r="C14" s="142"/>
      <c r="D14" s="142"/>
      <c r="E14" s="142"/>
      <c r="F14" s="142"/>
      <c r="G14" s="142"/>
      <c r="H14" s="142"/>
      <c r="I14" s="142"/>
      <c r="J14" s="142"/>
      <c r="K14" s="145"/>
    </row>
    <row r="15" spans="2:11" s="144" customFormat="1" ht="12.75">
      <c r="B15" s="141" t="s">
        <v>102</v>
      </c>
      <c r="C15" s="142">
        <f>'BS`12'!G24</f>
        <v>4000000</v>
      </c>
      <c r="D15" s="142">
        <v>0</v>
      </c>
      <c r="E15" s="142">
        <f>'BS`12'!G27</f>
        <v>400000</v>
      </c>
      <c r="F15" s="142">
        <f>'BS`12'!G26</f>
        <v>1000000</v>
      </c>
      <c r="G15" s="142">
        <f>'BS`12'!G28</f>
        <v>12189580</v>
      </c>
      <c r="H15" s="142">
        <f>'BS`12'!G29</f>
        <v>23311345.139999986</v>
      </c>
      <c r="I15" s="142"/>
      <c r="J15" s="142">
        <f>SUM(C15:I15)</f>
        <v>40900925.139999986</v>
      </c>
      <c r="K15" s="143"/>
    </row>
    <row r="16" spans="2:11">
      <c r="B16" s="53"/>
      <c r="C16" s="142"/>
      <c r="D16" s="142"/>
      <c r="E16" s="142"/>
      <c r="F16" s="142"/>
      <c r="G16" s="142"/>
      <c r="H16" s="142"/>
      <c r="I16" s="142"/>
      <c r="J16" s="142"/>
      <c r="K16" s="145"/>
    </row>
    <row r="17" spans="2:11">
      <c r="B17" s="53" t="s">
        <v>103</v>
      </c>
      <c r="C17" s="147"/>
      <c r="D17" s="147"/>
      <c r="E17" s="147"/>
      <c r="F17" s="147">
        <f>-G18-H17</f>
        <v>35500925.139999986</v>
      </c>
      <c r="H17" s="148">
        <f>-H15</f>
        <v>-23311345.139999986</v>
      </c>
      <c r="I17" s="148"/>
      <c r="J17" s="142">
        <f>SUM(C17:I17)</f>
        <v>12189580</v>
      </c>
      <c r="K17" s="145"/>
    </row>
    <row r="18" spans="2:11">
      <c r="B18" s="53" t="s">
        <v>104</v>
      </c>
      <c r="C18" s="147"/>
      <c r="D18" s="147"/>
      <c r="E18" s="147"/>
      <c r="F18" s="147"/>
      <c r="G18" s="145">
        <f>-G15</f>
        <v>-12189580</v>
      </c>
      <c r="H18" s="148"/>
      <c r="I18" s="148"/>
      <c r="J18" s="142">
        <f>SUM(C18:I18)</f>
        <v>-12189580</v>
      </c>
      <c r="K18" s="145"/>
    </row>
    <row r="19" spans="2:11" ht="14.25" thickBot="1">
      <c r="B19" s="53"/>
      <c r="C19" s="142"/>
      <c r="D19" s="142"/>
      <c r="E19" s="142"/>
      <c r="F19" s="142"/>
      <c r="G19" s="142"/>
      <c r="H19" s="149"/>
      <c r="I19" s="149"/>
      <c r="J19" s="142"/>
      <c r="K19" s="145"/>
    </row>
    <row r="20" spans="2:11">
      <c r="B20" s="150" t="s">
        <v>98</v>
      </c>
      <c r="C20" s="151"/>
      <c r="D20" s="151"/>
      <c r="E20" s="151"/>
      <c r="F20" s="151"/>
      <c r="G20" s="151"/>
      <c r="H20" s="151"/>
      <c r="I20" s="151"/>
      <c r="J20" s="151"/>
      <c r="K20" s="145"/>
    </row>
    <row r="21" spans="2:11">
      <c r="B21" s="111"/>
      <c r="C21" s="139"/>
      <c r="D21" s="139"/>
      <c r="E21" s="139"/>
      <c r="F21" s="139"/>
      <c r="G21" s="139"/>
      <c r="H21" s="139"/>
      <c r="I21" s="139"/>
      <c r="J21" s="142">
        <f>SUM(C21:I21)</f>
        <v>0</v>
      </c>
      <c r="K21" s="145"/>
    </row>
    <row r="22" spans="2:11">
      <c r="B22" s="111" t="s">
        <v>105</v>
      </c>
      <c r="C22" s="139"/>
      <c r="D22" s="139">
        <f>'BS`12'!E25</f>
        <v>324754</v>
      </c>
      <c r="E22" s="139"/>
      <c r="F22" s="139"/>
      <c r="G22" s="139"/>
      <c r="H22" s="139"/>
      <c r="I22" s="139"/>
      <c r="J22" s="142">
        <f>SUM(C22:I22)</f>
        <v>324754</v>
      </c>
      <c r="K22" s="145"/>
    </row>
    <row r="23" spans="2:11">
      <c r="B23" s="152" t="s">
        <v>106</v>
      </c>
      <c r="C23" s="147"/>
      <c r="D23" s="147"/>
      <c r="E23" s="148"/>
      <c r="F23" s="147"/>
      <c r="G23" s="147"/>
      <c r="H23" s="147">
        <f>'BS`12'!E29</f>
        <v>-9506324.4720000215</v>
      </c>
      <c r="I23" s="147"/>
      <c r="J23" s="142">
        <f>SUM(C23:I23)</f>
        <v>-9506324.4720000215</v>
      </c>
      <c r="K23" s="145"/>
    </row>
    <row r="24" spans="2:11">
      <c r="B24" s="152"/>
      <c r="C24" s="147"/>
      <c r="D24" s="147"/>
      <c r="E24" s="148"/>
      <c r="F24" s="147"/>
      <c r="G24" s="147"/>
      <c r="H24" s="147"/>
      <c r="I24" s="147"/>
      <c r="J24" s="142"/>
      <c r="K24" s="145"/>
    </row>
    <row r="25" spans="2:11">
      <c r="B25" s="153" t="s">
        <v>107</v>
      </c>
      <c r="C25" s="154">
        <f>SUM(C15:C23)</f>
        <v>4000000</v>
      </c>
      <c r="D25" s="154">
        <f>SUM(D15:D23)</f>
        <v>324754</v>
      </c>
      <c r="E25" s="154">
        <f t="shared" ref="E25:J25" si="2">SUM(E15:E23)</f>
        <v>400000</v>
      </c>
      <c r="F25" s="154">
        <f t="shared" si="2"/>
        <v>36500925.139999986</v>
      </c>
      <c r="G25" s="154">
        <f t="shared" si="2"/>
        <v>0</v>
      </c>
      <c r="H25" s="154">
        <f t="shared" si="2"/>
        <v>-9506324.4720000215</v>
      </c>
      <c r="I25" s="154">
        <f t="shared" si="2"/>
        <v>0</v>
      </c>
      <c r="J25" s="154">
        <f t="shared" si="2"/>
        <v>31719354.667999964</v>
      </c>
      <c r="K25" s="145"/>
    </row>
    <row r="26" spans="2:11" ht="14.25" thickBot="1">
      <c r="B26" s="155" t="s">
        <v>108</v>
      </c>
      <c r="C26" s="156">
        <f>C25</f>
        <v>4000000</v>
      </c>
      <c r="D26" s="156">
        <f>D25</f>
        <v>324754</v>
      </c>
      <c r="E26" s="156">
        <f t="shared" ref="E26:J26" si="3">E25</f>
        <v>400000</v>
      </c>
      <c r="F26" s="156">
        <f t="shared" si="3"/>
        <v>36500925.139999986</v>
      </c>
      <c r="G26" s="156">
        <f t="shared" si="3"/>
        <v>0</v>
      </c>
      <c r="H26" s="156">
        <f t="shared" si="3"/>
        <v>-9506324.4720000215</v>
      </c>
      <c r="I26" s="156">
        <f t="shared" si="3"/>
        <v>0</v>
      </c>
      <c r="J26" s="156">
        <f t="shared" si="3"/>
        <v>31719354.667999964</v>
      </c>
      <c r="K26" s="145"/>
    </row>
    <row r="27" spans="2:11" ht="14.25" thickTop="1">
      <c r="C27" s="145"/>
      <c r="D27" s="145"/>
      <c r="E27" s="145"/>
      <c r="F27" s="145"/>
      <c r="G27" s="145"/>
      <c r="H27" s="145"/>
      <c r="I27" s="145"/>
      <c r="K27" s="145"/>
    </row>
    <row r="29" spans="2:11">
      <c r="C29" s="145">
        <f>C26-'BS`12'!E24</f>
        <v>0</v>
      </c>
      <c r="D29" s="145"/>
      <c r="E29" s="145">
        <f>E26-'BS`12'!E27</f>
        <v>0</v>
      </c>
      <c r="F29" s="145">
        <f>F26-'BS`12'!E26</f>
        <v>0.13999998569488525</v>
      </c>
      <c r="G29" s="145">
        <f>G26-'BS`12'!E28</f>
        <v>0</v>
      </c>
      <c r="H29" s="145">
        <f>H26-'BS`12'!E29</f>
        <v>0</v>
      </c>
      <c r="J29" s="157">
        <f>J26-'BS`12'!E30</f>
        <v>0.13999998569488525</v>
      </c>
    </row>
  </sheetData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1:I45"/>
  <sheetViews>
    <sheetView zoomScaleSheetLayoutView="100" workbookViewId="0">
      <selection activeCell="L15" sqref="K15:L15"/>
    </sheetView>
  </sheetViews>
  <sheetFormatPr defaultRowHeight="14.25"/>
  <cols>
    <col min="1" max="1" width="3.85546875" style="224" customWidth="1"/>
    <col min="2" max="2" width="40.5703125" style="224" customWidth="1"/>
    <col min="3" max="3" width="4.5703125" style="225" customWidth="1"/>
    <col min="4" max="4" width="16.5703125" style="224" customWidth="1"/>
    <col min="5" max="5" width="4" style="225" customWidth="1"/>
    <col min="6" max="6" width="14.42578125" style="223" customWidth="1"/>
    <col min="7" max="7" width="12.140625" style="226" customWidth="1"/>
    <col min="8" max="16384" width="9.140625" style="224"/>
  </cols>
  <sheetData>
    <row r="1" spans="2:9" s="161" customFormat="1" ht="13.5">
      <c r="B1" s="158"/>
      <c r="C1" s="158"/>
      <c r="D1" s="158"/>
      <c r="E1" s="158"/>
      <c r="F1" s="159"/>
      <c r="G1" s="160"/>
    </row>
    <row r="2" spans="2:9" s="161" customFormat="1" ht="24.75" customHeight="1">
      <c r="B2" s="162"/>
      <c r="C2" s="162"/>
      <c r="D2" s="89" t="s">
        <v>66</v>
      </c>
      <c r="E2" s="57"/>
      <c r="F2" s="163" t="s">
        <v>66</v>
      </c>
      <c r="G2" s="164"/>
    </row>
    <row r="3" spans="2:9" s="161" customFormat="1" ht="13.5">
      <c r="C3" s="165"/>
      <c r="D3" s="89" t="s">
        <v>24</v>
      </c>
      <c r="E3" s="57"/>
      <c r="F3" s="163" t="s">
        <v>65</v>
      </c>
      <c r="G3" s="166"/>
    </row>
    <row r="4" spans="2:9" s="167" customFormat="1" ht="12.75">
      <c r="B4" s="167" t="s">
        <v>109</v>
      </c>
      <c r="C4" s="162"/>
      <c r="E4" s="162"/>
      <c r="F4" s="168"/>
      <c r="G4" s="169"/>
    </row>
    <row r="5" spans="2:9" s="167" customFormat="1" ht="12.75">
      <c r="B5" s="167" t="s">
        <v>110</v>
      </c>
      <c r="C5" s="162"/>
      <c r="D5" s="170">
        <v>-9295457.6800000016</v>
      </c>
      <c r="E5" s="171"/>
      <c r="F5" s="168">
        <v>26056309.07</v>
      </c>
      <c r="G5" s="169"/>
    </row>
    <row r="6" spans="2:9" s="161" customFormat="1" ht="13.5">
      <c r="B6" s="167" t="s">
        <v>111</v>
      </c>
      <c r="C6" s="162"/>
      <c r="D6" s="170"/>
      <c r="E6" s="171"/>
      <c r="F6" s="172"/>
      <c r="G6" s="173"/>
    </row>
    <row r="7" spans="2:9" s="180" customFormat="1" ht="12.75">
      <c r="B7" s="174" t="s">
        <v>112</v>
      </c>
      <c r="C7" s="175"/>
      <c r="D7" s="176">
        <v>812695</v>
      </c>
      <c r="E7" s="177"/>
      <c r="F7" s="178">
        <v>1023598</v>
      </c>
      <c r="G7" s="179"/>
    </row>
    <row r="8" spans="2:9" s="180" customFormat="1">
      <c r="B8" s="181" t="s">
        <v>113</v>
      </c>
      <c r="C8" s="182"/>
      <c r="D8" s="183"/>
      <c r="E8" s="182"/>
      <c r="F8" s="184"/>
      <c r="G8" s="179"/>
      <c r="I8" s="185"/>
    </row>
    <row r="9" spans="2:9" s="180" customFormat="1" ht="15">
      <c r="B9" s="186" t="s">
        <v>114</v>
      </c>
      <c r="C9" s="187"/>
      <c r="D9" s="186"/>
      <c r="E9" s="187"/>
      <c r="F9" s="184"/>
      <c r="G9" s="179"/>
    </row>
    <row r="10" spans="2:9" s="180" customFormat="1" ht="13.5">
      <c r="B10" s="188" t="s">
        <v>115</v>
      </c>
      <c r="C10" s="189"/>
      <c r="D10" s="190">
        <v>-210866.9319999993</v>
      </c>
      <c r="E10" s="191"/>
      <c r="F10" s="184">
        <v>-2744964.1069999994</v>
      </c>
      <c r="G10" s="179"/>
    </row>
    <row r="11" spans="2:9" s="161" customFormat="1" ht="13.5">
      <c r="B11" s="192" t="s">
        <v>116</v>
      </c>
      <c r="C11" s="165"/>
      <c r="D11" s="193"/>
      <c r="E11" s="194"/>
      <c r="F11" s="195">
        <v>0</v>
      </c>
      <c r="G11" s="173"/>
    </row>
    <row r="12" spans="2:9" s="167" customFormat="1" ht="12.75">
      <c r="B12" s="162" t="s">
        <v>117</v>
      </c>
      <c r="C12" s="162"/>
      <c r="D12" s="196">
        <f>SUM(D5:D11)</f>
        <v>-8693629.6120000016</v>
      </c>
      <c r="E12" s="196"/>
      <c r="F12" s="196">
        <f>SUM(F5:F11)</f>
        <v>24334942.963</v>
      </c>
      <c r="G12" s="169"/>
    </row>
    <row r="13" spans="2:9" s="180" customFormat="1" ht="12.75">
      <c r="B13" s="174"/>
      <c r="C13" s="175"/>
      <c r="D13" s="176"/>
      <c r="E13" s="177"/>
      <c r="F13" s="184"/>
      <c r="G13" s="179"/>
    </row>
    <row r="14" spans="2:9" s="180" customFormat="1" ht="12.75">
      <c r="B14" s="197" t="s">
        <v>118</v>
      </c>
      <c r="C14" s="198"/>
      <c r="D14" s="199"/>
      <c r="E14" s="200"/>
      <c r="F14" s="184"/>
      <c r="G14" s="179"/>
    </row>
    <row r="15" spans="2:9" s="161" customFormat="1" ht="13.5">
      <c r="B15" s="161" t="s">
        <v>119</v>
      </c>
      <c r="C15" s="165"/>
      <c r="D15" s="201">
        <v>931886</v>
      </c>
      <c r="E15" s="194"/>
      <c r="F15" s="172">
        <f>-293214</f>
        <v>-293214</v>
      </c>
      <c r="G15" s="173"/>
    </row>
    <row r="16" spans="2:9" s="167" customFormat="1" ht="16.5" customHeight="1">
      <c r="B16" s="202" t="s">
        <v>120</v>
      </c>
      <c r="C16" s="203"/>
      <c r="D16" s="204">
        <f>-SUM('BS`12'!E15-'BS`12'!G15)</f>
        <v>-19797082.199999988</v>
      </c>
      <c r="E16" s="205"/>
      <c r="F16" s="206">
        <v>-43254104.563000001</v>
      </c>
      <c r="G16" s="207"/>
    </row>
    <row r="17" spans="2:7" s="167" customFormat="1" ht="16.5" customHeight="1">
      <c r="B17" s="202" t="s">
        <v>121</v>
      </c>
      <c r="C17" s="203"/>
      <c r="D17" s="204">
        <f>-SUM('BS`12'!E16-'BS`12'!G16)</f>
        <v>1361471.5989999985</v>
      </c>
      <c r="E17" s="205"/>
      <c r="F17" s="206">
        <v>0</v>
      </c>
      <c r="G17" s="207"/>
    </row>
    <row r="18" spans="2:7" s="161" customFormat="1" ht="12" customHeight="1">
      <c r="B18" s="161" t="s">
        <v>122</v>
      </c>
      <c r="C18" s="165"/>
      <c r="D18" s="201">
        <f>(SUM('BS`12'!E42:E46)-SUM('BS`12'!G42:G46))</f>
        <v>25136155.213000026</v>
      </c>
      <c r="E18" s="194"/>
      <c r="F18" s="172">
        <v>2144055.5160476342</v>
      </c>
      <c r="G18" s="173"/>
    </row>
    <row r="19" spans="2:7" s="161" customFormat="1" ht="12" customHeight="1">
      <c r="B19" s="161" t="s">
        <v>123</v>
      </c>
      <c r="C19" s="165"/>
      <c r="D19" s="201">
        <f>SUM('BS`12'!E47-'BS`12'!G47)</f>
        <v>5740279</v>
      </c>
      <c r="E19" s="194"/>
      <c r="F19" s="172">
        <v>0</v>
      </c>
      <c r="G19" s="173"/>
    </row>
    <row r="20" spans="2:7" s="161" customFormat="1" ht="13.5">
      <c r="B20" s="161" t="s">
        <v>124</v>
      </c>
      <c r="C20" s="165"/>
      <c r="D20" s="201">
        <v>-5892247</v>
      </c>
      <c r="E20" s="194"/>
      <c r="F20" s="172">
        <v>3236542</v>
      </c>
      <c r="G20" s="173"/>
    </row>
    <row r="21" spans="2:7" s="161" customFormat="1" ht="13.5">
      <c r="B21" s="161" t="s">
        <v>125</v>
      </c>
      <c r="C21" s="165"/>
      <c r="D21" s="201">
        <v>760670</v>
      </c>
      <c r="E21" s="194"/>
      <c r="F21" s="172"/>
      <c r="G21" s="173"/>
    </row>
    <row r="22" spans="2:7" s="161" customFormat="1" ht="13.5">
      <c r="B22" s="208" t="s">
        <v>126</v>
      </c>
      <c r="C22" s="162"/>
      <c r="D22" s="209"/>
      <c r="E22" s="171"/>
      <c r="F22" s="195"/>
      <c r="G22" s="173"/>
    </row>
    <row r="23" spans="2:7" s="161" customFormat="1" ht="11.25" customHeight="1">
      <c r="C23" s="165"/>
      <c r="D23" s="196">
        <f>SUM(D14:D22)</f>
        <v>8241132.612000037</v>
      </c>
      <c r="E23" s="196"/>
      <c r="F23" s="196">
        <f>SUM(F14:F22)</f>
        <v>-38166721.046952367</v>
      </c>
      <c r="G23" s="169"/>
    </row>
    <row r="24" spans="2:7" s="161" customFormat="1" ht="13.5">
      <c r="B24" s="167" t="s">
        <v>127</v>
      </c>
      <c r="C24" s="162"/>
      <c r="D24" s="170"/>
      <c r="E24" s="171"/>
      <c r="F24" s="172"/>
      <c r="G24" s="173"/>
    </row>
    <row r="25" spans="2:7" s="161" customFormat="1" ht="13.5">
      <c r="B25" s="161" t="s">
        <v>128</v>
      </c>
      <c r="C25" s="165"/>
      <c r="D25" s="201">
        <f>-SUM('BS`12'!E12-'BS`12'!G12)-D7</f>
        <v>-1085424.0000000005</v>
      </c>
      <c r="E25" s="194"/>
      <c r="F25" s="172">
        <v>0</v>
      </c>
      <c r="G25" s="173"/>
    </row>
    <row r="26" spans="2:7" s="161" customFormat="1" ht="13.5">
      <c r="B26" s="210" t="s">
        <v>129</v>
      </c>
      <c r="C26" s="211"/>
      <c r="D26" s="201">
        <f>'BS`12'!E25-'BS`12'!G25</f>
        <v>324754</v>
      </c>
      <c r="E26" s="194"/>
      <c r="F26" s="172"/>
      <c r="G26" s="173"/>
    </row>
    <row r="27" spans="2:7" s="161" customFormat="1" ht="13.5">
      <c r="B27" s="161" t="s">
        <v>130</v>
      </c>
      <c r="C27" s="165"/>
      <c r="D27" s="201"/>
      <c r="E27" s="194"/>
      <c r="F27" s="172"/>
      <c r="G27" s="173"/>
    </row>
    <row r="28" spans="2:7" s="161" customFormat="1" ht="13.5">
      <c r="B28" s="192" t="s">
        <v>131</v>
      </c>
      <c r="C28" s="165"/>
      <c r="D28" s="193"/>
      <c r="E28" s="194"/>
      <c r="F28" s="195"/>
      <c r="G28" s="173"/>
    </row>
    <row r="29" spans="2:7" s="161" customFormat="1" ht="13.5">
      <c r="B29" s="167" t="s">
        <v>132</v>
      </c>
      <c r="C29" s="162"/>
      <c r="D29" s="196">
        <f>SUM(D25:D28)</f>
        <v>-760670.00000000047</v>
      </c>
      <c r="E29" s="196"/>
      <c r="F29" s="196">
        <f>SUM(F25:F28)</f>
        <v>0</v>
      </c>
      <c r="G29" s="169"/>
    </row>
    <row r="30" spans="2:7" s="161" customFormat="1" ht="9" customHeight="1">
      <c r="C30" s="165"/>
      <c r="D30" s="201"/>
      <c r="E30" s="194"/>
      <c r="F30" s="172"/>
      <c r="G30" s="173"/>
    </row>
    <row r="31" spans="2:7" s="161" customFormat="1" ht="13.5">
      <c r="B31" s="167" t="s">
        <v>133</v>
      </c>
      <c r="C31" s="162"/>
      <c r="D31" s="170"/>
      <c r="E31" s="171"/>
      <c r="F31" s="172"/>
      <c r="G31" s="173"/>
    </row>
    <row r="32" spans="2:7" s="161" customFormat="1" ht="13.5">
      <c r="B32" s="210" t="s">
        <v>134</v>
      </c>
      <c r="C32" s="211"/>
      <c r="D32" s="201"/>
      <c r="E32" s="194"/>
      <c r="F32" s="172">
        <f>SUM([2]BS!F92-[2]BS!O92)</f>
        <v>0</v>
      </c>
      <c r="G32" s="173"/>
    </row>
    <row r="33" spans="2:7" s="161" customFormat="1" ht="13.5">
      <c r="B33" s="210" t="s">
        <v>135</v>
      </c>
      <c r="C33" s="211"/>
      <c r="D33" s="201"/>
      <c r="E33" s="194"/>
      <c r="F33" s="172"/>
      <c r="G33" s="173"/>
    </row>
    <row r="34" spans="2:7" s="161" customFormat="1" ht="13.5">
      <c r="B34" s="212" t="s">
        <v>136</v>
      </c>
      <c r="C34" s="211"/>
      <c r="D34" s="193"/>
      <c r="E34" s="194"/>
      <c r="F34" s="195"/>
      <c r="G34" s="173"/>
    </row>
    <row r="35" spans="2:7" s="161" customFormat="1" ht="13.5">
      <c r="B35" s="213" t="s">
        <v>137</v>
      </c>
      <c r="C35" s="214"/>
      <c r="D35" s="196">
        <f>SUM(D32:D34)</f>
        <v>0</v>
      </c>
      <c r="E35" s="196"/>
      <c r="F35" s="196">
        <f>SUM(F32:F34)</f>
        <v>0</v>
      </c>
      <c r="G35" s="169"/>
    </row>
    <row r="36" spans="2:7" s="161" customFormat="1" ht="13.5">
      <c r="C36" s="165"/>
      <c r="D36" s="201"/>
      <c r="E36" s="194"/>
      <c r="F36" s="215"/>
      <c r="G36" s="173"/>
    </row>
    <row r="37" spans="2:7" s="161" customFormat="1" ht="13.5">
      <c r="B37" s="167" t="s">
        <v>138</v>
      </c>
      <c r="C37" s="162"/>
      <c r="D37" s="196">
        <f>SUM(D12+D23+D29+D35)</f>
        <v>-1213166.9999999651</v>
      </c>
      <c r="E37" s="196"/>
      <c r="F37" s="196">
        <f>SUM(F12+F23+F29+F35)</f>
        <v>-13831778.083952367</v>
      </c>
      <c r="G37" s="173"/>
    </row>
    <row r="38" spans="2:7" s="161" customFormat="1" ht="13.5">
      <c r="B38" s="167" t="s">
        <v>139</v>
      </c>
      <c r="C38" s="162"/>
      <c r="D38" s="170">
        <f>F39</f>
        <v>2004242.9060475826</v>
      </c>
      <c r="E38" s="171"/>
      <c r="F38" s="196">
        <f>[1]IV.CF!$C$39</f>
        <v>15836020.98999995</v>
      </c>
      <c r="G38" s="173"/>
    </row>
    <row r="39" spans="2:7" s="161" customFormat="1" ht="13.5">
      <c r="B39" s="167" t="s">
        <v>140</v>
      </c>
      <c r="C39" s="162"/>
      <c r="D39" s="196">
        <f>SUM(D37:D38)</f>
        <v>791075.90604761755</v>
      </c>
      <c r="E39" s="196"/>
      <c r="F39" s="196">
        <f>SUM(F37:F38)</f>
        <v>2004242.9060475826</v>
      </c>
      <c r="G39" s="169"/>
    </row>
    <row r="40" spans="2:7" s="161" customFormat="1" ht="13.5">
      <c r="C40" s="165"/>
      <c r="D40" s="201"/>
      <c r="E40" s="194"/>
      <c r="F40" s="215"/>
      <c r="G40" s="173"/>
    </row>
    <row r="41" spans="2:7" s="161" customFormat="1" ht="13.5">
      <c r="C41" s="165"/>
      <c r="E41" s="165"/>
      <c r="F41" s="215"/>
      <c r="G41" s="173"/>
    </row>
    <row r="42" spans="2:7" s="161" customFormat="1" ht="13.5">
      <c r="C42" s="165"/>
      <c r="D42" s="201"/>
      <c r="E42" s="165"/>
      <c r="F42" s="215"/>
      <c r="G42" s="173"/>
    </row>
    <row r="43" spans="2:7" s="161" customFormat="1">
      <c r="B43" s="216"/>
      <c r="C43" s="217"/>
      <c r="D43" s="218"/>
      <c r="E43" s="217"/>
      <c r="F43" s="219"/>
      <c r="G43" s="220"/>
    </row>
    <row r="44" spans="2:7" s="161" customFormat="1">
      <c r="C44" s="165"/>
      <c r="E44" s="165"/>
      <c r="F44" s="221"/>
      <c r="G44" s="222"/>
    </row>
    <row r="45" spans="2:7" s="161" customFormat="1">
      <c r="C45" s="165"/>
      <c r="E45" s="165"/>
      <c r="F45" s="223"/>
      <c r="G45" s="222"/>
    </row>
  </sheetData>
  <pageMargins left="0.7" right="0.7" top="0.75" bottom="0.75" header="0.3" footer="0.3"/>
  <pageSetup scale="84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COVER </vt:lpstr>
      <vt:lpstr>BS`12</vt:lpstr>
      <vt:lpstr>PL`12</vt:lpstr>
      <vt:lpstr>CAP`12</vt:lpstr>
      <vt:lpstr>CF `12</vt:lpstr>
      <vt:lpstr>'BS`12'!Print_Area</vt:lpstr>
      <vt:lpstr>'CAP`12'!Print_Area</vt:lpstr>
      <vt:lpstr>'CF `12'!Print_Area</vt:lpstr>
      <vt:lpstr>'PL`12'!Print_Area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2013-07-23T09:08:48Z</dcterms:created>
  <dcterms:modified xsi:type="dcterms:W3CDTF">2021-11-29T09:03:26Z</dcterms:modified>
</cp:coreProperties>
</file>