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Pasqyrat 15 Star Trans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BN177" i="1" l="1"/>
  <c r="AX131" i="1"/>
  <c r="AX130" i="1"/>
  <c r="N125" i="1"/>
  <c r="M125" i="1"/>
  <c r="V124" i="1"/>
  <c r="U124" i="1"/>
  <c r="N124" i="1"/>
  <c r="M124" i="1"/>
  <c r="V123" i="1"/>
  <c r="U123" i="1"/>
  <c r="N123" i="1"/>
  <c r="M123" i="1"/>
  <c r="V122" i="1"/>
  <c r="U122" i="1"/>
  <c r="N122" i="1"/>
  <c r="M122" i="1"/>
  <c r="V121" i="1"/>
  <c r="U121" i="1"/>
  <c r="N121" i="1"/>
  <c r="M121" i="1"/>
  <c r="V120" i="1"/>
  <c r="U120" i="1"/>
  <c r="N120" i="1"/>
  <c r="M120" i="1"/>
  <c r="V119" i="1"/>
  <c r="U119" i="1"/>
  <c r="N119" i="1"/>
  <c r="M119" i="1"/>
  <c r="V118" i="1"/>
  <c r="U118" i="1"/>
  <c r="N118" i="1"/>
  <c r="M118" i="1"/>
  <c r="V117" i="1"/>
  <c r="U117" i="1"/>
  <c r="N117" i="1"/>
  <c r="M117" i="1"/>
  <c r="V116" i="1"/>
  <c r="U116" i="1"/>
  <c r="N116" i="1"/>
  <c r="M116" i="1"/>
  <c r="V115" i="1"/>
  <c r="U115" i="1"/>
  <c r="N115" i="1"/>
  <c r="M115" i="1"/>
  <c r="V114" i="1"/>
  <c r="U114" i="1"/>
  <c r="N114" i="1"/>
  <c r="M114" i="1"/>
  <c r="V113" i="1"/>
  <c r="U113" i="1"/>
  <c r="N113" i="1"/>
  <c r="M113" i="1"/>
  <c r="V112" i="1"/>
  <c r="U112" i="1"/>
  <c r="N112" i="1"/>
  <c r="M112" i="1"/>
  <c r="V111" i="1"/>
  <c r="U111" i="1"/>
  <c r="N111" i="1"/>
  <c r="M111" i="1"/>
  <c r="V110" i="1"/>
  <c r="U110" i="1"/>
  <c r="N110" i="1"/>
  <c r="M110" i="1"/>
  <c r="V109" i="1"/>
  <c r="U109" i="1"/>
  <c r="N109" i="1"/>
  <c r="M109" i="1"/>
  <c r="V108" i="1"/>
  <c r="U108" i="1"/>
  <c r="N108" i="1"/>
  <c r="M108" i="1"/>
  <c r="V107" i="1"/>
  <c r="U107" i="1"/>
  <c r="N107" i="1"/>
  <c r="M107" i="1"/>
  <c r="V106" i="1"/>
  <c r="U106" i="1"/>
  <c r="N106" i="1"/>
  <c r="M106" i="1"/>
  <c r="V105" i="1"/>
  <c r="U105" i="1"/>
  <c r="N105" i="1"/>
  <c r="M105" i="1"/>
  <c r="V104" i="1"/>
  <c r="U104" i="1"/>
  <c r="N104" i="1"/>
  <c r="M104" i="1"/>
  <c r="V103" i="1"/>
  <c r="U103" i="1"/>
  <c r="N103" i="1"/>
  <c r="M103" i="1"/>
  <c r="V102" i="1"/>
  <c r="U102" i="1"/>
  <c r="N102" i="1"/>
  <c r="M102" i="1"/>
  <c r="V101" i="1"/>
  <c r="U101" i="1"/>
  <c r="N101" i="1"/>
  <c r="M101" i="1"/>
  <c r="V100" i="1"/>
  <c r="U100" i="1"/>
  <c r="N100" i="1"/>
  <c r="M100" i="1"/>
  <c r="V99" i="1"/>
  <c r="U99" i="1"/>
  <c r="N99" i="1"/>
  <c r="M99" i="1"/>
  <c r="V98" i="1"/>
  <c r="U98" i="1"/>
  <c r="N98" i="1"/>
  <c r="M98" i="1"/>
  <c r="V97" i="1"/>
  <c r="U97" i="1"/>
  <c r="N97" i="1"/>
  <c r="M97" i="1"/>
  <c r="V96" i="1"/>
  <c r="U96" i="1"/>
  <c r="N96" i="1"/>
  <c r="M96" i="1"/>
  <c r="V95" i="1"/>
  <c r="U95" i="1"/>
  <c r="N95" i="1"/>
  <c r="M95" i="1"/>
  <c r="V94" i="1"/>
  <c r="U94" i="1"/>
  <c r="N94" i="1"/>
  <c r="M94" i="1"/>
  <c r="V93" i="1"/>
  <c r="U93" i="1"/>
  <c r="N93" i="1"/>
  <c r="M93" i="1"/>
  <c r="V92" i="1"/>
  <c r="U92" i="1"/>
  <c r="N92" i="1"/>
  <c r="M92" i="1"/>
  <c r="V91" i="1"/>
  <c r="U91" i="1"/>
  <c r="N91" i="1"/>
  <c r="M91" i="1"/>
  <c r="V90" i="1"/>
  <c r="U90" i="1"/>
  <c r="N90" i="1"/>
  <c r="M90" i="1"/>
  <c r="V89" i="1"/>
  <c r="U89" i="1"/>
  <c r="N89" i="1"/>
  <c r="M89" i="1"/>
  <c r="V88" i="1"/>
  <c r="U88" i="1"/>
  <c r="N88" i="1"/>
  <c r="M88" i="1"/>
  <c r="V87" i="1"/>
  <c r="U87" i="1"/>
  <c r="N87" i="1"/>
  <c r="M87" i="1"/>
  <c r="V86" i="1"/>
  <c r="U86" i="1"/>
  <c r="N86" i="1"/>
  <c r="M86" i="1"/>
  <c r="V85" i="1"/>
  <c r="N57" i="1" s="1"/>
  <c r="U85" i="1"/>
  <c r="N85" i="1"/>
  <c r="M85" i="1"/>
  <c r="C85" i="1"/>
  <c r="B85" i="1"/>
  <c r="N84" i="1"/>
  <c r="M84" i="1"/>
  <c r="F82" i="1"/>
  <c r="E82" i="1"/>
  <c r="C82" i="1"/>
  <c r="B82" i="1"/>
  <c r="F81" i="1"/>
  <c r="E81" i="1"/>
  <c r="C81" i="1"/>
  <c r="B81" i="1"/>
  <c r="F80" i="1"/>
  <c r="E80" i="1"/>
  <c r="C80" i="1"/>
  <c r="B80" i="1"/>
  <c r="F79" i="1"/>
  <c r="E79" i="1"/>
  <c r="C79" i="1"/>
  <c r="B79" i="1"/>
  <c r="F78" i="1"/>
  <c r="E78" i="1"/>
  <c r="C78" i="1"/>
  <c r="B78" i="1"/>
  <c r="M77" i="1"/>
  <c r="F77" i="1"/>
  <c r="E77" i="1"/>
  <c r="C77" i="1"/>
  <c r="B77" i="1"/>
  <c r="F76" i="1"/>
  <c r="E76" i="1"/>
  <c r="C76" i="1"/>
  <c r="B76" i="1"/>
  <c r="M75" i="1"/>
  <c r="F75" i="1"/>
  <c r="E75" i="1"/>
  <c r="C75" i="1"/>
  <c r="B75" i="1"/>
  <c r="F74" i="1"/>
  <c r="E74" i="1"/>
  <c r="C74" i="1"/>
  <c r="B74" i="1"/>
  <c r="F73" i="1"/>
  <c r="E73" i="1"/>
  <c r="C73" i="1"/>
  <c r="B73" i="1"/>
  <c r="M72" i="1"/>
  <c r="F72" i="1"/>
  <c r="E72" i="1"/>
  <c r="C72" i="1"/>
  <c r="B72" i="1"/>
  <c r="F71" i="1"/>
  <c r="E71" i="1"/>
  <c r="C71" i="1"/>
  <c r="B71" i="1"/>
  <c r="N70" i="1"/>
  <c r="N75" i="1" s="1"/>
  <c r="M70" i="1"/>
  <c r="F70" i="1"/>
  <c r="E70" i="1"/>
  <c r="C70" i="1"/>
  <c r="B70" i="1"/>
  <c r="F69" i="1"/>
  <c r="E69" i="1"/>
  <c r="C69" i="1"/>
  <c r="B69" i="1"/>
  <c r="F68" i="1"/>
  <c r="E68" i="1"/>
  <c r="C68" i="1"/>
  <c r="B68" i="1"/>
  <c r="F67" i="1"/>
  <c r="E67" i="1"/>
  <c r="C67" i="1"/>
  <c r="B67" i="1"/>
  <c r="F66" i="1"/>
  <c r="E66" i="1"/>
  <c r="C66" i="1"/>
  <c r="B66" i="1"/>
  <c r="N65" i="1"/>
  <c r="M65" i="1"/>
  <c r="F65" i="1"/>
  <c r="E65" i="1"/>
  <c r="C65" i="1"/>
  <c r="B65" i="1"/>
  <c r="N64" i="1"/>
  <c r="M64" i="1"/>
  <c r="F64" i="1"/>
  <c r="E64" i="1"/>
  <c r="C64" i="1"/>
  <c r="B64" i="1"/>
  <c r="N63" i="1"/>
  <c r="M63" i="1"/>
  <c r="F63" i="1"/>
  <c r="E63" i="1"/>
  <c r="C63" i="1"/>
  <c r="B63" i="1"/>
  <c r="N62" i="1"/>
  <c r="N61" i="1" s="1"/>
  <c r="M62" i="1"/>
  <c r="M61" i="1" s="1"/>
  <c r="F62" i="1"/>
  <c r="E62" i="1"/>
  <c r="C62" i="1"/>
  <c r="B62" i="1"/>
  <c r="F61" i="1"/>
  <c r="E61" i="1"/>
  <c r="C61" i="1"/>
  <c r="B61" i="1"/>
  <c r="N60" i="1"/>
  <c r="M60" i="1"/>
  <c r="F60" i="1"/>
  <c r="E60" i="1"/>
  <c r="C60" i="1"/>
  <c r="B60" i="1"/>
  <c r="F59" i="1"/>
  <c r="E59" i="1"/>
  <c r="C59" i="1"/>
  <c r="B59" i="1"/>
  <c r="AF58" i="1"/>
  <c r="AC58" i="1"/>
  <c r="N58" i="1"/>
  <c r="F58" i="1"/>
  <c r="E58" i="1"/>
  <c r="C58" i="1"/>
  <c r="B58" i="1"/>
  <c r="M57" i="1"/>
  <c r="F57" i="1"/>
  <c r="E57" i="1"/>
  <c r="C57" i="1"/>
  <c r="B57" i="1"/>
  <c r="AH56" i="1"/>
  <c r="AG56" i="1"/>
  <c r="AF56" i="1"/>
  <c r="AE56" i="1"/>
  <c r="AE58" i="1" s="1"/>
  <c r="AD56" i="1"/>
  <c r="AD58" i="1" s="1"/>
  <c r="AC56" i="1"/>
  <c r="AB56" i="1"/>
  <c r="F56" i="1"/>
  <c r="E56" i="1"/>
  <c r="C56" i="1"/>
  <c r="B56" i="1"/>
  <c r="F55" i="1"/>
  <c r="E55" i="1"/>
  <c r="C55" i="1"/>
  <c r="B55" i="1"/>
  <c r="F54" i="1"/>
  <c r="E54" i="1"/>
  <c r="C54" i="1"/>
  <c r="B54" i="1"/>
  <c r="AJ53" i="1"/>
  <c r="Z53" i="1"/>
  <c r="F53" i="1"/>
  <c r="E53" i="1"/>
  <c r="C53" i="1"/>
  <c r="B53" i="1"/>
  <c r="AJ52" i="1"/>
  <c r="Z52" i="1"/>
  <c r="F52" i="1"/>
  <c r="E52" i="1"/>
  <c r="C52" i="1"/>
  <c r="M11" i="1" s="1"/>
  <c r="M9" i="1" s="1"/>
  <c r="B52" i="1"/>
  <c r="AJ51" i="1"/>
  <c r="Z51" i="1"/>
  <c r="K51" i="1"/>
  <c r="F51" i="1"/>
  <c r="E51" i="1"/>
  <c r="C51" i="1"/>
  <c r="B51" i="1"/>
  <c r="AJ50" i="1"/>
  <c r="Z50" i="1"/>
  <c r="K50" i="1"/>
  <c r="F50" i="1"/>
  <c r="E50" i="1"/>
  <c r="C50" i="1"/>
  <c r="B50" i="1"/>
  <c r="AJ49" i="1"/>
  <c r="Z49" i="1"/>
  <c r="F49" i="1"/>
  <c r="E49" i="1"/>
  <c r="C49" i="1"/>
  <c r="B49" i="1"/>
  <c r="N10" i="1" s="1"/>
  <c r="N9" i="1" s="1"/>
  <c r="AJ48" i="1"/>
  <c r="Z48" i="1"/>
  <c r="F48" i="1"/>
  <c r="E48" i="1"/>
  <c r="C48" i="1"/>
  <c r="B48" i="1"/>
  <c r="AJ47" i="1"/>
  <c r="Z47" i="1"/>
  <c r="F47" i="1"/>
  <c r="E47" i="1"/>
  <c r="C47" i="1"/>
  <c r="B47" i="1"/>
  <c r="N32" i="1" s="1"/>
  <c r="N31" i="1" s="1"/>
  <c r="F46" i="1"/>
  <c r="E46" i="1"/>
  <c r="U20" i="1" s="1"/>
  <c r="U12" i="1" s="1"/>
  <c r="U7" i="1" s="1"/>
  <c r="U32" i="1" s="1"/>
  <c r="C46" i="1"/>
  <c r="B46" i="1"/>
  <c r="N18" i="1" s="1"/>
  <c r="F45" i="1"/>
  <c r="E45" i="1"/>
  <c r="C45" i="1"/>
  <c r="B45" i="1"/>
  <c r="F44" i="1"/>
  <c r="E44" i="1"/>
  <c r="C44" i="1"/>
  <c r="B44" i="1"/>
  <c r="N16" i="1" s="1"/>
  <c r="F43" i="1"/>
  <c r="E43" i="1"/>
  <c r="C43" i="1"/>
  <c r="B43" i="1"/>
  <c r="F42" i="1"/>
  <c r="E42" i="1"/>
  <c r="C42" i="1"/>
  <c r="B42" i="1"/>
  <c r="V41" i="1"/>
  <c r="AG46" i="1" s="1"/>
  <c r="AG58" i="1" s="1"/>
  <c r="N41" i="1"/>
  <c r="F41" i="1"/>
  <c r="V17" i="1" s="1"/>
  <c r="E41" i="1"/>
  <c r="C41" i="1"/>
  <c r="B41" i="1"/>
  <c r="AP40" i="1"/>
  <c r="F40" i="1"/>
  <c r="E40" i="1"/>
  <c r="C40" i="1"/>
  <c r="B40" i="1"/>
  <c r="N39" i="1"/>
  <c r="F39" i="1"/>
  <c r="E39" i="1"/>
  <c r="C39" i="1"/>
  <c r="B39" i="1"/>
  <c r="N38" i="1"/>
  <c r="F38" i="1"/>
  <c r="E38" i="1"/>
  <c r="C38" i="1"/>
  <c r="B38" i="1"/>
  <c r="N37" i="1"/>
  <c r="F37" i="1"/>
  <c r="E37" i="1"/>
  <c r="C37" i="1"/>
  <c r="B37" i="1"/>
  <c r="V36" i="1"/>
  <c r="F36" i="1"/>
  <c r="E36" i="1"/>
  <c r="C36" i="1"/>
  <c r="B36" i="1"/>
  <c r="F35" i="1"/>
  <c r="E35" i="1"/>
  <c r="C35" i="1"/>
  <c r="M14" i="1" s="1"/>
  <c r="M13" i="1" s="1"/>
  <c r="B35" i="1"/>
  <c r="F34" i="1"/>
  <c r="E34" i="1"/>
  <c r="C34" i="1"/>
  <c r="B34" i="1"/>
  <c r="F33" i="1"/>
  <c r="E33" i="1"/>
  <c r="C33" i="1"/>
  <c r="B33" i="1"/>
  <c r="AC32" i="1"/>
  <c r="M32" i="1"/>
  <c r="M31" i="1" s="1"/>
  <c r="F32" i="1"/>
  <c r="E32" i="1"/>
  <c r="C32" i="1"/>
  <c r="B32" i="1"/>
  <c r="AC31" i="1"/>
  <c r="F31" i="1"/>
  <c r="E31" i="1"/>
  <c r="C31" i="1"/>
  <c r="M26" i="1" s="1"/>
  <c r="B31" i="1"/>
  <c r="F30" i="1"/>
  <c r="E30" i="1"/>
  <c r="C30" i="1"/>
  <c r="M25" i="1" s="1"/>
  <c r="B30" i="1"/>
  <c r="F29" i="1"/>
  <c r="E29" i="1"/>
  <c r="C29" i="1"/>
  <c r="M23" i="1" s="1"/>
  <c r="B29" i="1"/>
  <c r="F28" i="1"/>
  <c r="E28" i="1"/>
  <c r="C28" i="1"/>
  <c r="B28" i="1"/>
  <c r="N27" i="1"/>
  <c r="M27" i="1"/>
  <c r="F27" i="1"/>
  <c r="E27" i="1"/>
  <c r="C27" i="1"/>
  <c r="B27" i="1"/>
  <c r="AG26" i="1"/>
  <c r="AF26" i="1"/>
  <c r="AE26" i="1"/>
  <c r="AC26" i="1"/>
  <c r="AA26" i="1"/>
  <c r="Z26" i="1"/>
  <c r="V26" i="1"/>
  <c r="U26" i="1"/>
  <c r="N26" i="1"/>
  <c r="F26" i="1"/>
  <c r="E26" i="1"/>
  <c r="C26" i="1"/>
  <c r="B26" i="1"/>
  <c r="V25" i="1"/>
  <c r="U25" i="1"/>
  <c r="N25" i="1"/>
  <c r="F25" i="1"/>
  <c r="E25" i="1"/>
  <c r="C25" i="1"/>
  <c r="B25" i="1"/>
  <c r="F24" i="1"/>
  <c r="E24" i="1"/>
  <c r="C24" i="1"/>
  <c r="B24" i="1"/>
  <c r="N23" i="1"/>
  <c r="F23" i="1"/>
  <c r="E23" i="1"/>
  <c r="C23" i="1"/>
  <c r="B23" i="1"/>
  <c r="N40" i="1" s="1"/>
  <c r="N36" i="1" s="1"/>
  <c r="N34" i="1" s="1"/>
  <c r="N22" i="1"/>
  <c r="N21" i="1" s="1"/>
  <c r="M22" i="1"/>
  <c r="M21" i="1" s="1"/>
  <c r="F22" i="1"/>
  <c r="E22" i="1"/>
  <c r="C22" i="1"/>
  <c r="M39" i="1" s="1"/>
  <c r="B22" i="1"/>
  <c r="F21" i="1"/>
  <c r="E21" i="1"/>
  <c r="C21" i="1"/>
  <c r="B21" i="1"/>
  <c r="V20" i="1"/>
  <c r="F20" i="1"/>
  <c r="E20" i="1"/>
  <c r="C20" i="1"/>
  <c r="M37" i="1" s="1"/>
  <c r="B20" i="1"/>
  <c r="V19" i="1"/>
  <c r="U19" i="1"/>
  <c r="F19" i="1"/>
  <c r="E19" i="1"/>
  <c r="C19" i="1"/>
  <c r="B19" i="1"/>
  <c r="N44" i="1" s="1"/>
  <c r="V18" i="1"/>
  <c r="U18" i="1"/>
  <c r="M18" i="1"/>
  <c r="F18" i="1"/>
  <c r="E18" i="1"/>
  <c r="C18" i="1"/>
  <c r="B18" i="1"/>
  <c r="AQ17" i="1"/>
  <c r="U17" i="1"/>
  <c r="N17" i="1"/>
  <c r="M17" i="1"/>
  <c r="F17" i="1"/>
  <c r="V10" i="1" s="1"/>
  <c r="V9" i="1" s="1"/>
  <c r="E17" i="1"/>
  <c r="C17" i="1"/>
  <c r="B17" i="1"/>
  <c r="AH16" i="1"/>
  <c r="AD16" i="1"/>
  <c r="AI16" i="1" s="1"/>
  <c r="V16" i="1"/>
  <c r="U16" i="1"/>
  <c r="M16" i="1"/>
  <c r="F16" i="1"/>
  <c r="E16" i="1"/>
  <c r="C16" i="1"/>
  <c r="B16" i="1"/>
  <c r="AH15" i="1"/>
  <c r="AI15" i="1" s="1"/>
  <c r="AD15" i="1"/>
  <c r="V15" i="1"/>
  <c r="U15" i="1"/>
  <c r="F15" i="1"/>
  <c r="E15" i="1"/>
  <c r="C15" i="1"/>
  <c r="B15" i="1"/>
  <c r="AH14" i="1"/>
  <c r="AD14" i="1"/>
  <c r="AI14" i="1" s="1"/>
  <c r="AB14" i="1"/>
  <c r="AB26" i="1" s="1"/>
  <c r="V14" i="1"/>
  <c r="U14" i="1"/>
  <c r="N14" i="1"/>
  <c r="F14" i="1"/>
  <c r="E14" i="1"/>
  <c r="C14" i="1"/>
  <c r="B14" i="1"/>
  <c r="AP13" i="1"/>
  <c r="AP12" i="1" s="1"/>
  <c r="AH13" i="1"/>
  <c r="AD13" i="1"/>
  <c r="AI13" i="1" s="1"/>
  <c r="V13" i="1"/>
  <c r="U13" i="1"/>
  <c r="F13" i="1"/>
  <c r="E13" i="1"/>
  <c r="C13" i="1"/>
  <c r="B13" i="1"/>
  <c r="AQ12" i="1"/>
  <c r="AI12" i="1"/>
  <c r="M44" i="1" s="1"/>
  <c r="AH12" i="1"/>
  <c r="AH26" i="1" s="1"/>
  <c r="AD12" i="1"/>
  <c r="AD26" i="1" s="1"/>
  <c r="F12" i="1"/>
  <c r="V43" i="1" s="1"/>
  <c r="E12" i="1"/>
  <c r="C12" i="1"/>
  <c r="B12" i="1"/>
  <c r="N11" i="1"/>
  <c r="F11" i="1"/>
  <c r="V42" i="1" s="1"/>
  <c r="AH46" i="1" s="1"/>
  <c r="E11" i="1"/>
  <c r="C11" i="1"/>
  <c r="C83" i="1" s="1"/>
  <c r="B11" i="1"/>
  <c r="U10" i="1"/>
  <c r="M10" i="1"/>
  <c r="F10" i="1"/>
  <c r="E10" i="1"/>
  <c r="U41" i="1" s="1"/>
  <c r="C10" i="1"/>
  <c r="B10" i="1"/>
  <c r="U9" i="1"/>
  <c r="F9" i="1"/>
  <c r="V40" i="1" s="1"/>
  <c r="E9" i="1"/>
  <c r="U40" i="1" s="1"/>
  <c r="C9" i="1"/>
  <c r="B9" i="1"/>
  <c r="F8" i="1"/>
  <c r="E8" i="1"/>
  <c r="C8" i="1"/>
  <c r="B8" i="1"/>
  <c r="F7" i="1"/>
  <c r="E7" i="1"/>
  <c r="U36" i="1" s="1"/>
  <c r="C7" i="1"/>
  <c r="B7" i="1"/>
  <c r="B83" i="1" s="1"/>
  <c r="AO4" i="1"/>
  <c r="AO3" i="1"/>
  <c r="K3" i="1"/>
  <c r="S2" i="1"/>
  <c r="K2" i="1"/>
  <c r="S1" i="1"/>
  <c r="M67" i="1" l="1"/>
  <c r="M76" i="1" s="1"/>
  <c r="M66" i="1"/>
  <c r="V12" i="1"/>
  <c r="AP20" i="1" s="1"/>
  <c r="AP17" i="1"/>
  <c r="M40" i="1"/>
  <c r="O17" i="1"/>
  <c r="N13" i="1"/>
  <c r="N8" i="1"/>
  <c r="N47" i="1" s="1"/>
  <c r="N48" i="1" s="1"/>
  <c r="N66" i="1"/>
  <c r="AB46" i="1"/>
  <c r="AP34" i="1"/>
  <c r="AP33" i="1" s="1"/>
  <c r="M41" i="1"/>
  <c r="M8" i="1"/>
  <c r="N67" i="1"/>
  <c r="N76" i="1" s="1"/>
  <c r="N78" i="1" s="1"/>
  <c r="V33" i="1"/>
  <c r="AI46" i="1"/>
  <c r="AA54" i="1" s="1"/>
  <c r="AA56" i="1" s="1"/>
  <c r="AA58" i="1" s="1"/>
  <c r="U42" i="1"/>
  <c r="V7" i="1"/>
  <c r="V32" i="1" s="1"/>
  <c r="V44" i="1" s="1"/>
  <c r="AQ20" i="1"/>
  <c r="M38" i="1"/>
  <c r="M36" i="1" s="1"/>
  <c r="M34" i="1" s="1"/>
  <c r="AP19" i="1"/>
  <c r="E83" i="1"/>
  <c r="AI26" i="1"/>
  <c r="AP28" i="1"/>
  <c r="AP26" i="1" s="1"/>
  <c r="F83" i="1"/>
  <c r="AJ46" i="1" l="1"/>
  <c r="Z46" i="1"/>
  <c r="AB58" i="1"/>
  <c r="M47" i="1"/>
  <c r="M78" i="1"/>
  <c r="U43" i="1" s="1"/>
  <c r="AI54" i="1" s="1"/>
  <c r="AP11" i="1"/>
  <c r="AP10" i="1" s="1"/>
  <c r="AP39" i="1" s="1"/>
  <c r="AP41" i="1" s="1"/>
  <c r="Z58" i="1" l="1"/>
  <c r="AI58" i="1"/>
  <c r="AI56" i="1"/>
  <c r="Z54" i="1"/>
  <c r="Z56" i="1" s="1"/>
  <c r="AJ54" i="1"/>
  <c r="AJ56" i="1" s="1"/>
  <c r="AJ58" i="1"/>
  <c r="U33" i="1"/>
  <c r="U44" i="1" s="1"/>
  <c r="M48" i="1" s="1"/>
  <c r="M49" i="1" s="1"/>
</calcChain>
</file>

<file path=xl/comments1.xml><?xml version="1.0" encoding="utf-8"?>
<comments xmlns="http://schemas.openxmlformats.org/spreadsheetml/2006/main">
  <authors>
    <author>EIA</author>
  </authors>
  <commentList>
    <comment ref="U20" authorId="0">
      <text>
        <r>
          <rPr>
            <b/>
            <sz val="8"/>
            <color indexed="81"/>
            <rFont val="Tahoma"/>
            <family val="2"/>
          </rPr>
          <t>EIA:</t>
        </r>
        <r>
          <rPr>
            <sz val="8"/>
            <color indexed="81"/>
            <rFont val="Tahoma"/>
            <family val="2"/>
          </rPr>
          <t xml:space="preserve">
duhet te ndahet si ze ortak dhe huamarrje
</t>
        </r>
      </text>
    </comment>
  </commentList>
</comments>
</file>

<file path=xl/sharedStrings.xml><?xml version="1.0" encoding="utf-8"?>
<sst xmlns="http://schemas.openxmlformats.org/spreadsheetml/2006/main" count="521" uniqueCount="437">
  <si>
    <t xml:space="preserve">Shoqeria  </t>
  </si>
  <si>
    <t>Ne   Leke</t>
  </si>
  <si>
    <t xml:space="preserve">                 AKTIVI</t>
  </si>
  <si>
    <t xml:space="preserve">               PASIVI</t>
  </si>
  <si>
    <t>Pasqyrat    Financiare    te    Vitit   2015</t>
  </si>
  <si>
    <t>GJENDJE</t>
  </si>
  <si>
    <t>GJENDJE E</t>
  </si>
  <si>
    <t>LLOGARIA</t>
  </si>
  <si>
    <t xml:space="preserve"> Pasqyrat    Financiare    te    Vitit   2015</t>
  </si>
  <si>
    <t>FILLIMIT</t>
  </si>
  <si>
    <t>FUNDIT</t>
  </si>
  <si>
    <t>Nr</t>
  </si>
  <si>
    <t>PASIVET  DHE  KAPITALI</t>
  </si>
  <si>
    <t>Shenime</t>
  </si>
  <si>
    <t>Periudha</t>
  </si>
  <si>
    <t>PASQYRA E AMORTIZIMEVE</t>
  </si>
  <si>
    <t xml:space="preserve">                                                                    A   K   T   I   V   E   T</t>
  </si>
  <si>
    <t>Raportuese</t>
  </si>
  <si>
    <t>Para ardhese</t>
  </si>
  <si>
    <t>Pasqyra   e   Fluksit   Monetar  -  Metoda  Indirekte   2015</t>
  </si>
  <si>
    <t xml:space="preserve">101-       </t>
  </si>
  <si>
    <t>I</t>
  </si>
  <si>
    <t>P A S I V E T      A F A T S H K U R T E R A</t>
  </si>
  <si>
    <t xml:space="preserve">                                 </t>
  </si>
  <si>
    <t>Shuma</t>
  </si>
  <si>
    <t xml:space="preserve">              SHTESA</t>
  </si>
  <si>
    <t xml:space="preserve"> PAKESIME</t>
  </si>
  <si>
    <t>104-105</t>
  </si>
  <si>
    <t xml:space="preserve">                                                               A K T I V E T    A F A T S H K U R T R A</t>
  </si>
  <si>
    <t>Derivativet</t>
  </si>
  <si>
    <t xml:space="preserve">                                              </t>
  </si>
  <si>
    <t>e akum.</t>
  </si>
  <si>
    <t>Plotes.</t>
  </si>
  <si>
    <t>Elem.</t>
  </si>
  <si>
    <t>Pasqyra e fluksit monetar - Metoda Indirekte</t>
  </si>
  <si>
    <t>1061-</t>
  </si>
  <si>
    <t>Aktivet  monetare</t>
  </si>
  <si>
    <t>Huamarjet</t>
  </si>
  <si>
    <t xml:space="preserve">  ne</t>
  </si>
  <si>
    <t>te lidh.</t>
  </si>
  <si>
    <t>Amort.</t>
  </si>
  <si>
    <t>Gjithsej</t>
  </si>
  <si>
    <t>te kal.</t>
  </si>
  <si>
    <t>te nxjer</t>
  </si>
  <si>
    <t>ne mbyll</t>
  </si>
  <si>
    <t>1068-</t>
  </si>
  <si>
    <t>&gt;</t>
  </si>
  <si>
    <t>Banka</t>
  </si>
  <si>
    <t>Overdraftet bankare</t>
  </si>
  <si>
    <t>celje</t>
  </si>
  <si>
    <t>me nje</t>
  </si>
  <si>
    <t>vjetor</t>
  </si>
  <si>
    <t>ne akt.</t>
  </si>
  <si>
    <t>te shit.</t>
  </si>
  <si>
    <t>jashte</t>
  </si>
  <si>
    <t xml:space="preserve">  te</t>
  </si>
  <si>
    <t>Fluksi i parave nga veprimtaria e shfrytezimit</t>
  </si>
  <si>
    <t>107-</t>
  </si>
  <si>
    <t>Arka</t>
  </si>
  <si>
    <t>Huamarrje afat shkuatra</t>
  </si>
  <si>
    <t>te ushtr.</t>
  </si>
  <si>
    <t>rivleres.</t>
  </si>
  <si>
    <t>qarkull</t>
  </si>
  <si>
    <t>perdor</t>
  </si>
  <si>
    <t>ushtr.</t>
  </si>
  <si>
    <t>Fitimi para tatimit</t>
  </si>
  <si>
    <t>121-</t>
  </si>
  <si>
    <t>Derivative dhe aktive te mbajtura per tregtim</t>
  </si>
  <si>
    <t>Huat  dhe  parapagimet</t>
  </si>
  <si>
    <t xml:space="preserve">  I.   1-  Aktivet  jo  Materiale</t>
  </si>
  <si>
    <t>Rregullime per :</t>
  </si>
  <si>
    <t>129-</t>
  </si>
  <si>
    <t>Aktive te tjera financiare afatshkurtra</t>
  </si>
  <si>
    <t>Te pagushme ndaj furnitoreve</t>
  </si>
  <si>
    <t xml:space="preserve"> II.   8-Ndertesa</t>
  </si>
  <si>
    <t>Amortizimin</t>
  </si>
  <si>
    <t>131-138</t>
  </si>
  <si>
    <t>Kliente</t>
  </si>
  <si>
    <t>Te pagushme ndaj punonjesve</t>
  </si>
  <si>
    <t xml:space="preserve"> II.   9-Inst.tekn. Makineri</t>
  </si>
  <si>
    <t>Humbje nga kembimet valutore</t>
  </si>
  <si>
    <t>151-</t>
  </si>
  <si>
    <t>Debitore,Kreditore te tjere</t>
  </si>
  <si>
    <t>Detyrime per Sigurime Shoq.Shend.</t>
  </si>
  <si>
    <t xml:space="preserve"> II.   11-Mjete transporti</t>
  </si>
  <si>
    <t>Te ardhura nga Investimet</t>
  </si>
  <si>
    <t>157-158</t>
  </si>
  <si>
    <t>Tatim mbi fitimin</t>
  </si>
  <si>
    <t>Detyrime tatimore per TAP-in</t>
  </si>
  <si>
    <t xml:space="preserve"> II.   12-Pais.zyre dhe informatike</t>
  </si>
  <si>
    <t>Shpenzime per interesa</t>
  </si>
  <si>
    <t>161-</t>
  </si>
  <si>
    <t>Tvsh</t>
  </si>
  <si>
    <t>Detyrime tatimore per Tatim Fitimin</t>
  </si>
  <si>
    <t xml:space="preserve">Rritje/renie ne tepricen e kerkesave te arketueshme </t>
  </si>
  <si>
    <t>161-1</t>
  </si>
  <si>
    <t>Te drejta e detyrime ndaj ortakeve</t>
  </si>
  <si>
    <t>Detyrime tatimore per Tvsh-ne</t>
  </si>
  <si>
    <t>nga aktiviteti,si dhe kerkesave te arketueshme te tjera</t>
  </si>
  <si>
    <t>20-</t>
  </si>
  <si>
    <t>Detyrime tatimore per Tatimin ne Burim</t>
  </si>
  <si>
    <t>Rritje/renie ne Tepricen e inventarit</t>
  </si>
  <si>
    <t>211-</t>
  </si>
  <si>
    <t>Rritje/renie ne tepricen e detyrimeve ,per tu paguar</t>
  </si>
  <si>
    <t>212-</t>
  </si>
  <si>
    <t>Inventari</t>
  </si>
  <si>
    <t>Dividente per tu paguar</t>
  </si>
  <si>
    <t>nga aktiviteti</t>
  </si>
  <si>
    <t>213-</t>
  </si>
  <si>
    <t>Lendet e para</t>
  </si>
  <si>
    <t>Debitore dhe Kreditore te tjere</t>
  </si>
  <si>
    <t>MM te perfituara nga aktivitetet</t>
  </si>
  <si>
    <t>215-</t>
  </si>
  <si>
    <t>Inventari Imet</t>
  </si>
  <si>
    <t>Grantet dhe te ardhurat e shtyra</t>
  </si>
  <si>
    <t>Interesi i paguar</t>
  </si>
  <si>
    <t>218-</t>
  </si>
  <si>
    <t>Prodhim ne proces</t>
  </si>
  <si>
    <t>Provizionet afatshkurtra</t>
  </si>
  <si>
    <t>Tatim Fitimi I paguar</t>
  </si>
  <si>
    <t>232-</t>
  </si>
  <si>
    <t>Produkte te gatshme</t>
  </si>
  <si>
    <t>II</t>
  </si>
  <si>
    <t>P A S I V E T      A F A T G J A T A</t>
  </si>
  <si>
    <t>MM neto nga aktivitetet e shfrytezimit</t>
  </si>
  <si>
    <t>280-</t>
  </si>
  <si>
    <t>Mallra per rishitje</t>
  </si>
  <si>
    <t>Huat  afatgjata</t>
  </si>
  <si>
    <t xml:space="preserve">    T O T A L I</t>
  </si>
  <si>
    <t>Fluksi monetar nga veprimtarite investuese</t>
  </si>
  <si>
    <t>281-</t>
  </si>
  <si>
    <t>Parapagesa per furnizime</t>
  </si>
  <si>
    <t>Hua,bono dhe detyrime nga qeraja financiare</t>
  </si>
  <si>
    <t>Blerja e njesisese kontrolluar X minus parate e Arketuara</t>
  </si>
  <si>
    <t>311-</t>
  </si>
  <si>
    <t>Bono te konvertueshme</t>
  </si>
  <si>
    <t>Blerja e aktiveve afatgjata materiale</t>
  </si>
  <si>
    <t>327-</t>
  </si>
  <si>
    <t>Aktive biologjike afatshkurtra</t>
  </si>
  <si>
    <t>Huamarje te tjera afatgjata</t>
  </si>
  <si>
    <t>Te ardhura nga shitja e paisjeve</t>
  </si>
  <si>
    <t>342-</t>
  </si>
  <si>
    <t>Aktive afatshkurtra te mbajtura per rishitje</t>
  </si>
  <si>
    <t xml:space="preserve">  Pasqyra Nr.4</t>
  </si>
  <si>
    <t>Interesi i arketuar</t>
  </si>
  <si>
    <t>351-</t>
  </si>
  <si>
    <t>Parapagime dhe shpenzime te shtyra</t>
  </si>
  <si>
    <t>Provizionet afatgjata</t>
  </si>
  <si>
    <t xml:space="preserve"> PERMBLEDHJE TE NDRYSHIMEVE TE KAPITALEVE TE VETA NE SHOQERINE</t>
  </si>
  <si>
    <t>Dividentet e arketuar</t>
  </si>
  <si>
    <t>397-</t>
  </si>
  <si>
    <t>Shpenzime te periudhave te ardhshme</t>
  </si>
  <si>
    <t>T O T A L I      P A S I V E V E      ( I+II )</t>
  </si>
  <si>
    <t>MM neto te perdoruara ne veprimtarite investuese</t>
  </si>
  <si>
    <t>401-404</t>
  </si>
  <si>
    <t>III</t>
  </si>
  <si>
    <t xml:space="preserve">K A P I T A L I </t>
  </si>
  <si>
    <t>Viti,i cili deklarohet nga tatimpaguesi</t>
  </si>
  <si>
    <t>Ploteso 4 numra -p.sh. 200X</t>
  </si>
  <si>
    <t>Fluksi monetar nga aktivitetet financiare</t>
  </si>
  <si>
    <t>408-409</t>
  </si>
  <si>
    <t xml:space="preserve">                                                   A K T I V E T    A F A T G J A T A</t>
  </si>
  <si>
    <t>Aksionet e pakices (PF te konsoliduara)</t>
  </si>
  <si>
    <t>Muaji, kur u plotesua ky fprmular</t>
  </si>
  <si>
    <t>Mars</t>
  </si>
  <si>
    <t>Ploteso numrin e muajit qe keni plotesuar kete deklarate -midis 1 dhe 12</t>
  </si>
  <si>
    <t>Te ardhura nga emetimi i kapitalit aksioner</t>
  </si>
  <si>
    <t>411-</t>
  </si>
  <si>
    <t>Investimet  financiare afatgjata</t>
  </si>
  <si>
    <t>Kapitali aksionereve te shoq.meme (PF te kons.)</t>
  </si>
  <si>
    <t>Dega e tatimeve, ku jeni regjistruar</t>
  </si>
  <si>
    <t>Fier</t>
  </si>
  <si>
    <t>Ploteso emrin e deges ku keni qendren e shoqerise dhe dorzoni bilancin</t>
  </si>
  <si>
    <t>Te ardhura nga huamarrje afatgjata</t>
  </si>
  <si>
    <t>418-419</t>
  </si>
  <si>
    <t>Aktive afatgjata materiale</t>
  </si>
  <si>
    <t>Kapitali aksionar</t>
  </si>
  <si>
    <t>Njesia monetare qe deklarohet</t>
  </si>
  <si>
    <t>000/Leke</t>
  </si>
  <si>
    <t>Ploteso-000 leke -per te treguar se te dhenat qe deklarohen me poshte jane ne mije leke</t>
  </si>
  <si>
    <t>Pagesat e detyrimive te qerase financiare</t>
  </si>
  <si>
    <t>421-</t>
  </si>
  <si>
    <t>Toka</t>
  </si>
  <si>
    <t>Primi aksionit</t>
  </si>
  <si>
    <t>Numri i filialeve tuaj</t>
  </si>
  <si>
    <t>ska</t>
  </si>
  <si>
    <t>Ploteso numrin e filialeve qe keni jashte rrethit tuaj,qe keni qendren</t>
  </si>
  <si>
    <t>Dividente te paguar</t>
  </si>
  <si>
    <t>427-</t>
  </si>
  <si>
    <t>Ndertesa</t>
  </si>
  <si>
    <t>Njesite ose aksionet e thesarit (Negative)</t>
  </si>
  <si>
    <t>Numri Identifikimit Personit Tatueshem (NIPT)</t>
  </si>
  <si>
    <t>Ploteso numrin e NIPT-it ashtu si eshte ne certifikaten tuaj</t>
  </si>
  <si>
    <t>MM neto e perdorur ne veprimtarite Financiare</t>
  </si>
  <si>
    <t>431-438</t>
  </si>
  <si>
    <t>Makineri dhe paisje</t>
  </si>
  <si>
    <t>Rezervat statutore</t>
  </si>
  <si>
    <t>Aktiviteti kryesor qe kryhet</t>
  </si>
  <si>
    <t>Ploteso shkurtimisht aktivitetin/et kryesor qe kryeni, nje ose disa</t>
  </si>
  <si>
    <t>Rritja/Renia neto e mjeteve monetare</t>
  </si>
  <si>
    <t>443-</t>
  </si>
  <si>
    <t xml:space="preserve">Mjete  transpoti </t>
  </si>
  <si>
    <t>Rezervat ligjore</t>
  </si>
  <si>
    <t>Numri i ortakeve te shoqerise</t>
  </si>
  <si>
    <t>Ploteso numrin e ortakeve qe ka aktualisht shoqeria, sipas akteve juridike te leshuara nga Gjykata</t>
  </si>
  <si>
    <t>Mjetet monetare ne fillim te periudhes kontabel</t>
  </si>
  <si>
    <t>444-</t>
  </si>
  <si>
    <t>Rezervat e tjera</t>
  </si>
  <si>
    <t>Forma juridike e organizimit</t>
  </si>
  <si>
    <t>Ploteso formen juridike qe keni sipas vendimit me te fundit te regjistruar ne regjistrin tregtar ne gjykate</t>
  </si>
  <si>
    <t>Mjetet monetare ne fund te periudhes kontabel</t>
  </si>
  <si>
    <t>445-</t>
  </si>
  <si>
    <t xml:space="preserve">Aktive tjera afat gjata materiale </t>
  </si>
  <si>
    <t>Fitimet e pa shperndara</t>
  </si>
  <si>
    <t>Numri i punonjesve te regjistruar ne shoqeri</t>
  </si>
  <si>
    <t>Ploteso numrin e punonjesve dhe atyre qe jane pjese e administrates pervec ortakeve</t>
  </si>
  <si>
    <t>442-447</t>
  </si>
  <si>
    <t>Ativet biologjike afatgjata</t>
  </si>
  <si>
    <t>Fitimi (Humbja) e vitit financiar</t>
  </si>
  <si>
    <t>Kapitali i</t>
  </si>
  <si>
    <t>Prime te</t>
  </si>
  <si>
    <t>Diferenca</t>
  </si>
  <si>
    <t>Rezervat</t>
  </si>
  <si>
    <t>Rezultate</t>
  </si>
  <si>
    <t>Rezultati</t>
  </si>
  <si>
    <t>444.1-</t>
  </si>
  <si>
    <t>Aktive afatgjata jo materiale</t>
  </si>
  <si>
    <t>TOTALI   PASIVEVE   DHE   KAPITALIT  (I+II+III)</t>
  </si>
  <si>
    <t xml:space="preserve">                     Emertimi</t>
  </si>
  <si>
    <t xml:space="preserve">                  Vlera</t>
  </si>
  <si>
    <t>nenshkr.</t>
  </si>
  <si>
    <t>kapitalit</t>
  </si>
  <si>
    <t>nga Rivler.</t>
  </si>
  <si>
    <t>Subvenc.</t>
  </si>
  <si>
    <t>Provizione</t>
  </si>
  <si>
    <t>e krijuara</t>
  </si>
  <si>
    <t>te mbart.</t>
  </si>
  <si>
    <t>I periudh.</t>
  </si>
  <si>
    <t>TOTALI</t>
  </si>
  <si>
    <t xml:space="preserve">         Fier     me   _______ / ______ /  2016</t>
  </si>
  <si>
    <t>445.1-</t>
  </si>
  <si>
    <t>Kapitali aksioner i pa paguar</t>
  </si>
  <si>
    <t>456-</t>
  </si>
  <si>
    <t>Aktive te tjera afatgjata</t>
  </si>
  <si>
    <t>Gjendja e kapitaleve te veta ne fillim te periudhes</t>
  </si>
  <si>
    <t>467-</t>
  </si>
  <si>
    <t xml:space="preserve">        T O T A L I     A K T I V E V E   ( I + II )</t>
  </si>
  <si>
    <t>Ndryshime ne kapitalin e nenshkruar</t>
  </si>
  <si>
    <t>476-477</t>
  </si>
  <si>
    <t>Diferenca nga rivleresimi</t>
  </si>
  <si>
    <t>5121-</t>
  </si>
  <si>
    <t>Dividente te shperndare</t>
  </si>
  <si>
    <t>5121/1</t>
  </si>
  <si>
    <t>Prime te kapitalit gjate periudhes</t>
  </si>
  <si>
    <t>5124-</t>
  </si>
  <si>
    <t>Rezerva te krijuara gjate periudhes</t>
  </si>
  <si>
    <t>5311-</t>
  </si>
  <si>
    <t>Pasqyra   e   te   Ardhurave   dhe   Shpenzimeve     2015</t>
  </si>
  <si>
    <t>Subvencione per investime</t>
  </si>
  <si>
    <t>5314-</t>
  </si>
  <si>
    <t>(  Bazuar ne klasifikimin e Shpenzimeve sipas Natyres  )</t>
  </si>
  <si>
    <t>Provizione per rreziqe</t>
  </si>
  <si>
    <t>532-</t>
  </si>
  <si>
    <t>Fitimi Neto i periudhes</t>
  </si>
  <si>
    <t>581-</t>
  </si>
  <si>
    <t>Pershkrimi  i  Elementeve</t>
  </si>
  <si>
    <t>601-</t>
  </si>
  <si>
    <t xml:space="preserve">                     TOTALI</t>
  </si>
  <si>
    <t>603-</t>
  </si>
  <si>
    <t>Shitjet neto</t>
  </si>
  <si>
    <t>605-</t>
  </si>
  <si>
    <t>Te ardhura te tjera nga veprimtaria e shfrytezimit</t>
  </si>
  <si>
    <t>Gjendja e kapitaleve te veta ne fund te periudhes</t>
  </si>
  <si>
    <t>604-606</t>
  </si>
  <si>
    <t>Ndrysh.ne invent.prod.gatshme e prodhimit ne proces</t>
  </si>
  <si>
    <t>61-62</t>
  </si>
  <si>
    <t>Materialet e konsumuara</t>
  </si>
  <si>
    <t>633-638</t>
  </si>
  <si>
    <t>Kosto e punes</t>
  </si>
  <si>
    <t>641-</t>
  </si>
  <si>
    <t>Pagat e personelit</t>
  </si>
  <si>
    <t xml:space="preserve">    Fier me ____  / ____  / 2016</t>
  </si>
  <si>
    <t>644-</t>
  </si>
  <si>
    <t>Shpenzimet per sigurime shoqerore e shendetesore</t>
  </si>
  <si>
    <t>652-654</t>
  </si>
  <si>
    <t>Amortizimet dhe zhvleresimet</t>
  </si>
  <si>
    <t>657-</t>
  </si>
  <si>
    <t>Shpenzime te tjera</t>
  </si>
  <si>
    <t>661-</t>
  </si>
  <si>
    <t>Totali shpenzimeve  (  shumat  4 - 7 )</t>
  </si>
  <si>
    <t>677-</t>
  </si>
  <si>
    <t>Fitimi (humbja) nga veprimtarite e kryesore (1+2+/-3-8)</t>
  </si>
  <si>
    <t>681-</t>
  </si>
  <si>
    <t>Te ardhurat dhe shpenzimet financiare nga njesite e kontrolluara</t>
  </si>
  <si>
    <t>Te ardhurat dhe shpenzimet financiare nga pjesemarrjet</t>
  </si>
  <si>
    <t>701-</t>
  </si>
  <si>
    <t xml:space="preserve">Te ardhurat dhe shpenzimet financiare </t>
  </si>
  <si>
    <t>704-</t>
  </si>
  <si>
    <t xml:space="preserve">Te ardh.e shpenz. financ.nga inves.te tjera financ.afatgjata </t>
  </si>
  <si>
    <t>705-</t>
  </si>
  <si>
    <t>Te ardhurat dhe shpenzimet nga interesat</t>
  </si>
  <si>
    <t>707-708</t>
  </si>
  <si>
    <t>Fitimet (Humbjet) nga kursi kembimit</t>
  </si>
  <si>
    <t>714-</t>
  </si>
  <si>
    <t>Te ardhura dhe shpenzime te tjera financiare</t>
  </si>
  <si>
    <t>722-</t>
  </si>
  <si>
    <t>Totali i te Ardhurave dhe Shpenzimeve financiare</t>
  </si>
  <si>
    <t>731-732</t>
  </si>
  <si>
    <t>Fitimi (humbja) para tatimit  ( 9 +/- 13 )</t>
  </si>
  <si>
    <t>752-754</t>
  </si>
  <si>
    <t>Shpenzimet e tatimit mbi fitimin</t>
  </si>
  <si>
    <t>767-</t>
  </si>
  <si>
    <t>Fitimi (humbja) neto e vitit financiar  ( 14 - 15 )</t>
  </si>
  <si>
    <t>777-</t>
  </si>
  <si>
    <t>KL6,KL7</t>
  </si>
  <si>
    <t>F,KL7-KL6,H</t>
  </si>
  <si>
    <t>S H P E N Z I M E T</t>
  </si>
  <si>
    <t>MBYLLUR</t>
  </si>
  <si>
    <t>PARAARDH.</t>
  </si>
  <si>
    <t>T E  A R D H U R A T</t>
  </si>
  <si>
    <t>USHTRIMI I</t>
  </si>
  <si>
    <t xml:space="preserve"> USHTRIMI</t>
  </si>
  <si>
    <t xml:space="preserve">                                                                  PAKESIMII GJENDJES TE PRODHIMIT TE VET</t>
  </si>
  <si>
    <t xml:space="preserve">                                                                      SHPENZIME TE SHFRYTEZIMIT E TE TJERA RJEDHESE</t>
  </si>
  <si>
    <t xml:space="preserve">   TE ARDHURA QE HYJNE NE SHIFREN E AFARIZMIT</t>
  </si>
  <si>
    <t xml:space="preserve">                                                  1-Materiale te para dhe materiale te tjera</t>
  </si>
  <si>
    <t xml:space="preserve">       1- Nga shitja e produkteve te prodhimit te vet</t>
  </si>
  <si>
    <t xml:space="preserve">                                    -Blerjet gjate ushtrimit</t>
  </si>
  <si>
    <t xml:space="preserve">       2- Nga kryerja e sherbimeve</t>
  </si>
  <si>
    <t xml:space="preserve">                                               -Ndryshimi I gjendjeve (+-)</t>
  </si>
  <si>
    <t xml:space="preserve">       3- Nga shitja e mallrave</t>
  </si>
  <si>
    <t xml:space="preserve"> 2-Mallra</t>
  </si>
  <si>
    <t xml:space="preserve">       4- Te tjera shitje e sherbime</t>
  </si>
  <si>
    <t xml:space="preserve">       -Blerjet gjate ushtrimit</t>
  </si>
  <si>
    <t xml:space="preserve">       TOTALI  SHIFRA NETO E AFARIZMIT</t>
  </si>
  <si>
    <t xml:space="preserve">       -Ndryshimi I gjendjeve (+-)</t>
  </si>
  <si>
    <t xml:space="preserve">       NGA KJO: EKSPORT</t>
  </si>
  <si>
    <t xml:space="preserve"> 3-Furnitura, nentrajtime dhe sherbime</t>
  </si>
  <si>
    <t xml:space="preserve">   TE ARDHURA TE TJERA (pervec atyre financiare)</t>
  </si>
  <si>
    <t xml:space="preserve"> 4-Shpenzime per personelin</t>
  </si>
  <si>
    <t xml:space="preserve">       5-Shtesa e gjendjeve te prodhimit te vet</t>
  </si>
  <si>
    <t xml:space="preserve">       a) Pagat</t>
  </si>
  <si>
    <t xml:space="preserve">       6- Prodhimi I aktiveve te qendrueshme</t>
  </si>
  <si>
    <t xml:space="preserve">       b) Trajtime dhe shperblime te tjera</t>
  </si>
  <si>
    <t xml:space="preserve">       7- Subvencione te shfrytezimit</t>
  </si>
  <si>
    <t xml:space="preserve">       c) Sigurime shoqerore dhe te ngjashme</t>
  </si>
  <si>
    <t xml:space="preserve">       8- Te ardhura te tjera rrjedhese</t>
  </si>
  <si>
    <t xml:space="preserve"> 5-Tatime, taksa e derdhje te ngjashme</t>
  </si>
  <si>
    <t xml:space="preserve">                 a-Cmimi I shitjes te aktiveve te qend.</t>
  </si>
  <si>
    <t xml:space="preserve"> 6-Shpenzime te tjera rrjedhese</t>
  </si>
  <si>
    <t xml:space="preserve"> b-Arketimi I debitoreve te shlyer</t>
  </si>
  <si>
    <t xml:space="preserve">       a) Vlera kontabel e Aktiveve Q. te shitura</t>
  </si>
  <si>
    <t xml:space="preserve"> c-Te tjera</t>
  </si>
  <si>
    <t xml:space="preserve">       b) Humbje nga mos arketimi I debitoreve</t>
  </si>
  <si>
    <t xml:space="preserve">       c) Te tjera</t>
  </si>
  <si>
    <t xml:space="preserve">       9- Rimarrje amortizimi dhe provizionesh</t>
  </si>
  <si>
    <t xml:space="preserve"> 7-Amortizime dhe provizione</t>
  </si>
  <si>
    <t xml:space="preserve">                 a-Rimarrje amortizimi per aktivet e qendrueshme</t>
  </si>
  <si>
    <t xml:space="preserve">       a) Amortizimi I aktiveve te qendrueshme</t>
  </si>
  <si>
    <t xml:space="preserve">                 b-Rimarrje provizionesh per aktivet e qendrueshme</t>
  </si>
  <si>
    <t xml:space="preserve">       b) Provizione per zhvleresime te aktiveve te qend.</t>
  </si>
  <si>
    <t xml:space="preserve">                 c-Rimarrje provizionesh per aktivet qarkulluese</t>
  </si>
  <si>
    <t xml:space="preserve">       c) Provizione per zhvleresime te aktiveve qarkulluese</t>
  </si>
  <si>
    <t xml:space="preserve">                 d-Rimarrje provizionesh per rreziqe e shpenzime</t>
  </si>
  <si>
    <t xml:space="preserve">       d) Provizione per rreziqe e shpenzime</t>
  </si>
  <si>
    <t xml:space="preserve">       e) Kuota e shpenzimeve per tu shperndare</t>
  </si>
  <si>
    <t xml:space="preserve">      T O T A L (I+II)</t>
  </si>
  <si>
    <t xml:space="preserve">  T O T A L I  (I + II)</t>
  </si>
  <si>
    <t xml:space="preserve"> T E  A R D H U R A  F I N A N C I A R E</t>
  </si>
  <si>
    <t xml:space="preserve">  SHPENZIME FINANCIARE</t>
  </si>
  <si>
    <t xml:space="preserve">      10-Interesa te fituara dhe te ngjashme</t>
  </si>
  <si>
    <t xml:space="preserve">  8-Interesa te paguara dhe per tu paguar</t>
  </si>
  <si>
    <t xml:space="preserve">      11-Plus vlera nga shitja e letrave me vlere te vendosjes</t>
  </si>
  <si>
    <t xml:space="preserve">  9-Minusvlera nga shitja e letrave me vlere te vendosjes</t>
  </si>
  <si>
    <t xml:space="preserve">      12-Diferenca pozitive nga kembimi</t>
  </si>
  <si>
    <t xml:space="preserve">  10-Diferenca negative nga kembimi</t>
  </si>
  <si>
    <t xml:space="preserve">      13-Rimarrje provizionesh per aktivet financiare</t>
  </si>
  <si>
    <t xml:space="preserve">  11-Provizione per aktivet financiare te Qendrueshme Qark.</t>
  </si>
  <si>
    <t xml:space="preserve">      14-Te tjera te ardhura financiare</t>
  </si>
  <si>
    <t xml:space="preserve">  12-Te tjera shpenzime financiare</t>
  </si>
  <si>
    <t xml:space="preserve">  T O T A L I  (I + II +III)</t>
  </si>
  <si>
    <t xml:space="preserve">      T O T A L (I+II+III)</t>
  </si>
  <si>
    <t xml:space="preserve">  REZULTATI NGA VEPRIMTARITE E ZAKONSHME</t>
  </si>
  <si>
    <t>IV</t>
  </si>
  <si>
    <t xml:space="preserve">  SHPENZIME TE JASHTEZAKONSHME</t>
  </si>
  <si>
    <t xml:space="preserve">      REZULTATI NGA VEPRIMTARITE E ZAKONSHME</t>
  </si>
  <si>
    <t xml:space="preserve">  REZULTATI I JASHTEZAKONSHEM</t>
  </si>
  <si>
    <t xml:space="preserve">                                                                        -HUMBJE</t>
  </si>
  <si>
    <t>V</t>
  </si>
  <si>
    <t xml:space="preserve">  FITIMI PARA TATIMIT</t>
  </si>
  <si>
    <t xml:space="preserve">       TE ARDHURA TE JASHTEZAKONSHME</t>
  </si>
  <si>
    <t>VI</t>
  </si>
  <si>
    <t xml:space="preserve">  TATIMI MBI FITIMIN DHE TE NGJASHEM</t>
  </si>
  <si>
    <t xml:space="preserve">       REZULTATI I JASHTEZAKONSHEM</t>
  </si>
  <si>
    <t xml:space="preserve">               a) Tatimi mbi fitimin</t>
  </si>
  <si>
    <t xml:space="preserve">               - Per fitimin nga vep. Zakonshme</t>
  </si>
  <si>
    <t xml:space="preserve">       REZULTATI I BILANCIT</t>
  </si>
  <si>
    <t xml:space="preserve">               b) Zbritje te tjera</t>
  </si>
  <si>
    <t>VII</t>
  </si>
  <si>
    <t xml:space="preserve">  FITIMI NETO (ose I BILANCIT) V-VI</t>
  </si>
  <si>
    <t>Emertimi dhe Forma ligjore</t>
  </si>
  <si>
    <t>NIPT -i</t>
  </si>
  <si>
    <t>Adresa e Selise</t>
  </si>
  <si>
    <t>Fier Fier  FIER Lagjja 15 Tetori, Rruga Alfred Gjini</t>
  </si>
  <si>
    <t>FIER</t>
  </si>
  <si>
    <t>INFORMATA  DHE SQARIME TE NEVOJSHME</t>
  </si>
  <si>
    <t>Data e krijimit</t>
  </si>
  <si>
    <t>Nr. i  Regjistrit  Tregetar</t>
  </si>
  <si>
    <t>1.       Zbatimi I rregullave te vleresimit</t>
  </si>
  <si>
    <t>Veprimtaria  Kryesore</t>
  </si>
  <si>
    <t>Transport inertesh.</t>
  </si>
  <si>
    <t>Bilanci  I vitit   2015  eshte  hartuar ne perputhje me kerkesat e ligjit</t>
  </si>
  <si>
    <t xml:space="preserve">9228  Dt 99/04/2004 " Per kontabilitetin" dhe mbi bazen e dokumentave te </t>
  </si>
  <si>
    <t xml:space="preserve"> hartuar nga ana e subjektit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</si>
  <si>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</si>
  <si>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</si>
  <si>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</si>
  <si>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Viti   2015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</si>
  <si>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</si>
  <si>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</si>
  <si>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</si>
  <si>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</si>
  <si>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</si>
  <si>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</si>
  <si>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PERPILOI PASQYRAT FINANCIARE</t>
  </si>
  <si>
    <t>PER SHOQERINE:</t>
  </si>
  <si>
    <t>Pasqyra Financiare jane te rumbullakosura ne</t>
  </si>
  <si>
    <t>EVDAR  KODHELI</t>
  </si>
  <si>
    <t>ADMINISTRATORI:</t>
  </si>
  <si>
    <t xml:space="preserve">  Periudha  Kontabel e Pasqyrave Financiare</t>
  </si>
  <si>
    <t>Nga</t>
  </si>
  <si>
    <t>01.01.2015</t>
  </si>
  <si>
    <t>KLEVIS  AGALLIU</t>
  </si>
  <si>
    <t>Deri</t>
  </si>
  <si>
    <t>31.12.2015</t>
  </si>
  <si>
    <t xml:space="preserve">  Data  e  mbylljes se Pasqyrave Financiare</t>
  </si>
  <si>
    <t>____  /  ____  /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</si>
</sst>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#,##0;[Red]#,##0"/>
    <numFmt numFmtId="166" formatCode="#,##0.0"/>
    <numFmt numFmtId="167" formatCode="#,##0.000000"/>
  </numFmts>
  <fonts count="36" x14ac:knownFonts="1">
    <font>
      <sz val="10"/>
      <name val="Arial"/>
    </font>
    <font>
      <sz val="10"/>
      <name val="Arial"/>
    </font>
    <font>
      <sz val="11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4"/>
      <name val="Arial"/>
      <family val="2"/>
    </font>
    <font>
      <sz val="11"/>
      <color indexed="63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name val="Times New Roman"/>
      <family val="1"/>
      <charset val="161"/>
    </font>
    <font>
      <sz val="12"/>
      <name val="Times New Roman"/>
      <family val="1"/>
      <charset val="161"/>
    </font>
    <font>
      <b/>
      <sz val="10"/>
      <name val="Times New Roman"/>
      <family val="1"/>
      <charset val="161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6"/>
      <color rgb="FF000000"/>
      <name val="Times New Roman"/>
      <family val="1"/>
      <charset val="238"/>
    </font>
    <font>
      <sz val="16"/>
      <name val="Times New Roman"/>
      <family val="1"/>
    </font>
    <font>
      <b/>
      <sz val="26"/>
      <name val="Arial Narrow"/>
      <family val="2"/>
    </font>
    <font>
      <b/>
      <sz val="36"/>
      <name val="Arial Narrow"/>
      <family val="2"/>
    </font>
    <font>
      <sz val="14"/>
      <name val="Arial"/>
      <family val="2"/>
    </font>
    <font>
      <b/>
      <sz val="48"/>
      <name val="Arial"/>
      <family val="2"/>
    </font>
    <font>
      <sz val="16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4">
    <xf numFmtId="0" fontId="0" fillId="0" borderId="0" xfId="0"/>
    <xf numFmtId="164" fontId="2" fillId="0" borderId="0" xfId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164" fontId="2" fillId="2" borderId="1" xfId="1" applyFont="1" applyFill="1" applyBorder="1"/>
    <xf numFmtId="164" fontId="2" fillId="2" borderId="2" xfId="1" applyFont="1" applyFill="1" applyBorder="1"/>
    <xf numFmtId="164" fontId="2" fillId="3" borderId="1" xfId="1" applyFont="1" applyFill="1" applyBorder="1"/>
    <xf numFmtId="164" fontId="2" fillId="3" borderId="2" xfId="1" applyFont="1" applyFill="1" applyBorder="1"/>
    <xf numFmtId="0" fontId="5" fillId="0" borderId="0" xfId="0" applyFont="1"/>
    <xf numFmtId="164" fontId="2" fillId="4" borderId="3" xfId="1" applyFont="1" applyFill="1" applyBorder="1"/>
    <xf numFmtId="164" fontId="2" fillId="5" borderId="4" xfId="1" applyFont="1" applyFill="1" applyBorder="1"/>
    <xf numFmtId="164" fontId="2" fillId="6" borderId="3" xfId="1" applyFont="1" applyFill="1" applyBorder="1"/>
    <xf numFmtId="164" fontId="2" fillId="4" borderId="4" xfId="1" applyFont="1" applyFill="1" applyBorder="1"/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Border="1"/>
    <xf numFmtId="164" fontId="2" fillId="4" borderId="5" xfId="1" applyFont="1" applyFill="1" applyBorder="1"/>
    <xf numFmtId="164" fontId="2" fillId="5" borderId="6" xfId="1" applyFont="1" applyFill="1" applyBorder="1"/>
    <xf numFmtId="164" fontId="2" fillId="6" borderId="5" xfId="1" applyFont="1" applyFill="1" applyBorder="1"/>
    <xf numFmtId="164" fontId="2" fillId="4" borderId="6" xfId="1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4" fontId="2" fillId="6" borderId="11" xfId="1" applyFont="1" applyFill="1" applyBorder="1"/>
    <xf numFmtId="164" fontId="2" fillId="5" borderId="12" xfId="1" applyFont="1" applyFill="1" applyBorder="1"/>
    <xf numFmtId="164" fontId="2" fillId="4" borderId="12" xfId="1" applyFont="1" applyFill="1" applyBorder="1"/>
    <xf numFmtId="0" fontId="2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/>
    </xf>
    <xf numFmtId="164" fontId="2" fillId="0" borderId="13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2" fillId="0" borderId="17" xfId="1" applyFont="1" applyBorder="1"/>
    <xf numFmtId="164" fontId="2" fillId="0" borderId="18" xfId="1" applyFont="1" applyBorder="1"/>
    <xf numFmtId="164" fontId="12" fillId="4" borderId="15" xfId="1" applyFont="1" applyFill="1" applyBorder="1"/>
    <xf numFmtId="164" fontId="2" fillId="0" borderId="19" xfId="1" applyFont="1" applyBorder="1"/>
    <xf numFmtId="164" fontId="2" fillId="0" borderId="20" xfId="1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64" fontId="2" fillId="0" borderId="21" xfId="1" applyFont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5" xfId="0" applyFont="1" applyBorder="1"/>
    <xf numFmtId="0" fontId="2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9" fillId="0" borderId="26" xfId="0" applyFont="1" applyBorder="1"/>
    <xf numFmtId="164" fontId="12" fillId="4" borderId="23" xfId="1" applyFont="1" applyFill="1" applyBorder="1"/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6" xfId="0" applyFont="1" applyBorder="1"/>
    <xf numFmtId="0" fontId="2" fillId="0" borderId="3" xfId="0" applyFont="1" applyBorder="1"/>
    <xf numFmtId="0" fontId="2" fillId="0" borderId="27" xfId="0" applyFont="1" applyBorder="1"/>
    <xf numFmtId="0" fontId="2" fillId="0" borderId="28" xfId="0" applyFont="1" applyBorder="1"/>
    <xf numFmtId="0" fontId="8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29" xfId="0" applyFont="1" applyBorder="1"/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8" fillId="0" borderId="21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8" fillId="0" borderId="24" xfId="0" applyFont="1" applyBorder="1" applyAlignment="1">
      <alignment vertical="center"/>
    </xf>
    <xf numFmtId="0" fontId="2" fillId="0" borderId="21" xfId="0" applyFont="1" applyBorder="1"/>
    <xf numFmtId="165" fontId="2" fillId="0" borderId="21" xfId="0" applyNumberFormat="1" applyFont="1" applyBorder="1"/>
    <xf numFmtId="0" fontId="13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4" xfId="0" applyFont="1" applyBorder="1" applyAlignment="1">
      <alignment horizontal="left" vertical="center"/>
    </xf>
    <xf numFmtId="3" fontId="8" fillId="0" borderId="21" xfId="0" applyNumberFormat="1" applyFont="1" applyBorder="1" applyAlignment="1">
      <alignment vertical="center"/>
    </xf>
    <xf numFmtId="43" fontId="2" fillId="0" borderId="0" xfId="0" applyNumberFormat="1" applyFont="1"/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0" fontId="2" fillId="0" borderId="7" xfId="0" applyFont="1" applyBorder="1"/>
    <xf numFmtId="165" fontId="2" fillId="0" borderId="7" xfId="0" applyNumberFormat="1" applyFont="1" applyBorder="1"/>
    <xf numFmtId="0" fontId="15" fillId="0" borderId="2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165" fontId="2" fillId="0" borderId="31" xfId="0" applyNumberFormat="1" applyFont="1" applyBorder="1"/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horizontal="left" vertical="center"/>
    </xf>
    <xf numFmtId="0" fontId="16" fillId="0" borderId="0" xfId="0" applyFont="1"/>
    <xf numFmtId="0" fontId="17" fillId="0" borderId="0" xfId="0" applyFont="1" applyFill="1" applyBorder="1"/>
    <xf numFmtId="0" fontId="16" fillId="0" borderId="0" xfId="0" applyFont="1" applyFill="1" applyBorder="1"/>
    <xf numFmtId="0" fontId="8" fillId="0" borderId="22" xfId="0" applyFont="1" applyBorder="1" applyAlignment="1">
      <alignment horizontal="center" vertical="center"/>
    </xf>
    <xf numFmtId="0" fontId="16" fillId="0" borderId="4" xfId="0" applyFont="1" applyFill="1" applyBorder="1"/>
    <xf numFmtId="0" fontId="17" fillId="0" borderId="1" xfId="0" applyFont="1" applyFill="1" applyBorder="1"/>
    <xf numFmtId="0" fontId="17" fillId="0" borderId="25" xfId="0" applyFont="1" applyFill="1" applyBorder="1"/>
    <xf numFmtId="0" fontId="17" fillId="0" borderId="2" xfId="0" applyFont="1" applyFill="1" applyBorder="1"/>
    <xf numFmtId="0" fontId="16" fillId="0" borderId="12" xfId="0" applyFont="1" applyFill="1" applyBorder="1"/>
    <xf numFmtId="0" fontId="16" fillId="0" borderId="15" xfId="0" applyFont="1" applyBorder="1"/>
    <xf numFmtId="0" fontId="16" fillId="0" borderId="13" xfId="0" applyFont="1" applyBorder="1"/>
    <xf numFmtId="0" fontId="16" fillId="0" borderId="21" xfId="0" applyFont="1" applyBorder="1"/>
    <xf numFmtId="0" fontId="17" fillId="0" borderId="21" xfId="0" applyFont="1" applyFill="1" applyBorder="1"/>
    <xf numFmtId="0" fontId="16" fillId="0" borderId="22" xfId="0" applyFont="1" applyBorder="1"/>
    <xf numFmtId="0" fontId="16" fillId="0" borderId="23" xfId="0" applyFont="1" applyBorder="1"/>
    <xf numFmtId="0" fontId="16" fillId="0" borderId="24" xfId="0" applyFont="1" applyBorder="1"/>
    <xf numFmtId="0" fontId="8" fillId="0" borderId="24" xfId="0" applyFont="1" applyBorder="1" applyAlignment="1">
      <alignment horizontal="center" vertical="center"/>
    </xf>
    <xf numFmtId="3" fontId="16" fillId="0" borderId="21" xfId="0" applyNumberFormat="1" applyFont="1" applyFill="1" applyBorder="1"/>
    <xf numFmtId="0" fontId="10" fillId="0" borderId="14" xfId="0" applyFont="1" applyBorder="1" applyAlignment="1">
      <alignment horizontal="center" vertical="center"/>
    </xf>
    <xf numFmtId="3" fontId="16" fillId="0" borderId="22" xfId="0" applyNumberFormat="1" applyFont="1" applyFill="1" applyBorder="1"/>
    <xf numFmtId="3" fontId="16" fillId="0" borderId="24" xfId="0" applyNumberFormat="1" applyFont="1" applyFill="1" applyBorder="1"/>
    <xf numFmtId="0" fontId="8" fillId="0" borderId="21" xfId="0" applyFont="1" applyBorder="1" applyAlignment="1">
      <alignment horizontal="center"/>
    </xf>
    <xf numFmtId="0" fontId="8" fillId="0" borderId="24" xfId="0" applyFont="1" applyBorder="1"/>
    <xf numFmtId="3" fontId="8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164" fontId="19" fillId="0" borderId="21" xfId="1" applyFont="1" applyBorder="1" applyAlignment="1">
      <alignment vertical="center"/>
    </xf>
    <xf numFmtId="0" fontId="16" fillId="0" borderId="7" xfId="0" applyFont="1" applyBorder="1"/>
    <xf numFmtId="3" fontId="16" fillId="0" borderId="7" xfId="0" applyNumberFormat="1" applyFont="1" applyFill="1" applyBorder="1"/>
    <xf numFmtId="0" fontId="16" fillId="0" borderId="32" xfId="0" applyFont="1" applyFill="1" applyBorder="1"/>
    <xf numFmtId="0" fontId="16" fillId="0" borderId="26" xfId="0" applyFont="1" applyBorder="1"/>
    <xf numFmtId="0" fontId="20" fillId="0" borderId="0" xfId="0" applyFont="1" applyBorder="1"/>
    <xf numFmtId="3" fontId="20" fillId="0" borderId="0" xfId="0" applyNumberFormat="1" applyFont="1" applyBorder="1"/>
    <xf numFmtId="0" fontId="16" fillId="0" borderId="33" xfId="0" applyFont="1" applyBorder="1"/>
    <xf numFmtId="0" fontId="16" fillId="0" borderId="34" xfId="0" applyFont="1" applyFill="1" applyBorder="1"/>
    <xf numFmtId="3" fontId="16" fillId="0" borderId="35" xfId="0" applyNumberFormat="1" applyFont="1" applyFill="1" applyBorder="1"/>
    <xf numFmtId="3" fontId="16" fillId="0" borderId="34" xfId="0" applyNumberFormat="1" applyFont="1" applyFill="1" applyBorder="1"/>
    <xf numFmtId="0" fontId="16" fillId="0" borderId="36" xfId="0" applyFont="1" applyFill="1" applyBorder="1"/>
    <xf numFmtId="0" fontId="16" fillId="0" borderId="28" xfId="0" applyFont="1" applyFill="1" applyBorder="1"/>
    <xf numFmtId="0" fontId="16" fillId="0" borderId="37" xfId="0" applyFont="1" applyBorder="1"/>
    <xf numFmtId="0" fontId="16" fillId="0" borderId="30" xfId="0" applyFont="1" applyFill="1" applyBorder="1"/>
    <xf numFmtId="3" fontId="16" fillId="0" borderId="32" xfId="0" applyNumberFormat="1" applyFont="1" applyFill="1" applyBorder="1"/>
    <xf numFmtId="3" fontId="16" fillId="0" borderId="26" xfId="0" applyNumberFormat="1" applyFont="1" applyFill="1" applyBorder="1"/>
    <xf numFmtId="0" fontId="16" fillId="0" borderId="29" xfId="0" applyFont="1" applyFill="1" applyBorder="1"/>
    <xf numFmtId="0" fontId="16" fillId="0" borderId="38" xfId="0" applyFont="1" applyBorder="1"/>
    <xf numFmtId="0" fontId="16" fillId="0" borderId="39" xfId="0" applyFont="1" applyFill="1" applyBorder="1"/>
    <xf numFmtId="3" fontId="16" fillId="0" borderId="40" xfId="0" applyNumberFormat="1" applyFont="1" applyFill="1" applyBorder="1"/>
    <xf numFmtId="3" fontId="16" fillId="0" borderId="39" xfId="0" applyNumberFormat="1" applyFont="1" applyFill="1" applyBorder="1"/>
    <xf numFmtId="0" fontId="16" fillId="0" borderId="41" xfId="0" applyFont="1" applyFill="1" applyBorder="1"/>
    <xf numFmtId="0" fontId="16" fillId="0" borderId="42" xfId="0" applyFont="1" applyFill="1" applyBorder="1"/>
    <xf numFmtId="0" fontId="10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2" fillId="0" borderId="7" xfId="1" applyFont="1" applyBorder="1" applyAlignment="1">
      <alignment vertical="center"/>
    </xf>
    <xf numFmtId="0" fontId="16" fillId="0" borderId="16" xfId="0" applyFont="1" applyBorder="1"/>
    <xf numFmtId="3" fontId="21" fillId="0" borderId="13" xfId="0" applyNumberFormat="1" applyFont="1" applyFill="1" applyBorder="1"/>
    <xf numFmtId="3" fontId="21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164" fontId="2" fillId="0" borderId="25" xfId="1" applyFont="1" applyBorder="1" applyAlignment="1">
      <alignment vertical="center"/>
    </xf>
    <xf numFmtId="164" fontId="2" fillId="0" borderId="2" xfId="1" applyFont="1" applyBorder="1" applyAlignment="1">
      <alignment vertical="center"/>
    </xf>
    <xf numFmtId="3" fontId="21" fillId="0" borderId="21" xfId="0" applyNumberFormat="1" applyFont="1" applyFill="1" applyBorder="1"/>
    <xf numFmtId="3" fontId="21" fillId="0" borderId="21" xfId="0" applyNumberFormat="1" applyFont="1" applyBorder="1"/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2" fillId="0" borderId="0" xfId="0" applyFont="1" applyBorder="1"/>
    <xf numFmtId="3" fontId="2" fillId="0" borderId="0" xfId="0" applyNumberFormat="1" applyFont="1" applyAlignment="1">
      <alignment horizontal="center" vertical="center"/>
    </xf>
    <xf numFmtId="3" fontId="21" fillId="0" borderId="7" xfId="0" applyNumberFormat="1" applyFont="1" applyFill="1" applyBorder="1"/>
    <xf numFmtId="3" fontId="21" fillId="0" borderId="7" xfId="0" applyNumberFormat="1" applyFont="1" applyBorder="1"/>
    <xf numFmtId="0" fontId="9" fillId="0" borderId="16" xfId="0" applyFont="1" applyBorder="1"/>
    <xf numFmtId="0" fontId="10" fillId="0" borderId="7" xfId="0" applyFont="1" applyBorder="1" applyAlignment="1">
      <alignment horizontal="center" vertical="center"/>
    </xf>
    <xf numFmtId="164" fontId="10" fillId="0" borderId="10" xfId="1" applyFont="1" applyBorder="1" applyAlignment="1">
      <alignment horizontal="center" vertical="center"/>
    </xf>
    <xf numFmtId="0" fontId="16" fillId="0" borderId="34" xfId="0" applyFont="1" applyBorder="1"/>
    <xf numFmtId="3" fontId="21" fillId="0" borderId="34" xfId="0" applyNumberFormat="1" applyFont="1" applyFill="1" applyBorder="1"/>
    <xf numFmtId="3" fontId="21" fillId="0" borderId="36" xfId="0" applyNumberFormat="1" applyFont="1" applyFill="1" applyBorder="1"/>
    <xf numFmtId="3" fontId="21" fillId="0" borderId="34" xfId="0" applyNumberFormat="1" applyFont="1" applyBorder="1"/>
    <xf numFmtId="3" fontId="21" fillId="0" borderId="36" xfId="0" applyNumberFormat="1" applyFont="1" applyBorder="1"/>
    <xf numFmtId="3" fontId="21" fillId="0" borderId="28" xfId="0" applyNumberFormat="1" applyFont="1" applyBorder="1"/>
    <xf numFmtId="3" fontId="16" fillId="0" borderId="0" xfId="0" applyNumberFormat="1" applyFont="1"/>
    <xf numFmtId="0" fontId="10" fillId="0" borderId="13" xfId="0" applyFont="1" applyBorder="1" applyAlignment="1">
      <alignment horizontal="center" vertical="center"/>
    </xf>
    <xf numFmtId="164" fontId="10" fillId="0" borderId="16" xfId="1" applyFont="1" applyBorder="1" applyAlignment="1">
      <alignment horizontal="center" vertical="center"/>
    </xf>
    <xf numFmtId="164" fontId="10" fillId="0" borderId="13" xfId="1" applyFont="1" applyBorder="1" applyAlignment="1">
      <alignment horizontal="center" vertical="center"/>
    </xf>
    <xf numFmtId="3" fontId="21" fillId="0" borderId="26" xfId="0" applyNumberFormat="1" applyFont="1" applyFill="1" applyBorder="1"/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64" fontId="2" fillId="0" borderId="21" xfId="1" applyFont="1" applyBorder="1" applyAlignment="1">
      <alignment horizontal="right" vertical="center"/>
    </xf>
    <xf numFmtId="0" fontId="16" fillId="0" borderId="39" xfId="0" applyFont="1" applyBorder="1"/>
    <xf numFmtId="3" fontId="21" fillId="0" borderId="39" xfId="0" applyNumberFormat="1" applyFont="1" applyFill="1" applyBorder="1"/>
    <xf numFmtId="3" fontId="21" fillId="0" borderId="41" xfId="0" applyNumberFormat="1" applyFont="1" applyFill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42" xfId="0" applyNumberFormat="1" applyFont="1" applyBorder="1"/>
    <xf numFmtId="164" fontId="2" fillId="0" borderId="7" xfId="1" applyFont="1" applyBorder="1" applyAlignment="1">
      <alignment horizontal="right" vertical="center"/>
    </xf>
    <xf numFmtId="0" fontId="16" fillId="0" borderId="0" xfId="0" applyFont="1" applyBorder="1"/>
    <xf numFmtId="0" fontId="2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166" fontId="2" fillId="0" borderId="22" xfId="0" applyNumberFormat="1" applyFont="1" applyBorder="1" applyAlignment="1">
      <alignment horizontal="left" vertical="center"/>
    </xf>
    <xf numFmtId="164" fontId="12" fillId="4" borderId="9" xfId="1" applyFont="1" applyFill="1" applyBorder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164" fontId="2" fillId="0" borderId="46" xfId="1" applyFont="1" applyBorder="1" applyAlignment="1">
      <alignment horizontal="right" vertical="center"/>
    </xf>
    <xf numFmtId="164" fontId="2" fillId="0" borderId="47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64" fontId="2" fillId="0" borderId="0" xfId="1" applyFont="1" applyBorder="1" applyAlignment="1">
      <alignment horizontal="right" vertical="center"/>
    </xf>
    <xf numFmtId="164" fontId="12" fillId="4" borderId="48" xfId="1" applyFont="1" applyFill="1" applyBorder="1"/>
    <xf numFmtId="164" fontId="10" fillId="0" borderId="31" xfId="1" applyFont="1" applyBorder="1"/>
    <xf numFmtId="164" fontId="2" fillId="4" borderId="31" xfId="1" applyFont="1" applyFill="1" applyBorder="1"/>
    <xf numFmtId="164" fontId="2" fillId="5" borderId="31" xfId="1" applyFont="1" applyFill="1" applyBorder="1"/>
    <xf numFmtId="167" fontId="2" fillId="0" borderId="0" xfId="1" applyNumberFormat="1" applyFont="1"/>
    <xf numFmtId="164" fontId="2" fillId="0" borderId="13" xfId="1" applyFont="1" applyBorder="1"/>
    <xf numFmtId="164" fontId="2" fillId="7" borderId="21" xfId="1" applyFont="1" applyFill="1" applyBorder="1"/>
    <xf numFmtId="0" fontId="8" fillId="0" borderId="3" xfId="0" applyFont="1" applyBorder="1"/>
    <xf numFmtId="0" fontId="8" fillId="0" borderId="27" xfId="0" applyFont="1" applyBorder="1"/>
    <xf numFmtId="0" fontId="8" fillId="0" borderId="28" xfId="0" applyFont="1" applyBorder="1"/>
    <xf numFmtId="0" fontId="9" fillId="0" borderId="27" xfId="0" applyFont="1" applyBorder="1"/>
    <xf numFmtId="0" fontId="23" fillId="0" borderId="5" xfId="0" applyFont="1" applyBorder="1"/>
    <xf numFmtId="0" fontId="8" fillId="0" borderId="49" xfId="0" applyFont="1" applyBorder="1"/>
    <xf numFmtId="0" fontId="8" fillId="0" borderId="50" xfId="0" applyFont="1" applyBorder="1"/>
    <xf numFmtId="0" fontId="8" fillId="0" borderId="51" xfId="0" applyFont="1" applyBorder="1"/>
    <xf numFmtId="0" fontId="8" fillId="0" borderId="29" xfId="0" applyFont="1" applyBorder="1"/>
    <xf numFmtId="0" fontId="9" fillId="0" borderId="49" xfId="0" applyFont="1" applyBorder="1"/>
    <xf numFmtId="0" fontId="9" fillId="0" borderId="50" xfId="0" applyFont="1" applyBorder="1"/>
    <xf numFmtId="0" fontId="2" fillId="0" borderId="50" xfId="0" applyFont="1" applyBorder="1"/>
    <xf numFmtId="0" fontId="2" fillId="0" borderId="51" xfId="0" applyFont="1" applyBorder="1"/>
    <xf numFmtId="0" fontId="24" fillId="0" borderId="52" xfId="0" applyFont="1" applyBorder="1"/>
    <xf numFmtId="0" fontId="24" fillId="0" borderId="0" xfId="0" applyFont="1" applyBorder="1"/>
    <xf numFmtId="0" fontId="25" fillId="0" borderId="15" xfId="0" applyFont="1" applyBorder="1"/>
    <xf numFmtId="0" fontId="25" fillId="0" borderId="15" xfId="0" applyFont="1" applyBorder="1" applyAlignment="1">
      <alignment horizontal="right"/>
    </xf>
    <xf numFmtId="0" fontId="25" fillId="0" borderId="15" xfId="0" applyFont="1" applyBorder="1" applyAlignment="1">
      <alignment horizontal="center"/>
    </xf>
    <xf numFmtId="0" fontId="25" fillId="0" borderId="0" xfId="0" applyFont="1" applyBorder="1"/>
    <xf numFmtId="0" fontId="26" fillId="0" borderId="53" xfId="0" applyFont="1" applyBorder="1"/>
    <xf numFmtId="0" fontId="23" fillId="0" borderId="29" xfId="0" applyFont="1" applyBorder="1"/>
    <xf numFmtId="0" fontId="9" fillId="0" borderId="52" xfId="0" applyFont="1" applyBorder="1"/>
    <xf numFmtId="0" fontId="2" fillId="0" borderId="53" xfId="0" applyFont="1" applyBorder="1"/>
    <xf numFmtId="0" fontId="25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/>
    </xf>
    <xf numFmtId="0" fontId="25" fillId="0" borderId="9" xfId="0" applyFont="1" applyBorder="1"/>
    <xf numFmtId="0" fontId="27" fillId="0" borderId="0" xfId="0" applyFont="1"/>
    <xf numFmtId="0" fontId="24" fillId="0" borderId="15" xfId="0" applyFont="1" applyBorder="1"/>
    <xf numFmtId="0" fontId="23" fillId="0" borderId="53" xfId="0" applyFont="1" applyBorder="1"/>
    <xf numFmtId="0" fontId="24" fillId="0" borderId="23" xfId="0" applyFont="1" applyBorder="1" applyAlignment="1">
      <alignment horizontal="center"/>
    </xf>
    <xf numFmtId="0" fontId="24" fillId="0" borderId="9" xfId="0" applyFont="1" applyBorder="1"/>
    <xf numFmtId="14" fontId="27" fillId="0" borderId="0" xfId="0" applyNumberFormat="1" applyFont="1"/>
    <xf numFmtId="0" fontId="24" fillId="0" borderId="0" xfId="0" applyNumberFormat="1" applyFont="1" applyBorder="1" applyAlignment="1">
      <alignment horizontal="center"/>
    </xf>
    <xf numFmtId="0" fontId="24" fillId="0" borderId="23" xfId="0" applyFont="1" applyBorder="1"/>
    <xf numFmtId="0" fontId="24" fillId="0" borderId="0" xfId="0" applyFont="1" applyBorder="1" applyAlignment="1">
      <alignment horizontal="center"/>
    </xf>
    <xf numFmtId="0" fontId="28" fillId="0" borderId="23" xfId="0" applyFont="1" applyBorder="1"/>
    <xf numFmtId="0" fontId="8" fillId="0" borderId="5" xfId="0" applyFont="1" applyBorder="1"/>
    <xf numFmtId="0" fontId="8" fillId="0" borderId="53" xfId="0" applyFont="1" applyBorder="1"/>
    <xf numFmtId="0" fontId="8" fillId="0" borderId="52" xfId="0" applyFont="1" applyBorder="1"/>
    <xf numFmtId="0" fontId="8" fillId="0" borderId="0" xfId="0" applyFont="1" applyBorder="1"/>
    <xf numFmtId="0" fontId="29" fillId="0" borderId="5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0" fillId="0" borderId="0" xfId="0" applyBorder="1"/>
    <xf numFmtId="0" fontId="0" fillId="0" borderId="53" xfId="0" applyBorder="1"/>
    <xf numFmtId="0" fontId="0" fillId="0" borderId="29" xfId="0" applyBorder="1"/>
    <xf numFmtId="0" fontId="31" fillId="0" borderId="0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23" fillId="0" borderId="52" xfId="0" applyFont="1" applyBorder="1"/>
    <xf numFmtId="0" fontId="24" fillId="0" borderId="15" xfId="0" applyFont="1" applyBorder="1" applyAlignment="1">
      <alignment horizontal="center"/>
    </xf>
    <xf numFmtId="0" fontId="23" fillId="0" borderId="0" xfId="0" applyFont="1" applyBorder="1"/>
    <xf numFmtId="0" fontId="24" fillId="0" borderId="2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53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53" xfId="0" applyFont="1" applyBorder="1" applyAlignment="1">
      <alignment horizontal="left"/>
    </xf>
    <xf numFmtId="0" fontId="9" fillId="0" borderId="5" xfId="0" applyFont="1" applyBorder="1"/>
    <xf numFmtId="0" fontId="9" fillId="0" borderId="53" xfId="0" applyFont="1" applyBorder="1"/>
    <xf numFmtId="0" fontId="9" fillId="0" borderId="29" xfId="0" applyFont="1" applyBorder="1"/>
    <xf numFmtId="0" fontId="33" fillId="0" borderId="0" xfId="0" applyFont="1" applyBorder="1" applyAlignment="1">
      <alignment horizontal="left"/>
    </xf>
    <xf numFmtId="0" fontId="33" fillId="0" borderId="53" xfId="0" applyFont="1" applyBorder="1" applyAlignment="1">
      <alignment horizontal="left"/>
    </xf>
    <xf numFmtId="0" fontId="2" fillId="0" borderId="52" xfId="0" applyFont="1" applyBorder="1"/>
    <xf numFmtId="0" fontId="9" fillId="0" borderId="54" xfId="0" applyFont="1" applyBorder="1"/>
    <xf numFmtId="0" fontId="23" fillId="0" borderId="55" xfId="0" applyFont="1" applyBorder="1"/>
    <xf numFmtId="0" fontId="23" fillId="0" borderId="55" xfId="0" applyFont="1" applyBorder="1" applyAlignment="1">
      <alignment horizontal="center"/>
    </xf>
    <xf numFmtId="0" fontId="9" fillId="0" borderId="55" xfId="0" applyFont="1" applyBorder="1"/>
    <xf numFmtId="0" fontId="9" fillId="0" borderId="56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8" fillId="0" borderId="11" xfId="0" applyFont="1" applyBorder="1"/>
    <xf numFmtId="0" fontId="8" fillId="0" borderId="40" xfId="0" applyFont="1" applyBorder="1"/>
    <xf numFmtId="0" fontId="8" fillId="0" borderId="42" xfId="0" applyFont="1" applyBorder="1"/>
    <xf numFmtId="0" fontId="2" fillId="0" borderId="11" xfId="0" applyFont="1" applyBorder="1"/>
    <xf numFmtId="0" fontId="2" fillId="0" borderId="40" xfId="0" applyFont="1" applyBorder="1"/>
    <xf numFmtId="0" fontId="2" fillId="0" borderId="4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tran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c\arkiva1\arkiva\Viti%202012\bilancet%20viti%202012\Model%20Per%20hedhjen%20e%20pasqyr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.Bl."/>
      <sheetName val="Bler."/>
      <sheetName val="Furnit"/>
      <sheetName val="Kartel"/>
      <sheetName val="An.Sh."/>
      <sheetName val="Shit."/>
      <sheetName val="Klient"/>
      <sheetName val="Bank."/>
      <sheetName val="Ark."/>
      <sheetName val="Pag."/>
      <sheetName val="V.#"/>
      <sheetName val="Centr."/>
      <sheetName val="Pasqyra"/>
      <sheetName val="2015"/>
    </sheetNames>
    <sheetDataSet>
      <sheetData sheetId="0">
        <row r="1">
          <cell r="N1" t="str">
            <v>STAR TRANS SH.P.K. FIER</v>
          </cell>
        </row>
        <row r="2">
          <cell r="N2" t="str">
            <v>L 43421404 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L10">
            <v>0</v>
          </cell>
          <cell r="O10">
            <v>100000</v>
          </cell>
          <cell r="X10">
            <v>100000</v>
          </cell>
        </row>
        <row r="11">
          <cell r="L11">
            <v>0</v>
          </cell>
          <cell r="O11">
            <v>0</v>
          </cell>
        </row>
        <row r="12">
          <cell r="L12">
            <v>0</v>
          </cell>
          <cell r="O12">
            <v>0</v>
          </cell>
        </row>
        <row r="13">
          <cell r="L13">
            <v>0</v>
          </cell>
          <cell r="O13">
            <v>0</v>
          </cell>
        </row>
        <row r="14">
          <cell r="L14">
            <v>0</v>
          </cell>
          <cell r="O14">
            <v>0</v>
          </cell>
        </row>
        <row r="15">
          <cell r="L15">
            <v>0</v>
          </cell>
          <cell r="O15">
            <v>3640024.4853333458</v>
          </cell>
          <cell r="X15">
            <v>921634</v>
          </cell>
        </row>
        <row r="16">
          <cell r="L16">
            <v>0</v>
          </cell>
          <cell r="O16">
            <v>0</v>
          </cell>
        </row>
        <row r="17">
          <cell r="L17">
            <v>0</v>
          </cell>
          <cell r="O17">
            <v>0</v>
          </cell>
        </row>
        <row r="18">
          <cell r="L18">
            <v>0</v>
          </cell>
          <cell r="O18">
            <v>0</v>
          </cell>
        </row>
        <row r="19">
          <cell r="L19">
            <v>0</v>
          </cell>
          <cell r="O19">
            <v>0</v>
          </cell>
        </row>
        <row r="20">
          <cell r="L20">
            <v>0</v>
          </cell>
          <cell r="O20">
            <v>0</v>
          </cell>
        </row>
        <row r="21">
          <cell r="L21">
            <v>0</v>
          </cell>
          <cell r="O21">
            <v>0</v>
          </cell>
        </row>
        <row r="22">
          <cell r="L22">
            <v>0</v>
          </cell>
          <cell r="O22">
            <v>0</v>
          </cell>
        </row>
        <row r="23">
          <cell r="L23">
            <v>0</v>
          </cell>
          <cell r="O23">
            <v>0</v>
          </cell>
        </row>
        <row r="24">
          <cell r="L24">
            <v>0</v>
          </cell>
          <cell r="O24">
            <v>0</v>
          </cell>
        </row>
        <row r="25">
          <cell r="L25">
            <v>0</v>
          </cell>
          <cell r="O25">
            <v>0</v>
          </cell>
        </row>
        <row r="26">
          <cell r="L26">
            <v>0</v>
          </cell>
          <cell r="O26">
            <v>0</v>
          </cell>
        </row>
        <row r="27">
          <cell r="L27">
            <v>0</v>
          </cell>
          <cell r="O27">
            <v>0</v>
          </cell>
        </row>
        <row r="28">
          <cell r="L28">
            <v>0</v>
          </cell>
          <cell r="O28">
            <v>0</v>
          </cell>
        </row>
        <row r="29">
          <cell r="L29">
            <v>0</v>
          </cell>
          <cell r="O29">
            <v>0</v>
          </cell>
        </row>
        <row r="30">
          <cell r="L30">
            <v>0</v>
          </cell>
          <cell r="O30">
            <v>0</v>
          </cell>
        </row>
        <row r="31">
          <cell r="L31">
            <v>0</v>
          </cell>
          <cell r="O31">
            <v>0</v>
          </cell>
        </row>
        <row r="32">
          <cell r="L32">
            <v>0</v>
          </cell>
          <cell r="O32">
            <v>0</v>
          </cell>
        </row>
        <row r="33">
          <cell r="L33">
            <v>0</v>
          </cell>
          <cell r="O33">
            <v>0</v>
          </cell>
        </row>
        <row r="34">
          <cell r="L34">
            <v>0</v>
          </cell>
          <cell r="O34">
            <v>0</v>
          </cell>
        </row>
        <row r="35">
          <cell r="L35">
            <v>0</v>
          </cell>
          <cell r="O35">
            <v>0</v>
          </cell>
        </row>
        <row r="36">
          <cell r="L36">
            <v>0</v>
          </cell>
          <cell r="O36">
            <v>52139926.400000006</v>
          </cell>
          <cell r="X36">
            <v>6245100</v>
          </cell>
        </row>
        <row r="37">
          <cell r="L37">
            <v>0</v>
          </cell>
          <cell r="O37">
            <v>0</v>
          </cell>
        </row>
        <row r="38">
          <cell r="C38">
            <v>4858014</v>
          </cell>
          <cell r="L38">
            <v>37340793.590000004</v>
          </cell>
          <cell r="O38">
            <v>0</v>
          </cell>
        </row>
        <row r="39">
          <cell r="L39">
            <v>0</v>
          </cell>
          <cell r="O39">
            <v>0</v>
          </cell>
        </row>
        <row r="40">
          <cell r="L40">
            <v>0</v>
          </cell>
          <cell r="O40">
            <v>478130</v>
          </cell>
          <cell r="X40">
            <v>64322</v>
          </cell>
        </row>
        <row r="41">
          <cell r="L41">
            <v>0</v>
          </cell>
          <cell r="O41">
            <v>0</v>
          </cell>
        </row>
        <row r="42">
          <cell r="L42">
            <v>0</v>
          </cell>
          <cell r="O42">
            <v>5119</v>
          </cell>
          <cell r="X42">
            <v>34038</v>
          </cell>
        </row>
        <row r="43">
          <cell r="L43">
            <v>0</v>
          </cell>
          <cell r="O43">
            <v>0</v>
          </cell>
        </row>
        <row r="44">
          <cell r="L44">
            <v>912938.03199999779</v>
          </cell>
          <cell r="O44">
            <v>0</v>
          </cell>
          <cell r="X44">
            <v>158474</v>
          </cell>
        </row>
        <row r="45">
          <cell r="L45">
            <v>0</v>
          </cell>
          <cell r="O45">
            <v>3620306.1866666637</v>
          </cell>
          <cell r="X45">
            <v>809669</v>
          </cell>
        </row>
        <row r="46">
          <cell r="L46">
            <v>0</v>
          </cell>
          <cell r="O46">
            <v>0</v>
          </cell>
          <cell r="X46">
            <v>44014</v>
          </cell>
        </row>
        <row r="47">
          <cell r="L47">
            <v>0</v>
          </cell>
          <cell r="O47">
            <v>0</v>
          </cell>
        </row>
        <row r="48">
          <cell r="L48">
            <v>0</v>
          </cell>
          <cell r="O48">
            <v>0</v>
          </cell>
        </row>
        <row r="49">
          <cell r="L49">
            <v>0</v>
          </cell>
          <cell r="O49">
            <v>0</v>
          </cell>
        </row>
        <row r="50">
          <cell r="L50">
            <v>0</v>
          </cell>
          <cell r="O50">
            <v>0</v>
          </cell>
        </row>
        <row r="51">
          <cell r="L51">
            <v>0</v>
          </cell>
          <cell r="O51">
            <v>0</v>
          </cell>
        </row>
        <row r="52">
          <cell r="C52">
            <v>1781236.61</v>
          </cell>
          <cell r="L52">
            <v>4808359.0599999726</v>
          </cell>
          <cell r="O52">
            <v>0</v>
          </cell>
        </row>
        <row r="53">
          <cell r="L53">
            <v>0</v>
          </cell>
          <cell r="O53">
            <v>0</v>
          </cell>
        </row>
        <row r="54">
          <cell r="L54">
            <v>0</v>
          </cell>
          <cell r="O54">
            <v>0</v>
          </cell>
        </row>
        <row r="55">
          <cell r="C55">
            <v>1738000.39</v>
          </cell>
          <cell r="L55">
            <v>16921415.390000001</v>
          </cell>
          <cell r="O55">
            <v>0</v>
          </cell>
        </row>
        <row r="56">
          <cell r="L56">
            <v>0</v>
          </cell>
          <cell r="O56">
            <v>0</v>
          </cell>
        </row>
        <row r="57">
          <cell r="L57">
            <v>0</v>
          </cell>
          <cell r="O57">
            <v>0</v>
          </cell>
        </row>
        <row r="58">
          <cell r="L58">
            <v>0</v>
          </cell>
          <cell r="O58">
            <v>0</v>
          </cell>
        </row>
        <row r="59">
          <cell r="L59">
            <v>0</v>
          </cell>
          <cell r="O59">
            <v>0</v>
          </cell>
        </row>
        <row r="60">
          <cell r="L60">
            <v>0</v>
          </cell>
          <cell r="O60">
            <v>0</v>
          </cell>
        </row>
        <row r="61">
          <cell r="L61">
            <v>0</v>
          </cell>
          <cell r="O61">
            <v>0</v>
          </cell>
        </row>
        <row r="62">
          <cell r="L62">
            <v>0</v>
          </cell>
          <cell r="O62">
            <v>0</v>
          </cell>
        </row>
        <row r="63">
          <cell r="L63">
            <v>0</v>
          </cell>
          <cell r="O63">
            <v>0</v>
          </cell>
        </row>
        <row r="64">
          <cell r="L64">
            <v>0</v>
          </cell>
          <cell r="O64">
            <v>0</v>
          </cell>
        </row>
        <row r="65">
          <cell r="L65">
            <v>0</v>
          </cell>
          <cell r="O65">
            <v>0</v>
          </cell>
        </row>
        <row r="66">
          <cell r="L66">
            <v>0</v>
          </cell>
          <cell r="O66">
            <v>0</v>
          </cell>
        </row>
        <row r="67">
          <cell r="L67">
            <v>0</v>
          </cell>
          <cell r="O67">
            <v>0</v>
          </cell>
        </row>
        <row r="68">
          <cell r="L68">
            <v>0</v>
          </cell>
          <cell r="O68">
            <v>0</v>
          </cell>
        </row>
        <row r="69">
          <cell r="L69">
            <v>0</v>
          </cell>
          <cell r="O69">
            <v>0</v>
          </cell>
        </row>
        <row r="70">
          <cell r="L70">
            <v>0</v>
          </cell>
          <cell r="O70">
            <v>0</v>
          </cell>
        </row>
        <row r="71">
          <cell r="L71">
            <v>0</v>
          </cell>
          <cell r="O71">
            <v>0</v>
          </cell>
        </row>
        <row r="72">
          <cell r="L72">
            <v>0</v>
          </cell>
          <cell r="O72">
            <v>0</v>
          </cell>
        </row>
        <row r="73">
          <cell r="L73">
            <v>0</v>
          </cell>
          <cell r="O73">
            <v>0</v>
          </cell>
        </row>
        <row r="74">
          <cell r="L74">
            <v>0</v>
          </cell>
          <cell r="O74">
            <v>0</v>
          </cell>
        </row>
        <row r="75">
          <cell r="L75">
            <v>0</v>
          </cell>
          <cell r="O75">
            <v>0</v>
          </cell>
        </row>
        <row r="76">
          <cell r="L76">
            <v>0</v>
          </cell>
          <cell r="O76">
            <v>0</v>
          </cell>
        </row>
        <row r="77">
          <cell r="L77">
            <v>0</v>
          </cell>
          <cell r="O77">
            <v>0</v>
          </cell>
        </row>
        <row r="78">
          <cell r="L78">
            <v>0</v>
          </cell>
          <cell r="O78">
            <v>0</v>
          </cell>
        </row>
        <row r="79">
          <cell r="L79">
            <v>0</v>
          </cell>
          <cell r="O79">
            <v>0</v>
          </cell>
        </row>
        <row r="80">
          <cell r="L80">
            <v>0</v>
          </cell>
          <cell r="O80">
            <v>0</v>
          </cell>
        </row>
        <row r="81">
          <cell r="L81">
            <v>0</v>
          </cell>
          <cell r="O81">
            <v>0</v>
          </cell>
        </row>
        <row r="82">
          <cell r="L82">
            <v>0</v>
          </cell>
          <cell r="O82">
            <v>0</v>
          </cell>
        </row>
        <row r="83">
          <cell r="L83">
            <v>0</v>
          </cell>
          <cell r="O83">
            <v>0</v>
          </cell>
        </row>
        <row r="84">
          <cell r="L84">
            <v>0</v>
          </cell>
          <cell r="O84">
            <v>0</v>
          </cell>
        </row>
        <row r="85">
          <cell r="L85">
            <v>0</v>
          </cell>
          <cell r="O85">
            <v>0</v>
          </cell>
        </row>
        <row r="101">
          <cell r="AI101">
            <v>0</v>
          </cell>
          <cell r="AU101">
            <v>146107502.93333334</v>
          </cell>
          <cell r="AV101">
            <v>31636049</v>
          </cell>
        </row>
        <row r="102">
          <cell r="AI102">
            <v>142885362</v>
          </cell>
          <cell r="AJ102">
            <v>30545174</v>
          </cell>
          <cell r="AU102">
            <v>0</v>
          </cell>
        </row>
        <row r="103">
          <cell r="AI103">
            <v>0</v>
          </cell>
          <cell r="AU103">
            <v>146107502.93333334</v>
          </cell>
          <cell r="AV103">
            <v>31636049</v>
          </cell>
        </row>
        <row r="104">
          <cell r="AI104">
            <v>0</v>
          </cell>
          <cell r="AU104">
            <v>0</v>
          </cell>
        </row>
        <row r="105">
          <cell r="AI105">
            <v>0</v>
          </cell>
          <cell r="AU105">
            <v>0</v>
          </cell>
        </row>
        <row r="106">
          <cell r="AI106">
            <v>0</v>
          </cell>
        </row>
        <row r="107">
          <cell r="AI107">
            <v>0</v>
          </cell>
        </row>
        <row r="108">
          <cell r="AI108">
            <v>0</v>
          </cell>
          <cell r="AU108">
            <v>0</v>
          </cell>
        </row>
        <row r="109">
          <cell r="AI109">
            <v>142341540</v>
          </cell>
          <cell r="AJ109">
            <v>30402800</v>
          </cell>
          <cell r="AU109">
            <v>0</v>
          </cell>
        </row>
        <row r="110">
          <cell r="AI110">
            <v>543822</v>
          </cell>
          <cell r="AJ110">
            <v>142374</v>
          </cell>
          <cell r="AU110">
            <v>0</v>
          </cell>
        </row>
        <row r="111">
          <cell r="AI111">
            <v>466000</v>
          </cell>
          <cell r="AJ111">
            <v>122000</v>
          </cell>
          <cell r="AU111">
            <v>0</v>
          </cell>
        </row>
        <row r="113">
          <cell r="AI113">
            <v>77822</v>
          </cell>
          <cell r="AJ113">
            <v>20374</v>
          </cell>
          <cell r="AU113">
            <v>0</v>
          </cell>
        </row>
        <row r="114">
          <cell r="AI114">
            <v>0</v>
          </cell>
        </row>
        <row r="115">
          <cell r="AI115">
            <v>0</v>
          </cell>
        </row>
        <row r="116">
          <cell r="AI116">
            <v>0</v>
          </cell>
        </row>
        <row r="117">
          <cell r="AU117">
            <v>0</v>
          </cell>
        </row>
        <row r="118">
          <cell r="AI118">
            <v>0</v>
          </cell>
        </row>
        <row r="119">
          <cell r="AI119">
            <v>0</v>
          </cell>
        </row>
        <row r="120">
          <cell r="AI120">
            <v>0</v>
          </cell>
        </row>
        <row r="123">
          <cell r="AU123">
            <v>146107502.93333334</v>
          </cell>
          <cell r="AV123">
            <v>31636049</v>
          </cell>
        </row>
        <row r="124">
          <cell r="AU124">
            <v>0</v>
          </cell>
        </row>
        <row r="125">
          <cell r="AI125">
            <v>142885362</v>
          </cell>
          <cell r="AJ125">
            <v>30545174</v>
          </cell>
          <cell r="AU125">
            <v>0</v>
          </cell>
        </row>
        <row r="126">
          <cell r="AI126">
            <v>24034.48</v>
          </cell>
          <cell r="AJ126">
            <v>6600</v>
          </cell>
        </row>
        <row r="127">
          <cell r="AI127">
            <v>24034.48</v>
          </cell>
        </row>
        <row r="131">
          <cell r="AU131">
            <v>146107502.93333334</v>
          </cell>
          <cell r="AV131">
            <v>31636049</v>
          </cell>
        </row>
        <row r="132">
          <cell r="AI132">
            <v>142909396.47999999</v>
          </cell>
          <cell r="AJ132">
            <v>30551774</v>
          </cell>
        </row>
        <row r="133">
          <cell r="AI133">
            <v>3198106.453333348</v>
          </cell>
          <cell r="AJ133">
            <v>1084275</v>
          </cell>
        </row>
        <row r="134">
          <cell r="AI134">
            <v>0</v>
          </cell>
          <cell r="AU134">
            <v>0</v>
          </cell>
        </row>
        <row r="135">
          <cell r="AI135">
            <v>0</v>
          </cell>
          <cell r="AU135">
            <v>0</v>
          </cell>
        </row>
        <row r="136">
          <cell r="AI136">
            <v>3198106.453333348</v>
          </cell>
          <cell r="AJ136">
            <v>1084275</v>
          </cell>
        </row>
        <row r="137">
          <cell r="AU137">
            <v>0</v>
          </cell>
        </row>
        <row r="138">
          <cell r="AI138">
            <v>479715.96800000221</v>
          </cell>
          <cell r="AJ138">
            <v>162641.25</v>
          </cell>
        </row>
        <row r="139">
          <cell r="AU139">
            <v>0</v>
          </cell>
        </row>
        <row r="142">
          <cell r="AI142">
            <v>2718390.4853333458</v>
          </cell>
          <cell r="AJ142">
            <v>921633.75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."/>
      <sheetName val="Pasqyrat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R184"/>
  <sheetViews>
    <sheetView tabSelected="1" topLeftCell="E1" zoomScaleNormal="100" workbookViewId="0">
      <selection activeCell="H1" sqref="H1"/>
    </sheetView>
  </sheetViews>
  <sheetFormatPr defaultRowHeight="14.25" x14ac:dyDescent="0.2"/>
  <cols>
    <col min="1" max="1" width="3.42578125" style="2" customWidth="1"/>
    <col min="2" max="2" width="21.140625" style="1" customWidth="1"/>
    <col min="3" max="3" width="21.42578125" style="1" customWidth="1"/>
    <col min="4" max="4" width="14.5703125" style="1" bestFit="1" customWidth="1"/>
    <col min="5" max="5" width="17.5703125" style="1" bestFit="1" customWidth="1"/>
    <col min="6" max="6" width="16.7109375" style="1" customWidth="1"/>
    <col min="7" max="7" width="9.140625" style="2"/>
    <col min="8" max="8" width="3.5703125" style="2" customWidth="1"/>
    <col min="9" max="9" width="7.28515625" style="2" customWidth="1"/>
    <col min="10" max="10" width="5.7109375" style="2" customWidth="1"/>
    <col min="11" max="11" width="41.7109375" style="2" customWidth="1"/>
    <col min="12" max="12" width="14.5703125" style="2" customWidth="1"/>
    <col min="13" max="13" width="20.42578125" style="1" customWidth="1"/>
    <col min="14" max="14" width="20.7109375" style="1" customWidth="1"/>
    <col min="15" max="15" width="14.5703125" style="2" bestFit="1" customWidth="1"/>
    <col min="16" max="16" width="4.42578125" style="2" customWidth="1"/>
    <col min="17" max="17" width="4.7109375" style="2" customWidth="1"/>
    <col min="18" max="18" width="6.42578125" style="2" customWidth="1"/>
    <col min="19" max="19" width="47.7109375" style="2" customWidth="1"/>
    <col min="20" max="20" width="10.5703125" style="2" customWidth="1"/>
    <col min="21" max="21" width="19.140625" style="1" customWidth="1"/>
    <col min="22" max="22" width="18.7109375" style="1" customWidth="1"/>
    <col min="23" max="23" width="9.140625" style="2"/>
    <col min="24" max="24" width="3.85546875" style="2" customWidth="1"/>
    <col min="25" max="25" width="30.85546875" style="2" customWidth="1"/>
    <col min="26" max="26" width="13.42578125" style="2" customWidth="1"/>
    <col min="27" max="27" width="13" style="2" customWidth="1"/>
    <col min="28" max="28" width="11" style="2" customWidth="1"/>
    <col min="29" max="29" width="7.5703125" style="2" customWidth="1"/>
    <col min="30" max="30" width="10" style="2" customWidth="1"/>
    <col min="31" max="31" width="9.28515625" style="2" customWidth="1"/>
    <col min="32" max="32" width="7.85546875" style="2" customWidth="1"/>
    <col min="33" max="34" width="9.140625" style="2"/>
    <col min="35" max="35" width="14.5703125" style="2" customWidth="1"/>
    <col min="36" max="36" width="13.28515625" style="2" customWidth="1"/>
    <col min="37" max="37" width="9.140625" style="2"/>
    <col min="38" max="38" width="2.85546875" style="2" customWidth="1"/>
    <col min="39" max="39" width="2.7109375" style="2" customWidth="1"/>
    <col min="40" max="40" width="6.5703125" style="2" customWidth="1"/>
    <col min="41" max="41" width="45.140625" style="2" customWidth="1"/>
    <col min="42" max="42" width="19.85546875" style="2" customWidth="1"/>
    <col min="43" max="43" width="20.28515625" style="2" customWidth="1"/>
    <col min="44" max="44" width="9.140625" style="2"/>
    <col min="45" max="45" width="0.7109375" style="2" customWidth="1"/>
    <col min="46" max="47" width="9.140625" style="2"/>
    <col min="48" max="48" width="10.5703125" style="2" customWidth="1"/>
    <col min="49" max="49" width="21" style="2" customWidth="1"/>
    <col min="50" max="50" width="23.7109375" style="2" customWidth="1"/>
    <col min="51" max="51" width="9.140625" style="2"/>
    <col min="52" max="53" width="13.85546875" style="2" customWidth="1"/>
    <col min="54" max="54" width="12.85546875" style="2" customWidth="1"/>
    <col min="55" max="55" width="11.5703125" style="2" customWidth="1"/>
    <col min="56" max="56" width="0.7109375" style="2" customWidth="1"/>
    <col min="57" max="57" width="1" style="2" customWidth="1"/>
    <col min="58" max="58" width="0.7109375" style="2" customWidth="1"/>
    <col min="59" max="59" width="9.140625" style="2"/>
    <col min="60" max="60" width="15.28515625" style="2" customWidth="1"/>
    <col min="61" max="61" width="13.140625" style="2" customWidth="1"/>
    <col min="62" max="62" width="14.140625" style="2" customWidth="1"/>
    <col min="63" max="63" width="13" style="2" customWidth="1"/>
    <col min="64" max="64" width="11.5703125" style="2" customWidth="1"/>
    <col min="65" max="65" width="11.28515625" style="2" customWidth="1"/>
    <col min="66" max="66" width="11.7109375" style="2" customWidth="1"/>
    <col min="67" max="67" width="16.7109375" style="2" customWidth="1"/>
    <col min="68" max="68" width="12" style="2" customWidth="1"/>
    <col min="69" max="69" width="13" style="2" customWidth="1"/>
    <col min="70" max="70" width="0.7109375" style="2" customWidth="1"/>
    <col min="71" max="16384" width="9.140625" style="2"/>
  </cols>
  <sheetData>
    <row r="1" spans="2:68" ht="18.75" thickBot="1" x14ac:dyDescent="0.25">
      <c r="P1" s="3" t="s">
        <v>0</v>
      </c>
      <c r="Q1" s="4"/>
      <c r="R1" s="4"/>
      <c r="S1" s="5" t="str">
        <f>[1]An.Bl.!N1</f>
        <v>STAR TRANS SH.P.K. FIER</v>
      </c>
      <c r="T1" s="6"/>
      <c r="U1" s="7"/>
      <c r="V1" s="8" t="s">
        <v>1</v>
      </c>
    </row>
    <row r="2" spans="2:68" ht="18.75" thickBot="1" x14ac:dyDescent="0.3">
      <c r="B2" s="9" t="s">
        <v>2</v>
      </c>
      <c r="C2" s="10"/>
      <c r="E2" s="11" t="s">
        <v>3</v>
      </c>
      <c r="F2" s="12"/>
      <c r="H2" s="3" t="s">
        <v>0</v>
      </c>
      <c r="I2" s="4"/>
      <c r="J2" s="4"/>
      <c r="K2" s="5" t="str">
        <f>[1]An.Bl.!N1</f>
        <v>STAR TRANS SH.P.K. FIER</v>
      </c>
      <c r="L2" s="6"/>
      <c r="M2" s="7"/>
      <c r="N2" s="8" t="s">
        <v>1</v>
      </c>
      <c r="P2" s="3"/>
      <c r="Q2" s="4"/>
      <c r="R2" s="4"/>
      <c r="S2" s="13" t="str">
        <f>[1]An.Bl.!N2</f>
        <v>L 43421404 K</v>
      </c>
      <c r="T2" s="6"/>
      <c r="U2" s="8"/>
      <c r="V2" s="8"/>
    </row>
    <row r="3" spans="2:68" ht="18" x14ac:dyDescent="0.25">
      <c r="B3" s="14"/>
      <c r="C3" s="15"/>
      <c r="D3" s="16"/>
      <c r="E3" s="15"/>
      <c r="F3" s="17"/>
      <c r="H3" s="3"/>
      <c r="I3" s="4"/>
      <c r="K3" s="13" t="str">
        <f>[1]An.Bl.!N2</f>
        <v>L 43421404 K</v>
      </c>
      <c r="M3" s="18"/>
      <c r="N3" s="18"/>
      <c r="P3" s="19" t="s">
        <v>4</v>
      </c>
      <c r="Q3" s="19"/>
      <c r="R3" s="19"/>
      <c r="S3" s="19"/>
      <c r="T3" s="19"/>
      <c r="U3" s="19"/>
      <c r="V3" s="19"/>
      <c r="AL3" s="20" t="s">
        <v>0</v>
      </c>
      <c r="AM3" s="20"/>
      <c r="AN3" s="21"/>
      <c r="AO3" s="5" t="str">
        <f>[1]An.Bl.!N1</f>
        <v>STAR TRANS SH.P.K. FIER</v>
      </c>
      <c r="AP3" s="22"/>
      <c r="AQ3" s="23" t="s">
        <v>1</v>
      </c>
      <c r="BP3" s="24"/>
    </row>
    <row r="4" spans="2:68" ht="18" x14ac:dyDescent="0.25">
      <c r="B4" s="25" t="s">
        <v>5</v>
      </c>
      <c r="C4" s="26" t="s">
        <v>6</v>
      </c>
      <c r="D4" s="27" t="s">
        <v>7</v>
      </c>
      <c r="E4" s="26" t="s">
        <v>6</v>
      </c>
      <c r="F4" s="28" t="s">
        <v>5</v>
      </c>
      <c r="G4" s="29"/>
      <c r="H4" s="4"/>
      <c r="I4" s="4"/>
      <c r="J4" s="4"/>
      <c r="K4" s="4"/>
      <c r="L4" s="4" t="s">
        <v>8</v>
      </c>
      <c r="M4" s="18"/>
      <c r="N4" s="18"/>
      <c r="P4" s="30"/>
      <c r="Q4" s="30"/>
      <c r="R4" s="30"/>
      <c r="AL4" s="20"/>
      <c r="AM4" s="20"/>
      <c r="AN4" s="21"/>
      <c r="AO4" s="13" t="str">
        <f>[1]An.Bl.!N2</f>
        <v>L 43421404 K</v>
      </c>
      <c r="AP4" s="31"/>
      <c r="AQ4" s="32"/>
      <c r="BP4" s="24"/>
    </row>
    <row r="5" spans="2:68" ht="18" x14ac:dyDescent="0.2">
      <c r="B5" s="25" t="s">
        <v>9</v>
      </c>
      <c r="C5" s="26" t="s">
        <v>10</v>
      </c>
      <c r="D5" s="27"/>
      <c r="E5" s="26" t="s">
        <v>10</v>
      </c>
      <c r="F5" s="28" t="s">
        <v>9</v>
      </c>
      <c r="G5" s="29"/>
      <c r="H5" s="30"/>
      <c r="I5" s="30"/>
      <c r="J5" s="30"/>
      <c r="P5" s="33" t="s">
        <v>11</v>
      </c>
      <c r="Q5" s="34" t="s">
        <v>12</v>
      </c>
      <c r="R5" s="35"/>
      <c r="S5" s="36"/>
      <c r="T5" s="33" t="s">
        <v>13</v>
      </c>
      <c r="U5" s="37" t="s">
        <v>14</v>
      </c>
      <c r="V5" s="37" t="s">
        <v>14</v>
      </c>
      <c r="Z5" s="2" t="s">
        <v>15</v>
      </c>
      <c r="AL5" s="20"/>
      <c r="AM5" s="20"/>
      <c r="AN5" s="21"/>
      <c r="AO5" s="38"/>
      <c r="AP5" s="23"/>
      <c r="AQ5" s="39"/>
      <c r="BP5" s="24"/>
    </row>
    <row r="6" spans="2:68" ht="18.75" thickBot="1" x14ac:dyDescent="0.25">
      <c r="B6" s="25"/>
      <c r="C6" s="26"/>
      <c r="D6" s="40"/>
      <c r="E6" s="41"/>
      <c r="F6" s="42"/>
      <c r="H6" s="43" t="s">
        <v>11</v>
      </c>
      <c r="I6" s="44" t="s">
        <v>16</v>
      </c>
      <c r="J6" s="45"/>
      <c r="K6" s="46"/>
      <c r="L6" s="43" t="s">
        <v>13</v>
      </c>
      <c r="M6" s="37" t="s">
        <v>14</v>
      </c>
      <c r="N6" s="37" t="s">
        <v>14</v>
      </c>
      <c r="P6" s="47"/>
      <c r="Q6" s="48"/>
      <c r="R6" s="49"/>
      <c r="S6" s="50"/>
      <c r="T6" s="47"/>
      <c r="U6" s="51" t="s">
        <v>17</v>
      </c>
      <c r="V6" s="52" t="s">
        <v>18</v>
      </c>
      <c r="AL6" s="53" t="s">
        <v>19</v>
      </c>
      <c r="AM6" s="53"/>
      <c r="AN6" s="53"/>
      <c r="AO6" s="53"/>
      <c r="AP6" s="53"/>
      <c r="AQ6" s="53"/>
      <c r="BP6" s="24"/>
    </row>
    <row r="7" spans="2:68" ht="15.75" thickBot="1" x14ac:dyDescent="0.25">
      <c r="B7" s="54">
        <f>[1]Centr.!C10</f>
        <v>0</v>
      </c>
      <c r="C7" s="55">
        <f>[1]Centr.!L10</f>
        <v>0</v>
      </c>
      <c r="D7" s="56" t="s">
        <v>20</v>
      </c>
      <c r="E7" s="57">
        <f>[1]Centr.!O10</f>
        <v>100000</v>
      </c>
      <c r="F7" s="58">
        <f>[1]Centr.!X10</f>
        <v>100000</v>
      </c>
      <c r="H7" s="59"/>
      <c r="I7" s="60"/>
      <c r="J7" s="61"/>
      <c r="K7" s="62"/>
      <c r="L7" s="59"/>
      <c r="M7" s="51" t="s">
        <v>17</v>
      </c>
      <c r="N7" s="52" t="s">
        <v>18</v>
      </c>
      <c r="P7" s="63" t="s">
        <v>21</v>
      </c>
      <c r="Q7" s="64" t="s">
        <v>22</v>
      </c>
      <c r="R7" s="65"/>
      <c r="S7" s="66"/>
      <c r="T7" s="67"/>
      <c r="U7" s="68">
        <f>U8+U9+U12+U23+U24</f>
        <v>56243481.586666673</v>
      </c>
      <c r="V7" s="68">
        <f>V8+V9+V12+V23+V24</f>
        <v>7355617</v>
      </c>
      <c r="Y7" s="69" t="s">
        <v>23</v>
      </c>
      <c r="Z7" s="69" t="s">
        <v>24</v>
      </c>
      <c r="AA7" s="70" t="s">
        <v>25</v>
      </c>
      <c r="AB7" s="71"/>
      <c r="AC7" s="71"/>
      <c r="AD7" s="71"/>
      <c r="AE7" s="72"/>
      <c r="AF7" s="70" t="s">
        <v>26</v>
      </c>
      <c r="AG7" s="71"/>
      <c r="AH7" s="72"/>
      <c r="AI7" s="69" t="s">
        <v>24</v>
      </c>
      <c r="AL7" s="73"/>
      <c r="AM7" s="73"/>
      <c r="AN7" s="73"/>
      <c r="AO7" s="74"/>
      <c r="AP7" s="75"/>
      <c r="AQ7" s="75"/>
      <c r="BP7" s="76"/>
    </row>
    <row r="8" spans="2:68" ht="15.75" thickBot="1" x14ac:dyDescent="0.25">
      <c r="B8" s="54">
        <f>[1]Centr.!C11</f>
        <v>0</v>
      </c>
      <c r="C8" s="55">
        <f>[1]Centr.!L11</f>
        <v>0</v>
      </c>
      <c r="D8" s="77" t="s">
        <v>27</v>
      </c>
      <c r="E8" s="57">
        <f>[1]Centr.!O11</f>
        <v>0</v>
      </c>
      <c r="F8" s="58">
        <f>[1]Centr.!X11</f>
        <v>0</v>
      </c>
      <c r="H8" s="78" t="s">
        <v>21</v>
      </c>
      <c r="I8" s="79" t="s">
        <v>28</v>
      </c>
      <c r="J8" s="80"/>
      <c r="K8" s="81"/>
      <c r="L8" s="82"/>
      <c r="M8" s="68">
        <f>M9+M12+M13+M21+M29+M30+M31</f>
        <v>59983506.071999975</v>
      </c>
      <c r="N8" s="68">
        <f>N9+N12+N13+N21+N29+N30+N31</f>
        <v>8377251</v>
      </c>
      <c r="P8" s="83"/>
      <c r="Q8" s="79">
        <v>1</v>
      </c>
      <c r="R8" s="84" t="s">
        <v>29</v>
      </c>
      <c r="S8" s="85"/>
      <c r="T8" s="67"/>
      <c r="U8" s="68"/>
      <c r="V8" s="68"/>
      <c r="Y8" s="86" t="s">
        <v>30</v>
      </c>
      <c r="Z8" s="86" t="s">
        <v>31</v>
      </c>
      <c r="AA8" s="87" t="s">
        <v>32</v>
      </c>
      <c r="AB8" s="69"/>
      <c r="AC8" s="88"/>
      <c r="AD8" s="69"/>
      <c r="AE8" s="89" t="s">
        <v>33</v>
      </c>
      <c r="AF8" s="87"/>
      <c r="AG8" s="69" t="s">
        <v>33</v>
      </c>
      <c r="AH8" s="89"/>
      <c r="AI8" s="86" t="s">
        <v>31</v>
      </c>
      <c r="AL8" s="90" t="s">
        <v>11</v>
      </c>
      <c r="AM8" s="91" t="s">
        <v>34</v>
      </c>
      <c r="AN8" s="92"/>
      <c r="AO8" s="93"/>
      <c r="AP8" s="94" t="s">
        <v>14</v>
      </c>
      <c r="AQ8" s="94" t="s">
        <v>14</v>
      </c>
      <c r="BP8" s="76"/>
    </row>
    <row r="9" spans="2:68" ht="15.75" thickBot="1" x14ac:dyDescent="0.25">
      <c r="B9" s="54">
        <f>[1]Centr.!C12</f>
        <v>0</v>
      </c>
      <c r="C9" s="55">
        <f>[1]Centr.!L12</f>
        <v>0</v>
      </c>
      <c r="D9" s="77" t="s">
        <v>35</v>
      </c>
      <c r="E9" s="57">
        <f>[1]Centr.!O12</f>
        <v>0</v>
      </c>
      <c r="F9" s="58">
        <f>[1]Centr.!X12</f>
        <v>0</v>
      </c>
      <c r="H9" s="83"/>
      <c r="I9" s="79">
        <v>1</v>
      </c>
      <c r="J9" s="84" t="s">
        <v>36</v>
      </c>
      <c r="K9" s="85"/>
      <c r="L9" s="67"/>
      <c r="M9" s="68">
        <f>M10+M11</f>
        <v>21729774.449999973</v>
      </c>
      <c r="N9" s="68">
        <f>N10+N11</f>
        <v>3519237</v>
      </c>
      <c r="P9" s="83"/>
      <c r="Q9" s="79">
        <v>2</v>
      </c>
      <c r="R9" s="84" t="s">
        <v>37</v>
      </c>
      <c r="S9" s="85"/>
      <c r="T9" s="67"/>
      <c r="U9" s="68">
        <f>U10+U11</f>
        <v>0</v>
      </c>
      <c r="V9" s="68">
        <f>V10+V11</f>
        <v>0</v>
      </c>
      <c r="Y9" s="86"/>
      <c r="Z9" s="86" t="s">
        <v>38</v>
      </c>
      <c r="AA9" s="95" t="s">
        <v>39</v>
      </c>
      <c r="AB9" s="86" t="s">
        <v>40</v>
      </c>
      <c r="AC9" s="29"/>
      <c r="AD9" s="86" t="s">
        <v>41</v>
      </c>
      <c r="AE9" s="96" t="s">
        <v>42</v>
      </c>
      <c r="AF9" s="95" t="s">
        <v>33</v>
      </c>
      <c r="AG9" s="86" t="s">
        <v>43</v>
      </c>
      <c r="AH9" s="96" t="s">
        <v>41</v>
      </c>
      <c r="AI9" s="86" t="s">
        <v>44</v>
      </c>
      <c r="AL9" s="97"/>
      <c r="AM9" s="98"/>
      <c r="AN9" s="99"/>
      <c r="AO9" s="100"/>
      <c r="AP9" s="101" t="s">
        <v>17</v>
      </c>
      <c r="AQ9" s="102" t="s">
        <v>18</v>
      </c>
      <c r="BP9" s="76"/>
    </row>
    <row r="10" spans="2:68" ht="15.75" thickBot="1" x14ac:dyDescent="0.25">
      <c r="B10" s="54">
        <f>[1]Centr.!C13</f>
        <v>0</v>
      </c>
      <c r="C10" s="55">
        <f>[1]Centr.!L13</f>
        <v>0</v>
      </c>
      <c r="D10" s="77" t="s">
        <v>45</v>
      </c>
      <c r="E10" s="57">
        <f>[1]Centr.!O13</f>
        <v>0</v>
      </c>
      <c r="F10" s="58">
        <f>[1]Centr.!X13</f>
        <v>0</v>
      </c>
      <c r="H10" s="83"/>
      <c r="I10" s="79"/>
      <c r="J10" s="103" t="s">
        <v>46</v>
      </c>
      <c r="K10" s="104" t="s">
        <v>47</v>
      </c>
      <c r="L10" s="67"/>
      <c r="M10" s="68">
        <f>C49+C50+C51</f>
        <v>4808359.0599999726</v>
      </c>
      <c r="N10" s="68">
        <f>B49+B50+B51</f>
        <v>1781236.61</v>
      </c>
      <c r="P10" s="83"/>
      <c r="Q10" s="105"/>
      <c r="R10" s="103" t="s">
        <v>46</v>
      </c>
      <c r="S10" s="104" t="s">
        <v>48</v>
      </c>
      <c r="T10" s="67"/>
      <c r="U10" s="68">
        <f>E17</f>
        <v>0</v>
      </c>
      <c r="V10" s="68">
        <f>F17</f>
        <v>0</v>
      </c>
      <c r="Y10" s="86"/>
      <c r="Z10" s="86" t="s">
        <v>49</v>
      </c>
      <c r="AA10" s="95" t="s">
        <v>50</v>
      </c>
      <c r="AB10" s="86" t="s">
        <v>51</v>
      </c>
      <c r="AC10" s="29"/>
      <c r="AD10" s="86"/>
      <c r="AE10" s="96" t="s">
        <v>52</v>
      </c>
      <c r="AF10" s="95" t="s">
        <v>53</v>
      </c>
      <c r="AG10" s="86" t="s">
        <v>54</v>
      </c>
      <c r="AH10" s="96"/>
      <c r="AI10" s="86" t="s">
        <v>55</v>
      </c>
      <c r="AL10" s="106"/>
      <c r="AM10" s="107" t="s">
        <v>56</v>
      </c>
      <c r="AN10" s="108"/>
      <c r="AO10" s="109"/>
      <c r="AP10" s="110">
        <f>AP11+AP12+AP17+AP19+AP20+AP22+AP23+AP24+AP25</f>
        <v>19603191.450000007</v>
      </c>
      <c r="AQ10" s="110">
        <v>1084275</v>
      </c>
      <c r="BP10" s="76"/>
    </row>
    <row r="11" spans="2:68" ht="15.75" thickBot="1" x14ac:dyDescent="0.25">
      <c r="B11" s="54">
        <f>[1]Centr.!C14</f>
        <v>0</v>
      </c>
      <c r="C11" s="55">
        <f>[1]Centr.!L14</f>
        <v>0</v>
      </c>
      <c r="D11" s="77" t="s">
        <v>57</v>
      </c>
      <c r="E11" s="57">
        <f>[1]Centr.!O14</f>
        <v>0</v>
      </c>
      <c r="F11" s="58">
        <f>[1]Centr.!X14</f>
        <v>0</v>
      </c>
      <c r="H11" s="83"/>
      <c r="I11" s="79"/>
      <c r="J11" s="103" t="s">
        <v>46</v>
      </c>
      <c r="K11" s="104" t="s">
        <v>58</v>
      </c>
      <c r="L11" s="67"/>
      <c r="M11" s="68">
        <f>C52+C53+C54</f>
        <v>16921415.390000001</v>
      </c>
      <c r="N11" s="68">
        <f>B52+B53+B54</f>
        <v>1738000.39</v>
      </c>
      <c r="P11" s="83"/>
      <c r="Q11" s="105"/>
      <c r="R11" s="103" t="s">
        <v>46</v>
      </c>
      <c r="S11" s="104" t="s">
        <v>59</v>
      </c>
      <c r="T11" s="67"/>
      <c r="U11" s="68"/>
      <c r="V11" s="68"/>
      <c r="X11" s="111"/>
      <c r="Y11" s="86"/>
      <c r="Z11" s="86" t="s">
        <v>60</v>
      </c>
      <c r="AA11" s="95" t="s">
        <v>61</v>
      </c>
      <c r="AB11" s="86"/>
      <c r="AC11" s="29"/>
      <c r="AD11" s="86"/>
      <c r="AE11" s="96" t="s">
        <v>62</v>
      </c>
      <c r="AF11" s="95"/>
      <c r="AG11" s="86" t="s">
        <v>63</v>
      </c>
      <c r="AH11" s="96"/>
      <c r="AI11" s="86" t="s">
        <v>64</v>
      </c>
      <c r="AL11" s="106"/>
      <c r="AM11" s="107"/>
      <c r="AN11" s="112" t="s">
        <v>65</v>
      </c>
      <c r="AO11" s="112"/>
      <c r="AP11" s="110">
        <f>M76</f>
        <v>3198106.4533333373</v>
      </c>
      <c r="AQ11" s="110"/>
      <c r="BP11" s="76"/>
    </row>
    <row r="12" spans="2:68" ht="15.75" thickBot="1" x14ac:dyDescent="0.25">
      <c r="B12" s="54">
        <f>[1]Centr.!C15</f>
        <v>0</v>
      </c>
      <c r="C12" s="55">
        <f>[1]Centr.!L15</f>
        <v>0</v>
      </c>
      <c r="D12" s="77" t="s">
        <v>66</v>
      </c>
      <c r="E12" s="57">
        <f>[1]Centr.!O15</f>
        <v>3640024.4853333458</v>
      </c>
      <c r="F12" s="58">
        <f>[1]Centr.!X15</f>
        <v>921634</v>
      </c>
      <c r="H12" s="83"/>
      <c r="I12" s="79">
        <v>2</v>
      </c>
      <c r="J12" s="84" t="s">
        <v>67</v>
      </c>
      <c r="K12" s="85"/>
      <c r="L12" s="67"/>
      <c r="M12" s="68"/>
      <c r="N12" s="68"/>
      <c r="P12" s="83"/>
      <c r="Q12" s="79">
        <v>3</v>
      </c>
      <c r="R12" s="84" t="s">
        <v>68</v>
      </c>
      <c r="S12" s="85"/>
      <c r="T12" s="67"/>
      <c r="U12" s="68">
        <f>U13+U14+U15+U16+U17+U18+U19+U20+U21+U22</f>
        <v>56243481.586666673</v>
      </c>
      <c r="V12" s="68">
        <f>V13+V14+V15+V16+V17+V18+V19+V20+V21+V22</f>
        <v>7355617</v>
      </c>
      <c r="X12" s="111"/>
      <c r="Y12" s="113" t="s">
        <v>69</v>
      </c>
      <c r="Z12" s="114"/>
      <c r="AA12" s="114"/>
      <c r="AB12" s="114">
        <v>0</v>
      </c>
      <c r="AC12" s="114"/>
      <c r="AD12" s="114">
        <f>AB12</f>
        <v>0</v>
      </c>
      <c r="AE12" s="114"/>
      <c r="AF12" s="114"/>
      <c r="AG12" s="114"/>
      <c r="AH12" s="114">
        <f>AE12+AF12+AG12</f>
        <v>0</v>
      </c>
      <c r="AI12" s="114">
        <f>Z12+AD12-AH12</f>
        <v>0</v>
      </c>
      <c r="AL12" s="106"/>
      <c r="AM12" s="115"/>
      <c r="AN12" s="116" t="s">
        <v>70</v>
      </c>
      <c r="AO12" s="22"/>
      <c r="AP12" s="110">
        <f>AP13+AP14+AP15</f>
        <v>0</v>
      </c>
      <c r="AQ12" s="110">
        <f>AQ13+AQ14+AQ15</f>
        <v>0</v>
      </c>
      <c r="BP12" s="76"/>
    </row>
    <row r="13" spans="2:68" ht="15.75" thickBot="1" x14ac:dyDescent="0.25">
      <c r="B13" s="54">
        <f>[1]Centr.!C16</f>
        <v>0</v>
      </c>
      <c r="C13" s="55">
        <f>[1]Centr.!L16</f>
        <v>0</v>
      </c>
      <c r="D13" s="77" t="s">
        <v>71</v>
      </c>
      <c r="E13" s="57">
        <f>[1]Centr.!O16</f>
        <v>0</v>
      </c>
      <c r="F13" s="58">
        <f>[1]Centr.!X16</f>
        <v>0</v>
      </c>
      <c r="H13" s="83"/>
      <c r="I13" s="79">
        <v>3</v>
      </c>
      <c r="J13" s="84" t="s">
        <v>72</v>
      </c>
      <c r="K13" s="85"/>
      <c r="L13" s="67"/>
      <c r="M13" s="68">
        <f>M14+M15+M16+M17+M18+M19+M20</f>
        <v>38253731.622000001</v>
      </c>
      <c r="N13" s="68">
        <f>N14+N15+N16+N17+N18+N19+N20</f>
        <v>4858014</v>
      </c>
      <c r="P13" s="83"/>
      <c r="Q13" s="105"/>
      <c r="R13" s="103" t="s">
        <v>46</v>
      </c>
      <c r="S13" s="104" t="s">
        <v>73</v>
      </c>
      <c r="T13" s="67"/>
      <c r="U13" s="68">
        <f>E33</f>
        <v>52139926.400000006</v>
      </c>
      <c r="V13" s="68">
        <f>F33</f>
        <v>6245100</v>
      </c>
      <c r="X13" s="111"/>
      <c r="Y13" s="113" t="s">
        <v>74</v>
      </c>
      <c r="Z13" s="114"/>
      <c r="AA13" s="114"/>
      <c r="AB13" s="114">
        <v>0</v>
      </c>
      <c r="AC13" s="114"/>
      <c r="AD13" s="114">
        <f>AB13</f>
        <v>0</v>
      </c>
      <c r="AE13" s="114"/>
      <c r="AF13" s="114"/>
      <c r="AG13" s="114"/>
      <c r="AH13" s="114">
        <f>AE13+AF13+AG13</f>
        <v>0</v>
      </c>
      <c r="AI13" s="114">
        <f>Z13+AD13-AH13</f>
        <v>0</v>
      </c>
      <c r="AL13" s="106"/>
      <c r="AM13" s="107"/>
      <c r="AN13" s="108"/>
      <c r="AO13" s="117" t="s">
        <v>75</v>
      </c>
      <c r="AP13" s="110">
        <f>M64</f>
        <v>0</v>
      </c>
      <c r="AQ13" s="110"/>
      <c r="BP13" s="76"/>
    </row>
    <row r="14" spans="2:68" ht="15.75" thickBot="1" x14ac:dyDescent="0.25">
      <c r="B14" s="54">
        <f>[1]Centr.!C17</f>
        <v>0</v>
      </c>
      <c r="C14" s="55">
        <f>[1]Centr.!L17</f>
        <v>0</v>
      </c>
      <c r="D14" s="77" t="s">
        <v>76</v>
      </c>
      <c r="E14" s="57">
        <f>[1]Centr.!O17</f>
        <v>0</v>
      </c>
      <c r="F14" s="58">
        <f>[1]Centr.!X17</f>
        <v>0</v>
      </c>
      <c r="H14" s="83"/>
      <c r="I14" s="105"/>
      <c r="J14" s="103" t="s">
        <v>46</v>
      </c>
      <c r="K14" s="104" t="s">
        <v>77</v>
      </c>
      <c r="L14" s="67"/>
      <c r="M14" s="68">
        <f>C35</f>
        <v>37340793.590000004</v>
      </c>
      <c r="N14" s="68">
        <f>B35-F35</f>
        <v>4858014</v>
      </c>
      <c r="P14" s="83"/>
      <c r="Q14" s="105"/>
      <c r="R14" s="103" t="s">
        <v>46</v>
      </c>
      <c r="S14" s="104" t="s">
        <v>78</v>
      </c>
      <c r="T14" s="67"/>
      <c r="U14" s="68">
        <f>E37</f>
        <v>478130</v>
      </c>
      <c r="V14" s="68">
        <f>F37</f>
        <v>64322</v>
      </c>
      <c r="X14" s="111"/>
      <c r="Y14" s="113" t="s">
        <v>79</v>
      </c>
      <c r="Z14" s="114"/>
      <c r="AA14" s="114"/>
      <c r="AB14" s="114">
        <f>[2]Centr.!K71</f>
        <v>0</v>
      </c>
      <c r="AC14" s="114"/>
      <c r="AD14" s="114">
        <f>AB14</f>
        <v>0</v>
      </c>
      <c r="AE14" s="114"/>
      <c r="AF14" s="114"/>
      <c r="AG14" s="114"/>
      <c r="AH14" s="114">
        <f>AE14+AF14+AG14</f>
        <v>0</v>
      </c>
      <c r="AI14" s="114">
        <f>Z14+AD14-AH14</f>
        <v>0</v>
      </c>
      <c r="AL14" s="106"/>
      <c r="AM14" s="107"/>
      <c r="AN14" s="108"/>
      <c r="AO14" s="117" t="s">
        <v>80</v>
      </c>
      <c r="AP14" s="118"/>
      <c r="AQ14" s="118"/>
      <c r="BP14" s="76"/>
    </row>
    <row r="15" spans="2:68" ht="15.75" thickBot="1" x14ac:dyDescent="0.25">
      <c r="B15" s="54">
        <f>[1]Centr.!C18</f>
        <v>0</v>
      </c>
      <c r="C15" s="55">
        <f>[1]Centr.!L18</f>
        <v>0</v>
      </c>
      <c r="D15" s="77" t="s">
        <v>81</v>
      </c>
      <c r="E15" s="57">
        <f>[1]Centr.!O18</f>
        <v>0</v>
      </c>
      <c r="F15" s="58">
        <f>[1]Centr.!X18</f>
        <v>0</v>
      </c>
      <c r="H15" s="83"/>
      <c r="I15" s="105"/>
      <c r="J15" s="103" t="s">
        <v>46</v>
      </c>
      <c r="K15" s="104" t="s">
        <v>82</v>
      </c>
      <c r="L15" s="67"/>
      <c r="M15" s="68"/>
      <c r="N15" s="68"/>
      <c r="P15" s="83"/>
      <c r="Q15" s="105"/>
      <c r="R15" s="103" t="s">
        <v>46</v>
      </c>
      <c r="S15" s="104" t="s">
        <v>83</v>
      </c>
      <c r="T15" s="67"/>
      <c r="U15" s="68">
        <f>E39</f>
        <v>5119</v>
      </c>
      <c r="V15" s="68">
        <f>F39</f>
        <v>34038</v>
      </c>
      <c r="X15" s="111"/>
      <c r="Y15" s="113" t="s">
        <v>84</v>
      </c>
      <c r="Z15" s="114"/>
      <c r="AA15" s="114"/>
      <c r="AB15" s="114">
        <v>0</v>
      </c>
      <c r="AC15" s="114"/>
      <c r="AD15" s="114">
        <f>AB15</f>
        <v>0</v>
      </c>
      <c r="AE15" s="114"/>
      <c r="AF15" s="114"/>
      <c r="AG15" s="114"/>
      <c r="AH15" s="114">
        <f>AE15+AF15+AG15</f>
        <v>0</v>
      </c>
      <c r="AI15" s="114">
        <f>Z15+AD15-AH15</f>
        <v>0</v>
      </c>
      <c r="AL15" s="106"/>
      <c r="AM15" s="107"/>
      <c r="AN15" s="108"/>
      <c r="AO15" s="117" t="s">
        <v>85</v>
      </c>
      <c r="AP15" s="118"/>
      <c r="AQ15" s="118"/>
      <c r="BP15" s="76"/>
    </row>
    <row r="16" spans="2:68" ht="15.75" thickBot="1" x14ac:dyDescent="0.25">
      <c r="B16" s="54">
        <f>[1]Centr.!C19</f>
        <v>0</v>
      </c>
      <c r="C16" s="55">
        <f>[1]Centr.!L19</f>
        <v>0</v>
      </c>
      <c r="D16" s="77" t="s">
        <v>86</v>
      </c>
      <c r="E16" s="57">
        <f>[1]Centr.!O19</f>
        <v>0</v>
      </c>
      <c r="F16" s="58">
        <f>[1]Centr.!X19</f>
        <v>0</v>
      </c>
      <c r="H16" s="83"/>
      <c r="I16" s="105"/>
      <c r="J16" s="103" t="s">
        <v>46</v>
      </c>
      <c r="K16" s="104" t="s">
        <v>87</v>
      </c>
      <c r="L16" s="67"/>
      <c r="M16" s="68">
        <f>C41+C44</f>
        <v>912938.03199999779</v>
      </c>
      <c r="N16" s="68">
        <f>B41+B44</f>
        <v>0</v>
      </c>
      <c r="P16" s="83"/>
      <c r="Q16" s="105"/>
      <c r="R16" s="103" t="s">
        <v>46</v>
      </c>
      <c r="S16" s="104" t="s">
        <v>88</v>
      </c>
      <c r="T16" s="67"/>
      <c r="U16" s="68">
        <f>E43</f>
        <v>0</v>
      </c>
      <c r="V16" s="68">
        <f>F43</f>
        <v>44014</v>
      </c>
      <c r="X16" s="111"/>
      <c r="Y16" s="113" t="s">
        <v>89</v>
      </c>
      <c r="Z16" s="114"/>
      <c r="AA16" s="114"/>
      <c r="AB16" s="114">
        <v>0</v>
      </c>
      <c r="AC16" s="114"/>
      <c r="AD16" s="114">
        <f>AB16</f>
        <v>0</v>
      </c>
      <c r="AE16" s="114"/>
      <c r="AF16" s="114"/>
      <c r="AG16" s="114"/>
      <c r="AH16" s="114">
        <f>AE16+AF16+AG16</f>
        <v>0</v>
      </c>
      <c r="AI16" s="114">
        <f>Z16+AD16-AH16</f>
        <v>0</v>
      </c>
      <c r="AL16" s="106"/>
      <c r="AM16" s="107"/>
      <c r="AN16" s="108"/>
      <c r="AO16" s="117" t="s">
        <v>90</v>
      </c>
      <c r="AP16" s="118"/>
      <c r="AQ16" s="118"/>
      <c r="BP16" s="76"/>
    </row>
    <row r="17" spans="2:68" ht="15.75" thickBot="1" x14ac:dyDescent="0.25">
      <c r="B17" s="54">
        <f>[1]Centr.!C20</f>
        <v>0</v>
      </c>
      <c r="C17" s="55">
        <f>[1]Centr.!L20</f>
        <v>0</v>
      </c>
      <c r="D17" s="77" t="s">
        <v>91</v>
      </c>
      <c r="E17" s="57">
        <f>[1]Centr.!O20</f>
        <v>0</v>
      </c>
      <c r="F17" s="58">
        <f>[1]Centr.!X20</f>
        <v>0</v>
      </c>
      <c r="H17" s="83"/>
      <c r="I17" s="105"/>
      <c r="J17" s="103" t="s">
        <v>46</v>
      </c>
      <c r="K17" s="104" t="s">
        <v>92</v>
      </c>
      <c r="L17" s="67"/>
      <c r="M17" s="68">
        <f>C42+C45</f>
        <v>0</v>
      </c>
      <c r="N17" s="68">
        <f>B42+B45</f>
        <v>0</v>
      </c>
      <c r="O17" s="119">
        <f>N16+M16</f>
        <v>912938.03199999779</v>
      </c>
      <c r="P17" s="83"/>
      <c r="Q17" s="105"/>
      <c r="R17" s="103" t="s">
        <v>46</v>
      </c>
      <c r="S17" s="104" t="s">
        <v>93</v>
      </c>
      <c r="T17" s="67"/>
      <c r="U17" s="68">
        <f>E41+E44</f>
        <v>0</v>
      </c>
      <c r="V17" s="68">
        <f>F41+F44</f>
        <v>158474</v>
      </c>
      <c r="X17" s="111"/>
      <c r="Y17" s="113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L17" s="120"/>
      <c r="AM17" s="91"/>
      <c r="AN17" s="121" t="s">
        <v>94</v>
      </c>
      <c r="AO17" s="122"/>
      <c r="AP17" s="123">
        <f>(N14+N15+N17+N18)-(M14+M15+M17+M18)</f>
        <v>-32482779.590000004</v>
      </c>
      <c r="AQ17" s="123">
        <f>-4858014</f>
        <v>-4858014</v>
      </c>
      <c r="BP17" s="76"/>
    </row>
    <row r="18" spans="2:68" ht="15.75" thickBot="1" x14ac:dyDescent="0.25">
      <c r="B18" s="54">
        <f>[1]Centr.!C21</f>
        <v>0</v>
      </c>
      <c r="C18" s="55">
        <f>[1]Centr.!L21</f>
        <v>0</v>
      </c>
      <c r="D18" s="77" t="s">
        <v>95</v>
      </c>
      <c r="E18" s="57">
        <f>[1]Centr.!O21</f>
        <v>0</v>
      </c>
      <c r="F18" s="58">
        <f>[1]Centr.!X21</f>
        <v>0</v>
      </c>
      <c r="H18" s="83"/>
      <c r="I18" s="105"/>
      <c r="J18" s="103" t="s">
        <v>46</v>
      </c>
      <c r="K18" s="104" t="s">
        <v>96</v>
      </c>
      <c r="L18" s="67"/>
      <c r="M18" s="68">
        <f>C46</f>
        <v>0</v>
      </c>
      <c r="N18" s="68">
        <f>B46</f>
        <v>0</v>
      </c>
      <c r="P18" s="83"/>
      <c r="Q18" s="105"/>
      <c r="R18" s="103" t="s">
        <v>46</v>
      </c>
      <c r="S18" s="104" t="s">
        <v>97</v>
      </c>
      <c r="T18" s="67"/>
      <c r="U18" s="68">
        <f>E42+E45</f>
        <v>3620306.1866666637</v>
      </c>
      <c r="V18" s="68">
        <f>F42+F45</f>
        <v>809669</v>
      </c>
      <c r="X18" s="111"/>
      <c r="Y18" s="113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L18" s="124"/>
      <c r="AM18" s="98"/>
      <c r="AN18" s="125" t="s">
        <v>98</v>
      </c>
      <c r="AO18" s="122"/>
      <c r="AP18" s="126"/>
      <c r="AQ18" s="126"/>
      <c r="BP18" s="76"/>
    </row>
    <row r="19" spans="2:68" ht="15.75" thickBot="1" x14ac:dyDescent="0.25">
      <c r="B19" s="54">
        <f>[1]Centr.!C22</f>
        <v>0</v>
      </c>
      <c r="C19" s="55">
        <f>[1]Centr.!L22</f>
        <v>0</v>
      </c>
      <c r="D19" s="77" t="s">
        <v>99</v>
      </c>
      <c r="E19" s="57">
        <f>[1]Centr.!O22</f>
        <v>0</v>
      </c>
      <c r="F19" s="58">
        <f>[1]Centr.!X22</f>
        <v>0</v>
      </c>
      <c r="H19" s="83"/>
      <c r="I19" s="105"/>
      <c r="J19" s="103" t="s">
        <v>46</v>
      </c>
      <c r="K19" s="104"/>
      <c r="L19" s="67"/>
      <c r="M19" s="68"/>
      <c r="N19" s="68"/>
      <c r="P19" s="83"/>
      <c r="Q19" s="105"/>
      <c r="R19" s="103" t="s">
        <v>46</v>
      </c>
      <c r="S19" s="104" t="s">
        <v>100</v>
      </c>
      <c r="T19" s="67"/>
      <c r="U19" s="68">
        <f>E40</f>
        <v>0</v>
      </c>
      <c r="V19" s="68">
        <f>F40</f>
        <v>0</v>
      </c>
      <c r="X19" s="111"/>
      <c r="Y19" s="113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L19" s="127"/>
      <c r="AM19" s="107"/>
      <c r="AN19" s="112" t="s">
        <v>101</v>
      </c>
      <c r="AO19" s="112"/>
      <c r="AP19" s="128">
        <f>N21-M21</f>
        <v>0</v>
      </c>
      <c r="AQ19" s="128"/>
      <c r="BP19" s="76"/>
    </row>
    <row r="20" spans="2:68" ht="15.75" thickBot="1" x14ac:dyDescent="0.25">
      <c r="B20" s="54">
        <f>[1]Centr.!C23</f>
        <v>0</v>
      </c>
      <c r="C20" s="55">
        <f>[1]Centr.!L23</f>
        <v>0</v>
      </c>
      <c r="D20" s="77" t="s">
        <v>102</v>
      </c>
      <c r="E20" s="57">
        <f>[1]Centr.!O23</f>
        <v>0</v>
      </c>
      <c r="F20" s="58">
        <f>[1]Centr.!X23</f>
        <v>0</v>
      </c>
      <c r="H20" s="83"/>
      <c r="I20" s="105"/>
      <c r="J20" s="103" t="s">
        <v>46</v>
      </c>
      <c r="K20" s="104"/>
      <c r="L20" s="67"/>
      <c r="M20" s="68"/>
      <c r="N20" s="68"/>
      <c r="P20" s="83"/>
      <c r="Q20" s="105"/>
      <c r="R20" s="103" t="s">
        <v>46</v>
      </c>
      <c r="S20" s="104" t="s">
        <v>96</v>
      </c>
      <c r="T20" s="67"/>
      <c r="U20" s="68">
        <f>E46</f>
        <v>0</v>
      </c>
      <c r="V20" s="68">
        <f>F46</f>
        <v>0</v>
      </c>
      <c r="X20" s="111"/>
      <c r="Y20" s="113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L20" s="90"/>
      <c r="AM20" s="91"/>
      <c r="AN20" s="121" t="s">
        <v>103</v>
      </c>
      <c r="AO20" s="121"/>
      <c r="AP20" s="123">
        <f>(U9+U12+U26+U29)-(V9+V12+V26+V29)-U17</f>
        <v>48887864.586666673</v>
      </c>
      <c r="AQ20" s="123">
        <f>(V9+V12+V26+V29)-(W9+W12+W26+W29)-V17</f>
        <v>7197143</v>
      </c>
      <c r="BP20" s="76"/>
    </row>
    <row r="21" spans="2:68" ht="15.75" thickBot="1" x14ac:dyDescent="0.25">
      <c r="B21" s="54">
        <f>[1]Centr.!C24</f>
        <v>0</v>
      </c>
      <c r="C21" s="55">
        <f>[1]Centr.!L24</f>
        <v>0</v>
      </c>
      <c r="D21" s="77" t="s">
        <v>104</v>
      </c>
      <c r="E21" s="57">
        <f>[1]Centr.!O24</f>
        <v>0</v>
      </c>
      <c r="F21" s="58">
        <f>[1]Centr.!X24</f>
        <v>0</v>
      </c>
      <c r="H21" s="83"/>
      <c r="I21" s="79">
        <v>4</v>
      </c>
      <c r="J21" s="84" t="s">
        <v>105</v>
      </c>
      <c r="K21" s="85"/>
      <c r="L21" s="67"/>
      <c r="M21" s="68">
        <f>M22+M23+M24+M25+M26+M27+M28</f>
        <v>0</v>
      </c>
      <c r="N21" s="68">
        <f>N22+N23+N24+N25+N26+N27+N28</f>
        <v>0</v>
      </c>
      <c r="P21" s="83"/>
      <c r="Q21" s="105"/>
      <c r="R21" s="103" t="s">
        <v>46</v>
      </c>
      <c r="S21" s="104" t="s">
        <v>106</v>
      </c>
      <c r="T21" s="67"/>
      <c r="U21" s="68"/>
      <c r="V21" s="68"/>
      <c r="X21" s="111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L21" s="97"/>
      <c r="AM21" s="98"/>
      <c r="AN21" s="116" t="s">
        <v>107</v>
      </c>
      <c r="AO21" s="116"/>
      <c r="AP21" s="126"/>
      <c r="AQ21" s="126"/>
      <c r="BP21" s="76"/>
    </row>
    <row r="22" spans="2:68" ht="15.75" thickBot="1" x14ac:dyDescent="0.25">
      <c r="B22" s="54">
        <f>[1]Centr.!C25</f>
        <v>0</v>
      </c>
      <c r="C22" s="55">
        <f>[1]Centr.!L25</f>
        <v>0</v>
      </c>
      <c r="D22" s="77" t="s">
        <v>108</v>
      </c>
      <c r="E22" s="57">
        <f>[1]Centr.!O25</f>
        <v>0</v>
      </c>
      <c r="F22" s="58">
        <f>[1]Centr.!X25</f>
        <v>0</v>
      </c>
      <c r="H22" s="83"/>
      <c r="I22" s="105"/>
      <c r="J22" s="103" t="s">
        <v>46</v>
      </c>
      <c r="K22" s="104" t="s">
        <v>109</v>
      </c>
      <c r="L22" s="67"/>
      <c r="M22" s="68">
        <f>C28</f>
        <v>0</v>
      </c>
      <c r="N22" s="68">
        <f>B28</f>
        <v>0</v>
      </c>
      <c r="P22" s="83"/>
      <c r="Q22" s="105"/>
      <c r="R22" s="103" t="s">
        <v>46</v>
      </c>
      <c r="S22" s="104" t="s">
        <v>110</v>
      </c>
      <c r="T22" s="67"/>
      <c r="U22" s="68"/>
      <c r="V22" s="68"/>
      <c r="X22" s="111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L22" s="106"/>
      <c r="AM22" s="107"/>
      <c r="AN22" s="112" t="s">
        <v>111</v>
      </c>
      <c r="AO22" s="112"/>
      <c r="AP22" s="129"/>
      <c r="AQ22" s="129"/>
      <c r="BP22" s="76"/>
    </row>
    <row r="23" spans="2:68" ht="15.75" thickBot="1" x14ac:dyDescent="0.25">
      <c r="B23" s="54">
        <f>[1]Centr.!C26</f>
        <v>0</v>
      </c>
      <c r="C23" s="55">
        <f>[1]Centr.!L26</f>
        <v>0</v>
      </c>
      <c r="D23" s="77" t="s">
        <v>112</v>
      </c>
      <c r="E23" s="57">
        <f>[1]Centr.!O26</f>
        <v>0</v>
      </c>
      <c r="F23" s="58">
        <f>[1]Centr.!X26</f>
        <v>0</v>
      </c>
      <c r="H23" s="83"/>
      <c r="I23" s="105"/>
      <c r="J23" s="103" t="s">
        <v>46</v>
      </c>
      <c r="K23" s="104" t="s">
        <v>113</v>
      </c>
      <c r="L23" s="67"/>
      <c r="M23" s="68">
        <f>C29</f>
        <v>0</v>
      </c>
      <c r="N23" s="68">
        <f>B29</f>
        <v>0</v>
      </c>
      <c r="P23" s="83"/>
      <c r="Q23" s="79">
        <v>4</v>
      </c>
      <c r="R23" s="84" t="s">
        <v>114</v>
      </c>
      <c r="S23" s="85"/>
      <c r="T23" s="67"/>
      <c r="U23" s="68"/>
      <c r="V23" s="68"/>
      <c r="X23" s="111"/>
      <c r="Y23" s="113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L23" s="106"/>
      <c r="AM23" s="107"/>
      <c r="AN23" s="112" t="s">
        <v>115</v>
      </c>
      <c r="AO23" s="112"/>
      <c r="AP23" s="118"/>
      <c r="AQ23" s="118"/>
      <c r="BP23" s="76"/>
    </row>
    <row r="24" spans="2:68" ht="15.75" thickBot="1" x14ac:dyDescent="0.25">
      <c r="B24" s="54">
        <f>[1]Centr.!C27</f>
        <v>0</v>
      </c>
      <c r="C24" s="55">
        <f>[1]Centr.!L27</f>
        <v>0</v>
      </c>
      <c r="D24" s="77" t="s">
        <v>116</v>
      </c>
      <c r="E24" s="57">
        <f>[1]Centr.!O27</f>
        <v>0</v>
      </c>
      <c r="F24" s="58">
        <f>[1]Centr.!X27</f>
        <v>0</v>
      </c>
      <c r="H24" s="83"/>
      <c r="I24" s="105"/>
      <c r="J24" s="103" t="s">
        <v>46</v>
      </c>
      <c r="K24" s="104" t="s">
        <v>117</v>
      </c>
      <c r="L24" s="67"/>
      <c r="M24" s="68"/>
      <c r="N24" s="68"/>
      <c r="P24" s="83"/>
      <c r="Q24" s="79">
        <v>5</v>
      </c>
      <c r="R24" s="84" t="s">
        <v>118</v>
      </c>
      <c r="S24" s="85"/>
      <c r="T24" s="67"/>
      <c r="U24" s="68"/>
      <c r="V24" s="68"/>
      <c r="X24" s="111"/>
      <c r="Y24" s="113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L24" s="106"/>
      <c r="AM24" s="107"/>
      <c r="AN24" s="112" t="s">
        <v>119</v>
      </c>
      <c r="AO24" s="112"/>
      <c r="AP24" s="130"/>
      <c r="AQ24" s="118">
        <v>-4167</v>
      </c>
      <c r="BP24" s="76"/>
    </row>
    <row r="25" spans="2:68" ht="15.75" thickBot="1" x14ac:dyDescent="0.25">
      <c r="B25" s="54">
        <f>[1]Centr.!C28</f>
        <v>0</v>
      </c>
      <c r="C25" s="55">
        <f>[1]Centr.!L28</f>
        <v>0</v>
      </c>
      <c r="D25" s="77" t="s">
        <v>120</v>
      </c>
      <c r="E25" s="57">
        <f>[1]Centr.!O28</f>
        <v>0</v>
      </c>
      <c r="F25" s="58">
        <f>[1]Centr.!X28</f>
        <v>0</v>
      </c>
      <c r="H25" s="83"/>
      <c r="I25" s="105"/>
      <c r="J25" s="103" t="s">
        <v>46</v>
      </c>
      <c r="K25" s="104" t="s">
        <v>121</v>
      </c>
      <c r="L25" s="67"/>
      <c r="M25" s="68">
        <f>C30</f>
        <v>0</v>
      </c>
      <c r="N25" s="68">
        <f>B30</f>
        <v>0</v>
      </c>
      <c r="P25" s="63" t="s">
        <v>122</v>
      </c>
      <c r="Q25" s="64" t="s">
        <v>123</v>
      </c>
      <c r="R25" s="65"/>
      <c r="S25" s="66"/>
      <c r="T25" s="67"/>
      <c r="U25" s="68">
        <f>U26+U29+U30+U31</f>
        <v>0</v>
      </c>
      <c r="V25" s="68">
        <f>V26+V29+V30+V31</f>
        <v>0</v>
      </c>
      <c r="X25" s="111"/>
      <c r="Y25" s="131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L25" s="106"/>
      <c r="AM25" s="107"/>
      <c r="AN25" s="133" t="s">
        <v>124</v>
      </c>
      <c r="AO25" s="112"/>
      <c r="AP25" s="118"/>
      <c r="AQ25" s="118"/>
      <c r="BP25" s="76"/>
    </row>
    <row r="26" spans="2:68" ht="18.75" customHeight="1" thickBot="1" x14ac:dyDescent="0.25">
      <c r="B26" s="54">
        <f>[1]Centr.!C29</f>
        <v>0</v>
      </c>
      <c r="C26" s="55">
        <f>[1]Centr.!L29</f>
        <v>0</v>
      </c>
      <c r="D26" s="77" t="s">
        <v>125</v>
      </c>
      <c r="E26" s="57">
        <f>[1]Centr.!O29</f>
        <v>0</v>
      </c>
      <c r="F26" s="58">
        <f>[1]Centr.!X29</f>
        <v>0</v>
      </c>
      <c r="H26" s="83"/>
      <c r="I26" s="105"/>
      <c r="J26" s="103" t="s">
        <v>46</v>
      </c>
      <c r="K26" s="104" t="s">
        <v>126</v>
      </c>
      <c r="L26" s="67"/>
      <c r="M26" s="68">
        <f>C31</f>
        <v>0</v>
      </c>
      <c r="N26" s="68">
        <f>B31</f>
        <v>0</v>
      </c>
      <c r="P26" s="83"/>
      <c r="Q26" s="79">
        <v>1</v>
      </c>
      <c r="R26" s="84" t="s">
        <v>127</v>
      </c>
      <c r="S26" s="134"/>
      <c r="T26" s="67"/>
      <c r="U26" s="68">
        <f>U27+U28</f>
        <v>0</v>
      </c>
      <c r="V26" s="68">
        <f>V27+V28</f>
        <v>0</v>
      </c>
      <c r="X26" s="111"/>
      <c r="Y26" s="70" t="s">
        <v>128</v>
      </c>
      <c r="Z26" s="135">
        <f>SUM(Z12:Z25)</f>
        <v>0</v>
      </c>
      <c r="AA26" s="135">
        <f t="shared" ref="AA26:AI26" si="0">SUM(AA12:AA25)</f>
        <v>0</v>
      </c>
      <c r="AB26" s="135">
        <f t="shared" si="0"/>
        <v>0</v>
      </c>
      <c r="AC26" s="135">
        <f t="shared" si="0"/>
        <v>0</v>
      </c>
      <c r="AD26" s="135">
        <f t="shared" si="0"/>
        <v>0</v>
      </c>
      <c r="AE26" s="135">
        <f t="shared" si="0"/>
        <v>0</v>
      </c>
      <c r="AF26" s="135">
        <f t="shared" si="0"/>
        <v>0</v>
      </c>
      <c r="AG26" s="135">
        <f t="shared" si="0"/>
        <v>0</v>
      </c>
      <c r="AH26" s="135">
        <f t="shared" si="0"/>
        <v>0</v>
      </c>
      <c r="AI26" s="135">
        <f t="shared" si="0"/>
        <v>0</v>
      </c>
      <c r="AL26" s="106"/>
      <c r="AM26" s="136" t="s">
        <v>129</v>
      </c>
      <c r="AN26" s="108"/>
      <c r="AO26" s="112"/>
      <c r="AP26" s="110">
        <f>AP27+AP28+AP29+AP30+AP32</f>
        <v>0</v>
      </c>
      <c r="AQ26" s="110"/>
      <c r="BP26" s="76"/>
    </row>
    <row r="27" spans="2:68" ht="15.75" thickBot="1" x14ac:dyDescent="0.25">
      <c r="B27" s="54">
        <f>[1]Centr.!C30</f>
        <v>0</v>
      </c>
      <c r="C27" s="55">
        <f>[1]Centr.!L30</f>
        <v>0</v>
      </c>
      <c r="D27" s="77" t="s">
        <v>130</v>
      </c>
      <c r="E27" s="57">
        <f>[1]Centr.!O30</f>
        <v>0</v>
      </c>
      <c r="F27" s="58">
        <f>[1]Centr.!X30</f>
        <v>0</v>
      </c>
      <c r="H27" s="83"/>
      <c r="I27" s="105"/>
      <c r="J27" s="103" t="s">
        <v>46</v>
      </c>
      <c r="K27" s="104" t="s">
        <v>131</v>
      </c>
      <c r="L27" s="67"/>
      <c r="M27" s="68">
        <f>C36</f>
        <v>0</v>
      </c>
      <c r="N27" s="68">
        <f>B36</f>
        <v>0</v>
      </c>
      <c r="P27" s="83"/>
      <c r="Q27" s="105"/>
      <c r="R27" s="103" t="s">
        <v>46</v>
      </c>
      <c r="S27" s="104" t="s">
        <v>132</v>
      </c>
      <c r="T27" s="67"/>
      <c r="U27" s="68"/>
      <c r="V27" s="68"/>
      <c r="X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L27" s="106"/>
      <c r="AM27" s="107"/>
      <c r="AN27" s="112" t="s">
        <v>133</v>
      </c>
      <c r="AO27" s="112"/>
      <c r="AP27" s="118"/>
      <c r="AQ27" s="118"/>
      <c r="BP27" s="76"/>
    </row>
    <row r="28" spans="2:68" ht="15.75" thickBot="1" x14ac:dyDescent="0.25">
      <c r="B28" s="54">
        <f>[1]Centr.!C31</f>
        <v>0</v>
      </c>
      <c r="C28" s="55">
        <f>[1]Centr.!L31</f>
        <v>0</v>
      </c>
      <c r="D28" s="77" t="s">
        <v>134</v>
      </c>
      <c r="E28" s="57">
        <f>[1]Centr.!O31</f>
        <v>0</v>
      </c>
      <c r="F28" s="58">
        <f>[1]Centr.!X31</f>
        <v>0</v>
      </c>
      <c r="H28" s="83"/>
      <c r="I28" s="105"/>
      <c r="J28" s="103" t="s">
        <v>46</v>
      </c>
      <c r="K28" s="104"/>
      <c r="L28" s="67"/>
      <c r="M28" s="68"/>
      <c r="N28" s="68"/>
      <c r="P28" s="83"/>
      <c r="Q28" s="105"/>
      <c r="R28" s="103" t="s">
        <v>46</v>
      </c>
      <c r="S28" s="104" t="s">
        <v>135</v>
      </c>
      <c r="T28" s="67"/>
      <c r="U28" s="68"/>
      <c r="V28" s="68"/>
      <c r="X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L28" s="106"/>
      <c r="AM28" s="107"/>
      <c r="AN28" s="112" t="s">
        <v>136</v>
      </c>
      <c r="AO28" s="112"/>
      <c r="AP28" s="110">
        <f>(B20+B21+B22+B23+B24+B19)-(C19+C20+C21+C22+C23+C24)</f>
        <v>0</v>
      </c>
      <c r="AQ28" s="110"/>
      <c r="BP28" s="76"/>
    </row>
    <row r="29" spans="2:68" ht="15.75" thickBot="1" x14ac:dyDescent="0.25">
      <c r="B29" s="54">
        <f>[1]Centr.!C32</f>
        <v>0</v>
      </c>
      <c r="C29" s="55">
        <f>[1]Centr.!L32</f>
        <v>0</v>
      </c>
      <c r="D29" s="77" t="s">
        <v>137</v>
      </c>
      <c r="E29" s="57">
        <f>[1]Centr.!O32</f>
        <v>0</v>
      </c>
      <c r="F29" s="58">
        <f>[1]Centr.!X32</f>
        <v>0</v>
      </c>
      <c r="H29" s="83"/>
      <c r="I29" s="79">
        <v>5</v>
      </c>
      <c r="J29" s="84" t="s">
        <v>138</v>
      </c>
      <c r="K29" s="85"/>
      <c r="L29" s="67"/>
      <c r="M29" s="68"/>
      <c r="N29" s="68"/>
      <c r="P29" s="83"/>
      <c r="Q29" s="79">
        <v>2</v>
      </c>
      <c r="R29" s="84" t="s">
        <v>139</v>
      </c>
      <c r="S29" s="85"/>
      <c r="T29" s="67"/>
      <c r="U29" s="68"/>
      <c r="V29" s="68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 s="106"/>
      <c r="AM29" s="137"/>
      <c r="AN29" s="112" t="s">
        <v>140</v>
      </c>
      <c r="AO29" s="112"/>
      <c r="AP29" s="118"/>
      <c r="AQ29" s="118"/>
      <c r="BP29" s="76"/>
    </row>
    <row r="30" spans="2:68" ht="15.75" thickBot="1" x14ac:dyDescent="0.25">
      <c r="B30" s="54">
        <f>[1]Centr.!C33</f>
        <v>0</v>
      </c>
      <c r="C30" s="55">
        <f>[1]Centr.!L33</f>
        <v>0</v>
      </c>
      <c r="D30" s="77" t="s">
        <v>141</v>
      </c>
      <c r="E30" s="57">
        <f>[1]Centr.!O33</f>
        <v>0</v>
      </c>
      <c r="F30" s="58">
        <f>[1]Centr.!X33</f>
        <v>0</v>
      </c>
      <c r="H30" s="83"/>
      <c r="I30" s="79">
        <v>6</v>
      </c>
      <c r="J30" s="84" t="s">
        <v>142</v>
      </c>
      <c r="K30" s="85"/>
      <c r="L30" s="67"/>
      <c r="M30" s="68"/>
      <c r="N30" s="68"/>
      <c r="P30" s="83"/>
      <c r="Q30" s="79">
        <v>3</v>
      </c>
      <c r="R30" s="84" t="s">
        <v>114</v>
      </c>
      <c r="S30" s="85"/>
      <c r="T30" s="67"/>
      <c r="U30" s="68"/>
      <c r="V30" s="68"/>
      <c r="W30"/>
      <c r="X30" s="138"/>
      <c r="Y30" s="139" t="s">
        <v>143</v>
      </c>
      <c r="Z30" s="139"/>
      <c r="AA30" s="139"/>
      <c r="AB30" s="139"/>
      <c r="AC30" s="139"/>
      <c r="AD30" s="139"/>
      <c r="AE30" s="139"/>
      <c r="AF30" s="139"/>
      <c r="AG30" s="140"/>
      <c r="AH30" s="140"/>
      <c r="AI30" s="138"/>
      <c r="AJ30" s="138"/>
      <c r="AK30" s="138"/>
      <c r="AL30" s="106"/>
      <c r="AM30" s="141"/>
      <c r="AN30" s="112" t="s">
        <v>144</v>
      </c>
      <c r="AO30" s="112"/>
      <c r="AP30" s="118"/>
      <c r="AQ30" s="118"/>
      <c r="BP30" s="76"/>
    </row>
    <row r="31" spans="2:68" ht="20.25" customHeight="1" thickBot="1" x14ac:dyDescent="0.25">
      <c r="B31" s="54">
        <f>[1]Centr.!C34</f>
        <v>0</v>
      </c>
      <c r="C31" s="55">
        <f>[1]Centr.!L34</f>
        <v>0</v>
      </c>
      <c r="D31" s="77" t="s">
        <v>145</v>
      </c>
      <c r="E31" s="57">
        <f>[1]Centr.!O34</f>
        <v>0</v>
      </c>
      <c r="F31" s="58">
        <f>[1]Centr.!X34</f>
        <v>0</v>
      </c>
      <c r="H31" s="83"/>
      <c r="I31" s="79">
        <v>7</v>
      </c>
      <c r="J31" s="84" t="s">
        <v>146</v>
      </c>
      <c r="K31" s="85"/>
      <c r="L31" s="67"/>
      <c r="M31" s="68">
        <f>M32+M33</f>
        <v>0</v>
      </c>
      <c r="N31" s="68">
        <f>N32+N33</f>
        <v>0</v>
      </c>
      <c r="P31" s="83"/>
      <c r="Q31" s="79">
        <v>4</v>
      </c>
      <c r="R31" s="84" t="s">
        <v>147</v>
      </c>
      <c r="S31" s="85"/>
      <c r="T31" s="67"/>
      <c r="U31" s="68"/>
      <c r="V31" s="68"/>
      <c r="W31"/>
      <c r="X31" s="142"/>
      <c r="Y31" s="143" t="s">
        <v>148</v>
      </c>
      <c r="Z31" s="144"/>
      <c r="AA31" s="144"/>
      <c r="AB31" s="144"/>
      <c r="AC31" s="144" t="str">
        <f>[1]An.Bl.!N1</f>
        <v>STAR TRANS SH.P.K. FIER</v>
      </c>
      <c r="AD31" s="144"/>
      <c r="AE31" s="144"/>
      <c r="AF31" s="145"/>
      <c r="AG31" s="138"/>
      <c r="AH31" s="138"/>
      <c r="AI31" s="138"/>
      <c r="AJ31" s="138"/>
      <c r="AK31" s="138"/>
      <c r="AL31" s="106"/>
      <c r="AM31" s="141"/>
      <c r="AN31" s="112" t="s">
        <v>149</v>
      </c>
      <c r="AO31" s="112"/>
      <c r="AP31" s="118"/>
      <c r="AQ31" s="118"/>
      <c r="BP31" s="76"/>
    </row>
    <row r="32" spans="2:68" ht="15.75" thickBot="1" x14ac:dyDescent="0.25">
      <c r="B32" s="54">
        <f>[1]Centr.!C35</f>
        <v>0</v>
      </c>
      <c r="C32" s="55">
        <f>[1]Centr.!L35</f>
        <v>0</v>
      </c>
      <c r="D32" s="77" t="s">
        <v>150</v>
      </c>
      <c r="E32" s="57">
        <f>[1]Centr.!O35</f>
        <v>0</v>
      </c>
      <c r="F32" s="58">
        <f>[1]Centr.!X35</f>
        <v>0</v>
      </c>
      <c r="H32" s="83"/>
      <c r="I32" s="79"/>
      <c r="J32" s="103" t="s">
        <v>46</v>
      </c>
      <c r="K32" s="85" t="s">
        <v>151</v>
      </c>
      <c r="L32" s="67"/>
      <c r="M32" s="68">
        <f>C47</f>
        <v>0</v>
      </c>
      <c r="N32" s="68">
        <f>B47</f>
        <v>0</v>
      </c>
      <c r="P32" s="83"/>
      <c r="Q32" s="64" t="s">
        <v>152</v>
      </c>
      <c r="R32" s="65"/>
      <c r="S32" s="66"/>
      <c r="T32" s="67"/>
      <c r="U32" s="68">
        <f>U7+U25</f>
        <v>56243481.586666673</v>
      </c>
      <c r="V32" s="68">
        <f>V7+V25</f>
        <v>7355617</v>
      </c>
      <c r="W32"/>
      <c r="X32" s="146"/>
      <c r="Y32" s="138"/>
      <c r="Z32" s="138"/>
      <c r="AA32" s="138"/>
      <c r="AB32" s="147"/>
      <c r="AC32" s="147" t="str">
        <f>[1]An.Bl.!N2</f>
        <v>L 43421404 K</v>
      </c>
      <c r="AD32" s="147"/>
      <c r="AE32" s="147"/>
      <c r="AF32" s="147"/>
      <c r="AG32" s="147"/>
      <c r="AH32" s="147"/>
      <c r="AI32" s="147"/>
      <c r="AJ32" s="147"/>
      <c r="AK32" s="138"/>
      <c r="AL32" s="106"/>
      <c r="AM32" s="141"/>
      <c r="AN32" s="133" t="s">
        <v>153</v>
      </c>
      <c r="AO32" s="112"/>
      <c r="AP32" s="118"/>
      <c r="AQ32" s="118"/>
      <c r="BP32" s="76"/>
    </row>
    <row r="33" spans="2:68" ht="15.75" thickBot="1" x14ac:dyDescent="0.25">
      <c r="B33" s="54">
        <f>[1]Centr.!C36</f>
        <v>0</v>
      </c>
      <c r="C33" s="55">
        <f>[1]Centr.!L36</f>
        <v>0</v>
      </c>
      <c r="D33" s="77" t="s">
        <v>154</v>
      </c>
      <c r="E33" s="57">
        <f>[1]Centr.!O36</f>
        <v>52139926.400000006</v>
      </c>
      <c r="F33" s="58">
        <f>[1]Centr.!X36</f>
        <v>6245100</v>
      </c>
      <c r="H33" s="83"/>
      <c r="I33" s="79"/>
      <c r="J33" s="103" t="s">
        <v>46</v>
      </c>
      <c r="K33" s="85"/>
      <c r="L33" s="67"/>
      <c r="M33" s="68"/>
      <c r="N33" s="68"/>
      <c r="P33" s="63" t="s">
        <v>155</v>
      </c>
      <c r="Q33" s="64" t="s">
        <v>156</v>
      </c>
      <c r="R33" s="65"/>
      <c r="S33" s="66"/>
      <c r="T33" s="67"/>
      <c r="U33" s="68">
        <f>U34+U35+U36+U37+U38+U39+U40+U41+U42+U43</f>
        <v>3740024.4853333351</v>
      </c>
      <c r="V33" s="68">
        <f>V34+V35+V36+V37+V38+V39+V40+V41+V42+V43</f>
        <v>1021634</v>
      </c>
      <c r="W33"/>
      <c r="X33" s="148"/>
      <c r="Y33" s="149" t="s">
        <v>157</v>
      </c>
      <c r="Z33" s="150">
        <v>2015</v>
      </c>
      <c r="AA33" s="150">
        <v>2014</v>
      </c>
      <c r="AB33" s="151" t="s">
        <v>158</v>
      </c>
      <c r="AC33" s="152"/>
      <c r="AD33" s="152"/>
      <c r="AE33" s="152"/>
      <c r="AF33" s="152"/>
      <c r="AG33" s="152"/>
      <c r="AH33" s="152"/>
      <c r="AI33" s="152"/>
      <c r="AJ33" s="153"/>
      <c r="AK33" s="138"/>
      <c r="AL33" s="106"/>
      <c r="AM33" s="107" t="s">
        <v>159</v>
      </c>
      <c r="AN33" s="154"/>
      <c r="AO33" s="112"/>
      <c r="AP33" s="110">
        <f>AP34+AP35+AP36+AP37+AP38</f>
        <v>0</v>
      </c>
      <c r="AQ33" s="110"/>
      <c r="BP33" s="76"/>
    </row>
    <row r="34" spans="2:68" ht="15.75" thickBot="1" x14ac:dyDescent="0.25">
      <c r="B34" s="54">
        <f>[1]Centr.!C37</f>
        <v>0</v>
      </c>
      <c r="C34" s="55">
        <f>[1]Centr.!L37</f>
        <v>0</v>
      </c>
      <c r="D34" s="77" t="s">
        <v>160</v>
      </c>
      <c r="E34" s="57">
        <f>[1]Centr.!O37</f>
        <v>0</v>
      </c>
      <c r="F34" s="58">
        <f>[1]Centr.!X37</f>
        <v>0</v>
      </c>
      <c r="H34" s="63" t="s">
        <v>122</v>
      </c>
      <c r="I34" s="79" t="s">
        <v>161</v>
      </c>
      <c r="J34" s="80"/>
      <c r="K34" s="81"/>
      <c r="L34" s="67"/>
      <c r="M34" s="68">
        <f>M35+M36+M43+M44+M45+M46</f>
        <v>0</v>
      </c>
      <c r="N34" s="68">
        <f>N35+N36+N43+N44+N45+N46</f>
        <v>0</v>
      </c>
      <c r="P34" s="83"/>
      <c r="Q34" s="79">
        <v>1</v>
      </c>
      <c r="R34" s="84" t="s">
        <v>162</v>
      </c>
      <c r="S34" s="85"/>
      <c r="T34" s="67"/>
      <c r="U34" s="68"/>
      <c r="V34" s="68"/>
      <c r="W34"/>
      <c r="X34" s="149"/>
      <c r="Y34" s="149" t="s">
        <v>163</v>
      </c>
      <c r="Z34" s="155" t="s">
        <v>164</v>
      </c>
      <c r="AA34" s="155"/>
      <c r="AB34" s="151" t="s">
        <v>165</v>
      </c>
      <c r="AC34" s="152"/>
      <c r="AD34" s="152"/>
      <c r="AE34" s="152"/>
      <c r="AF34" s="152"/>
      <c r="AG34" s="152"/>
      <c r="AH34" s="152"/>
      <c r="AI34" s="152"/>
      <c r="AJ34" s="153"/>
      <c r="AK34" s="138"/>
      <c r="AL34" s="106"/>
      <c r="AM34" s="141"/>
      <c r="AN34" s="112" t="s">
        <v>166</v>
      </c>
      <c r="AO34" s="112"/>
      <c r="AP34" s="110">
        <f>U36-V36</f>
        <v>0</v>
      </c>
      <c r="AQ34" s="110">
        <v>100000</v>
      </c>
      <c r="BP34" s="76"/>
    </row>
    <row r="35" spans="2:68" ht="15.75" thickBot="1" x14ac:dyDescent="0.25">
      <c r="B35" s="54">
        <f>[1]Centr.!C38</f>
        <v>4858014</v>
      </c>
      <c r="C35" s="55">
        <f>[1]Centr.!L38</f>
        <v>37340793.590000004</v>
      </c>
      <c r="D35" s="77" t="s">
        <v>167</v>
      </c>
      <c r="E35" s="57">
        <f>[1]Centr.!O38</f>
        <v>0</v>
      </c>
      <c r="F35" s="58">
        <f>[1]Centr.!X38</f>
        <v>0</v>
      </c>
      <c r="H35" s="83"/>
      <c r="I35" s="79">
        <v>1</v>
      </c>
      <c r="J35" s="84" t="s">
        <v>168</v>
      </c>
      <c r="K35" s="85"/>
      <c r="L35" s="67"/>
      <c r="M35" s="68"/>
      <c r="N35" s="68"/>
      <c r="P35" s="83"/>
      <c r="Q35" s="156">
        <v>2</v>
      </c>
      <c r="R35" s="84" t="s">
        <v>169</v>
      </c>
      <c r="S35" s="85"/>
      <c r="T35" s="67"/>
      <c r="U35" s="68"/>
      <c r="V35" s="68"/>
      <c r="W35"/>
      <c r="X35" s="149"/>
      <c r="Y35" s="149" t="s">
        <v>170</v>
      </c>
      <c r="Z35" s="155" t="s">
        <v>171</v>
      </c>
      <c r="AA35" s="155"/>
      <c r="AB35" s="151" t="s">
        <v>172</v>
      </c>
      <c r="AC35" s="152"/>
      <c r="AD35" s="152"/>
      <c r="AE35" s="152"/>
      <c r="AF35" s="152"/>
      <c r="AG35" s="152"/>
      <c r="AH35" s="152"/>
      <c r="AI35" s="152"/>
      <c r="AJ35" s="153"/>
      <c r="AK35" s="138"/>
      <c r="AL35" s="106"/>
      <c r="AM35" s="141"/>
      <c r="AN35" s="112" t="s">
        <v>173</v>
      </c>
      <c r="AO35" s="112"/>
      <c r="AP35" s="118"/>
      <c r="AQ35" s="118"/>
      <c r="BP35" s="76"/>
    </row>
    <row r="36" spans="2:68" ht="15.75" thickBot="1" x14ac:dyDescent="0.25">
      <c r="B36" s="54">
        <f>[1]Centr.!C39</f>
        <v>0</v>
      </c>
      <c r="C36" s="55">
        <f>[1]Centr.!L39</f>
        <v>0</v>
      </c>
      <c r="D36" s="77" t="s">
        <v>174</v>
      </c>
      <c r="E36" s="57">
        <f>[1]Centr.!O39</f>
        <v>0</v>
      </c>
      <c r="F36" s="58">
        <f>[1]Centr.!X39</f>
        <v>0</v>
      </c>
      <c r="H36" s="83"/>
      <c r="I36" s="79">
        <v>2</v>
      </c>
      <c r="J36" s="84" t="s">
        <v>175</v>
      </c>
      <c r="K36" s="134"/>
      <c r="L36" s="67"/>
      <c r="M36" s="68">
        <f>M37+M38+M39+M40+M41+M42</f>
        <v>0</v>
      </c>
      <c r="N36" s="68">
        <f>N37+N38+N39+N40+N41+N42</f>
        <v>0</v>
      </c>
      <c r="P36" s="83"/>
      <c r="Q36" s="79">
        <v>3</v>
      </c>
      <c r="R36" s="84" t="s">
        <v>176</v>
      </c>
      <c r="S36" s="85"/>
      <c r="T36" s="67"/>
      <c r="U36" s="68">
        <f>E7</f>
        <v>100000</v>
      </c>
      <c r="V36" s="68">
        <f>F7</f>
        <v>100000</v>
      </c>
      <c r="W36"/>
      <c r="X36" s="149"/>
      <c r="Y36" s="149" t="s">
        <v>177</v>
      </c>
      <c r="Z36" s="155" t="s">
        <v>178</v>
      </c>
      <c r="AA36" s="155"/>
      <c r="AB36" s="151" t="s">
        <v>179</v>
      </c>
      <c r="AC36" s="152"/>
      <c r="AD36" s="152"/>
      <c r="AE36" s="152"/>
      <c r="AF36" s="152"/>
      <c r="AG36" s="152"/>
      <c r="AH36" s="152"/>
      <c r="AI36" s="152"/>
      <c r="AJ36" s="153"/>
      <c r="AK36" s="138"/>
      <c r="AL36" s="106"/>
      <c r="AM36" s="141"/>
      <c r="AN36" s="112" t="s">
        <v>180</v>
      </c>
      <c r="AO36" s="112"/>
      <c r="AP36" s="118"/>
      <c r="AQ36" s="118"/>
      <c r="BP36" s="76"/>
    </row>
    <row r="37" spans="2:68" ht="15.75" thickBot="1" x14ac:dyDescent="0.25">
      <c r="B37" s="54">
        <f>[1]Centr.!C40</f>
        <v>0</v>
      </c>
      <c r="C37" s="55">
        <f>[1]Centr.!L40</f>
        <v>0</v>
      </c>
      <c r="D37" s="77" t="s">
        <v>181</v>
      </c>
      <c r="E37" s="57">
        <f>[1]Centr.!O40</f>
        <v>478130</v>
      </c>
      <c r="F37" s="58">
        <f>[1]Centr.!X40</f>
        <v>64322</v>
      </c>
      <c r="H37" s="83"/>
      <c r="I37" s="105"/>
      <c r="J37" s="103" t="s">
        <v>46</v>
      </c>
      <c r="K37" s="104" t="s">
        <v>182</v>
      </c>
      <c r="L37" s="67"/>
      <c r="M37" s="68">
        <f>C20</f>
        <v>0</v>
      </c>
      <c r="N37" s="68">
        <f>B20</f>
        <v>0</v>
      </c>
      <c r="P37" s="83"/>
      <c r="Q37" s="156">
        <v>4</v>
      </c>
      <c r="R37" s="84" t="s">
        <v>183</v>
      </c>
      <c r="S37" s="85"/>
      <c r="T37" s="67"/>
      <c r="U37" s="68"/>
      <c r="V37" s="68"/>
      <c r="W37"/>
      <c r="X37" s="149"/>
      <c r="Y37" s="149" t="s">
        <v>184</v>
      </c>
      <c r="Z37" s="155" t="s">
        <v>185</v>
      </c>
      <c r="AA37" s="155"/>
      <c r="AB37" s="151" t="s">
        <v>186</v>
      </c>
      <c r="AC37" s="152"/>
      <c r="AD37" s="152"/>
      <c r="AE37" s="152"/>
      <c r="AF37" s="152"/>
      <c r="AG37" s="152"/>
      <c r="AH37" s="152"/>
      <c r="AI37" s="152"/>
      <c r="AJ37" s="153"/>
      <c r="AK37" s="138"/>
      <c r="AL37" s="106"/>
      <c r="AM37" s="141"/>
      <c r="AN37" s="112" t="s">
        <v>187</v>
      </c>
      <c r="AO37" s="112"/>
      <c r="AP37" s="118"/>
      <c r="AQ37" s="118"/>
      <c r="BP37" s="76"/>
    </row>
    <row r="38" spans="2:68" ht="15.75" thickBot="1" x14ac:dyDescent="0.25">
      <c r="B38" s="54">
        <f>[1]Centr.!C41</f>
        <v>0</v>
      </c>
      <c r="C38" s="55">
        <f>[1]Centr.!L41</f>
        <v>0</v>
      </c>
      <c r="D38" s="77" t="s">
        <v>188</v>
      </c>
      <c r="E38" s="57">
        <f>[1]Centr.!O41</f>
        <v>0</v>
      </c>
      <c r="F38" s="58">
        <f>[1]Centr.!X41</f>
        <v>0</v>
      </c>
      <c r="H38" s="83"/>
      <c r="I38" s="105"/>
      <c r="J38" s="103" t="s">
        <v>46</v>
      </c>
      <c r="K38" s="104" t="s">
        <v>189</v>
      </c>
      <c r="L38" s="67"/>
      <c r="M38" s="68">
        <f>C21-AI13</f>
        <v>0</v>
      </c>
      <c r="N38" s="68">
        <f>B21-Z13</f>
        <v>0</v>
      </c>
      <c r="P38" s="83"/>
      <c r="Q38" s="79">
        <v>5</v>
      </c>
      <c r="R38" s="84" t="s">
        <v>190</v>
      </c>
      <c r="S38" s="85"/>
      <c r="T38" s="67"/>
      <c r="U38" s="68"/>
      <c r="V38" s="68"/>
      <c r="W38"/>
      <c r="X38" s="149"/>
      <c r="Y38" s="149" t="s">
        <v>191</v>
      </c>
      <c r="Z38" s="157"/>
      <c r="AA38" s="158"/>
      <c r="AB38" s="151" t="s">
        <v>192</v>
      </c>
      <c r="AC38" s="152"/>
      <c r="AD38" s="152"/>
      <c r="AE38" s="152"/>
      <c r="AF38" s="152"/>
      <c r="AG38" s="152"/>
      <c r="AH38" s="152"/>
      <c r="AI38" s="152"/>
      <c r="AJ38" s="153"/>
      <c r="AK38" s="138"/>
      <c r="AL38" s="106"/>
      <c r="AM38" s="141"/>
      <c r="AN38" s="133" t="s">
        <v>193</v>
      </c>
      <c r="AO38" s="112"/>
      <c r="AP38" s="118"/>
      <c r="AQ38" s="118"/>
      <c r="BP38" s="76"/>
    </row>
    <row r="39" spans="2:68" ht="15.75" thickBot="1" x14ac:dyDescent="0.25">
      <c r="B39" s="54">
        <f>[1]Centr.!C42</f>
        <v>0</v>
      </c>
      <c r="C39" s="55">
        <f>[1]Centr.!L42</f>
        <v>0</v>
      </c>
      <c r="D39" s="77" t="s">
        <v>194</v>
      </c>
      <c r="E39" s="57">
        <f>[1]Centr.!O42</f>
        <v>5119</v>
      </c>
      <c r="F39" s="58">
        <f>[1]Centr.!X42</f>
        <v>34038</v>
      </c>
      <c r="H39" s="83"/>
      <c r="I39" s="105"/>
      <c r="J39" s="103" t="s">
        <v>46</v>
      </c>
      <c r="K39" s="104" t="s">
        <v>195</v>
      </c>
      <c r="L39" s="67"/>
      <c r="M39" s="68">
        <f>C22-AI14</f>
        <v>0</v>
      </c>
      <c r="N39" s="68">
        <f>B22-Z14</f>
        <v>0</v>
      </c>
      <c r="P39" s="83"/>
      <c r="Q39" s="156">
        <v>6</v>
      </c>
      <c r="R39" s="84" t="s">
        <v>196</v>
      </c>
      <c r="S39" s="85"/>
      <c r="T39" s="67"/>
      <c r="U39" s="68"/>
      <c r="V39" s="68"/>
      <c r="W39"/>
      <c r="X39" s="149"/>
      <c r="Y39" s="149" t="s">
        <v>197</v>
      </c>
      <c r="Z39" s="157"/>
      <c r="AA39" s="158"/>
      <c r="AB39" s="151" t="s">
        <v>198</v>
      </c>
      <c r="AC39" s="152"/>
      <c r="AD39" s="152"/>
      <c r="AE39" s="152"/>
      <c r="AF39" s="152"/>
      <c r="AG39" s="152"/>
      <c r="AH39" s="152"/>
      <c r="AI39" s="152"/>
      <c r="AJ39" s="153"/>
      <c r="AK39" s="138"/>
      <c r="AL39" s="159"/>
      <c r="AM39" s="136" t="s">
        <v>199</v>
      </c>
      <c r="AN39" s="159"/>
      <c r="AO39" s="160"/>
      <c r="AP39" s="161">
        <f>AP10+AP26+AP33</f>
        <v>19603191.450000007</v>
      </c>
      <c r="AQ39" s="161">
        <v>3519237</v>
      </c>
      <c r="BP39" s="76"/>
    </row>
    <row r="40" spans="2:68" ht="15.75" thickBot="1" x14ac:dyDescent="0.25">
      <c r="B40" s="54">
        <f>[1]Centr.!C43</f>
        <v>0</v>
      </c>
      <c r="C40" s="55">
        <f>[1]Centr.!L43</f>
        <v>0</v>
      </c>
      <c r="D40" s="77" t="s">
        <v>200</v>
      </c>
      <c r="E40" s="57">
        <f>[1]Centr.!O43</f>
        <v>0</v>
      </c>
      <c r="F40" s="58">
        <f>[1]Centr.!X43</f>
        <v>0</v>
      </c>
      <c r="H40" s="83"/>
      <c r="I40" s="105"/>
      <c r="J40" s="103" t="s">
        <v>46</v>
      </c>
      <c r="K40" s="104" t="s">
        <v>201</v>
      </c>
      <c r="L40" s="67"/>
      <c r="M40" s="68">
        <f>C23-AI15-E27</f>
        <v>0</v>
      </c>
      <c r="N40" s="68">
        <f>B23-Z15-F27</f>
        <v>0</v>
      </c>
      <c r="P40" s="83"/>
      <c r="Q40" s="79">
        <v>7</v>
      </c>
      <c r="R40" s="84" t="s">
        <v>202</v>
      </c>
      <c r="S40" s="85"/>
      <c r="T40" s="67"/>
      <c r="U40" s="68">
        <f>E9</f>
        <v>0</v>
      </c>
      <c r="V40" s="68">
        <f>F9</f>
        <v>0</v>
      </c>
      <c r="W40"/>
      <c r="X40" s="149"/>
      <c r="Y40" s="149" t="s">
        <v>203</v>
      </c>
      <c r="Z40" s="155"/>
      <c r="AA40" s="155"/>
      <c r="AB40" s="151" t="s">
        <v>204</v>
      </c>
      <c r="AC40" s="152"/>
      <c r="AD40" s="152"/>
      <c r="AE40" s="152"/>
      <c r="AF40" s="152"/>
      <c r="AG40" s="152"/>
      <c r="AH40" s="152"/>
      <c r="AI40" s="152"/>
      <c r="AJ40" s="153"/>
      <c r="AK40" s="138"/>
      <c r="AL40" s="159"/>
      <c r="AM40" s="136" t="s">
        <v>205</v>
      </c>
      <c r="AN40" s="159"/>
      <c r="AO40" s="160"/>
      <c r="AP40" s="161">
        <f>AQ41</f>
        <v>3519237</v>
      </c>
      <c r="AQ40" s="162"/>
      <c r="BP40" s="76"/>
    </row>
    <row r="41" spans="2:68" ht="15.75" thickBot="1" x14ac:dyDescent="0.25">
      <c r="B41" s="54">
        <f>[1]Centr.!C44</f>
        <v>0</v>
      </c>
      <c r="C41" s="55">
        <f>[1]Centr.!L44</f>
        <v>912938.03199999779</v>
      </c>
      <c r="D41" s="77" t="s">
        <v>206</v>
      </c>
      <c r="E41" s="57">
        <f>[1]Centr.!O44</f>
        <v>0</v>
      </c>
      <c r="F41" s="58">
        <f>[1]Centr.!X44</f>
        <v>158474</v>
      </c>
      <c r="H41" s="83"/>
      <c r="I41" s="105"/>
      <c r="J41" s="103" t="s">
        <v>46</v>
      </c>
      <c r="K41" s="104" t="s">
        <v>113</v>
      </c>
      <c r="L41" s="67"/>
      <c r="M41" s="68">
        <f>C24-AI16</f>
        <v>0</v>
      </c>
      <c r="N41" s="68">
        <f>B24-Z16</f>
        <v>0</v>
      </c>
      <c r="P41" s="83"/>
      <c r="Q41" s="156">
        <v>8</v>
      </c>
      <c r="R41" s="84" t="s">
        <v>207</v>
      </c>
      <c r="S41" s="85"/>
      <c r="T41" s="67"/>
      <c r="U41" s="68">
        <f>E10</f>
        <v>0</v>
      </c>
      <c r="V41" s="68">
        <f>F10</f>
        <v>0</v>
      </c>
      <c r="W41"/>
      <c r="X41" s="149"/>
      <c r="Y41" s="149" t="s">
        <v>208</v>
      </c>
      <c r="Z41" s="155"/>
      <c r="AA41" s="155"/>
      <c r="AB41" s="151" t="s">
        <v>209</v>
      </c>
      <c r="AC41" s="152"/>
      <c r="AD41" s="152"/>
      <c r="AE41" s="152"/>
      <c r="AF41" s="152"/>
      <c r="AG41" s="152"/>
      <c r="AH41" s="152"/>
      <c r="AI41" s="152"/>
      <c r="AJ41" s="153"/>
      <c r="AK41" s="138"/>
      <c r="AL41" s="159"/>
      <c r="AM41" s="136" t="s">
        <v>210</v>
      </c>
      <c r="AN41" s="159"/>
      <c r="AO41" s="160"/>
      <c r="AP41" s="161">
        <f>SUM(AP39:AP40)</f>
        <v>23122428.450000007</v>
      </c>
      <c r="AQ41" s="161">
        <v>3519237</v>
      </c>
      <c r="BP41" s="76"/>
    </row>
    <row r="42" spans="2:68" ht="15.75" thickBot="1" x14ac:dyDescent="0.25">
      <c r="B42" s="54">
        <f>[1]Centr.!C45</f>
        <v>0</v>
      </c>
      <c r="C42" s="55">
        <f>[1]Centr.!L45</f>
        <v>0</v>
      </c>
      <c r="D42" s="77" t="s">
        <v>211</v>
      </c>
      <c r="E42" s="57">
        <f>[1]Centr.!O45</f>
        <v>3620306.1866666637</v>
      </c>
      <c r="F42" s="58">
        <f>[1]Centr.!X45</f>
        <v>809669</v>
      </c>
      <c r="H42" s="83"/>
      <c r="I42" s="105"/>
      <c r="J42" s="103" t="s">
        <v>46</v>
      </c>
      <c r="K42" s="104" t="s">
        <v>212</v>
      </c>
      <c r="L42" s="67"/>
      <c r="M42" s="68"/>
      <c r="N42" s="68"/>
      <c r="P42" s="83"/>
      <c r="Q42" s="79">
        <v>9</v>
      </c>
      <c r="R42" s="84" t="s">
        <v>213</v>
      </c>
      <c r="S42" s="85"/>
      <c r="T42" s="67"/>
      <c r="U42" s="163">
        <f>V43</f>
        <v>921634</v>
      </c>
      <c r="V42" s="68">
        <f>F11</f>
        <v>0</v>
      </c>
      <c r="W42"/>
      <c r="X42" s="164"/>
      <c r="Y42" s="164" t="s">
        <v>214</v>
      </c>
      <c r="Z42" s="165"/>
      <c r="AA42" s="165"/>
      <c r="AB42" s="166" t="s">
        <v>215</v>
      </c>
      <c r="AC42" s="138"/>
      <c r="AD42" s="138"/>
      <c r="AE42" s="138"/>
      <c r="AF42" s="138"/>
      <c r="AG42" s="138"/>
      <c r="AH42" s="138"/>
      <c r="AI42" s="138"/>
      <c r="AJ42" s="167"/>
      <c r="AK42" s="138"/>
      <c r="AL42" s="168"/>
      <c r="AM42" s="168"/>
      <c r="AN42" s="169"/>
      <c r="AO42" s="169"/>
      <c r="AP42" s="168"/>
      <c r="BP42" s="76"/>
    </row>
    <row r="43" spans="2:68" ht="15.75" thickBot="1" x14ac:dyDescent="0.25">
      <c r="B43" s="54">
        <f>[1]Centr.!C46</f>
        <v>0</v>
      </c>
      <c r="C43" s="55">
        <f>[1]Centr.!L46</f>
        <v>0</v>
      </c>
      <c r="D43" s="77" t="s">
        <v>216</v>
      </c>
      <c r="E43" s="57">
        <f>[1]Centr.!O46</f>
        <v>0</v>
      </c>
      <c r="F43" s="58">
        <f>[1]Centr.!X46</f>
        <v>44014</v>
      </c>
      <c r="H43" s="83"/>
      <c r="I43" s="79">
        <v>3</v>
      </c>
      <c r="J43" s="84" t="s">
        <v>217</v>
      </c>
      <c r="K43" s="85"/>
      <c r="L43" s="67"/>
      <c r="M43" s="68"/>
      <c r="N43" s="68"/>
      <c r="P43" s="83"/>
      <c r="Q43" s="156">
        <v>10</v>
      </c>
      <c r="R43" s="84" t="s">
        <v>218</v>
      </c>
      <c r="S43" s="85"/>
      <c r="T43" s="67"/>
      <c r="U43" s="68">
        <f>M78</f>
        <v>2718390.4853333351</v>
      </c>
      <c r="V43" s="68">
        <f>F12</f>
        <v>921634</v>
      </c>
      <c r="W43"/>
      <c r="X43" s="170"/>
      <c r="Y43" s="171"/>
      <c r="Z43" s="172"/>
      <c r="AA43" s="173"/>
      <c r="AB43" s="174" t="s">
        <v>219</v>
      </c>
      <c r="AC43" s="174" t="s">
        <v>220</v>
      </c>
      <c r="AD43" s="174" t="s">
        <v>221</v>
      </c>
      <c r="AE43" s="174"/>
      <c r="AF43" s="174"/>
      <c r="AG43" s="174" t="s">
        <v>222</v>
      </c>
      <c r="AH43" s="174" t="s">
        <v>223</v>
      </c>
      <c r="AI43" s="174" t="s">
        <v>224</v>
      </c>
      <c r="AJ43" s="175"/>
      <c r="AK43" s="138"/>
      <c r="AL43" s="168"/>
      <c r="AM43" s="168"/>
      <c r="AN43" s="169"/>
      <c r="AO43" s="169"/>
      <c r="AP43" s="169"/>
      <c r="BP43" s="76"/>
    </row>
    <row r="44" spans="2:68" ht="15.75" thickBot="1" x14ac:dyDescent="0.25">
      <c r="B44" s="54">
        <f>[1]Centr.!C47</f>
        <v>0</v>
      </c>
      <c r="C44" s="55">
        <f>[1]Centr.!L47</f>
        <v>0</v>
      </c>
      <c r="D44" s="77" t="s">
        <v>225</v>
      </c>
      <c r="E44" s="57">
        <f>[1]Centr.!O47</f>
        <v>0</v>
      </c>
      <c r="F44" s="58">
        <f>[1]Centr.!X47</f>
        <v>0</v>
      </c>
      <c r="H44" s="83"/>
      <c r="I44" s="79">
        <v>4</v>
      </c>
      <c r="J44" s="84" t="s">
        <v>226</v>
      </c>
      <c r="K44" s="85"/>
      <c r="L44" s="67"/>
      <c r="M44" s="68">
        <f>C19-AI12</f>
        <v>0</v>
      </c>
      <c r="N44" s="68">
        <f>B19-Z12</f>
        <v>0</v>
      </c>
      <c r="P44" s="83"/>
      <c r="Q44" s="64" t="s">
        <v>227</v>
      </c>
      <c r="R44" s="65"/>
      <c r="S44" s="66"/>
      <c r="T44" s="67"/>
      <c r="U44" s="68">
        <f>U32+U33</f>
        <v>59983506.072000012</v>
      </c>
      <c r="V44" s="68">
        <f>V32+V33</f>
        <v>8377251</v>
      </c>
      <c r="W44"/>
      <c r="X44" s="176"/>
      <c r="Y44" s="177" t="s">
        <v>228</v>
      </c>
      <c r="Z44" s="178" t="s">
        <v>229</v>
      </c>
      <c r="AA44" s="179"/>
      <c r="AB44" s="177" t="s">
        <v>230</v>
      </c>
      <c r="AC44" s="177" t="s">
        <v>231</v>
      </c>
      <c r="AD44" s="177" t="s">
        <v>232</v>
      </c>
      <c r="AE44" s="177" t="s">
        <v>233</v>
      </c>
      <c r="AF44" s="177" t="s">
        <v>234</v>
      </c>
      <c r="AG44" s="177" t="s">
        <v>235</v>
      </c>
      <c r="AH44" s="177" t="s">
        <v>236</v>
      </c>
      <c r="AI44" s="177" t="s">
        <v>237</v>
      </c>
      <c r="AJ44" s="180" t="s">
        <v>238</v>
      </c>
      <c r="AK44" s="138"/>
      <c r="AL44" s="168"/>
      <c r="AM44" s="138" t="s">
        <v>239</v>
      </c>
      <c r="AN44" s="169"/>
      <c r="AO44" s="169"/>
      <c r="AP44" s="168"/>
      <c r="BP44" s="76"/>
    </row>
    <row r="45" spans="2:68" ht="15.75" thickBot="1" x14ac:dyDescent="0.25">
      <c r="B45" s="54">
        <f>[1]Centr.!C48</f>
        <v>0</v>
      </c>
      <c r="C45" s="55">
        <f>[1]Centr.!L48</f>
        <v>0</v>
      </c>
      <c r="D45" s="77" t="s">
        <v>240</v>
      </c>
      <c r="E45" s="57">
        <f>[1]Centr.!O48</f>
        <v>0</v>
      </c>
      <c r="F45" s="58">
        <f>[1]Centr.!X48</f>
        <v>0</v>
      </c>
      <c r="H45" s="67"/>
      <c r="I45" s="79">
        <v>5</v>
      </c>
      <c r="J45" s="84" t="s">
        <v>241</v>
      </c>
      <c r="K45" s="85"/>
      <c r="L45" s="67"/>
      <c r="M45" s="68"/>
      <c r="N45" s="68"/>
      <c r="W45"/>
      <c r="X45" s="181"/>
      <c r="Y45" s="182"/>
      <c r="Z45" s="183"/>
      <c r="AA45" s="184"/>
      <c r="AB45" s="185"/>
      <c r="AC45" s="185"/>
      <c r="AD45" s="185"/>
      <c r="AE45" s="185"/>
      <c r="AF45" s="185"/>
      <c r="AG45" s="185"/>
      <c r="AH45" s="185"/>
      <c r="AI45" s="185"/>
      <c r="AJ45" s="186"/>
      <c r="AK45" s="138"/>
      <c r="AL45" s="168"/>
      <c r="AM45" s="168"/>
      <c r="AN45" s="169"/>
      <c r="AO45" s="169"/>
      <c r="AP45" s="168"/>
      <c r="BP45" s="76"/>
    </row>
    <row r="46" spans="2:68" ht="16.5" thickBot="1" x14ac:dyDescent="0.3">
      <c r="B46" s="54">
        <f>[1]Centr.!C49</f>
        <v>0</v>
      </c>
      <c r="C46" s="55">
        <f>[1]Centr.!L49</f>
        <v>0</v>
      </c>
      <c r="D46" s="77" t="s">
        <v>242</v>
      </c>
      <c r="E46" s="57">
        <f>[1]Centr.!O49</f>
        <v>0</v>
      </c>
      <c r="F46" s="58">
        <f>[1]Centr.!X49</f>
        <v>0</v>
      </c>
      <c r="H46" s="43"/>
      <c r="I46" s="44">
        <v>6</v>
      </c>
      <c r="J46" s="187" t="s">
        <v>243</v>
      </c>
      <c r="K46" s="188"/>
      <c r="L46" s="189"/>
      <c r="M46" s="190"/>
      <c r="N46" s="190"/>
      <c r="W46"/>
      <c r="X46" s="148"/>
      <c r="Y46" s="191" t="s">
        <v>244</v>
      </c>
      <c r="Z46" s="192">
        <f>AB46+AC46+AD46+AE46+AF46+AG46+AH46+AI46</f>
        <v>1021634</v>
      </c>
      <c r="AA46" s="192"/>
      <c r="AB46" s="193">
        <f>U36</f>
        <v>100000</v>
      </c>
      <c r="AC46" s="193"/>
      <c r="AD46" s="193"/>
      <c r="AE46" s="193"/>
      <c r="AF46" s="193"/>
      <c r="AG46" s="193">
        <f>V41+V40+V39</f>
        <v>0</v>
      </c>
      <c r="AH46" s="193">
        <f>V42</f>
        <v>0</v>
      </c>
      <c r="AI46" s="193">
        <f>V43</f>
        <v>921634</v>
      </c>
      <c r="AJ46" s="193">
        <f>AB46+AC46+AD46+AE46+AF46+AG46+AH46+AI46</f>
        <v>1021634</v>
      </c>
      <c r="AK46" s="138"/>
      <c r="AL46" s="168"/>
      <c r="AM46" s="168"/>
      <c r="AN46" s="169"/>
      <c r="AO46" s="169"/>
      <c r="AP46" s="169"/>
      <c r="AQ46" s="119"/>
      <c r="BP46" s="76"/>
    </row>
    <row r="47" spans="2:68" ht="16.5" thickBot="1" x14ac:dyDescent="0.3">
      <c r="B47" s="54">
        <f>[1]Centr.!C50</f>
        <v>0</v>
      </c>
      <c r="C47" s="55">
        <f>[1]Centr.!L50</f>
        <v>0</v>
      </c>
      <c r="D47" s="77" t="s">
        <v>245</v>
      </c>
      <c r="E47" s="57">
        <f>[1]Centr.!O50</f>
        <v>0</v>
      </c>
      <c r="F47" s="58">
        <f>[1]Centr.!X50</f>
        <v>0</v>
      </c>
      <c r="H47" s="194"/>
      <c r="I47" s="195" t="s">
        <v>246</v>
      </c>
      <c r="J47" s="195"/>
      <c r="K47" s="195"/>
      <c r="L47" s="196"/>
      <c r="M47" s="197">
        <f>M8+M34</f>
        <v>59983506.071999975</v>
      </c>
      <c r="N47" s="198">
        <f>N8+N34</f>
        <v>8377251</v>
      </c>
      <c r="W47"/>
      <c r="X47" s="149"/>
      <c r="Y47" s="153" t="s">
        <v>247</v>
      </c>
      <c r="Z47" s="192">
        <f t="shared" ref="Z47:Z54" si="1">AB47+AC47+AD47+AE47+AF47+AG47+AH47+AI47</f>
        <v>0</v>
      </c>
      <c r="AA47" s="199"/>
      <c r="AB47" s="200"/>
      <c r="AC47" s="200"/>
      <c r="AD47" s="200"/>
      <c r="AE47" s="200"/>
      <c r="AF47" s="200"/>
      <c r="AG47" s="200"/>
      <c r="AH47" s="200"/>
      <c r="AI47" s="200"/>
      <c r="AJ47" s="193">
        <f t="shared" ref="AJ47:AJ53" si="2">AB47+AC47+AD47+AE47+AF47+AG47+AH47+AI47</f>
        <v>0</v>
      </c>
      <c r="AK47" s="138"/>
      <c r="AL47" s="168"/>
      <c r="AM47" s="168"/>
      <c r="AN47" s="169"/>
      <c r="AO47" s="169"/>
      <c r="AP47" s="169"/>
      <c r="BP47" s="76"/>
    </row>
    <row r="48" spans="2:68" ht="16.5" thickBot="1" x14ac:dyDescent="0.3">
      <c r="B48" s="54">
        <f>[1]Centr.!C51</f>
        <v>0</v>
      </c>
      <c r="C48" s="55">
        <f>[1]Centr.!L51</f>
        <v>0</v>
      </c>
      <c r="D48" s="77" t="s">
        <v>248</v>
      </c>
      <c r="E48" s="57">
        <f>[1]Centr.!O51</f>
        <v>0</v>
      </c>
      <c r="F48" s="58">
        <f>[1]Centr.!X51</f>
        <v>0</v>
      </c>
      <c r="H48" s="201"/>
      <c r="I48" s="201"/>
      <c r="J48" s="201"/>
      <c r="K48" s="202"/>
      <c r="L48" s="203"/>
      <c r="M48" s="204">
        <f>M47-U44</f>
        <v>0</v>
      </c>
      <c r="N48" s="204">
        <f>N47-V44</f>
        <v>0</v>
      </c>
      <c r="W48"/>
      <c r="X48" s="149"/>
      <c r="Y48" s="149" t="s">
        <v>249</v>
      </c>
      <c r="Z48" s="192">
        <f t="shared" si="1"/>
        <v>0</v>
      </c>
      <c r="AA48" s="199"/>
      <c r="AB48" s="200"/>
      <c r="AC48" s="200"/>
      <c r="AD48" s="200"/>
      <c r="AE48" s="200"/>
      <c r="AF48" s="200"/>
      <c r="AG48" s="200"/>
      <c r="AH48" s="200"/>
      <c r="AI48" s="200"/>
      <c r="AJ48" s="193">
        <f t="shared" si="2"/>
        <v>0</v>
      </c>
      <c r="AK48" s="138"/>
      <c r="AL48" s="168"/>
      <c r="AM48" s="168"/>
      <c r="AN48" s="169"/>
      <c r="AO48" s="169"/>
      <c r="AP48" s="168"/>
      <c r="BP48" s="76"/>
    </row>
    <row r="49" spans="2:68" ht="16.5" thickBot="1" x14ac:dyDescent="0.3">
      <c r="B49" s="54">
        <f>[1]Centr.!C52</f>
        <v>1781236.61</v>
      </c>
      <c r="C49" s="55">
        <f>[1]Centr.!L52</f>
        <v>4808359.0599999726</v>
      </c>
      <c r="D49" s="77" t="s">
        <v>250</v>
      </c>
      <c r="E49" s="57">
        <f>[1]Centr.!O52</f>
        <v>0</v>
      </c>
      <c r="F49" s="58">
        <f>[1]Centr.!X52</f>
        <v>0</v>
      </c>
      <c r="H49" s="201"/>
      <c r="I49" s="201"/>
      <c r="J49" s="201"/>
      <c r="K49" s="202"/>
      <c r="L49" s="203"/>
      <c r="M49" s="204">
        <f>M48-N48</f>
        <v>0</v>
      </c>
      <c r="N49" s="204"/>
      <c r="W49"/>
      <c r="X49" s="149"/>
      <c r="Y49" s="149" t="s">
        <v>251</v>
      </c>
      <c r="Z49" s="192">
        <f t="shared" si="1"/>
        <v>0</v>
      </c>
      <c r="AA49" s="199"/>
      <c r="AB49" s="200"/>
      <c r="AC49" s="200"/>
      <c r="AD49" s="200"/>
      <c r="AE49" s="200"/>
      <c r="AF49" s="200"/>
      <c r="AG49" s="200"/>
      <c r="AH49" s="200"/>
      <c r="AI49" s="200"/>
      <c r="AJ49" s="193">
        <f t="shared" si="2"/>
        <v>0</v>
      </c>
      <c r="AK49" s="138"/>
      <c r="AL49" s="168"/>
      <c r="AM49" s="168"/>
      <c r="AN49" s="169"/>
      <c r="AO49" s="169"/>
      <c r="AP49" s="168"/>
      <c r="AQ49" s="119"/>
      <c r="BP49" s="76"/>
    </row>
    <row r="50" spans="2:68" ht="18.75" thickBot="1" x14ac:dyDescent="0.3">
      <c r="B50" s="54">
        <f>[1]Centr.!C53</f>
        <v>0</v>
      </c>
      <c r="C50" s="55">
        <f>[1]Centr.!L53</f>
        <v>0</v>
      </c>
      <c r="D50" s="77" t="s">
        <v>252</v>
      </c>
      <c r="E50" s="57">
        <f>[1]Centr.!O53</f>
        <v>0</v>
      </c>
      <c r="F50" s="58">
        <f>[1]Centr.!X53</f>
        <v>0</v>
      </c>
      <c r="H50" s="201"/>
      <c r="I50" s="3" t="s">
        <v>0</v>
      </c>
      <c r="J50" s="3"/>
      <c r="K50" s="5" t="str">
        <f>[1]An.Bl.!N1</f>
        <v>STAR TRANS SH.P.K. FIER</v>
      </c>
      <c r="L50" s="205"/>
      <c r="M50" s="7"/>
      <c r="N50" s="8" t="s">
        <v>1</v>
      </c>
      <c r="W50"/>
      <c r="X50" s="149"/>
      <c r="Y50" s="149" t="s">
        <v>253</v>
      </c>
      <c r="Z50" s="192">
        <f t="shared" si="1"/>
        <v>0</v>
      </c>
      <c r="AA50" s="199"/>
      <c r="AB50" s="200"/>
      <c r="AC50" s="200"/>
      <c r="AD50" s="200"/>
      <c r="AE50" s="200"/>
      <c r="AF50" s="200"/>
      <c r="AG50" s="200"/>
      <c r="AH50" s="200"/>
      <c r="AI50" s="200"/>
      <c r="AJ50" s="193">
        <f t="shared" si="2"/>
        <v>0</v>
      </c>
      <c r="AK50" s="138"/>
      <c r="AL50" s="168"/>
      <c r="AM50" s="206"/>
      <c r="AN50" s="169"/>
      <c r="AO50" s="169"/>
      <c r="AP50" s="206"/>
      <c r="BP50" s="76"/>
    </row>
    <row r="51" spans="2:68" ht="18.75" thickBot="1" x14ac:dyDescent="0.3">
      <c r="B51" s="54">
        <f>[1]Centr.!C54</f>
        <v>0</v>
      </c>
      <c r="C51" s="55">
        <f>[1]Centr.!L54</f>
        <v>0</v>
      </c>
      <c r="D51" s="77" t="s">
        <v>254</v>
      </c>
      <c r="E51" s="57">
        <f>[1]Centr.!O54</f>
        <v>0</v>
      </c>
      <c r="F51" s="58">
        <f>[1]Centr.!X54</f>
        <v>0</v>
      </c>
      <c r="H51" s="201"/>
      <c r="I51" s="3"/>
      <c r="J51" s="3"/>
      <c r="K51" s="13" t="str">
        <f>[1]An.Bl.!N2</f>
        <v>L 43421404 K</v>
      </c>
      <c r="L51" s="205"/>
      <c r="M51" s="8"/>
      <c r="N51" s="7"/>
      <c r="W51"/>
      <c r="X51" s="149"/>
      <c r="Y51" s="149" t="s">
        <v>255</v>
      </c>
      <c r="Z51" s="192">
        <f t="shared" si="1"/>
        <v>0</v>
      </c>
      <c r="AA51" s="199"/>
      <c r="AB51" s="200"/>
      <c r="AC51" s="200"/>
      <c r="AD51" s="200"/>
      <c r="AE51" s="200"/>
      <c r="AF51" s="200"/>
      <c r="AG51" s="200"/>
      <c r="AH51" s="200"/>
      <c r="AI51" s="200"/>
      <c r="AJ51" s="193">
        <f t="shared" si="2"/>
        <v>0</v>
      </c>
      <c r="AK51" s="138"/>
      <c r="AL51" s="168"/>
      <c r="AM51" s="168"/>
      <c r="AN51" s="169"/>
      <c r="AO51" s="169"/>
      <c r="AP51" s="168"/>
      <c r="BP51" s="76"/>
    </row>
    <row r="52" spans="2:68" ht="16.5" thickBot="1" x14ac:dyDescent="0.3">
      <c r="B52" s="54">
        <f>[1]Centr.!C55</f>
        <v>1738000.39</v>
      </c>
      <c r="C52" s="55">
        <f>[1]Centr.!L55</f>
        <v>16921415.390000001</v>
      </c>
      <c r="D52" s="77" t="s">
        <v>256</v>
      </c>
      <c r="E52" s="57">
        <f>[1]Centr.!O55</f>
        <v>0</v>
      </c>
      <c r="F52" s="58">
        <f>[1]Centr.!X55</f>
        <v>0</v>
      </c>
      <c r="H52" s="201"/>
      <c r="I52" s="19" t="s">
        <v>257</v>
      </c>
      <c r="J52" s="19"/>
      <c r="K52" s="19"/>
      <c r="L52" s="19"/>
      <c r="M52" s="19"/>
      <c r="N52" s="19"/>
      <c r="W52"/>
      <c r="X52" s="149"/>
      <c r="Y52" s="149" t="s">
        <v>258</v>
      </c>
      <c r="Z52" s="192">
        <f t="shared" si="1"/>
        <v>0</v>
      </c>
      <c r="AA52" s="199"/>
      <c r="AB52" s="200"/>
      <c r="AC52" s="200"/>
      <c r="AD52" s="200"/>
      <c r="AE52" s="200"/>
      <c r="AF52" s="200"/>
      <c r="AG52" s="200"/>
      <c r="AH52" s="200"/>
      <c r="AI52" s="200"/>
      <c r="AJ52" s="193">
        <f t="shared" si="2"/>
        <v>0</v>
      </c>
      <c r="AK52" s="138"/>
      <c r="AL52" s="168"/>
      <c r="AM52" s="206"/>
      <c r="AN52" s="169"/>
      <c r="AO52" s="169"/>
      <c r="AP52" s="168"/>
      <c r="BP52" s="76"/>
    </row>
    <row r="53" spans="2:68" ht="16.5" thickBot="1" x14ac:dyDescent="0.3">
      <c r="B53" s="54">
        <f>[1]Centr.!C56</f>
        <v>0</v>
      </c>
      <c r="C53" s="55">
        <f>[1]Centr.!L56</f>
        <v>0</v>
      </c>
      <c r="D53" s="77" t="s">
        <v>259</v>
      </c>
      <c r="E53" s="57">
        <f>[1]Centr.!O56</f>
        <v>0</v>
      </c>
      <c r="F53" s="58">
        <f>[1]Centr.!X56</f>
        <v>0</v>
      </c>
      <c r="H53" s="203"/>
      <c r="I53" s="207" t="s">
        <v>260</v>
      </c>
      <c r="J53" s="207"/>
      <c r="K53" s="207"/>
      <c r="L53" s="207"/>
      <c r="M53" s="207"/>
      <c r="N53" s="207"/>
      <c r="W53"/>
      <c r="X53" s="149"/>
      <c r="Y53" s="149" t="s">
        <v>261</v>
      </c>
      <c r="Z53" s="192">
        <f t="shared" si="1"/>
        <v>0</v>
      </c>
      <c r="AA53" s="199"/>
      <c r="AB53" s="200"/>
      <c r="AC53" s="200"/>
      <c r="AD53" s="200"/>
      <c r="AE53" s="200"/>
      <c r="AF53" s="200"/>
      <c r="AG53" s="200"/>
      <c r="AH53" s="200"/>
      <c r="AI53" s="200"/>
      <c r="AJ53" s="193">
        <f t="shared" si="2"/>
        <v>0</v>
      </c>
      <c r="AK53" s="138"/>
      <c r="AL53" s="168"/>
      <c r="AM53" s="206"/>
      <c r="AN53" s="169"/>
      <c r="AO53" s="169"/>
      <c r="AP53" s="168"/>
      <c r="BP53" s="76"/>
    </row>
    <row r="54" spans="2:68" ht="16.5" thickBot="1" x14ac:dyDescent="0.3">
      <c r="B54" s="54">
        <f>[1]Centr.!C57</f>
        <v>0</v>
      </c>
      <c r="C54" s="55">
        <f>[1]Centr.!L57</f>
        <v>0</v>
      </c>
      <c r="D54" s="77" t="s">
        <v>262</v>
      </c>
      <c r="E54" s="57">
        <f>[1]Centr.!O57</f>
        <v>0</v>
      </c>
      <c r="F54" s="58">
        <f>[1]Centr.!X57</f>
        <v>0</v>
      </c>
      <c r="I54" s="30"/>
      <c r="J54" s="30"/>
      <c r="K54" s="30"/>
      <c r="W54"/>
      <c r="X54" s="164"/>
      <c r="Y54" s="164" t="s">
        <v>263</v>
      </c>
      <c r="Z54" s="192">
        <f t="shared" si="1"/>
        <v>2718390.4853333351</v>
      </c>
      <c r="AA54" s="208">
        <f>AI46</f>
        <v>921634</v>
      </c>
      <c r="AB54" s="209"/>
      <c r="AC54" s="209"/>
      <c r="AD54" s="209"/>
      <c r="AE54" s="209"/>
      <c r="AF54" s="209"/>
      <c r="AG54" s="209"/>
      <c r="AH54" s="209"/>
      <c r="AI54" s="209">
        <f>U43</f>
        <v>2718390.4853333351</v>
      </c>
      <c r="AJ54" s="209">
        <f>AB54+AC54+AD54+AE54+AF54+AG54+AI54</f>
        <v>2718390.4853333351</v>
      </c>
      <c r="AK54" s="138"/>
      <c r="AL54" s="168"/>
      <c r="AM54" s="168"/>
      <c r="AN54" s="168"/>
      <c r="AO54" s="168"/>
      <c r="AP54" s="168"/>
      <c r="BP54" s="210"/>
    </row>
    <row r="55" spans="2:68" ht="16.5" thickBot="1" x14ac:dyDescent="0.3">
      <c r="B55" s="54">
        <f>[1]Centr.!C58</f>
        <v>0</v>
      </c>
      <c r="C55" s="55">
        <f>[1]Centr.!L58</f>
        <v>0</v>
      </c>
      <c r="D55" s="77" t="s">
        <v>264</v>
      </c>
      <c r="E55" s="57">
        <f>[1]Centr.!O58</f>
        <v>0</v>
      </c>
      <c r="F55" s="58">
        <f>[1]Centr.!X58</f>
        <v>0</v>
      </c>
      <c r="I55" s="211" t="s">
        <v>11</v>
      </c>
      <c r="J55" s="34" t="s">
        <v>265</v>
      </c>
      <c r="K55" s="35"/>
      <c r="L55" s="36"/>
      <c r="M55" s="212" t="s">
        <v>14</v>
      </c>
      <c r="N55" s="212" t="s">
        <v>14</v>
      </c>
      <c r="W55"/>
      <c r="X55" s="170"/>
      <c r="Y55" s="213"/>
      <c r="Z55" s="214"/>
      <c r="AA55" s="215"/>
      <c r="AB55" s="216"/>
      <c r="AC55" s="217"/>
      <c r="AD55" s="217"/>
      <c r="AE55" s="217"/>
      <c r="AF55" s="217"/>
      <c r="AG55" s="217"/>
      <c r="AH55" s="217"/>
      <c r="AI55" s="216"/>
      <c r="AJ55" s="218"/>
      <c r="AK55" s="138"/>
      <c r="AL55" s="138"/>
      <c r="AM55" s="138"/>
      <c r="AN55" s="219"/>
      <c r="AO55" s="138"/>
      <c r="AP55" s="138"/>
    </row>
    <row r="56" spans="2:68" ht="16.5" thickBot="1" x14ac:dyDescent="0.3">
      <c r="B56" s="54">
        <f>[1]Centr.!C59</f>
        <v>0</v>
      </c>
      <c r="C56" s="55">
        <f>[1]Centr.!L59</f>
        <v>0</v>
      </c>
      <c r="D56" s="77" t="s">
        <v>266</v>
      </c>
      <c r="E56" s="57">
        <f>[1]Centr.!O59</f>
        <v>0</v>
      </c>
      <c r="F56" s="58">
        <f>[1]Centr.!X59</f>
        <v>0</v>
      </c>
      <c r="I56" s="220"/>
      <c r="J56" s="48"/>
      <c r="K56" s="49"/>
      <c r="L56" s="50"/>
      <c r="M56" s="221" t="s">
        <v>17</v>
      </c>
      <c r="N56" s="222" t="s">
        <v>18</v>
      </c>
      <c r="W56"/>
      <c r="X56" s="176"/>
      <c r="Y56" s="167" t="s">
        <v>267</v>
      </c>
      <c r="Z56" s="223">
        <f>SUM(Z47:Z54)</f>
        <v>2718390.4853333351</v>
      </c>
      <c r="AA56" s="223">
        <f>SUM(AA47:AA54)</f>
        <v>921634</v>
      </c>
      <c r="AB56" s="223">
        <f t="shared" ref="AB56:AJ56" si="3">SUM(AB47:AB54)</f>
        <v>0</v>
      </c>
      <c r="AC56" s="223">
        <f t="shared" si="3"/>
        <v>0</v>
      </c>
      <c r="AD56" s="223">
        <f t="shared" si="3"/>
        <v>0</v>
      </c>
      <c r="AE56" s="223">
        <f t="shared" si="3"/>
        <v>0</v>
      </c>
      <c r="AF56" s="223">
        <f t="shared" si="3"/>
        <v>0</v>
      </c>
      <c r="AG56" s="223">
        <f t="shared" si="3"/>
        <v>0</v>
      </c>
      <c r="AH56" s="223">
        <f t="shared" si="3"/>
        <v>0</v>
      </c>
      <c r="AI56" s="223">
        <f t="shared" si="3"/>
        <v>2718390.4853333351</v>
      </c>
      <c r="AJ56" s="223">
        <f t="shared" si="3"/>
        <v>2718390.4853333351</v>
      </c>
      <c r="AK56" s="138"/>
      <c r="AL56" s="138"/>
      <c r="AM56" s="138"/>
      <c r="AN56" s="138"/>
      <c r="AO56" s="138"/>
      <c r="AP56" s="138"/>
    </row>
    <row r="57" spans="2:68" ht="16.5" thickBot="1" x14ac:dyDescent="0.3">
      <c r="B57" s="54">
        <f>[1]Centr.!C60</f>
        <v>0</v>
      </c>
      <c r="C57" s="55">
        <f>[1]Centr.!L60</f>
        <v>0</v>
      </c>
      <c r="D57" s="77" t="s">
        <v>268</v>
      </c>
      <c r="E57" s="57">
        <f>[1]Centr.!O60</f>
        <v>0</v>
      </c>
      <c r="F57" s="58">
        <f>[1]Centr.!X60</f>
        <v>0</v>
      </c>
      <c r="I57" s="83">
        <v>1</v>
      </c>
      <c r="J57" s="224" t="s">
        <v>269</v>
      </c>
      <c r="K57" s="225"/>
      <c r="L57" s="226"/>
      <c r="M57" s="227">
        <f>U85+U92</f>
        <v>146107502.93333334</v>
      </c>
      <c r="N57" s="227">
        <f>V85+V92</f>
        <v>31636049</v>
      </c>
      <c r="W57"/>
      <c r="X57" s="181"/>
      <c r="Y57" s="228"/>
      <c r="Z57" s="229"/>
      <c r="AA57" s="230"/>
      <c r="AB57" s="231"/>
      <c r="AC57" s="232"/>
      <c r="AD57" s="232"/>
      <c r="AE57" s="232"/>
      <c r="AF57" s="232"/>
      <c r="AG57" s="232"/>
      <c r="AH57" s="232"/>
      <c r="AI57" s="231"/>
      <c r="AJ57" s="233"/>
      <c r="AK57" s="138"/>
      <c r="AL57" s="138"/>
      <c r="AM57" s="138"/>
      <c r="AN57" s="219"/>
      <c r="AO57" s="138"/>
      <c r="AP57" s="138"/>
    </row>
    <row r="58" spans="2:68" ht="16.5" thickBot="1" x14ac:dyDescent="0.3">
      <c r="B58" s="54">
        <f>[1]Centr.!C61</f>
        <v>0</v>
      </c>
      <c r="C58" s="55">
        <f>[1]Centr.!L61</f>
        <v>0</v>
      </c>
      <c r="D58" s="77" t="s">
        <v>270</v>
      </c>
      <c r="E58" s="57">
        <f>[1]Centr.!O61</f>
        <v>0</v>
      </c>
      <c r="F58" s="58">
        <f>[1]Centr.!X61</f>
        <v>0</v>
      </c>
      <c r="I58" s="83">
        <v>2</v>
      </c>
      <c r="J58" s="224" t="s">
        <v>271</v>
      </c>
      <c r="K58" s="225"/>
      <c r="L58" s="226"/>
      <c r="M58" s="227"/>
      <c r="N58" s="227">
        <f>V89</f>
        <v>0</v>
      </c>
      <c r="W58"/>
      <c r="X58" s="148"/>
      <c r="Y58" s="148" t="s">
        <v>272</v>
      </c>
      <c r="Z58" s="192">
        <f>Z46+Z54</f>
        <v>3740024.4853333351</v>
      </c>
      <c r="AA58" s="192">
        <f t="shared" ref="AA58:AG58" si="4">AA46+AA56</f>
        <v>921634</v>
      </c>
      <c r="AB58" s="193">
        <f t="shared" si="4"/>
        <v>100000</v>
      </c>
      <c r="AC58" s="193">
        <f t="shared" si="4"/>
        <v>0</v>
      </c>
      <c r="AD58" s="193">
        <f t="shared" si="4"/>
        <v>0</v>
      </c>
      <c r="AE58" s="193">
        <f t="shared" si="4"/>
        <v>0</v>
      </c>
      <c r="AF58" s="193">
        <f t="shared" si="4"/>
        <v>0</v>
      </c>
      <c r="AG58" s="193">
        <f t="shared" si="4"/>
        <v>0</v>
      </c>
      <c r="AH58" s="193">
        <v>0</v>
      </c>
      <c r="AI58" s="193">
        <f>AI54</f>
        <v>2718390.4853333351</v>
      </c>
      <c r="AJ58" s="193">
        <f>AJ46+AJ54</f>
        <v>3740024.4853333351</v>
      </c>
      <c r="AK58" s="138"/>
      <c r="AL58" s="138"/>
      <c r="AM58" s="138"/>
      <c r="AN58" s="138"/>
      <c r="AO58" s="138"/>
      <c r="AP58" s="138"/>
    </row>
    <row r="59" spans="2:68" ht="15" thickBot="1" x14ac:dyDescent="0.25">
      <c r="B59" s="54">
        <f>[1]Centr.!C62</f>
        <v>0</v>
      </c>
      <c r="C59" s="55">
        <f>[1]Centr.!L62</f>
        <v>0</v>
      </c>
      <c r="D59" s="77" t="s">
        <v>273</v>
      </c>
      <c r="E59" s="57">
        <f>[1]Centr.!O62</f>
        <v>0</v>
      </c>
      <c r="F59" s="58">
        <f>[1]Centr.!X62</f>
        <v>0</v>
      </c>
      <c r="I59" s="43">
        <v>3</v>
      </c>
      <c r="J59" s="224" t="s">
        <v>274</v>
      </c>
      <c r="K59" s="225"/>
      <c r="L59" s="226"/>
      <c r="M59" s="234"/>
      <c r="N59" s="234"/>
      <c r="W59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235"/>
      <c r="AJ59" s="138"/>
      <c r="AK59" s="138"/>
      <c r="AL59" s="138"/>
      <c r="AN59" s="138"/>
      <c r="AO59" s="138"/>
      <c r="AP59" s="138"/>
    </row>
    <row r="60" spans="2:68" ht="15" thickBot="1" x14ac:dyDescent="0.25">
      <c r="B60" s="54">
        <f>[1]Centr.!C63</f>
        <v>0</v>
      </c>
      <c r="C60" s="55">
        <f>[1]Centr.!L63</f>
        <v>0</v>
      </c>
      <c r="D60" s="77" t="s">
        <v>275</v>
      </c>
      <c r="E60" s="57">
        <f>[1]Centr.!O63</f>
        <v>0</v>
      </c>
      <c r="F60" s="58">
        <f>[1]Centr.!X63</f>
        <v>0</v>
      </c>
      <c r="I60" s="43">
        <v>4</v>
      </c>
      <c r="J60" s="224" t="s">
        <v>276</v>
      </c>
      <c r="K60" s="225"/>
      <c r="L60" s="226"/>
      <c r="M60" s="234">
        <f>M86+M89</f>
        <v>0</v>
      </c>
      <c r="N60" s="234">
        <f>N86+N89</f>
        <v>0</v>
      </c>
      <c r="W60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/>
      <c r="AM60"/>
      <c r="AN60"/>
      <c r="AO60"/>
      <c r="AP60"/>
    </row>
    <row r="61" spans="2:68" ht="15" thickBot="1" x14ac:dyDescent="0.25">
      <c r="B61" s="54">
        <f>[1]Centr.!C64</f>
        <v>0</v>
      </c>
      <c r="C61" s="55">
        <f>[1]Centr.!L64</f>
        <v>0</v>
      </c>
      <c r="D61" s="77" t="s">
        <v>277</v>
      </c>
      <c r="E61" s="57">
        <f>[1]Centr.!O64</f>
        <v>0</v>
      </c>
      <c r="F61" s="58">
        <f>[1]Centr.!X64</f>
        <v>0</v>
      </c>
      <c r="I61" s="43">
        <v>5</v>
      </c>
      <c r="J61" s="224" t="s">
        <v>278</v>
      </c>
      <c r="K61" s="225"/>
      <c r="L61" s="226"/>
      <c r="M61" s="234">
        <f>M62+M63</f>
        <v>543822</v>
      </c>
      <c r="N61" s="234">
        <f>N62+N63</f>
        <v>142374</v>
      </c>
      <c r="W61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</row>
    <row r="62" spans="2:68" ht="15" thickBot="1" x14ac:dyDescent="0.25">
      <c r="B62" s="54">
        <f>[1]Centr.!C65</f>
        <v>0</v>
      </c>
      <c r="C62" s="55">
        <f>[1]Centr.!L65</f>
        <v>0</v>
      </c>
      <c r="D62" s="77" t="s">
        <v>279</v>
      </c>
      <c r="E62" s="57">
        <f>[1]Centr.!O65</f>
        <v>0</v>
      </c>
      <c r="F62" s="58">
        <f>[1]Centr.!X65</f>
        <v>0</v>
      </c>
      <c r="I62" s="43"/>
      <c r="J62" s="236"/>
      <c r="K62" s="237" t="s">
        <v>280</v>
      </c>
      <c r="L62" s="238"/>
      <c r="M62" s="234">
        <f>M94</f>
        <v>466000</v>
      </c>
      <c r="N62" s="234">
        <f>N94</f>
        <v>122000</v>
      </c>
      <c r="W62"/>
      <c r="X62" s="138"/>
      <c r="Y62" s="235" t="s">
        <v>281</v>
      </c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</row>
    <row r="63" spans="2:68" ht="15" thickBot="1" x14ac:dyDescent="0.25">
      <c r="B63" s="54">
        <f>[1]Centr.!C66</f>
        <v>0</v>
      </c>
      <c r="C63" s="55">
        <f>[1]Centr.!L66</f>
        <v>0</v>
      </c>
      <c r="D63" s="77" t="s">
        <v>282</v>
      </c>
      <c r="E63" s="57">
        <f>[1]Centr.!O66</f>
        <v>0</v>
      </c>
      <c r="F63" s="58">
        <f>[1]Centr.!X66</f>
        <v>0</v>
      </c>
      <c r="I63" s="43"/>
      <c r="J63" s="236"/>
      <c r="K63" s="237" t="s">
        <v>283</v>
      </c>
      <c r="L63" s="238"/>
      <c r="M63" s="234">
        <f>M96</f>
        <v>77822</v>
      </c>
      <c r="N63" s="234">
        <f>N96</f>
        <v>20374</v>
      </c>
      <c r="W63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</row>
    <row r="64" spans="2:68" ht="15" thickBot="1" x14ac:dyDescent="0.25">
      <c r="B64" s="54">
        <f>[1]Centr.!C67</f>
        <v>0</v>
      </c>
      <c r="C64" s="55">
        <f>[1]Centr.!L67</f>
        <v>0</v>
      </c>
      <c r="D64" s="77" t="s">
        <v>284</v>
      </c>
      <c r="E64" s="57">
        <f>[1]Centr.!O67</f>
        <v>0</v>
      </c>
      <c r="F64" s="58">
        <f>[1]Centr.!X67</f>
        <v>0</v>
      </c>
      <c r="I64" s="83">
        <v>6</v>
      </c>
      <c r="J64" s="224" t="s">
        <v>285</v>
      </c>
      <c r="K64" s="225"/>
      <c r="L64" s="226"/>
      <c r="M64" s="227">
        <f>M102</f>
        <v>0</v>
      </c>
      <c r="N64" s="227">
        <f>N102</f>
        <v>0</v>
      </c>
      <c r="W64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</row>
    <row r="65" spans="2:37" ht="15" thickBot="1" x14ac:dyDescent="0.25">
      <c r="B65" s="54">
        <f>[1]Centr.!C68</f>
        <v>0</v>
      </c>
      <c r="C65" s="55">
        <f>[1]Centr.!L68</f>
        <v>0</v>
      </c>
      <c r="D65" s="77" t="s">
        <v>286</v>
      </c>
      <c r="E65" s="57">
        <f>[1]Centr.!O68</f>
        <v>0</v>
      </c>
      <c r="F65" s="58">
        <f>[1]Centr.!X68</f>
        <v>0</v>
      </c>
      <c r="I65" s="83">
        <v>7</v>
      </c>
      <c r="J65" s="224" t="s">
        <v>287</v>
      </c>
      <c r="K65" s="225"/>
      <c r="L65" s="226"/>
      <c r="M65" s="227">
        <f>M92+M97++M98</f>
        <v>142341540</v>
      </c>
      <c r="N65" s="227">
        <f>N92+N97++N98</f>
        <v>30402800</v>
      </c>
      <c r="W65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</row>
    <row r="66" spans="2:37" ht="15.75" thickBot="1" x14ac:dyDescent="0.25">
      <c r="B66" s="54">
        <f>[1]Centr.!C69</f>
        <v>0</v>
      </c>
      <c r="C66" s="55">
        <f>[1]Centr.!L69</f>
        <v>0</v>
      </c>
      <c r="D66" s="77" t="s">
        <v>288</v>
      </c>
      <c r="E66" s="57">
        <f>[1]Centr.!O69</f>
        <v>0</v>
      </c>
      <c r="F66" s="58">
        <f>[1]Centr.!X69</f>
        <v>0</v>
      </c>
      <c r="I66" s="83">
        <v>8</v>
      </c>
      <c r="J66" s="64" t="s">
        <v>289</v>
      </c>
      <c r="K66" s="65"/>
      <c r="L66" s="66"/>
      <c r="M66" s="227">
        <f>M60+M61+M64+M65</f>
        <v>142885362</v>
      </c>
      <c r="N66" s="227">
        <f>N60+N61+N64+N65</f>
        <v>30545174</v>
      </c>
      <c r="W66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</row>
    <row r="67" spans="2:37" ht="15.75" thickBot="1" x14ac:dyDescent="0.25">
      <c r="B67" s="54">
        <f>[1]Centr.!C70</f>
        <v>0</v>
      </c>
      <c r="C67" s="55">
        <f>[1]Centr.!L70</f>
        <v>0</v>
      </c>
      <c r="D67" s="77" t="s">
        <v>290</v>
      </c>
      <c r="E67" s="57">
        <f>[1]Centr.!O70</f>
        <v>0</v>
      </c>
      <c r="F67" s="58">
        <f>[1]Centr.!X70</f>
        <v>0</v>
      </c>
      <c r="I67" s="83">
        <v>9</v>
      </c>
      <c r="J67" s="239" t="s">
        <v>291</v>
      </c>
      <c r="K67" s="240"/>
      <c r="L67" s="241"/>
      <c r="M67" s="227">
        <f>(M57+M58+M59)-M66</f>
        <v>3222140.9333333373</v>
      </c>
      <c r="N67" s="227">
        <f>(N57+N58+N59)-N66</f>
        <v>1090875</v>
      </c>
      <c r="W67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</row>
    <row r="68" spans="2:37" ht="15" thickBot="1" x14ac:dyDescent="0.25">
      <c r="B68" s="54">
        <f>[1]Centr.!C71</f>
        <v>0</v>
      </c>
      <c r="C68" s="55">
        <f>[1]Centr.!L71</f>
        <v>0</v>
      </c>
      <c r="D68" s="77" t="s">
        <v>292</v>
      </c>
      <c r="E68" s="57">
        <f>[1]Centr.!O71</f>
        <v>0</v>
      </c>
      <c r="F68" s="58">
        <f>[1]Centr.!X71</f>
        <v>0</v>
      </c>
      <c r="I68" s="83">
        <v>10</v>
      </c>
      <c r="J68" s="224" t="s">
        <v>293</v>
      </c>
      <c r="K68" s="225"/>
      <c r="L68" s="226"/>
      <c r="M68" s="227"/>
      <c r="N68" s="227"/>
      <c r="W6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</row>
    <row r="69" spans="2:37" ht="15" thickBot="1" x14ac:dyDescent="0.25">
      <c r="B69" s="54">
        <f>[1]Centr.!C72</f>
        <v>0</v>
      </c>
      <c r="C69" s="55">
        <f>[1]Centr.!L72</f>
        <v>0</v>
      </c>
      <c r="D69" s="77"/>
      <c r="E69" s="57">
        <f>[1]Centr.!O72</f>
        <v>0</v>
      </c>
      <c r="F69" s="58">
        <f>[1]Centr.!X72</f>
        <v>0</v>
      </c>
      <c r="I69" s="83">
        <v>11</v>
      </c>
      <c r="J69" s="224" t="s">
        <v>294</v>
      </c>
      <c r="K69" s="225"/>
      <c r="L69" s="226"/>
      <c r="M69" s="227"/>
      <c r="N69" s="227"/>
      <c r="W69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</row>
    <row r="70" spans="2:37" ht="15" thickBot="1" x14ac:dyDescent="0.25">
      <c r="B70" s="54">
        <f>[1]Centr.!C73</f>
        <v>0</v>
      </c>
      <c r="C70" s="55">
        <f>[1]Centr.!L73</f>
        <v>0</v>
      </c>
      <c r="D70" s="77" t="s">
        <v>295</v>
      </c>
      <c r="E70" s="57">
        <f>[1]Centr.!O73</f>
        <v>0</v>
      </c>
      <c r="F70" s="58">
        <f>[1]Centr.!X73</f>
        <v>0</v>
      </c>
      <c r="I70" s="83">
        <v>12</v>
      </c>
      <c r="J70" s="224" t="s">
        <v>296</v>
      </c>
      <c r="K70" s="225"/>
      <c r="L70" s="226"/>
      <c r="M70" s="227">
        <f>M71+M72+M73+M74</f>
        <v>-24034.48</v>
      </c>
      <c r="N70" s="227">
        <f>N71+N72+N73+N74</f>
        <v>0</v>
      </c>
      <c r="W70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</row>
    <row r="71" spans="2:37" ht="15" thickBot="1" x14ac:dyDescent="0.25">
      <c r="B71" s="54">
        <f>[1]Centr.!C74</f>
        <v>0</v>
      </c>
      <c r="C71" s="55">
        <f>[1]Centr.!L74</f>
        <v>0</v>
      </c>
      <c r="D71" s="77" t="s">
        <v>297</v>
      </c>
      <c r="E71" s="57">
        <f>[1]Centr.!O74</f>
        <v>0</v>
      </c>
      <c r="F71" s="58">
        <f>[1]Centr.!X74</f>
        <v>0</v>
      </c>
      <c r="I71" s="83"/>
      <c r="J71" s="242">
        <v>121</v>
      </c>
      <c r="K71" s="237" t="s">
        <v>298</v>
      </c>
      <c r="L71" s="238"/>
      <c r="M71" s="227"/>
      <c r="N71" s="227"/>
      <c r="W71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</row>
    <row r="72" spans="2:37" ht="15" thickBot="1" x14ac:dyDescent="0.25">
      <c r="B72" s="54">
        <f>[1]Centr.!C75</f>
        <v>0</v>
      </c>
      <c r="C72" s="55">
        <f>[1]Centr.!L75</f>
        <v>0</v>
      </c>
      <c r="D72" s="77" t="s">
        <v>299</v>
      </c>
      <c r="E72" s="57">
        <f>[1]Centr.!O75</f>
        <v>0</v>
      </c>
      <c r="F72" s="58">
        <f>[1]Centr.!X75</f>
        <v>0</v>
      </c>
      <c r="I72" s="83"/>
      <c r="J72" s="236">
        <v>122</v>
      </c>
      <c r="K72" s="237" t="s">
        <v>300</v>
      </c>
      <c r="L72" s="238"/>
      <c r="M72" s="227">
        <f>U108-M109</f>
        <v>-24034.48</v>
      </c>
      <c r="N72" s="227"/>
      <c r="W72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</row>
    <row r="73" spans="2:37" ht="15" thickBot="1" x14ac:dyDescent="0.25">
      <c r="B73" s="54">
        <f>[1]Centr.!C76</f>
        <v>0</v>
      </c>
      <c r="C73" s="55">
        <f>[1]Centr.!L76</f>
        <v>0</v>
      </c>
      <c r="D73" s="77" t="s">
        <v>301</v>
      </c>
      <c r="E73" s="57">
        <f>[1]Centr.!O76</f>
        <v>0</v>
      </c>
      <c r="F73" s="58">
        <f>[1]Centr.!X76</f>
        <v>0</v>
      </c>
      <c r="I73" s="83"/>
      <c r="J73" s="236">
        <v>123</v>
      </c>
      <c r="K73" s="237" t="s">
        <v>302</v>
      </c>
      <c r="L73" s="238"/>
      <c r="M73" s="227"/>
      <c r="N73" s="227"/>
      <c r="W73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</row>
    <row r="74" spans="2:37" ht="15" thickBot="1" x14ac:dyDescent="0.25">
      <c r="B74" s="54">
        <f>[1]Centr.!C77</f>
        <v>0</v>
      </c>
      <c r="C74" s="55">
        <f>[1]Centr.!L77</f>
        <v>0</v>
      </c>
      <c r="D74" s="77" t="s">
        <v>303</v>
      </c>
      <c r="E74" s="57">
        <f>[1]Centr.!O77</f>
        <v>0</v>
      </c>
      <c r="F74" s="58">
        <f>[1]Centr.!X77</f>
        <v>0</v>
      </c>
      <c r="I74" s="83"/>
      <c r="J74" s="236">
        <v>124</v>
      </c>
      <c r="K74" s="237" t="s">
        <v>304</v>
      </c>
      <c r="L74" s="238"/>
      <c r="M74" s="227"/>
      <c r="N74" s="227"/>
      <c r="W74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</row>
    <row r="75" spans="2:37" ht="15.75" thickBot="1" x14ac:dyDescent="0.25">
      <c r="B75" s="54">
        <f>[1]Centr.!C78</f>
        <v>0</v>
      </c>
      <c r="C75" s="55">
        <f>[1]Centr.!L78</f>
        <v>0</v>
      </c>
      <c r="D75" s="77" t="s">
        <v>305</v>
      </c>
      <c r="E75" s="57">
        <f>[1]Centr.!O78</f>
        <v>0</v>
      </c>
      <c r="F75" s="58">
        <f>[1]Centr.!X78</f>
        <v>0</v>
      </c>
      <c r="I75" s="83">
        <v>13</v>
      </c>
      <c r="J75" s="239" t="s">
        <v>306</v>
      </c>
      <c r="K75" s="240"/>
      <c r="L75" s="241"/>
      <c r="M75" s="227">
        <f>M68+M69+M70</f>
        <v>-24034.48</v>
      </c>
      <c r="N75" s="227">
        <f>N68+N69+N70</f>
        <v>0</v>
      </c>
      <c r="W75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</row>
    <row r="76" spans="2:37" ht="15.75" thickBot="1" x14ac:dyDescent="0.25">
      <c r="B76" s="54">
        <f>[1]Centr.!C79</f>
        <v>0</v>
      </c>
      <c r="C76" s="55">
        <f>[1]Centr.!L79</f>
        <v>0</v>
      </c>
      <c r="D76" s="77" t="s">
        <v>307</v>
      </c>
      <c r="E76" s="57">
        <f>[1]Centr.!O79</f>
        <v>0</v>
      </c>
      <c r="F76" s="58">
        <f>[1]Centr.!X79</f>
        <v>0</v>
      </c>
      <c r="I76" s="83">
        <v>14</v>
      </c>
      <c r="J76" s="239" t="s">
        <v>308</v>
      </c>
      <c r="K76" s="240"/>
      <c r="L76" s="241"/>
      <c r="M76" s="227">
        <f>M67+M75</f>
        <v>3198106.4533333373</v>
      </c>
      <c r="N76" s="227">
        <f>N67+N75</f>
        <v>1090875</v>
      </c>
      <c r="W76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</row>
    <row r="77" spans="2:37" ht="15" thickBot="1" x14ac:dyDescent="0.25">
      <c r="B77" s="54">
        <f>[1]Centr.!C80</f>
        <v>0</v>
      </c>
      <c r="C77" s="55">
        <f>[1]Centr.!L80</f>
        <v>0</v>
      </c>
      <c r="D77" s="243" t="s">
        <v>309</v>
      </c>
      <c r="E77" s="57">
        <f>[1]Centr.!O80</f>
        <v>0</v>
      </c>
      <c r="F77" s="58">
        <f>[1]Centr.!X80</f>
        <v>0</v>
      </c>
      <c r="I77" s="43">
        <v>15</v>
      </c>
      <c r="J77" s="244" t="s">
        <v>310</v>
      </c>
      <c r="K77" s="245"/>
      <c r="L77" s="246"/>
      <c r="M77" s="234">
        <f>M121</f>
        <v>479715.96800000221</v>
      </c>
      <c r="N77" s="234"/>
      <c r="W77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</row>
    <row r="78" spans="2:37" ht="15.75" thickBot="1" x14ac:dyDescent="0.25">
      <c r="B78" s="54">
        <f>[1]Centr.!C81</f>
        <v>0</v>
      </c>
      <c r="C78" s="55">
        <f>[1]Centr.!L81</f>
        <v>0</v>
      </c>
      <c r="D78" s="77" t="s">
        <v>311</v>
      </c>
      <c r="E78" s="57">
        <f>[1]Centr.!O81</f>
        <v>0</v>
      </c>
      <c r="F78" s="58">
        <f>[1]Centr.!X81</f>
        <v>0</v>
      </c>
      <c r="I78" s="247">
        <v>16</v>
      </c>
      <c r="J78" s="248" t="s">
        <v>312</v>
      </c>
      <c r="K78" s="249"/>
      <c r="L78" s="250"/>
      <c r="M78" s="251">
        <f>M76-M77</f>
        <v>2718390.4853333351</v>
      </c>
      <c r="N78" s="252">
        <f>N76-N77</f>
        <v>1090875</v>
      </c>
      <c r="W7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</row>
    <row r="79" spans="2:37" ht="15" thickBot="1" x14ac:dyDescent="0.25">
      <c r="B79" s="54">
        <f>[1]Centr.!C82</f>
        <v>0</v>
      </c>
      <c r="C79" s="55">
        <f>[1]Centr.!L82</f>
        <v>0</v>
      </c>
      <c r="D79" s="77" t="s">
        <v>313</v>
      </c>
      <c r="E79" s="57">
        <f>[1]Centr.!O82</f>
        <v>0</v>
      </c>
      <c r="F79" s="58">
        <f>[1]Centr.!X82</f>
        <v>0</v>
      </c>
      <c r="I79" s="201"/>
      <c r="J79" s="253"/>
      <c r="K79" s="253"/>
      <c r="L79" s="253"/>
      <c r="M79" s="254"/>
      <c r="N79" s="254"/>
      <c r="W79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</row>
    <row r="80" spans="2:37" ht="15" thickBot="1" x14ac:dyDescent="0.25">
      <c r="B80" s="54">
        <f>[1]Centr.!C83</f>
        <v>0</v>
      </c>
      <c r="C80" s="55">
        <f>[1]Centr.!L83</f>
        <v>0</v>
      </c>
      <c r="D80" s="77"/>
      <c r="E80" s="57">
        <f>[1]Centr.!O83</f>
        <v>0</v>
      </c>
      <c r="F80" s="58">
        <f>[1]Centr.!X83</f>
        <v>0</v>
      </c>
      <c r="I80" s="201"/>
      <c r="J80" s="201"/>
      <c r="K80" s="201"/>
      <c r="L80" s="203"/>
      <c r="M80" s="204"/>
      <c r="N80" s="204"/>
      <c r="W80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</row>
    <row r="81" spans="2:37" ht="15" thickBot="1" x14ac:dyDescent="0.25">
      <c r="B81" s="54">
        <f>[1]Centr.!C84</f>
        <v>0</v>
      </c>
      <c r="C81" s="55">
        <f>[1]Centr.!L84</f>
        <v>0</v>
      </c>
      <c r="D81" s="77" t="s">
        <v>314</v>
      </c>
      <c r="E81" s="57">
        <f>[1]Centr.!O84</f>
        <v>0</v>
      </c>
      <c r="F81" s="58">
        <f>[1]Centr.!X84</f>
        <v>0</v>
      </c>
      <c r="I81" s="201"/>
      <c r="J81" s="201"/>
      <c r="K81" s="201"/>
      <c r="L81" s="203"/>
      <c r="M81" s="204"/>
      <c r="N81" s="204"/>
      <c r="W81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</row>
    <row r="82" spans="2:37" ht="15" thickBot="1" x14ac:dyDescent="0.25">
      <c r="B82" s="54">
        <f>[1]Centr.!C85</f>
        <v>0</v>
      </c>
      <c r="C82" s="55">
        <f>[1]Centr.!L85</f>
        <v>0</v>
      </c>
      <c r="D82" s="255" t="s">
        <v>315</v>
      </c>
      <c r="E82" s="57">
        <f>[1]Centr.!O85</f>
        <v>0</v>
      </c>
      <c r="F82" s="58">
        <f>[1]Centr.!X85</f>
        <v>0</v>
      </c>
      <c r="I82" s="201"/>
      <c r="J82" s="201"/>
      <c r="K82" s="201"/>
      <c r="L82" s="203" t="s">
        <v>316</v>
      </c>
      <c r="M82" s="204"/>
      <c r="N82" s="204"/>
      <c r="W82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</row>
    <row r="83" spans="2:37" ht="16.5" thickTop="1" thickBot="1" x14ac:dyDescent="0.3">
      <c r="B83" s="54">
        <f>SUM(B7:B82)</f>
        <v>8377251</v>
      </c>
      <c r="C83" s="55">
        <f>SUM(C7:C82)</f>
        <v>59983506.071999975</v>
      </c>
      <c r="E83" s="256">
        <f>SUM(E7:E82)</f>
        <v>59983506.072000012</v>
      </c>
      <c r="F83" s="256">
        <f>SUM(F7:F82)</f>
        <v>8377251</v>
      </c>
      <c r="I83" s="201"/>
      <c r="J83" s="6"/>
      <c r="K83" s="6"/>
      <c r="M83" s="257" t="s">
        <v>317</v>
      </c>
      <c r="N83" s="258" t="s">
        <v>318</v>
      </c>
      <c r="S83" s="2" t="s">
        <v>319</v>
      </c>
      <c r="U83" s="17" t="s">
        <v>320</v>
      </c>
      <c r="V83" s="15" t="s">
        <v>321</v>
      </c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2:37" ht="15" thickBot="1" x14ac:dyDescent="0.25">
      <c r="B84" s="259"/>
      <c r="C84" s="259"/>
      <c r="I84" s="201" t="s">
        <v>21</v>
      </c>
      <c r="J84" s="201" t="s">
        <v>322</v>
      </c>
      <c r="K84" s="6"/>
      <c r="M84" s="260">
        <f>[1]Centr.!AI101</f>
        <v>0</v>
      </c>
      <c r="N84" s="260">
        <f>[1]Centr.!AJ101</f>
        <v>0</v>
      </c>
      <c r="U84" s="42" t="s">
        <v>317</v>
      </c>
      <c r="V84" s="41" t="s">
        <v>318</v>
      </c>
    </row>
    <row r="85" spans="2:37" x14ac:dyDescent="0.2">
      <c r="B85" s="261" t="str">
        <f>IF(B84=0,"E sakt","Nuk rakordon")</f>
        <v>E sakt</v>
      </c>
      <c r="C85" s="261" t="str">
        <f>IF(C84=0,"E sakt","Nuk rakordon")</f>
        <v>E sakt</v>
      </c>
      <c r="I85" s="201" t="s">
        <v>122</v>
      </c>
      <c r="J85" s="201" t="s">
        <v>323</v>
      </c>
      <c r="K85" s="201"/>
      <c r="M85" s="260">
        <f>[1]Centr.!AI102</f>
        <v>142885362</v>
      </c>
      <c r="N85" s="260">
        <f>[1]Centr.!AJ102</f>
        <v>30545174</v>
      </c>
      <c r="P85" s="2" t="s">
        <v>21</v>
      </c>
      <c r="Q85" s="2" t="s">
        <v>324</v>
      </c>
      <c r="U85" s="260">
        <f>[1]Centr.!AU101</f>
        <v>146107502.93333334</v>
      </c>
      <c r="V85" s="260">
        <f>[1]Centr.!AV101</f>
        <v>31636049</v>
      </c>
    </row>
    <row r="86" spans="2:37" x14ac:dyDescent="0.2">
      <c r="I86" s="201"/>
      <c r="J86" s="201" t="s">
        <v>325</v>
      </c>
      <c r="K86" s="201"/>
      <c r="M86" s="260">
        <f>[1]Centr.!AI103</f>
        <v>0</v>
      </c>
      <c r="N86" s="260">
        <f>[1]Centr.!AJ103</f>
        <v>0</v>
      </c>
      <c r="Q86" s="2" t="s">
        <v>326</v>
      </c>
      <c r="U86" s="260">
        <f>[1]Centr.!AU102</f>
        <v>0</v>
      </c>
      <c r="V86" s="260">
        <f>[1]Centr.!AV102</f>
        <v>0</v>
      </c>
    </row>
    <row r="87" spans="2:37" x14ac:dyDescent="0.2">
      <c r="I87" s="201"/>
      <c r="J87" s="201" t="s">
        <v>327</v>
      </c>
      <c r="K87" s="201"/>
      <c r="M87" s="260">
        <f>[1]Centr.!AI104</f>
        <v>0</v>
      </c>
      <c r="N87" s="260">
        <f>[1]Centr.!AJ104</f>
        <v>0</v>
      </c>
      <c r="Q87" s="2" t="s">
        <v>328</v>
      </c>
      <c r="U87" s="260">
        <f>[1]Centr.!AU103</f>
        <v>146107502.93333334</v>
      </c>
      <c r="V87" s="260">
        <f>[1]Centr.!AV103</f>
        <v>31636049</v>
      </c>
    </row>
    <row r="88" spans="2:37" x14ac:dyDescent="0.2">
      <c r="I88" s="201"/>
      <c r="J88" s="201" t="s">
        <v>329</v>
      </c>
      <c r="K88" s="201"/>
      <c r="M88" s="260">
        <f>[1]Centr.!AI105</f>
        <v>0</v>
      </c>
      <c r="N88" s="260">
        <f>[1]Centr.!AJ105</f>
        <v>0</v>
      </c>
      <c r="Q88" s="2" t="s">
        <v>330</v>
      </c>
      <c r="U88" s="260">
        <f>[1]Centr.!AU104</f>
        <v>0</v>
      </c>
      <c r="V88" s="260">
        <f>[1]Centr.!AV104</f>
        <v>0</v>
      </c>
    </row>
    <row r="89" spans="2:37" x14ac:dyDescent="0.2">
      <c r="J89" s="2" t="s">
        <v>331</v>
      </c>
      <c r="M89" s="260">
        <f>[1]Centr.!AI106</f>
        <v>0</v>
      </c>
      <c r="N89" s="260">
        <f>[1]Centr.!AJ106</f>
        <v>0</v>
      </c>
      <c r="Q89" s="2" t="s">
        <v>332</v>
      </c>
      <c r="U89" s="260">
        <f>[1]Centr.!AU105</f>
        <v>0</v>
      </c>
      <c r="V89" s="260">
        <f>[1]Centr.!AV105</f>
        <v>0</v>
      </c>
    </row>
    <row r="90" spans="2:37" x14ac:dyDescent="0.2">
      <c r="J90" s="2" t="s">
        <v>333</v>
      </c>
      <c r="M90" s="260">
        <f>[1]Centr.!AI107</f>
        <v>0</v>
      </c>
      <c r="N90" s="260">
        <f>[1]Centr.!AJ107</f>
        <v>0</v>
      </c>
      <c r="Q90" s="2" t="s">
        <v>334</v>
      </c>
      <c r="U90" s="260">
        <f>[1]Centr.!AU106</f>
        <v>0</v>
      </c>
      <c r="V90" s="260">
        <f>[1]Centr.!AV106</f>
        <v>0</v>
      </c>
    </row>
    <row r="91" spans="2:37" x14ac:dyDescent="0.2">
      <c r="J91" s="2" t="s">
        <v>335</v>
      </c>
      <c r="M91" s="260">
        <f>[1]Centr.!AI108</f>
        <v>0</v>
      </c>
      <c r="N91" s="260">
        <f>[1]Centr.!AJ108</f>
        <v>0</v>
      </c>
      <c r="Q91" s="2" t="s">
        <v>336</v>
      </c>
      <c r="U91" s="260">
        <f>[1]Centr.!AU107</f>
        <v>0</v>
      </c>
      <c r="V91" s="260">
        <f>[1]Centr.!AV107</f>
        <v>0</v>
      </c>
    </row>
    <row r="92" spans="2:37" x14ac:dyDescent="0.2">
      <c r="J92" s="2" t="s">
        <v>337</v>
      </c>
      <c r="M92" s="260">
        <f>[1]Centr.!AI109</f>
        <v>142341540</v>
      </c>
      <c r="N92" s="260">
        <f>[1]Centr.!AJ109</f>
        <v>30402800</v>
      </c>
      <c r="P92" s="2" t="s">
        <v>122</v>
      </c>
      <c r="Q92" s="2" t="s">
        <v>338</v>
      </c>
      <c r="U92" s="260">
        <f>[1]Centr.!AU108</f>
        <v>0</v>
      </c>
      <c r="V92" s="260">
        <f>[1]Centr.!AV108</f>
        <v>0</v>
      </c>
    </row>
    <row r="93" spans="2:37" x14ac:dyDescent="0.2">
      <c r="J93" s="2" t="s">
        <v>339</v>
      </c>
      <c r="M93" s="260">
        <f>[1]Centr.!AI110</f>
        <v>543822</v>
      </c>
      <c r="N93" s="260">
        <f>[1]Centr.!AJ110</f>
        <v>142374</v>
      </c>
      <c r="Q93" s="2" t="s">
        <v>340</v>
      </c>
      <c r="U93" s="260">
        <f>[1]Centr.!AU109</f>
        <v>0</v>
      </c>
      <c r="V93" s="260">
        <f>[1]Centr.!AV109</f>
        <v>0</v>
      </c>
    </row>
    <row r="94" spans="2:37" x14ac:dyDescent="0.2">
      <c r="J94" s="2" t="s">
        <v>341</v>
      </c>
      <c r="M94" s="260">
        <f>[1]Centr.!AI111</f>
        <v>466000</v>
      </c>
      <c r="N94" s="260">
        <f>[1]Centr.!AJ111</f>
        <v>122000</v>
      </c>
      <c r="Q94" s="2" t="s">
        <v>342</v>
      </c>
      <c r="U94" s="260">
        <f>[1]Centr.!AU110</f>
        <v>0</v>
      </c>
      <c r="V94" s="260">
        <f>[1]Centr.!AV110</f>
        <v>0</v>
      </c>
    </row>
    <row r="95" spans="2:37" x14ac:dyDescent="0.2">
      <c r="J95" s="2" t="s">
        <v>343</v>
      </c>
      <c r="M95" s="260">
        <f>[1]Centr.!AI112</f>
        <v>0</v>
      </c>
      <c r="N95" s="260">
        <f>[1]Centr.!AJ112</f>
        <v>0</v>
      </c>
      <c r="Q95" s="2" t="s">
        <v>344</v>
      </c>
      <c r="U95" s="260">
        <f>[1]Centr.!AU111</f>
        <v>0</v>
      </c>
      <c r="V95" s="260">
        <f>[1]Centr.!AV111</f>
        <v>0</v>
      </c>
    </row>
    <row r="96" spans="2:37" x14ac:dyDescent="0.2">
      <c r="J96" s="2" t="s">
        <v>345</v>
      </c>
      <c r="M96" s="260">
        <f>[1]Centr.!AI113</f>
        <v>77822</v>
      </c>
      <c r="N96" s="260">
        <f>[1]Centr.!AJ113</f>
        <v>20374</v>
      </c>
      <c r="Q96" s="2" t="s">
        <v>346</v>
      </c>
      <c r="U96" s="260">
        <f>[1]Centr.!AU112</f>
        <v>0</v>
      </c>
      <c r="V96" s="260">
        <f>[1]Centr.!AV112</f>
        <v>0</v>
      </c>
    </row>
    <row r="97" spans="9:22" x14ac:dyDescent="0.2">
      <c r="J97" s="2" t="s">
        <v>347</v>
      </c>
      <c r="M97" s="260">
        <f>[1]Centr.!AI114</f>
        <v>0</v>
      </c>
      <c r="N97" s="260">
        <f>[1]Centr.!AJ114</f>
        <v>0</v>
      </c>
      <c r="Q97" s="2" t="s">
        <v>348</v>
      </c>
      <c r="U97" s="260">
        <f>[1]Centr.!AU113</f>
        <v>0</v>
      </c>
      <c r="V97" s="260">
        <f>[1]Centr.!AV113</f>
        <v>0</v>
      </c>
    </row>
    <row r="98" spans="9:22" x14ac:dyDescent="0.2">
      <c r="J98" s="2" t="s">
        <v>349</v>
      </c>
      <c r="M98" s="260">
        <f>[1]Centr.!AI115</f>
        <v>0</v>
      </c>
      <c r="N98" s="260">
        <f>[1]Centr.!AJ115</f>
        <v>0</v>
      </c>
      <c r="R98" s="2" t="s">
        <v>350</v>
      </c>
      <c r="U98" s="260">
        <f>[1]Centr.!AU114</f>
        <v>0</v>
      </c>
      <c r="V98" s="260">
        <f>[1]Centr.!AV114</f>
        <v>0</v>
      </c>
    </row>
    <row r="99" spans="9:22" x14ac:dyDescent="0.2">
      <c r="J99" s="2" t="s">
        <v>351</v>
      </c>
      <c r="M99" s="260">
        <f>[1]Centr.!AI116</f>
        <v>0</v>
      </c>
      <c r="N99" s="260">
        <f>[1]Centr.!AJ116</f>
        <v>0</v>
      </c>
      <c r="R99" s="2" t="s">
        <v>352</v>
      </c>
      <c r="U99" s="260">
        <f>[1]Centr.!AU115</f>
        <v>0</v>
      </c>
      <c r="V99" s="260">
        <f>[1]Centr.!AV115</f>
        <v>0</v>
      </c>
    </row>
    <row r="100" spans="9:22" x14ac:dyDescent="0.2">
      <c r="J100" s="2" t="s">
        <v>353</v>
      </c>
      <c r="M100" s="260">
        <f>[1]Centr.!AI117</f>
        <v>0</v>
      </c>
      <c r="N100" s="260">
        <f>[1]Centr.!AJ117</f>
        <v>0</v>
      </c>
      <c r="U100" s="260">
        <f>[1]Centr.!AU116</f>
        <v>0</v>
      </c>
      <c r="V100" s="260">
        <f>[1]Centr.!AV116</f>
        <v>0</v>
      </c>
    </row>
    <row r="101" spans="9:22" x14ac:dyDescent="0.2">
      <c r="J101" s="2" t="s">
        <v>354</v>
      </c>
      <c r="M101" s="260">
        <f>[1]Centr.!AI118</f>
        <v>0</v>
      </c>
      <c r="N101" s="260">
        <f>[1]Centr.!AJ118</f>
        <v>0</v>
      </c>
      <c r="Q101" s="2" t="s">
        <v>355</v>
      </c>
      <c r="U101" s="260">
        <f>[1]Centr.!AU117</f>
        <v>0</v>
      </c>
      <c r="V101" s="260">
        <f>[1]Centr.!AV117</f>
        <v>0</v>
      </c>
    </row>
    <row r="102" spans="9:22" x14ac:dyDescent="0.2">
      <c r="J102" s="2" t="s">
        <v>356</v>
      </c>
      <c r="M102" s="260">
        <f>[1]Centr.!AI119</f>
        <v>0</v>
      </c>
      <c r="N102" s="260">
        <f>[1]Centr.!AJ119</f>
        <v>0</v>
      </c>
      <c r="Q102" s="2" t="s">
        <v>357</v>
      </c>
      <c r="U102" s="260">
        <f>[1]Centr.!AU118</f>
        <v>0</v>
      </c>
      <c r="V102" s="260">
        <f>[1]Centr.!AV118</f>
        <v>0</v>
      </c>
    </row>
    <row r="103" spans="9:22" x14ac:dyDescent="0.2">
      <c r="J103" s="2" t="s">
        <v>358</v>
      </c>
      <c r="M103" s="260">
        <f>[1]Centr.!AI120</f>
        <v>0</v>
      </c>
      <c r="N103" s="260">
        <f>[1]Centr.!AJ120</f>
        <v>0</v>
      </c>
      <c r="Q103" s="2" t="s">
        <v>359</v>
      </c>
      <c r="U103" s="260">
        <f>[1]Centr.!AU119</f>
        <v>0</v>
      </c>
      <c r="V103" s="260">
        <f>[1]Centr.!AV119</f>
        <v>0</v>
      </c>
    </row>
    <row r="104" spans="9:22" x14ac:dyDescent="0.2">
      <c r="J104" s="2" t="s">
        <v>360</v>
      </c>
      <c r="M104" s="260">
        <f>[1]Centr.!AI121</f>
        <v>0</v>
      </c>
      <c r="N104" s="260">
        <f>[1]Centr.!AJ121</f>
        <v>0</v>
      </c>
      <c r="Q104" s="2" t="s">
        <v>361</v>
      </c>
      <c r="U104" s="260">
        <f>[1]Centr.!AU120</f>
        <v>0</v>
      </c>
      <c r="V104" s="260">
        <f>[1]Centr.!AV120</f>
        <v>0</v>
      </c>
    </row>
    <row r="105" spans="9:22" x14ac:dyDescent="0.2">
      <c r="J105" s="2" t="s">
        <v>362</v>
      </c>
      <c r="M105" s="260">
        <f>[1]Centr.!AI122</f>
        <v>0</v>
      </c>
      <c r="N105" s="260">
        <f>[1]Centr.!AJ122</f>
        <v>0</v>
      </c>
      <c r="Q105" s="2" t="s">
        <v>363</v>
      </c>
      <c r="U105" s="260">
        <f>[1]Centr.!AU121</f>
        <v>0</v>
      </c>
      <c r="V105" s="260">
        <f>[1]Centr.!AV121</f>
        <v>0</v>
      </c>
    </row>
    <row r="106" spans="9:22" x14ac:dyDescent="0.2">
      <c r="J106" s="2" t="s">
        <v>364</v>
      </c>
      <c r="M106" s="260">
        <f>[1]Centr.!AI123</f>
        <v>0</v>
      </c>
      <c r="N106" s="260">
        <f>[1]Centr.!AJ123</f>
        <v>0</v>
      </c>
      <c r="U106" s="260">
        <f>[1]Centr.!AU122</f>
        <v>0</v>
      </c>
      <c r="V106" s="260">
        <f>[1]Centr.!AV122</f>
        <v>0</v>
      </c>
    </row>
    <row r="107" spans="9:22" x14ac:dyDescent="0.2">
      <c r="J107" s="2" t="s">
        <v>365</v>
      </c>
      <c r="M107" s="260">
        <f>[1]Centr.!AI124</f>
        <v>0</v>
      </c>
      <c r="N107" s="260">
        <f>[1]Centr.!AJ124</f>
        <v>0</v>
      </c>
      <c r="Q107" s="2" t="s">
        <v>366</v>
      </c>
      <c r="U107" s="260">
        <f>[1]Centr.!AU123</f>
        <v>146107502.93333334</v>
      </c>
      <c r="V107" s="260">
        <f>[1]Centr.!AV123</f>
        <v>31636049</v>
      </c>
    </row>
    <row r="108" spans="9:22" x14ac:dyDescent="0.2">
      <c r="J108" s="2" t="s">
        <v>367</v>
      </c>
      <c r="M108" s="260">
        <f>[1]Centr.!AI125</f>
        <v>142885362</v>
      </c>
      <c r="N108" s="260">
        <f>[1]Centr.!AJ125</f>
        <v>30545174</v>
      </c>
      <c r="Q108" s="2" t="s">
        <v>368</v>
      </c>
      <c r="U108" s="260">
        <f>[1]Centr.!AU124</f>
        <v>0</v>
      </c>
      <c r="V108" s="260">
        <f>[1]Centr.!AV124</f>
        <v>0</v>
      </c>
    </row>
    <row r="109" spans="9:22" x14ac:dyDescent="0.2">
      <c r="I109" s="2" t="s">
        <v>155</v>
      </c>
      <c r="J109" s="2" t="s">
        <v>369</v>
      </c>
      <c r="M109" s="260">
        <f>[1]Centr.!AI126</f>
        <v>24034.48</v>
      </c>
      <c r="N109" s="260">
        <f>[1]Centr.!AJ126</f>
        <v>6600</v>
      </c>
      <c r="Q109" s="2" t="s">
        <v>370</v>
      </c>
      <c r="U109" s="260">
        <f>[1]Centr.!AU125</f>
        <v>0</v>
      </c>
      <c r="V109" s="260">
        <f>[1]Centr.!AV125</f>
        <v>0</v>
      </c>
    </row>
    <row r="110" spans="9:22" x14ac:dyDescent="0.2">
      <c r="J110" s="2" t="s">
        <v>371</v>
      </c>
      <c r="M110" s="260">
        <f>[1]Centr.!AI127</f>
        <v>24034.48</v>
      </c>
      <c r="N110" s="260">
        <f>[1]Centr.!AJ127</f>
        <v>0</v>
      </c>
      <c r="Q110" s="2" t="s">
        <v>372</v>
      </c>
      <c r="U110" s="260">
        <f>[1]Centr.!AU126</f>
        <v>0</v>
      </c>
      <c r="V110" s="260">
        <f>[1]Centr.!AV126</f>
        <v>0</v>
      </c>
    </row>
    <row r="111" spans="9:22" x14ac:dyDescent="0.2">
      <c r="J111" s="2" t="s">
        <v>373</v>
      </c>
      <c r="M111" s="260">
        <f>[1]Centr.!AI128</f>
        <v>0</v>
      </c>
      <c r="N111" s="260">
        <f>[1]Centr.!AJ128</f>
        <v>0</v>
      </c>
      <c r="Q111" s="2" t="s">
        <v>374</v>
      </c>
      <c r="U111" s="260">
        <f>[1]Centr.!AU127</f>
        <v>0</v>
      </c>
      <c r="V111" s="260">
        <f>[1]Centr.!AV127</f>
        <v>0</v>
      </c>
    </row>
    <row r="112" spans="9:22" x14ac:dyDescent="0.2">
      <c r="J112" s="2" t="s">
        <v>375</v>
      </c>
      <c r="M112" s="260">
        <f>[1]Centr.!AI129</f>
        <v>0</v>
      </c>
      <c r="N112" s="260">
        <f>[1]Centr.!AJ129</f>
        <v>0</v>
      </c>
      <c r="Q112" s="2" t="s">
        <v>376</v>
      </c>
      <c r="U112" s="260">
        <f>[1]Centr.!AU128</f>
        <v>0</v>
      </c>
      <c r="V112" s="260">
        <f>[1]Centr.!AV128</f>
        <v>0</v>
      </c>
    </row>
    <row r="113" spans="9:70" x14ac:dyDescent="0.2">
      <c r="J113" s="2" t="s">
        <v>377</v>
      </c>
      <c r="M113" s="260">
        <f>[1]Centr.!AI130</f>
        <v>0</v>
      </c>
      <c r="N113" s="260">
        <f>[1]Centr.!AJ130</f>
        <v>0</v>
      </c>
      <c r="Q113" s="2" t="s">
        <v>378</v>
      </c>
      <c r="U113" s="260">
        <f>[1]Centr.!AU129</f>
        <v>0</v>
      </c>
      <c r="V113" s="260">
        <f>[1]Centr.!AV129</f>
        <v>0</v>
      </c>
    </row>
    <row r="114" spans="9:70" x14ac:dyDescent="0.2">
      <c r="J114" s="2" t="s">
        <v>379</v>
      </c>
      <c r="M114" s="260">
        <f>[1]Centr.!AI131</f>
        <v>0</v>
      </c>
      <c r="N114" s="260">
        <f>[1]Centr.!AJ131</f>
        <v>0</v>
      </c>
      <c r="U114" s="260">
        <f>[1]Centr.!AU130</f>
        <v>0</v>
      </c>
      <c r="V114" s="260">
        <f>[1]Centr.!AV130</f>
        <v>0</v>
      </c>
    </row>
    <row r="115" spans="9:70" x14ac:dyDescent="0.2">
      <c r="J115" s="2" t="s">
        <v>380</v>
      </c>
      <c r="M115" s="260">
        <f>[1]Centr.!AI132</f>
        <v>142909396.47999999</v>
      </c>
      <c r="N115" s="260">
        <f>[1]Centr.!AJ132</f>
        <v>30551774</v>
      </c>
      <c r="Q115" s="2" t="s">
        <v>381</v>
      </c>
      <c r="U115" s="260">
        <f>[1]Centr.!AU131</f>
        <v>146107502.93333334</v>
      </c>
      <c r="V115" s="260">
        <f>[1]Centr.!AV131</f>
        <v>31636049</v>
      </c>
    </row>
    <row r="116" spans="9:70" x14ac:dyDescent="0.2">
      <c r="J116" s="2" t="s">
        <v>382</v>
      </c>
      <c r="M116" s="260">
        <f>[1]Centr.!AI133</f>
        <v>3198106.453333348</v>
      </c>
      <c r="N116" s="260">
        <f>[1]Centr.!AJ133</f>
        <v>1084275</v>
      </c>
      <c r="U116" s="260">
        <f>[1]Centr.!AU132</f>
        <v>0</v>
      </c>
      <c r="V116" s="260">
        <f>[1]Centr.!AV132</f>
        <v>0</v>
      </c>
    </row>
    <row r="117" spans="9:70" x14ac:dyDescent="0.2">
      <c r="I117" s="2" t="s">
        <v>383</v>
      </c>
      <c r="J117" s="2" t="s">
        <v>384</v>
      </c>
      <c r="M117" s="260">
        <f>[1]Centr.!AI134</f>
        <v>0</v>
      </c>
      <c r="N117" s="260">
        <f>[1]Centr.!AJ134</f>
        <v>0</v>
      </c>
      <c r="Q117" s="2" t="s">
        <v>385</v>
      </c>
      <c r="U117" s="260">
        <f>[1]Centr.!AU133</f>
        <v>0</v>
      </c>
      <c r="V117" s="260">
        <f>[1]Centr.!AV133</f>
        <v>0</v>
      </c>
    </row>
    <row r="118" spans="9:70" x14ac:dyDescent="0.2">
      <c r="J118" s="2" t="s">
        <v>386</v>
      </c>
      <c r="M118" s="260">
        <f>[1]Centr.!AI135</f>
        <v>0</v>
      </c>
      <c r="N118" s="260">
        <f>[1]Centr.!AJ135</f>
        <v>0</v>
      </c>
      <c r="Q118" s="2" t="s">
        <v>387</v>
      </c>
      <c r="U118" s="260">
        <f>[1]Centr.!AU134</f>
        <v>0</v>
      </c>
      <c r="V118" s="260">
        <f>[1]Centr.!AV134</f>
        <v>0</v>
      </c>
    </row>
    <row r="119" spans="9:70" x14ac:dyDescent="0.2">
      <c r="I119" s="2" t="s">
        <v>388</v>
      </c>
      <c r="J119" s="2" t="s">
        <v>389</v>
      </c>
      <c r="M119" s="260">
        <f>[1]Centr.!AI136</f>
        <v>3198106.453333348</v>
      </c>
      <c r="N119" s="260">
        <f>[1]Centr.!AJ136</f>
        <v>1084275</v>
      </c>
      <c r="P119" s="2" t="s">
        <v>383</v>
      </c>
      <c r="Q119" s="2" t="s">
        <v>390</v>
      </c>
      <c r="U119" s="260">
        <f>[1]Centr.!AU135</f>
        <v>0</v>
      </c>
      <c r="V119" s="260">
        <f>[1]Centr.!AV135</f>
        <v>0</v>
      </c>
    </row>
    <row r="120" spans="9:70" x14ac:dyDescent="0.2">
      <c r="I120" s="2" t="s">
        <v>391</v>
      </c>
      <c r="J120" s="2" t="s">
        <v>392</v>
      </c>
      <c r="M120" s="260">
        <f>[1]Centr.!AI137</f>
        <v>0</v>
      </c>
      <c r="N120" s="260">
        <f>[1]Centr.!AJ137</f>
        <v>0</v>
      </c>
      <c r="Q120" s="2" t="s">
        <v>393</v>
      </c>
      <c r="U120" s="260">
        <f>[1]Centr.!AU136</f>
        <v>0</v>
      </c>
      <c r="V120" s="260">
        <f>[1]Centr.!AV136</f>
        <v>0</v>
      </c>
    </row>
    <row r="121" spans="9:70" x14ac:dyDescent="0.2">
      <c r="J121" s="2" t="s">
        <v>394</v>
      </c>
      <c r="M121" s="260">
        <f>[1]Centr.!AI138</f>
        <v>479715.96800000221</v>
      </c>
      <c r="N121" s="260">
        <f>[1]Centr.!AJ138</f>
        <v>162641.25</v>
      </c>
      <c r="U121" s="260">
        <f>[1]Centr.!AU137</f>
        <v>0</v>
      </c>
      <c r="V121" s="260">
        <f>[1]Centr.!AV137</f>
        <v>0</v>
      </c>
    </row>
    <row r="122" spans="9:70" x14ac:dyDescent="0.2">
      <c r="J122" s="2" t="s">
        <v>395</v>
      </c>
      <c r="M122" s="260">
        <f>[1]Centr.!AI139</f>
        <v>0</v>
      </c>
      <c r="N122" s="260">
        <f>[1]Centr.!AJ139</f>
        <v>0</v>
      </c>
      <c r="P122" s="2" t="s">
        <v>391</v>
      </c>
      <c r="Q122" s="2" t="s">
        <v>396</v>
      </c>
      <c r="U122" s="260">
        <f>[1]Centr.!AU138</f>
        <v>0</v>
      </c>
      <c r="V122" s="260">
        <f>[1]Centr.!AV138</f>
        <v>0</v>
      </c>
    </row>
    <row r="123" spans="9:70" x14ac:dyDescent="0.2">
      <c r="J123" s="2" t="s">
        <v>397</v>
      </c>
      <c r="M123" s="260">
        <f>[1]Centr.!AI140</f>
        <v>0</v>
      </c>
      <c r="N123" s="260">
        <f>[1]Centr.!AJ140</f>
        <v>0</v>
      </c>
      <c r="U123" s="260">
        <f>[1]Centr.!AU139</f>
        <v>0</v>
      </c>
      <c r="V123" s="260">
        <f>[1]Centr.!AV139</f>
        <v>0</v>
      </c>
    </row>
    <row r="124" spans="9:70" x14ac:dyDescent="0.2">
      <c r="M124" s="260">
        <f>[1]Centr.!AI141</f>
        <v>0</v>
      </c>
      <c r="N124" s="260">
        <f>[1]Centr.!AJ141</f>
        <v>0</v>
      </c>
      <c r="U124" s="260">
        <f>[1]Centr.!AU140</f>
        <v>0</v>
      </c>
      <c r="V124" s="260">
        <f>[1]Centr.!AV140</f>
        <v>0</v>
      </c>
    </row>
    <row r="125" spans="9:70" x14ac:dyDescent="0.2">
      <c r="I125" s="2" t="s">
        <v>398</v>
      </c>
      <c r="J125" s="2" t="s">
        <v>399</v>
      </c>
      <c r="M125" s="260">
        <f>[1]Centr.!AI142</f>
        <v>2718390.4853333458</v>
      </c>
      <c r="N125" s="260">
        <f>[1]Centr.!AJ142</f>
        <v>921633.75</v>
      </c>
    </row>
    <row r="127" spans="9:70" ht="15" thickBot="1" x14ac:dyDescent="0.25"/>
    <row r="128" spans="9:70" ht="3" customHeight="1" thickBot="1" x14ac:dyDescent="0.25">
      <c r="AR128" s="29"/>
      <c r="AS128" s="262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4"/>
      <c r="BF128" s="87"/>
      <c r="BG128" s="265"/>
      <c r="BH128" s="265"/>
      <c r="BI128" s="265"/>
      <c r="BJ128" s="265"/>
      <c r="BK128" s="265"/>
      <c r="BL128" s="265"/>
      <c r="BM128" s="265"/>
      <c r="BN128" s="265"/>
      <c r="BO128" s="265"/>
      <c r="BP128" s="88"/>
      <c r="BQ128" s="88"/>
      <c r="BR128" s="89"/>
    </row>
    <row r="129" spans="44:70" ht="15" x14ac:dyDescent="0.2">
      <c r="AR129" s="29"/>
      <c r="AS129" s="266"/>
      <c r="AT129" s="267"/>
      <c r="AU129" s="268"/>
      <c r="AV129" s="268"/>
      <c r="AW129" s="268"/>
      <c r="AX129" s="268"/>
      <c r="AY129" s="268"/>
      <c r="AZ129" s="268"/>
      <c r="BA129" s="268"/>
      <c r="BB129" s="268"/>
      <c r="BC129" s="269"/>
      <c r="BD129" s="270"/>
      <c r="BF129" s="95"/>
      <c r="BG129" s="271"/>
      <c r="BH129" s="272"/>
      <c r="BI129" s="272"/>
      <c r="BJ129" s="272"/>
      <c r="BK129" s="272"/>
      <c r="BL129" s="272"/>
      <c r="BM129" s="272"/>
      <c r="BN129" s="272"/>
      <c r="BO129" s="272"/>
      <c r="BP129" s="273"/>
      <c r="BQ129" s="274"/>
      <c r="BR129" s="96"/>
    </row>
    <row r="130" spans="44:70" ht="20.25" x14ac:dyDescent="0.3">
      <c r="AR130" s="29"/>
      <c r="AS130" s="266"/>
      <c r="AT130" s="275"/>
      <c r="AU130" s="276" t="s">
        <v>400</v>
      </c>
      <c r="AV130" s="276"/>
      <c r="AW130" s="276"/>
      <c r="AX130" s="277" t="str">
        <f>[1]An.Bl.!N1</f>
        <v>STAR TRANS SH.P.K. FIER</v>
      </c>
      <c r="AY130" s="278"/>
      <c r="AZ130" s="279"/>
      <c r="BA130" s="277"/>
      <c r="BB130" s="280"/>
      <c r="BC130" s="281"/>
      <c r="BD130" s="282"/>
      <c r="BF130" s="95"/>
      <c r="BG130" s="283"/>
      <c r="BH130" s="24"/>
      <c r="BI130" s="24"/>
      <c r="BJ130" s="24"/>
      <c r="BK130" s="24"/>
      <c r="BL130" s="24"/>
      <c r="BM130" s="24"/>
      <c r="BN130" s="24"/>
      <c r="BO130" s="24"/>
      <c r="BP130" s="29"/>
      <c r="BQ130" s="284"/>
      <c r="BR130" s="96"/>
    </row>
    <row r="131" spans="44:70" ht="20.25" x14ac:dyDescent="0.3">
      <c r="AR131" s="29"/>
      <c r="AS131" s="266"/>
      <c r="AT131" s="275"/>
      <c r="AU131" s="276" t="s">
        <v>401</v>
      </c>
      <c r="AV131" s="276"/>
      <c r="AW131" s="276"/>
      <c r="AX131" s="277" t="str">
        <f>[1]An.Bl.!N2</f>
        <v>L 43421404 K</v>
      </c>
      <c r="AY131" s="285"/>
      <c r="AZ131" s="286"/>
      <c r="BA131" s="287"/>
      <c r="BB131" s="287"/>
      <c r="BC131" s="281"/>
      <c r="BD131" s="282"/>
      <c r="BF131" s="95"/>
      <c r="BG131" s="283"/>
      <c r="BH131" s="24"/>
      <c r="BI131" s="24"/>
      <c r="BJ131" s="24"/>
      <c r="BK131" s="24"/>
      <c r="BL131" s="24"/>
      <c r="BM131" s="24"/>
      <c r="BN131" s="24"/>
      <c r="BO131" s="24"/>
      <c r="BP131" s="29"/>
      <c r="BQ131" s="284"/>
      <c r="BR131" s="96"/>
    </row>
    <row r="132" spans="44:70" ht="20.25" x14ac:dyDescent="0.3">
      <c r="AR132" s="29"/>
      <c r="AS132" s="266"/>
      <c r="AT132" s="275"/>
      <c r="AU132" s="276" t="s">
        <v>402</v>
      </c>
      <c r="AV132" s="276"/>
      <c r="AW132" s="276"/>
      <c r="AX132" s="288" t="s">
        <v>403</v>
      </c>
      <c r="AY132" s="289"/>
      <c r="AZ132" s="289"/>
      <c r="BA132" s="289"/>
      <c r="BB132" s="289"/>
      <c r="BC132" s="290"/>
      <c r="BD132" s="282"/>
      <c r="BF132" s="95"/>
      <c r="BG132" s="283"/>
      <c r="BH132" s="24"/>
      <c r="BI132" s="24"/>
      <c r="BJ132" s="24"/>
      <c r="BK132" s="24"/>
      <c r="BL132" s="24"/>
      <c r="BM132" s="24"/>
      <c r="BN132" s="24"/>
      <c r="BO132" s="24"/>
      <c r="BP132" s="29"/>
      <c r="BQ132" s="284"/>
      <c r="BR132" s="96"/>
    </row>
    <row r="133" spans="44:70" ht="20.25" x14ac:dyDescent="0.3">
      <c r="AR133" s="29"/>
      <c r="AS133" s="266"/>
      <c r="AT133" s="275"/>
      <c r="AU133" s="276"/>
      <c r="AV133" s="276"/>
      <c r="AW133" s="276"/>
      <c r="AX133" s="276"/>
      <c r="AY133" s="276"/>
      <c r="AZ133" s="291" t="s">
        <v>404</v>
      </c>
      <c r="BA133" s="291"/>
      <c r="BB133" s="292"/>
      <c r="BC133" s="290"/>
      <c r="BD133" s="282"/>
      <c r="BF133" s="95"/>
      <c r="BG133" s="283"/>
      <c r="BH133" s="276"/>
      <c r="BI133" s="276" t="s">
        <v>405</v>
      </c>
      <c r="BJ133" s="276"/>
      <c r="BK133" s="276"/>
      <c r="BL133" s="24"/>
      <c r="BM133" s="24"/>
      <c r="BN133" s="24"/>
      <c r="BO133" s="24"/>
      <c r="BP133" s="29"/>
      <c r="BQ133" s="284"/>
      <c r="BR133" s="96"/>
    </row>
    <row r="134" spans="44:70" ht="20.25" x14ac:dyDescent="0.3">
      <c r="AR134" s="29"/>
      <c r="AS134" s="266"/>
      <c r="AT134" s="275"/>
      <c r="AU134" s="276" t="s">
        <v>406</v>
      </c>
      <c r="AV134" s="276"/>
      <c r="AW134" s="276"/>
      <c r="AX134" s="293">
        <v>41927</v>
      </c>
      <c r="AY134" s="294"/>
      <c r="AZ134" s="276"/>
      <c r="BA134" s="276"/>
      <c r="BB134" s="276"/>
      <c r="BC134" s="290"/>
      <c r="BD134" s="282"/>
      <c r="BF134" s="95"/>
      <c r="BG134" s="283"/>
      <c r="BH134" s="276"/>
      <c r="BI134" s="276"/>
      <c r="BJ134" s="276"/>
      <c r="BK134" s="276"/>
      <c r="BL134" s="24"/>
      <c r="BM134" s="24"/>
      <c r="BN134" s="24"/>
      <c r="BO134" s="24"/>
      <c r="BP134" s="29"/>
      <c r="BQ134" s="284"/>
      <c r="BR134" s="96"/>
    </row>
    <row r="135" spans="44:70" ht="20.25" x14ac:dyDescent="0.3">
      <c r="AS135" s="266"/>
      <c r="AT135" s="275"/>
      <c r="AU135" s="276" t="s">
        <v>407</v>
      </c>
      <c r="AV135" s="276"/>
      <c r="AW135" s="276"/>
      <c r="AX135" s="295"/>
      <c r="AY135" s="296"/>
      <c r="AZ135" s="276"/>
      <c r="BA135" s="276"/>
      <c r="BB135" s="276"/>
      <c r="BC135" s="290"/>
      <c r="BD135" s="282"/>
      <c r="BF135" s="95"/>
      <c r="BG135" s="283"/>
      <c r="BH135" s="276"/>
      <c r="BI135" s="276" t="s">
        <v>408</v>
      </c>
      <c r="BJ135" s="276"/>
      <c r="BK135" s="276"/>
      <c r="BL135" s="24"/>
      <c r="BM135" s="24"/>
      <c r="BN135" s="24"/>
      <c r="BO135" s="24"/>
      <c r="BP135" s="29"/>
      <c r="BQ135" s="284"/>
      <c r="BR135" s="96"/>
    </row>
    <row r="136" spans="44:70" ht="20.25" x14ac:dyDescent="0.3">
      <c r="AS136" s="266"/>
      <c r="AT136" s="275"/>
      <c r="AU136" s="276"/>
      <c r="AV136" s="276"/>
      <c r="AW136" s="276"/>
      <c r="AX136" s="276"/>
      <c r="AY136" s="276"/>
      <c r="AZ136" s="276"/>
      <c r="BA136" s="276"/>
      <c r="BB136" s="276"/>
      <c r="BC136" s="290"/>
      <c r="BD136" s="282"/>
      <c r="BF136" s="95"/>
      <c r="BG136" s="283"/>
      <c r="BH136" s="276"/>
      <c r="BI136" s="276"/>
      <c r="BJ136" s="276"/>
      <c r="BK136" s="276"/>
      <c r="BL136" s="24"/>
      <c r="BM136" s="24"/>
      <c r="BN136" s="24"/>
      <c r="BO136" s="24"/>
      <c r="BP136" s="29"/>
      <c r="BQ136" s="284"/>
      <c r="BR136" s="96"/>
    </row>
    <row r="137" spans="44:70" ht="20.25" x14ac:dyDescent="0.3">
      <c r="AS137" s="266"/>
      <c r="AT137" s="275"/>
      <c r="AU137" s="276" t="s">
        <v>409</v>
      </c>
      <c r="AV137" s="276"/>
      <c r="AW137" s="276"/>
      <c r="AX137" s="288" t="s">
        <v>410</v>
      </c>
      <c r="AY137" s="289"/>
      <c r="AZ137" s="289"/>
      <c r="BA137" s="289"/>
      <c r="BB137" s="289"/>
      <c r="BC137" s="290"/>
      <c r="BD137" s="282"/>
      <c r="BF137" s="95"/>
      <c r="BG137" s="283"/>
      <c r="BH137" s="276"/>
      <c r="BI137" s="276"/>
      <c r="BJ137" s="276"/>
      <c r="BK137" s="276"/>
      <c r="BL137" s="24"/>
      <c r="BM137" s="24"/>
      <c r="BN137" s="24"/>
      <c r="BO137" s="24"/>
      <c r="BP137" s="29"/>
      <c r="BQ137" s="284"/>
      <c r="BR137" s="96"/>
    </row>
    <row r="138" spans="44:70" ht="20.25" x14ac:dyDescent="0.3">
      <c r="AS138" s="266"/>
      <c r="AT138" s="275"/>
      <c r="AU138" s="276"/>
      <c r="AV138" s="276"/>
      <c r="AW138" s="276"/>
      <c r="AX138" s="297"/>
      <c r="AY138" s="295"/>
      <c r="AZ138" s="295"/>
      <c r="BA138" s="295"/>
      <c r="BB138" s="295"/>
      <c r="BC138" s="290"/>
      <c r="BD138" s="282"/>
      <c r="BF138" s="95"/>
      <c r="BG138" s="283"/>
      <c r="BH138" s="276"/>
      <c r="BI138" s="276"/>
      <c r="BJ138" s="276"/>
      <c r="BK138" s="276"/>
      <c r="BL138" s="24"/>
      <c r="BM138" s="24"/>
      <c r="BN138" s="24"/>
      <c r="BO138" s="24"/>
      <c r="BP138" s="29"/>
      <c r="BQ138" s="284"/>
      <c r="BR138" s="96"/>
    </row>
    <row r="139" spans="44:70" ht="20.25" x14ac:dyDescent="0.3">
      <c r="AS139" s="298"/>
      <c r="AT139" s="275"/>
      <c r="AU139" s="276"/>
      <c r="AV139" s="276"/>
      <c r="AW139" s="276"/>
      <c r="AX139" s="297"/>
      <c r="AY139" s="295"/>
      <c r="AZ139" s="295"/>
      <c r="BA139" s="295"/>
      <c r="BB139" s="295"/>
      <c r="BC139" s="290"/>
      <c r="BD139" s="282"/>
      <c r="BF139" s="95"/>
      <c r="BG139" s="283"/>
      <c r="BH139" s="276"/>
      <c r="BI139" s="276"/>
      <c r="BJ139" s="276"/>
      <c r="BK139" s="276"/>
      <c r="BL139" s="24"/>
      <c r="BM139" s="24"/>
      <c r="BN139" s="24"/>
      <c r="BO139" s="24"/>
      <c r="BP139" s="29"/>
      <c r="BQ139" s="284"/>
      <c r="BR139" s="96"/>
    </row>
    <row r="140" spans="44:70" ht="20.25" x14ac:dyDescent="0.3">
      <c r="AS140" s="298"/>
      <c r="AT140" s="275"/>
      <c r="AU140" s="276"/>
      <c r="AV140" s="276"/>
      <c r="AW140" s="276"/>
      <c r="AX140" s="297"/>
      <c r="AY140" s="295"/>
      <c r="AZ140" s="295"/>
      <c r="BA140" s="276"/>
      <c r="BB140" s="276"/>
      <c r="BC140" s="299"/>
      <c r="BD140" s="270"/>
      <c r="BF140" s="95"/>
      <c r="BG140" s="283"/>
      <c r="BH140" s="276"/>
      <c r="BI140" s="276" t="s">
        <v>411</v>
      </c>
      <c r="BJ140" s="276"/>
      <c r="BK140" s="276"/>
      <c r="BL140" s="24"/>
      <c r="BM140" s="24"/>
      <c r="BN140" s="24"/>
      <c r="BO140" s="24"/>
      <c r="BP140" s="29"/>
      <c r="BQ140" s="284"/>
      <c r="BR140" s="96"/>
    </row>
    <row r="141" spans="44:70" ht="20.25" x14ac:dyDescent="0.3">
      <c r="AS141" s="298"/>
      <c r="AT141" s="300"/>
      <c r="AU141" s="301"/>
      <c r="AV141" s="301"/>
      <c r="AW141" s="301"/>
      <c r="AX141" s="301"/>
      <c r="AY141" s="301"/>
      <c r="AZ141" s="301"/>
      <c r="BA141" s="301"/>
      <c r="BB141" s="301"/>
      <c r="BC141" s="299"/>
      <c r="BD141" s="270"/>
      <c r="BF141" s="95"/>
      <c r="BG141" s="283"/>
      <c r="BH141" s="276" t="s">
        <v>412</v>
      </c>
      <c r="BI141" s="276"/>
      <c r="BJ141" s="276"/>
      <c r="BK141" s="276"/>
      <c r="BL141" s="24"/>
      <c r="BM141" s="24"/>
      <c r="BN141" s="24"/>
      <c r="BO141" s="24"/>
      <c r="BP141" s="29"/>
      <c r="BQ141" s="284"/>
      <c r="BR141" s="96"/>
    </row>
    <row r="142" spans="44:70" ht="20.25" x14ac:dyDescent="0.3">
      <c r="AS142" s="298"/>
      <c r="AT142" s="300"/>
      <c r="AU142" s="301"/>
      <c r="AV142" s="301"/>
      <c r="AW142" s="301"/>
      <c r="AX142" s="301"/>
      <c r="AY142" s="301"/>
      <c r="AZ142" s="301"/>
      <c r="BA142" s="301"/>
      <c r="BB142" s="301"/>
      <c r="BC142" s="299"/>
      <c r="BD142" s="270"/>
      <c r="BF142" s="95"/>
      <c r="BG142" s="283"/>
      <c r="BH142" s="276" t="s">
        <v>413</v>
      </c>
      <c r="BI142" s="276"/>
      <c r="BJ142" s="276"/>
      <c r="BK142" s="276"/>
      <c r="BL142" s="24"/>
      <c r="BM142" s="24"/>
      <c r="BN142" s="24"/>
      <c r="BO142" s="24"/>
      <c r="BP142" s="29"/>
      <c r="BQ142" s="284"/>
      <c r="BR142" s="96"/>
    </row>
    <row r="143" spans="44:70" ht="20.25" x14ac:dyDescent="0.3">
      <c r="AS143" s="298"/>
      <c r="AT143" s="300"/>
      <c r="AU143" s="301"/>
      <c r="AV143" s="301"/>
      <c r="AW143" s="301"/>
      <c r="AX143" s="301"/>
      <c r="AY143" s="301"/>
      <c r="AZ143" s="301"/>
      <c r="BA143" s="301"/>
      <c r="BB143" s="301"/>
      <c r="BC143" s="299"/>
      <c r="BD143" s="270"/>
      <c r="BF143" s="95"/>
      <c r="BG143" s="283"/>
      <c r="BH143" s="276"/>
      <c r="BI143" s="276"/>
      <c r="BJ143" s="276"/>
      <c r="BK143" s="276"/>
      <c r="BL143" s="24"/>
      <c r="BM143" s="24"/>
      <c r="BN143" s="24"/>
      <c r="BO143" s="24"/>
      <c r="BP143" s="29"/>
      <c r="BQ143" s="284"/>
      <c r="BR143" s="96"/>
    </row>
    <row r="144" spans="44:70" ht="15" x14ac:dyDescent="0.2">
      <c r="AS144" s="298"/>
      <c r="AT144" s="300"/>
      <c r="AU144" s="301"/>
      <c r="AV144" s="301"/>
      <c r="AW144" s="301"/>
      <c r="AX144" s="301"/>
      <c r="AY144" s="301"/>
      <c r="AZ144" s="301"/>
      <c r="BA144" s="301"/>
      <c r="BB144" s="301"/>
      <c r="BC144" s="299"/>
      <c r="BD144" s="270"/>
      <c r="BF144" s="95"/>
      <c r="BG144" s="283"/>
      <c r="BH144" s="24"/>
      <c r="BI144" s="24"/>
      <c r="BJ144" s="24"/>
      <c r="BK144" s="24"/>
      <c r="BL144" s="24"/>
      <c r="BM144" s="24"/>
      <c r="BN144" s="24"/>
      <c r="BO144" s="24"/>
      <c r="BP144" s="29"/>
      <c r="BQ144" s="284"/>
      <c r="BR144" s="96"/>
    </row>
    <row r="145" spans="45:70" ht="15" x14ac:dyDescent="0.2">
      <c r="AS145" s="298"/>
      <c r="AT145" s="300"/>
      <c r="AU145" s="301"/>
      <c r="AV145" s="301"/>
      <c r="AW145" s="301"/>
      <c r="AX145" s="301"/>
      <c r="AY145" s="301"/>
      <c r="AZ145" s="301"/>
      <c r="BA145" s="301"/>
      <c r="BB145" s="301"/>
      <c r="BC145" s="299"/>
      <c r="BD145" s="270"/>
      <c r="BF145" s="95"/>
      <c r="BG145" s="283"/>
      <c r="BH145" s="24"/>
      <c r="BI145" s="24"/>
      <c r="BJ145" s="24"/>
      <c r="BK145" s="24"/>
      <c r="BL145" s="24"/>
      <c r="BM145" s="24"/>
      <c r="BN145" s="24"/>
      <c r="BO145" s="24"/>
      <c r="BP145" s="29"/>
      <c r="BQ145" s="284"/>
      <c r="BR145" s="96"/>
    </row>
    <row r="146" spans="45:70" ht="15" x14ac:dyDescent="0.2">
      <c r="AS146" s="298"/>
      <c r="AT146" s="300"/>
      <c r="AU146" s="301"/>
      <c r="AV146" s="301"/>
      <c r="AW146" s="301"/>
      <c r="AX146" s="301"/>
      <c r="AY146" s="301"/>
      <c r="AZ146" s="301"/>
      <c r="BA146" s="301"/>
      <c r="BB146" s="301"/>
      <c r="BC146" s="299"/>
      <c r="BD146" s="270"/>
      <c r="BF146" s="95"/>
      <c r="BG146" s="283"/>
      <c r="BH146" s="24"/>
      <c r="BI146" s="24"/>
      <c r="BJ146" s="24"/>
      <c r="BK146" s="24"/>
      <c r="BL146" s="24"/>
      <c r="BM146" s="24"/>
      <c r="BN146" s="24"/>
      <c r="BO146" s="24"/>
      <c r="BP146" s="29"/>
      <c r="BQ146" s="284"/>
      <c r="BR146" s="96"/>
    </row>
    <row r="147" spans="45:70" ht="15" x14ac:dyDescent="0.2">
      <c r="AS147" s="298"/>
      <c r="AT147" s="300"/>
      <c r="AU147" s="301"/>
      <c r="AV147" s="301"/>
      <c r="AW147" s="301"/>
      <c r="AX147" s="301"/>
      <c r="AY147" s="301"/>
      <c r="AZ147" s="301"/>
      <c r="BA147" s="301"/>
      <c r="BB147" s="301"/>
      <c r="BC147" s="299"/>
      <c r="BD147" s="270"/>
      <c r="BF147" s="95"/>
      <c r="BG147" s="283"/>
      <c r="BH147" s="24"/>
      <c r="BI147" s="24"/>
      <c r="BJ147" s="24"/>
      <c r="BK147" s="24"/>
      <c r="BL147" s="24"/>
      <c r="BM147" s="24"/>
      <c r="BN147" s="24"/>
      <c r="BO147" s="24"/>
      <c r="BP147" s="29"/>
      <c r="BQ147" s="284"/>
      <c r="BR147" s="96"/>
    </row>
    <row r="148" spans="45:70" ht="15" x14ac:dyDescent="0.2">
      <c r="AS148" s="298"/>
      <c r="AT148" s="300"/>
      <c r="AU148" s="301"/>
      <c r="AV148" s="301"/>
      <c r="AW148" s="301"/>
      <c r="AX148" s="301"/>
      <c r="AY148" s="301"/>
      <c r="AZ148" s="301"/>
      <c r="BA148" s="301"/>
      <c r="BB148" s="301"/>
      <c r="BC148" s="299"/>
      <c r="BD148" s="270"/>
      <c r="BF148" s="95"/>
      <c r="BG148" s="283"/>
      <c r="BH148" s="24"/>
      <c r="BI148" s="24"/>
      <c r="BJ148" s="24"/>
      <c r="BK148" s="24"/>
      <c r="BL148" s="24"/>
      <c r="BM148" s="24"/>
      <c r="BN148" s="24"/>
      <c r="BO148" s="24"/>
      <c r="BP148" s="29"/>
      <c r="BQ148" s="284"/>
      <c r="BR148" s="96"/>
    </row>
    <row r="149" spans="45:70" ht="15" x14ac:dyDescent="0.2">
      <c r="AS149" s="298"/>
      <c r="AT149" s="300"/>
      <c r="AU149" s="301"/>
      <c r="AV149" s="301"/>
      <c r="AW149" s="301"/>
      <c r="AX149" s="301"/>
      <c r="AY149" s="301"/>
      <c r="AZ149" s="301"/>
      <c r="BA149" s="301"/>
      <c r="BB149" s="301"/>
      <c r="BC149" s="299"/>
      <c r="BD149" s="270"/>
      <c r="BF149" s="95"/>
      <c r="BG149" s="283"/>
      <c r="BH149" s="24"/>
      <c r="BI149" s="24"/>
      <c r="BJ149" s="24"/>
      <c r="BK149" s="24"/>
      <c r="BL149" s="24"/>
      <c r="BM149" s="24"/>
      <c r="BN149" s="24"/>
      <c r="BO149" s="24"/>
      <c r="BP149" s="29"/>
      <c r="BQ149" s="284"/>
      <c r="BR149" s="96"/>
    </row>
    <row r="150" spans="45:70" ht="15" x14ac:dyDescent="0.2">
      <c r="AS150" s="298"/>
      <c r="AT150" s="300"/>
      <c r="AU150" s="301"/>
      <c r="AV150" s="301"/>
      <c r="AW150" s="301"/>
      <c r="AX150" s="301"/>
      <c r="AY150" s="301"/>
      <c r="AZ150" s="301"/>
      <c r="BA150" s="301"/>
      <c r="BB150" s="301"/>
      <c r="BC150" s="299"/>
      <c r="BD150" s="270"/>
      <c r="BF150" s="95"/>
      <c r="BG150" s="283"/>
      <c r="BH150" s="24"/>
      <c r="BI150" s="24"/>
      <c r="BJ150" s="24"/>
      <c r="BK150" s="24"/>
      <c r="BL150" s="24"/>
      <c r="BM150" s="24"/>
      <c r="BN150" s="24"/>
      <c r="BO150" s="24"/>
      <c r="BP150" s="29"/>
      <c r="BQ150" s="284"/>
      <c r="BR150" s="96"/>
    </row>
    <row r="151" spans="45:70" ht="45.75" x14ac:dyDescent="0.65">
      <c r="AS151" s="302"/>
      <c r="AT151" s="303" t="s">
        <v>414</v>
      </c>
      <c r="AU151" s="304"/>
      <c r="AV151" s="304"/>
      <c r="AW151" s="304"/>
      <c r="AX151" s="304"/>
      <c r="AY151" s="304"/>
      <c r="AZ151" s="304"/>
      <c r="BA151" s="304"/>
      <c r="BB151" s="304"/>
      <c r="BC151" s="305"/>
      <c r="BD151" s="270"/>
      <c r="BF151" s="95"/>
      <c r="BG151" s="283"/>
      <c r="BH151" s="24"/>
      <c r="BI151" s="24"/>
      <c r="BJ151" s="24"/>
      <c r="BK151" s="24"/>
      <c r="BL151" s="24"/>
      <c r="BM151" s="24"/>
      <c r="BN151" s="24"/>
      <c r="BO151" s="24"/>
      <c r="BP151" s="29"/>
      <c r="BQ151" s="284"/>
      <c r="BR151" s="96"/>
    </row>
    <row r="152" spans="45:70" ht="33.75" x14ac:dyDescent="0.5">
      <c r="AS152" s="298"/>
      <c r="AT152" s="306"/>
      <c r="AU152" s="307"/>
      <c r="AV152" s="307"/>
      <c r="AW152" s="307"/>
      <c r="AX152" s="307"/>
      <c r="AY152" s="307"/>
      <c r="AZ152" s="307"/>
      <c r="BA152" s="307"/>
      <c r="BB152" s="307"/>
      <c r="BC152" s="308"/>
      <c r="BD152" s="309"/>
      <c r="BF152" s="95"/>
      <c r="BG152" s="283"/>
      <c r="BH152" s="24"/>
      <c r="BI152" s="24"/>
      <c r="BJ152" s="24"/>
      <c r="BK152" s="24"/>
      <c r="BL152" s="24"/>
      <c r="BM152" s="24"/>
      <c r="BN152" s="24"/>
      <c r="BO152" s="24"/>
      <c r="BP152" s="29"/>
      <c r="BQ152" s="284"/>
      <c r="BR152" s="96"/>
    </row>
    <row r="153" spans="45:70" ht="18" x14ac:dyDescent="0.25">
      <c r="AS153" s="298"/>
      <c r="AT153" s="300"/>
      <c r="AU153" s="310" t="s">
        <v>415</v>
      </c>
      <c r="AV153" s="310"/>
      <c r="AW153" s="310"/>
      <c r="AX153" s="310"/>
      <c r="AY153" s="310"/>
      <c r="AZ153" s="310"/>
      <c r="BA153" s="310"/>
      <c r="BB153" s="310"/>
      <c r="BC153" s="311"/>
      <c r="BD153" s="270"/>
      <c r="BF153" s="95"/>
      <c r="BG153" s="283"/>
      <c r="BH153" s="24"/>
      <c r="BI153" s="24"/>
      <c r="BJ153" s="24"/>
      <c r="BK153" s="24"/>
      <c r="BL153" s="24"/>
      <c r="BM153" s="24"/>
      <c r="BN153" s="24"/>
      <c r="BO153" s="24"/>
      <c r="BP153" s="29"/>
      <c r="BQ153" s="284"/>
      <c r="BR153" s="96"/>
    </row>
    <row r="154" spans="45:70" ht="18" x14ac:dyDescent="0.25">
      <c r="AS154" s="298"/>
      <c r="AT154" s="300"/>
      <c r="AU154" s="310" t="s">
        <v>416</v>
      </c>
      <c r="AV154" s="310"/>
      <c r="AW154" s="310"/>
      <c r="AX154" s="310"/>
      <c r="AY154" s="310"/>
      <c r="AZ154" s="310"/>
      <c r="BA154" s="310"/>
      <c r="BB154" s="310"/>
      <c r="BC154" s="311"/>
      <c r="BD154" s="270"/>
      <c r="BF154" s="95"/>
      <c r="BG154" s="283"/>
      <c r="BH154" s="24"/>
      <c r="BI154" s="24"/>
      <c r="BJ154" s="24"/>
      <c r="BK154" s="24"/>
      <c r="BL154" s="24"/>
      <c r="BM154" s="24"/>
      <c r="BN154" s="24"/>
      <c r="BO154" s="24"/>
      <c r="BP154" s="29"/>
      <c r="BQ154" s="284"/>
      <c r="BR154" s="96"/>
    </row>
    <row r="155" spans="45:70" ht="15" x14ac:dyDescent="0.2">
      <c r="AS155" s="298"/>
      <c r="AT155" s="300"/>
      <c r="AU155" s="301"/>
      <c r="AV155" s="301"/>
      <c r="AW155" s="301"/>
      <c r="AX155" s="301"/>
      <c r="AY155" s="301"/>
      <c r="AZ155" s="301"/>
      <c r="BA155" s="301"/>
      <c r="BB155" s="301"/>
      <c r="BC155" s="299"/>
      <c r="BD155" s="270"/>
      <c r="BF155" s="95"/>
      <c r="BG155" s="283"/>
      <c r="BH155" s="24"/>
      <c r="BI155" s="24"/>
      <c r="BJ155" s="24"/>
      <c r="BK155" s="24"/>
      <c r="BL155" s="24"/>
      <c r="BM155" s="24"/>
      <c r="BN155" s="24"/>
      <c r="BO155" s="24"/>
      <c r="BP155" s="29"/>
      <c r="BQ155" s="284"/>
      <c r="BR155" s="96"/>
    </row>
    <row r="156" spans="45:70" ht="15" x14ac:dyDescent="0.2">
      <c r="AS156" s="298"/>
      <c r="AT156" s="300"/>
      <c r="AU156" s="301"/>
      <c r="AV156" s="301"/>
      <c r="AW156" s="301"/>
      <c r="AX156" s="301"/>
      <c r="AY156" s="301"/>
      <c r="AZ156" s="301"/>
      <c r="BA156" s="301"/>
      <c r="BB156" s="301"/>
      <c r="BC156" s="299"/>
      <c r="BD156" s="270"/>
      <c r="BF156" s="95"/>
      <c r="BG156" s="283"/>
      <c r="BH156" s="24"/>
      <c r="BI156" s="24"/>
      <c r="BJ156" s="24"/>
      <c r="BK156" s="24"/>
      <c r="BL156" s="24"/>
      <c r="BM156" s="24"/>
      <c r="BN156" s="24"/>
      <c r="BO156" s="24"/>
      <c r="BP156" s="29"/>
      <c r="BQ156" s="284"/>
      <c r="BR156" s="96"/>
    </row>
    <row r="157" spans="45:70" ht="60" x14ac:dyDescent="0.8">
      <c r="AS157" s="298"/>
      <c r="AT157" s="300"/>
      <c r="AU157" s="301"/>
      <c r="AV157" s="301"/>
      <c r="AW157" s="301"/>
      <c r="AX157" s="312" t="s">
        <v>417</v>
      </c>
      <c r="AY157" s="301"/>
      <c r="AZ157" s="301"/>
      <c r="BA157" s="301"/>
      <c r="BB157" s="301"/>
      <c r="BC157" s="299"/>
      <c r="BD157" s="270"/>
      <c r="BF157" s="95"/>
      <c r="BG157" s="283"/>
      <c r="BH157" s="24"/>
      <c r="BI157" s="24"/>
      <c r="BJ157" s="24"/>
      <c r="BK157" s="24"/>
      <c r="BL157" s="24"/>
      <c r="BM157" s="24"/>
      <c r="BN157" s="24"/>
      <c r="BO157" s="24"/>
      <c r="BP157" s="29"/>
      <c r="BQ157" s="284"/>
      <c r="BR157" s="96"/>
    </row>
    <row r="158" spans="45:70" ht="15" x14ac:dyDescent="0.2">
      <c r="AS158" s="298"/>
      <c r="AT158" s="300"/>
      <c r="AU158" s="301"/>
      <c r="AV158" s="301"/>
      <c r="AW158" s="301"/>
      <c r="AX158" s="301"/>
      <c r="AY158" s="301"/>
      <c r="AZ158" s="301"/>
      <c r="BA158" s="301"/>
      <c r="BB158" s="301"/>
      <c r="BC158" s="299"/>
      <c r="BD158" s="270"/>
      <c r="BF158" s="95"/>
      <c r="BG158" s="283"/>
      <c r="BH158" s="24"/>
      <c r="BI158" s="24"/>
      <c r="BJ158" s="24"/>
      <c r="BK158" s="24"/>
      <c r="BL158" s="24"/>
      <c r="BM158" s="24"/>
      <c r="BN158" s="24"/>
      <c r="BO158" s="24"/>
      <c r="BP158" s="29"/>
      <c r="BQ158" s="284"/>
      <c r="BR158" s="96"/>
    </row>
    <row r="159" spans="45:70" ht="15" x14ac:dyDescent="0.2">
      <c r="AS159" s="298"/>
      <c r="AT159" s="300"/>
      <c r="AU159" s="301"/>
      <c r="AV159" s="301"/>
      <c r="AW159" s="301"/>
      <c r="AX159" s="301"/>
      <c r="AY159" s="301"/>
      <c r="AZ159" s="301"/>
      <c r="BA159" s="301"/>
      <c r="BB159" s="301"/>
      <c r="BC159" s="299"/>
      <c r="BD159" s="270"/>
      <c r="BF159" s="95"/>
      <c r="BG159" s="283"/>
      <c r="BH159" s="24"/>
      <c r="BI159" s="24"/>
      <c r="BJ159" s="24"/>
      <c r="BK159" s="24"/>
      <c r="BL159" s="24"/>
      <c r="BM159" s="24"/>
      <c r="BN159" s="24"/>
      <c r="BO159" s="24"/>
      <c r="BP159" s="29"/>
      <c r="BQ159" s="284"/>
      <c r="BR159" s="96"/>
    </row>
    <row r="160" spans="45:70" ht="15" x14ac:dyDescent="0.2">
      <c r="AS160" s="298"/>
      <c r="AT160" s="300"/>
      <c r="AU160" s="301"/>
      <c r="AV160" s="301"/>
      <c r="AW160" s="301"/>
      <c r="AX160" s="301"/>
      <c r="AY160" s="301"/>
      <c r="AZ160" s="301"/>
      <c r="BA160" s="301"/>
      <c r="BB160" s="301"/>
      <c r="BC160" s="299"/>
      <c r="BD160" s="270"/>
      <c r="BF160" s="95"/>
      <c r="BG160" s="283"/>
      <c r="BH160" s="24"/>
      <c r="BI160" s="24"/>
      <c r="BJ160" s="24"/>
      <c r="BK160" s="24"/>
      <c r="BL160" s="24"/>
      <c r="BM160" s="24"/>
      <c r="BN160" s="24"/>
      <c r="BO160" s="24"/>
      <c r="BP160" s="29"/>
      <c r="BQ160" s="284"/>
      <c r="BR160" s="96"/>
    </row>
    <row r="161" spans="45:70" ht="15" x14ac:dyDescent="0.2">
      <c r="AS161" s="298"/>
      <c r="AT161" s="300"/>
      <c r="AU161" s="301"/>
      <c r="AV161" s="301"/>
      <c r="AW161" s="301"/>
      <c r="AX161" s="301"/>
      <c r="AY161" s="301"/>
      <c r="AZ161" s="301"/>
      <c r="BA161" s="301"/>
      <c r="BB161" s="301"/>
      <c r="BC161" s="299"/>
      <c r="BD161" s="270"/>
      <c r="BF161" s="95"/>
      <c r="BG161" s="283"/>
      <c r="BH161" s="24"/>
      <c r="BI161" s="24"/>
      <c r="BJ161" s="24"/>
      <c r="BK161" s="24"/>
      <c r="BL161" s="24"/>
      <c r="BM161" s="24"/>
      <c r="BN161" s="24"/>
      <c r="BO161" s="24"/>
      <c r="BP161" s="29"/>
      <c r="BQ161" s="284"/>
      <c r="BR161" s="96"/>
    </row>
    <row r="162" spans="45:70" ht="15" x14ac:dyDescent="0.2">
      <c r="AS162" s="298"/>
      <c r="AT162" s="300"/>
      <c r="AU162" s="301"/>
      <c r="AV162" s="301"/>
      <c r="AW162" s="301"/>
      <c r="AX162" s="301"/>
      <c r="AY162" s="301"/>
      <c r="AZ162" s="301"/>
      <c r="BA162" s="301"/>
      <c r="BB162" s="301"/>
      <c r="BC162" s="299"/>
      <c r="BD162" s="270"/>
      <c r="BF162" s="95"/>
      <c r="BG162" s="283"/>
      <c r="BH162" s="24"/>
      <c r="BI162" s="24"/>
      <c r="BJ162" s="24"/>
      <c r="BK162" s="24"/>
      <c r="BL162" s="24"/>
      <c r="BM162" s="24"/>
      <c r="BN162" s="24"/>
      <c r="BO162" s="24"/>
      <c r="BP162" s="29"/>
      <c r="BQ162" s="284"/>
      <c r="BR162" s="96"/>
    </row>
    <row r="163" spans="45:70" ht="15" x14ac:dyDescent="0.2">
      <c r="AS163" s="298"/>
      <c r="AT163" s="300"/>
      <c r="AU163" s="301"/>
      <c r="AV163" s="301"/>
      <c r="AW163" s="301"/>
      <c r="AX163" s="301"/>
      <c r="AY163" s="301"/>
      <c r="AZ163" s="301"/>
      <c r="BA163" s="301"/>
      <c r="BB163" s="301"/>
      <c r="BC163" s="299"/>
      <c r="BD163" s="270"/>
      <c r="BF163" s="95"/>
      <c r="BG163" s="283"/>
      <c r="BH163" s="24"/>
      <c r="BI163" s="24"/>
      <c r="BJ163" s="24"/>
      <c r="BK163" s="24"/>
      <c r="BL163" s="24"/>
      <c r="BM163" s="24"/>
      <c r="BN163" s="24"/>
      <c r="BO163" s="24"/>
      <c r="BP163" s="29"/>
      <c r="BQ163" s="284"/>
      <c r="BR163" s="96"/>
    </row>
    <row r="164" spans="45:70" ht="15" x14ac:dyDescent="0.2">
      <c r="AS164" s="298"/>
      <c r="AT164" s="300"/>
      <c r="AU164" s="301"/>
      <c r="AV164" s="301"/>
      <c r="AW164" s="301"/>
      <c r="AX164" s="301"/>
      <c r="AY164" s="301"/>
      <c r="AZ164" s="301"/>
      <c r="BA164" s="301"/>
      <c r="BB164" s="301"/>
      <c r="BC164" s="299"/>
      <c r="BD164" s="270"/>
      <c r="BF164" s="95"/>
      <c r="BG164" s="283"/>
      <c r="BH164" s="24"/>
      <c r="BI164" s="24"/>
      <c r="BJ164" s="24"/>
      <c r="BK164" s="24"/>
      <c r="BL164" s="24"/>
      <c r="BM164" s="24"/>
      <c r="BN164" s="24"/>
      <c r="BO164" s="24"/>
      <c r="BP164" s="29"/>
      <c r="BQ164" s="284"/>
      <c r="BR164" s="96"/>
    </row>
    <row r="165" spans="45:70" ht="15" x14ac:dyDescent="0.2">
      <c r="AS165" s="298"/>
      <c r="AT165" s="300"/>
      <c r="AU165" s="301"/>
      <c r="AV165" s="301"/>
      <c r="AW165" s="301"/>
      <c r="AX165" s="301"/>
      <c r="AY165" s="301"/>
      <c r="AZ165" s="301"/>
      <c r="BA165" s="301"/>
      <c r="BB165" s="301"/>
      <c r="BC165" s="299"/>
      <c r="BD165" s="270"/>
      <c r="BF165" s="95"/>
      <c r="BG165" s="283"/>
      <c r="BH165" s="24"/>
      <c r="BI165" s="24"/>
      <c r="BJ165" s="24"/>
      <c r="BK165" s="24"/>
      <c r="BL165" s="24"/>
      <c r="BM165" s="24"/>
      <c r="BN165" s="24"/>
      <c r="BO165" s="24"/>
      <c r="BP165" s="29"/>
      <c r="BQ165" s="284"/>
      <c r="BR165" s="96"/>
    </row>
    <row r="166" spans="45:70" ht="15" x14ac:dyDescent="0.2">
      <c r="AS166" s="298"/>
      <c r="AT166" s="300"/>
      <c r="AU166" s="301"/>
      <c r="AV166" s="301"/>
      <c r="AW166" s="301"/>
      <c r="AX166" s="301"/>
      <c r="AY166" s="301"/>
      <c r="AZ166" s="301"/>
      <c r="BA166" s="301"/>
      <c r="BB166" s="301"/>
      <c r="BC166" s="299"/>
      <c r="BD166" s="270"/>
      <c r="BF166" s="95"/>
      <c r="BG166" s="283"/>
      <c r="BH166" s="24"/>
      <c r="BI166" s="24"/>
      <c r="BJ166" s="24"/>
      <c r="BK166" s="24"/>
      <c r="BL166" s="24"/>
      <c r="BM166" s="24"/>
      <c r="BN166" s="24"/>
      <c r="BO166" s="24"/>
      <c r="BP166" s="29"/>
      <c r="BQ166" s="284"/>
      <c r="BR166" s="96"/>
    </row>
    <row r="167" spans="45:70" ht="15" x14ac:dyDescent="0.2">
      <c r="AS167" s="298"/>
      <c r="AT167" s="300"/>
      <c r="AU167" s="301"/>
      <c r="AV167" s="301"/>
      <c r="AW167" s="301"/>
      <c r="AX167" s="301"/>
      <c r="AY167" s="301"/>
      <c r="AZ167" s="301"/>
      <c r="BA167" s="301"/>
      <c r="BB167" s="301"/>
      <c r="BC167" s="299"/>
      <c r="BD167" s="270"/>
      <c r="BF167" s="95"/>
      <c r="BG167" s="283"/>
      <c r="BH167" s="24"/>
      <c r="BI167" s="24"/>
      <c r="BJ167" s="24"/>
      <c r="BK167" s="24"/>
      <c r="BL167" s="24"/>
      <c r="BM167" s="24"/>
      <c r="BN167" s="24"/>
      <c r="BO167" s="24"/>
      <c r="BP167" s="29"/>
      <c r="BQ167" s="284"/>
      <c r="BR167" s="96"/>
    </row>
    <row r="168" spans="45:70" ht="15" x14ac:dyDescent="0.2">
      <c r="AS168" s="298"/>
      <c r="AT168" s="300"/>
      <c r="AU168" s="301"/>
      <c r="AV168" s="301"/>
      <c r="AW168" s="301"/>
      <c r="AX168" s="301"/>
      <c r="AY168" s="301"/>
      <c r="AZ168" s="301"/>
      <c r="BA168" s="301"/>
      <c r="BB168" s="301"/>
      <c r="BC168" s="299"/>
      <c r="BD168" s="270"/>
      <c r="BF168" s="95"/>
      <c r="BG168" s="283"/>
      <c r="BH168" s="24"/>
      <c r="BI168" s="24"/>
      <c r="BJ168" s="24"/>
      <c r="BK168" s="24"/>
      <c r="BL168" s="24"/>
      <c r="BM168" s="24"/>
      <c r="BN168" s="24"/>
      <c r="BO168" s="24"/>
      <c r="BP168" s="29"/>
      <c r="BQ168" s="284"/>
      <c r="BR168" s="96"/>
    </row>
    <row r="169" spans="45:70" ht="15" x14ac:dyDescent="0.2">
      <c r="AS169" s="298"/>
      <c r="AT169" s="300"/>
      <c r="AU169" s="301"/>
      <c r="AV169" s="301"/>
      <c r="AW169" s="301"/>
      <c r="AX169" s="301"/>
      <c r="AY169" s="301"/>
      <c r="AZ169" s="301"/>
      <c r="BA169" s="301"/>
      <c r="BB169" s="301"/>
      <c r="BC169" s="299"/>
      <c r="BD169" s="270"/>
      <c r="BF169" s="95"/>
      <c r="BG169" s="283"/>
      <c r="BH169" s="24"/>
      <c r="BI169" s="24"/>
      <c r="BJ169" s="24"/>
      <c r="BK169" s="24"/>
      <c r="BL169" s="24"/>
      <c r="BM169" s="24"/>
      <c r="BN169" s="24"/>
      <c r="BO169" s="24"/>
      <c r="BP169" s="29"/>
      <c r="BQ169" s="284"/>
      <c r="BR169" s="96"/>
    </row>
    <row r="170" spans="45:70" ht="15" x14ac:dyDescent="0.2">
      <c r="AS170" s="298"/>
      <c r="AT170" s="300"/>
      <c r="AU170" s="301"/>
      <c r="AV170" s="301"/>
      <c r="AW170" s="301"/>
      <c r="AX170" s="301"/>
      <c r="AY170" s="301"/>
      <c r="AZ170" s="301"/>
      <c r="BA170" s="301"/>
      <c r="BB170" s="301"/>
      <c r="BC170" s="299"/>
      <c r="BD170" s="270"/>
      <c r="BF170" s="95"/>
      <c r="BG170" s="283"/>
      <c r="BH170" s="24"/>
      <c r="BI170" s="24"/>
      <c r="BJ170" s="24"/>
      <c r="BK170" s="24"/>
      <c r="BL170" s="24"/>
      <c r="BM170" s="24"/>
      <c r="BN170" s="24"/>
      <c r="BO170" s="24"/>
      <c r="BP170" s="29"/>
      <c r="BQ170" s="284"/>
      <c r="BR170" s="96"/>
    </row>
    <row r="171" spans="45:70" ht="15" x14ac:dyDescent="0.2">
      <c r="AS171" s="298"/>
      <c r="AT171" s="300"/>
      <c r="AU171" s="301"/>
      <c r="AV171" s="301"/>
      <c r="AW171" s="301"/>
      <c r="AX171" s="301"/>
      <c r="AY171" s="301"/>
      <c r="AZ171" s="301"/>
      <c r="BA171" s="301"/>
      <c r="BB171" s="301"/>
      <c r="BC171" s="299"/>
      <c r="BD171" s="270"/>
      <c r="BF171" s="95"/>
      <c r="BG171" s="283"/>
      <c r="BH171" s="24"/>
      <c r="BI171" s="24"/>
      <c r="BJ171" s="24"/>
      <c r="BK171" s="24"/>
      <c r="BL171" s="24"/>
      <c r="BM171" s="24"/>
      <c r="BN171" s="24"/>
      <c r="BO171" s="24"/>
      <c r="BP171" s="29"/>
      <c r="BQ171" s="284"/>
      <c r="BR171" s="96"/>
    </row>
    <row r="172" spans="45:70" ht="15" x14ac:dyDescent="0.2">
      <c r="AS172" s="298"/>
      <c r="AT172" s="300"/>
      <c r="AU172" s="301"/>
      <c r="AV172" s="301"/>
      <c r="AW172" s="301"/>
      <c r="AX172" s="301"/>
      <c r="AY172" s="301"/>
      <c r="AZ172" s="301"/>
      <c r="BA172" s="301"/>
      <c r="BB172" s="301"/>
      <c r="BC172" s="299"/>
      <c r="BD172" s="270"/>
      <c r="BF172" s="95"/>
      <c r="BG172" s="283"/>
      <c r="BH172" s="24"/>
      <c r="BI172" s="24"/>
      <c r="BJ172" s="24"/>
      <c r="BK172" s="24"/>
      <c r="BL172" s="24"/>
      <c r="BM172" s="313"/>
      <c r="BN172" s="313"/>
      <c r="BO172" s="313"/>
      <c r="BP172" s="313"/>
      <c r="BQ172" s="284"/>
      <c r="BR172" s="96"/>
    </row>
    <row r="173" spans="45:70" ht="15" x14ac:dyDescent="0.2">
      <c r="AS173" s="298"/>
      <c r="AT173" s="300"/>
      <c r="AU173" s="301"/>
      <c r="AV173" s="301"/>
      <c r="AW173" s="301"/>
      <c r="AX173" s="301"/>
      <c r="AY173" s="301"/>
      <c r="AZ173" s="301"/>
      <c r="BA173" s="301"/>
      <c r="BB173" s="301"/>
      <c r="BC173" s="299"/>
      <c r="BD173" s="270"/>
      <c r="BF173" s="95"/>
      <c r="BG173" s="283"/>
      <c r="BH173" s="24"/>
      <c r="BI173" s="24"/>
      <c r="BJ173" s="24"/>
      <c r="BK173" s="24"/>
      <c r="BL173" s="24"/>
      <c r="BM173" s="24"/>
      <c r="BN173" s="314"/>
      <c r="BO173" s="314"/>
      <c r="BP173" s="314"/>
      <c r="BQ173" s="284"/>
      <c r="BR173" s="96"/>
    </row>
    <row r="174" spans="45:70" ht="20.25" x14ac:dyDescent="0.3">
      <c r="AS174" s="266"/>
      <c r="AT174" s="315"/>
      <c r="AU174" s="276" t="s">
        <v>418</v>
      </c>
      <c r="AV174" s="276"/>
      <c r="AW174" s="276"/>
      <c r="AX174" s="276"/>
      <c r="AY174" s="276"/>
      <c r="AZ174" s="316" t="s">
        <v>419</v>
      </c>
      <c r="BA174" s="316"/>
      <c r="BB174" s="317"/>
      <c r="BC174" s="290"/>
      <c r="BD174" s="282"/>
      <c r="BF174" s="95"/>
      <c r="BG174" s="283"/>
      <c r="BH174" s="24"/>
      <c r="BI174" s="24"/>
      <c r="BJ174" s="24"/>
      <c r="BK174" s="24"/>
      <c r="BL174" s="24"/>
      <c r="BM174" s="24"/>
      <c r="BN174" s="314"/>
      <c r="BO174" s="314"/>
      <c r="BP174" s="314"/>
      <c r="BQ174" s="284"/>
      <c r="BR174" s="96"/>
    </row>
    <row r="175" spans="45:70" ht="20.25" x14ac:dyDescent="0.3">
      <c r="AS175" s="266"/>
      <c r="AT175" s="315"/>
      <c r="AU175" s="276" t="s">
        <v>420</v>
      </c>
      <c r="AV175" s="276"/>
      <c r="AW175" s="276"/>
      <c r="AX175" s="276"/>
      <c r="AY175" s="276"/>
      <c r="AZ175" s="318" t="s">
        <v>421</v>
      </c>
      <c r="BA175" s="318"/>
      <c r="BB175" s="317"/>
      <c r="BC175" s="290"/>
      <c r="BD175" s="282"/>
      <c r="BF175" s="95"/>
      <c r="BG175" s="283"/>
      <c r="BH175" s="24"/>
      <c r="BI175" s="24"/>
      <c r="BJ175" s="24"/>
      <c r="BK175" s="24"/>
      <c r="BL175" s="24"/>
      <c r="BM175" s="24"/>
      <c r="BN175" s="24"/>
      <c r="BO175" s="24"/>
      <c r="BP175" s="29"/>
      <c r="BQ175" s="284"/>
      <c r="BR175" s="96"/>
    </row>
    <row r="176" spans="45:70" ht="20.25" x14ac:dyDescent="0.3">
      <c r="AS176" s="266"/>
      <c r="AT176" s="315"/>
      <c r="AU176" s="276" t="s">
        <v>422</v>
      </c>
      <c r="AV176" s="276"/>
      <c r="AW176" s="276"/>
      <c r="AX176" s="276"/>
      <c r="AY176" s="276"/>
      <c r="AZ176" s="318" t="s">
        <v>423</v>
      </c>
      <c r="BA176" s="318"/>
      <c r="BB176" s="317"/>
      <c r="BC176" s="290"/>
      <c r="BD176" s="282"/>
      <c r="BF176" s="95"/>
      <c r="BG176" s="283"/>
      <c r="BH176" s="319" t="s">
        <v>424</v>
      </c>
      <c r="BI176" s="319"/>
      <c r="BJ176" s="319"/>
      <c r="BK176" s="319"/>
      <c r="BL176" s="24"/>
      <c r="BM176" s="24"/>
      <c r="BN176" s="320" t="s">
        <v>425</v>
      </c>
      <c r="BO176" s="320"/>
      <c r="BP176" s="320"/>
      <c r="BQ176" s="321"/>
      <c r="BR176" s="96"/>
    </row>
    <row r="177" spans="44:70" ht="20.25" x14ac:dyDescent="0.3">
      <c r="AS177" s="266"/>
      <c r="AT177" s="315"/>
      <c r="AU177" s="276" t="s">
        <v>426</v>
      </c>
      <c r="AV177" s="276"/>
      <c r="AW177" s="276"/>
      <c r="AX177" s="276"/>
      <c r="AY177" s="276"/>
      <c r="AZ177" s="318" t="s">
        <v>423</v>
      </c>
      <c r="BA177" s="318"/>
      <c r="BB177" s="317"/>
      <c r="BC177" s="290"/>
      <c r="BD177" s="282"/>
      <c r="BF177" s="95"/>
      <c r="BG177" s="283"/>
      <c r="BH177" s="319" t="s">
        <v>427</v>
      </c>
      <c r="BI177" s="319"/>
      <c r="BJ177" s="319"/>
      <c r="BK177" s="319"/>
      <c r="BL177" s="24"/>
      <c r="BM177" s="24"/>
      <c r="BN177" s="322" t="str">
        <f>[1]An.Bl.!N1</f>
        <v>STAR TRANS SH.P.K. FIER</v>
      </c>
      <c r="BO177" s="322"/>
      <c r="BP177" s="322"/>
      <c r="BQ177" s="323"/>
      <c r="BR177" s="96"/>
    </row>
    <row r="178" spans="44:70" ht="20.25" x14ac:dyDescent="0.3">
      <c r="AS178" s="298"/>
      <c r="AT178" s="300"/>
      <c r="AU178" s="276"/>
      <c r="AV178" s="276"/>
      <c r="AW178" s="276"/>
      <c r="AX178" s="276"/>
      <c r="AY178" s="276"/>
      <c r="AZ178" s="276"/>
      <c r="BA178" s="276"/>
      <c r="BB178" s="301"/>
      <c r="BC178" s="299"/>
      <c r="BD178" s="270"/>
      <c r="BF178" s="95"/>
      <c r="BG178" s="283"/>
      <c r="BH178" s="24"/>
      <c r="BI178" s="24"/>
      <c r="BJ178" s="24"/>
      <c r="BK178" s="24"/>
      <c r="BL178" s="24"/>
      <c r="BM178" s="24"/>
      <c r="BN178" s="320" t="s">
        <v>428</v>
      </c>
      <c r="BO178" s="320"/>
      <c r="BP178" s="320"/>
      <c r="BQ178" s="321"/>
      <c r="BR178" s="96"/>
    </row>
    <row r="179" spans="44:70" ht="24" x14ac:dyDescent="0.45">
      <c r="AS179" s="324"/>
      <c r="AT179" s="283"/>
      <c r="AU179" s="276" t="s">
        <v>429</v>
      </c>
      <c r="AV179" s="276"/>
      <c r="AW179" s="276"/>
      <c r="AX179" s="276"/>
      <c r="AY179" s="296" t="s">
        <v>430</v>
      </c>
      <c r="AZ179" s="316" t="s">
        <v>431</v>
      </c>
      <c r="BA179" s="316"/>
      <c r="BB179" s="24"/>
      <c r="BC179" s="325"/>
      <c r="BD179" s="326"/>
      <c r="BF179" s="95"/>
      <c r="BG179" s="283"/>
      <c r="BH179" s="24"/>
      <c r="BI179" s="24"/>
      <c r="BJ179" s="24"/>
      <c r="BK179" s="24"/>
      <c r="BL179" s="24"/>
      <c r="BM179" s="24"/>
      <c r="BN179" s="327" t="s">
        <v>432</v>
      </c>
      <c r="BO179" s="327"/>
      <c r="BP179" s="327"/>
      <c r="BQ179" s="328"/>
      <c r="BR179" s="96"/>
    </row>
    <row r="180" spans="44:70" ht="20.25" x14ac:dyDescent="0.3">
      <c r="AS180" s="324"/>
      <c r="AT180" s="283"/>
      <c r="AU180" s="276"/>
      <c r="AV180" s="276"/>
      <c r="AW180" s="276"/>
      <c r="AX180" s="276"/>
      <c r="AY180" s="296" t="s">
        <v>433</v>
      </c>
      <c r="AZ180" s="318" t="s">
        <v>434</v>
      </c>
      <c r="BA180" s="318"/>
      <c r="BB180" s="24"/>
      <c r="BC180" s="325"/>
      <c r="BD180" s="326"/>
      <c r="BF180" s="95"/>
      <c r="BG180" s="3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84"/>
      <c r="BR180" s="96"/>
    </row>
    <row r="181" spans="44:70" ht="20.25" x14ac:dyDescent="0.3">
      <c r="AS181" s="324"/>
      <c r="AT181" s="283"/>
      <c r="AU181" s="276"/>
      <c r="AV181" s="276"/>
      <c r="AW181" s="276"/>
      <c r="AX181" s="276"/>
      <c r="AY181" s="296"/>
      <c r="AZ181" s="296"/>
      <c r="BA181" s="296"/>
      <c r="BB181" s="24"/>
      <c r="BC181" s="325"/>
      <c r="BD181" s="326"/>
      <c r="BF181" s="95"/>
      <c r="BG181" s="3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84"/>
      <c r="BR181" s="96"/>
    </row>
    <row r="182" spans="44:70" ht="20.25" x14ac:dyDescent="0.3">
      <c r="AR182" s="29"/>
      <c r="AS182" s="324"/>
      <c r="AT182" s="283"/>
      <c r="AU182" s="276" t="s">
        <v>435</v>
      </c>
      <c r="AV182" s="276"/>
      <c r="AW182" s="276"/>
      <c r="AX182" s="296"/>
      <c r="AY182" s="276"/>
      <c r="AZ182" s="276" t="s">
        <v>436</v>
      </c>
      <c r="BA182" s="276"/>
      <c r="BB182" s="24"/>
      <c r="BC182" s="325"/>
      <c r="BD182" s="326"/>
      <c r="BF182" s="95"/>
      <c r="BG182" s="3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84"/>
      <c r="BR182" s="96"/>
    </row>
    <row r="183" spans="44:70" ht="15.75" thickBot="1" x14ac:dyDescent="0.25">
      <c r="AR183" s="29"/>
      <c r="AS183" s="324"/>
      <c r="AT183" s="330"/>
      <c r="AU183" s="331"/>
      <c r="AV183" s="331"/>
      <c r="AW183" s="331"/>
      <c r="AX183" s="332"/>
      <c r="AY183" s="331"/>
      <c r="AZ183" s="331"/>
      <c r="BA183" s="331"/>
      <c r="BB183" s="333"/>
      <c r="BC183" s="334"/>
      <c r="BD183" s="326"/>
      <c r="BF183" s="95"/>
      <c r="BG183" s="335"/>
      <c r="BH183" s="336"/>
      <c r="BI183" s="336"/>
      <c r="BJ183" s="336"/>
      <c r="BK183" s="336"/>
      <c r="BL183" s="336"/>
      <c r="BM183" s="336"/>
      <c r="BN183" s="336"/>
      <c r="BO183" s="336"/>
      <c r="BP183" s="336"/>
      <c r="BQ183" s="337"/>
      <c r="BR183" s="96"/>
    </row>
    <row r="184" spans="44:70" ht="3" customHeight="1" thickBot="1" x14ac:dyDescent="0.25">
      <c r="AS184" s="338"/>
      <c r="AT184" s="339"/>
      <c r="AU184" s="339"/>
      <c r="AV184" s="339"/>
      <c r="AW184" s="339"/>
      <c r="AX184" s="339"/>
      <c r="AY184" s="339"/>
      <c r="AZ184" s="339"/>
      <c r="BA184" s="339"/>
      <c r="BB184" s="339"/>
      <c r="BC184" s="339"/>
      <c r="BD184" s="340"/>
      <c r="BF184" s="341"/>
      <c r="BG184" s="342"/>
      <c r="BH184" s="342"/>
      <c r="BI184" s="342"/>
      <c r="BJ184" s="342"/>
      <c r="BK184" s="342"/>
      <c r="BL184" s="342"/>
      <c r="BM184" s="342"/>
      <c r="BN184" s="342"/>
      <c r="BO184" s="342"/>
      <c r="BP184" s="342"/>
      <c r="BQ184" s="342"/>
      <c r="BR184" s="343"/>
    </row>
  </sheetData>
  <mergeCells count="63">
    <mergeCell ref="AZ180:BA180"/>
    <mergeCell ref="BN176:BQ176"/>
    <mergeCell ref="AZ177:BA177"/>
    <mergeCell ref="BH177:BK177"/>
    <mergeCell ref="BN177:BQ177"/>
    <mergeCell ref="BN178:BQ178"/>
    <mergeCell ref="AZ179:BA179"/>
    <mergeCell ref="BN179:BQ179"/>
    <mergeCell ref="AU153:BB153"/>
    <mergeCell ref="AU154:BB154"/>
    <mergeCell ref="AZ174:BA174"/>
    <mergeCell ref="AZ175:BA175"/>
    <mergeCell ref="AZ176:BA176"/>
    <mergeCell ref="BH176:BK176"/>
    <mergeCell ref="J75:L75"/>
    <mergeCell ref="J76:L76"/>
    <mergeCell ref="J77:L77"/>
    <mergeCell ref="J78:L78"/>
    <mergeCell ref="J79:L79"/>
    <mergeCell ref="AT151:BC151"/>
    <mergeCell ref="J69:L69"/>
    <mergeCell ref="J70:L70"/>
    <mergeCell ref="K71:L71"/>
    <mergeCell ref="K72:L72"/>
    <mergeCell ref="K73:L73"/>
    <mergeCell ref="K74:L74"/>
    <mergeCell ref="K63:L63"/>
    <mergeCell ref="J64:L64"/>
    <mergeCell ref="J65:L65"/>
    <mergeCell ref="J66:L66"/>
    <mergeCell ref="J67:L67"/>
    <mergeCell ref="J68:L68"/>
    <mergeCell ref="J57:L57"/>
    <mergeCell ref="J58:L58"/>
    <mergeCell ref="J59:L59"/>
    <mergeCell ref="J60:L60"/>
    <mergeCell ref="J61:L61"/>
    <mergeCell ref="K62:L62"/>
    <mergeCell ref="Q33:S33"/>
    <mergeCell ref="Q44:S44"/>
    <mergeCell ref="I47:K47"/>
    <mergeCell ref="I52:N52"/>
    <mergeCell ref="I53:N53"/>
    <mergeCell ref="I55:I56"/>
    <mergeCell ref="J55:L56"/>
    <mergeCell ref="AL20:AL21"/>
    <mergeCell ref="AM20:AM21"/>
    <mergeCell ref="AP20:AP21"/>
    <mergeCell ref="AQ20:AQ21"/>
    <mergeCell ref="Q25:S25"/>
    <mergeCell ref="Q32:S32"/>
    <mergeCell ref="AL8:AL9"/>
    <mergeCell ref="AM8:AO9"/>
    <mergeCell ref="AL17:AL18"/>
    <mergeCell ref="AM17:AM18"/>
    <mergeCell ref="AP17:AP18"/>
    <mergeCell ref="AQ17:AQ18"/>
    <mergeCell ref="P3:V3"/>
    <mergeCell ref="P5:P6"/>
    <mergeCell ref="Q5:S6"/>
    <mergeCell ref="T5:T6"/>
    <mergeCell ref="AL6:AQ6"/>
    <mergeCell ref="Q7:S7"/>
  </mergeCells>
  <pageMargins left="0.7" right="0.7" top="0.75" bottom="0.75" header="0.3" footer="0.3"/>
  <pageSetup scale="63" orientation="portrait" r:id="rId1"/>
  <rowBreaks count="4" manualBreakCount="4">
    <brk id="29" max="16383" man="1"/>
    <brk id="63" max="16383" man="1"/>
    <brk id="81" max="16383" man="1"/>
    <brk id="127" max="16383" man="1"/>
  </rowBreaks>
  <colBreaks count="9" manualBreakCount="9">
    <brk id="7" max="1048575" man="1"/>
    <brk id="14" max="1048575" man="1"/>
    <brk id="15" max="1048575" man="1"/>
    <brk id="22" max="1048575" man="1"/>
    <brk id="23" max="1048575" man="1"/>
    <brk id="36" max="1048575" man="1"/>
    <brk id="37" max="1048575" man="1"/>
    <brk id="44" max="1048575" man="1"/>
    <brk id="5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Pasqyrat 15 Star Trans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Evdar  Kodheli</dc:creator>
  <cp:lastModifiedBy>Evdar  Kodheli</cp:lastModifiedBy>
  <dcterms:created xsi:type="dcterms:W3CDTF">2016-04-05T17:22:34Z</dcterms:created>
  <dcterms:modified xsi:type="dcterms:W3CDTF">2016-04-05T17:23:44Z</dcterms:modified>
</cp:coreProperties>
</file>