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2.FINANCE - KONTABILITET\2.SUBJEKTE 2009-2019\Bilance 2019\Bilance vers perfundimtar\3.GOLDSMATH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11" i="1" l="1"/>
  <c r="B16" i="1"/>
  <c r="B21" i="1"/>
  <c r="B22" i="1"/>
  <c r="B6" i="1" l="1"/>
  <c r="B23" i="1" l="1"/>
  <c r="B7" i="1"/>
  <c r="B17" i="1" s="1"/>
  <c r="B25" i="1" l="1"/>
  <c r="B27" i="1" s="1"/>
  <c r="C23" i="1"/>
  <c r="C17" i="1" l="1"/>
  <c r="C25" i="1" s="1"/>
  <c r="C27" i="1" s="1"/>
  <c r="K14" i="1"/>
  <c r="J23" i="1"/>
  <c r="K16" i="1"/>
  <c r="K17" i="1"/>
  <c r="J15" i="1"/>
  <c r="K8" i="1"/>
  <c r="K23" i="1"/>
  <c r="J11" i="1"/>
  <c r="J18" i="1"/>
  <c r="J19" i="1"/>
  <c r="J20" i="1"/>
  <c r="K15" i="1"/>
  <c r="J22" i="1"/>
  <c r="K9" i="1"/>
  <c r="J10" i="1"/>
  <c r="K21" i="1"/>
  <c r="K24" i="1"/>
  <c r="J25" i="1"/>
  <c r="K20" i="1"/>
  <c r="K18" i="1"/>
  <c r="K22" i="1"/>
  <c r="J26" i="1"/>
  <c r="J7" i="1"/>
  <c r="K26" i="1"/>
  <c r="K27" i="1"/>
  <c r="K7" i="1"/>
  <c r="J8" i="1"/>
  <c r="K11" i="1"/>
  <c r="J9" i="1"/>
  <c r="K19" i="1"/>
  <c r="K6" i="1"/>
  <c r="K10" i="1"/>
  <c r="J12" i="1"/>
  <c r="J27" i="1"/>
  <c r="J16" i="1"/>
  <c r="J6" i="1"/>
  <c r="J24" i="1"/>
  <c r="K13" i="1"/>
  <c r="J14" i="1"/>
  <c r="K25" i="1"/>
  <c r="J13" i="1"/>
  <c r="J21" i="1"/>
  <c r="K12" i="1"/>
  <c r="J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<sst xmlns="http://schemas.openxmlformats.org/spreadsheetml/2006/main" count="28" uniqueCount="27">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</sst>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0" fillId="0" borderId="0" xfId="0" applyFont="1"/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5" fontId="0" fillId="0" borderId="0" xfId="1" applyNumberFormat="1" applyFont="1" applyBorder="1"/>
    <xf numFmtId="165" fontId="5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left" vertical="center" indent="3"/>
    </xf>
    <xf numFmtId="165" fontId="4" fillId="0" borderId="0" xfId="1" applyNumberFormat="1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  <xf numFmtId="165" fontId="12" fillId="2" borderId="1" xfId="1" applyNumberFormat="1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12" fillId="2" borderId="2" xfId="1" applyNumberFormat="1" applyFont="1" applyFill="1" applyBorder="1" applyAlignment="1">
      <alignment vertical="center"/>
    </xf>
    <xf numFmtId="165" fontId="0" fillId="0" borderId="0" xfId="1" applyNumberFormat="1" applyFont="1"/>
    <xf numFmtId="0" fontId="13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5"/>
  <sheetViews>
    <sheetView tabSelected="1" workbookViewId="0">
      <selection activeCell="C11" sqref="C11"/>
    </sheetView>
  </sheetViews>
  <sheetFormatPr defaultRowHeight="15" x14ac:dyDescent="0.25"/>
  <cols>
    <col min="1" max="1" width="72.28515625" customWidth="1"/>
    <col min="2" max="2" width="19.28515625" customWidth="1"/>
    <col min="3" max="3" width="18.42578125" customWidth="1"/>
    <col min="6" max="6" width="9.140625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9" t="s">
        <v>25</v>
      </c>
    </row>
    <row r="2" spans="1:11" ht="15" customHeight="1" x14ac:dyDescent="0.25">
      <c r="A2" s="47" t="s">
        <v>24</v>
      </c>
      <c r="B2" s="41" t="s">
        <v>23</v>
      </c>
      <c r="C2" s="42" t="s">
        <v>23</v>
      </c>
    </row>
    <row r="3" spans="1:11" ht="15" customHeight="1" x14ac:dyDescent="0.25">
      <c r="A3" s="48"/>
      <c r="B3" s="41" t="s">
        <v>22</v>
      </c>
      <c r="C3" s="42" t="s">
        <v>21</v>
      </c>
    </row>
    <row r="4" spans="1:11" x14ac:dyDescent="0.25">
      <c r="A4" s="10" t="s">
        <v>20</v>
      </c>
      <c r="B4" s="10"/>
      <c r="C4" s="1"/>
    </row>
    <row r="5" spans="1:11" x14ac:dyDescent="0.25">
      <c r="A5" s="11"/>
      <c r="B5" s="11"/>
      <c r="C5" s="8"/>
    </row>
    <row r="6" spans="1:11" x14ac:dyDescent="0.25">
      <c r="A6" s="6" t="s">
        <v>19</v>
      </c>
      <c r="B6" s="23">
        <f>5885111+815940+41667-2500</f>
        <v>6740218</v>
      </c>
      <c r="C6" s="22">
        <v>13411919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6" t="s">
        <v>18</v>
      </c>
      <c r="B7" s="23">
        <f>515475+300000</f>
        <v>815475</v>
      </c>
      <c r="C7" s="14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6" t="s">
        <v>17</v>
      </c>
      <c r="B8" s="12"/>
      <c r="C8" s="14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6" t="s">
        <v>16</v>
      </c>
      <c r="B9" s="12"/>
      <c r="C9" s="14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6" t="s">
        <v>15</v>
      </c>
      <c r="B10" s="12"/>
      <c r="C10" s="15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6" t="s">
        <v>14</v>
      </c>
      <c r="B11" s="32">
        <f>-(120306+23108+6354+1623141+78386+15350+7000+514887+204055+30132+48806+10500+27227+6667+407970+218626+112938+201766+68056+33556+179236+554+186629+1176861)</f>
        <v>-5302111</v>
      </c>
      <c r="C11" s="43">
        <v>-7411172</v>
      </c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6" t="s">
        <v>13</v>
      </c>
      <c r="B12" s="31">
        <f>B13+B14</f>
        <v>-4112019</v>
      </c>
      <c r="C12" s="44">
        <f>SUM(C13:C14)</f>
        <v>-1049112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7" t="s">
        <v>12</v>
      </c>
      <c r="B13" s="24">
        <v>-3581604</v>
      </c>
      <c r="C13" s="15">
        <v>-936000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7" t="s">
        <v>11</v>
      </c>
      <c r="B14" s="24">
        <v>-530415</v>
      </c>
      <c r="C14" s="15">
        <v>-113112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6" t="s">
        <v>10</v>
      </c>
      <c r="B15" s="25">
        <v>-588496</v>
      </c>
      <c r="C15" s="17">
        <v>-917607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6" t="s">
        <v>9</v>
      </c>
      <c r="B16" s="25">
        <f>-45000-1700</f>
        <v>-46700</v>
      </c>
      <c r="C16" s="16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ht="15.75" thickBot="1" x14ac:dyDescent="0.3">
      <c r="A17" s="33" t="s">
        <v>8</v>
      </c>
      <c r="B17" s="34">
        <f>B6+B7+B11+B12+B15+B16</f>
        <v>-2493633</v>
      </c>
      <c r="C17" s="39">
        <f>SUM(C6:C12,C15:C16)</f>
        <v>4034028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ht="15.75" thickTop="1" x14ac:dyDescent="0.25">
      <c r="A18" s="4"/>
      <c r="B18" s="26"/>
      <c r="C18" s="17"/>
      <c r="J18" t="e">
        <f t="shared" ca="1" si="0"/>
        <v>#NAME?</v>
      </c>
      <c r="K18" t="e">
        <f t="shared" ca="1" si="1"/>
        <v>#NAME?</v>
      </c>
    </row>
    <row r="19" spans="1:11" x14ac:dyDescent="0.25">
      <c r="A19" s="13" t="s">
        <v>7</v>
      </c>
      <c r="B19" s="27"/>
      <c r="C19" s="18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5" t="s">
        <v>6</v>
      </c>
      <c r="B20" s="20">
        <v>1865416</v>
      </c>
      <c r="C20" s="18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6" t="s">
        <v>5</v>
      </c>
      <c r="B21" s="25">
        <f>2205-26998</f>
        <v>-24793</v>
      </c>
      <c r="C21" s="15">
        <v>15224</v>
      </c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6" t="s">
        <v>4</v>
      </c>
      <c r="B22" s="28">
        <f>-2595</f>
        <v>-2595</v>
      </c>
      <c r="C22" s="15">
        <v>-170413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ht="15.75" thickBot="1" x14ac:dyDescent="0.3">
      <c r="A23" s="35" t="s">
        <v>3</v>
      </c>
      <c r="B23" s="36">
        <f>SUM(B20:B22)</f>
        <v>1838028</v>
      </c>
      <c r="C23" s="45">
        <f>SUM(C21:C22)</f>
        <v>-155189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29"/>
      <c r="C24" s="19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30">
        <f>B6+B7+B11+B12+B15+B16+B23</f>
        <v>-655605</v>
      </c>
      <c r="C25" s="40">
        <f>C17+C23</f>
        <v>3878839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ht="15.75" thickTop="1" x14ac:dyDescent="0.25">
      <c r="A26" s="3" t="s">
        <v>1</v>
      </c>
      <c r="B26" s="19"/>
      <c r="C26" s="21">
        <v>-698695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37" t="s">
        <v>0</v>
      </c>
      <c r="B27" s="38">
        <f>B25</f>
        <v>-655605</v>
      </c>
      <c r="C27" s="39">
        <f>SUM(C25:C26)</f>
        <v>3180144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"/>
      <c r="C28" s="14"/>
    </row>
    <row r="29" spans="1:11" x14ac:dyDescent="0.25">
      <c r="A29" s="1"/>
      <c r="B29" s="1"/>
      <c r="C29" s="1"/>
    </row>
    <row r="30" spans="1:11" x14ac:dyDescent="0.25">
      <c r="A30" s="1"/>
      <c r="C30" s="1"/>
    </row>
    <row r="35" spans="10:10" x14ac:dyDescent="0.25">
      <c r="J35" s="46"/>
    </row>
  </sheetData>
  <mergeCells count="1">
    <mergeCell ref="A2:A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2020-02-25T08:10:54Z</cp:lastPrinted>
  <dcterms:created xsi:type="dcterms:W3CDTF">2018-06-20T15:30:23Z</dcterms:created>
  <dcterms:modified xsi:type="dcterms:W3CDTF">2020-07-03T11:41:32Z</dcterms:modified>
</cp:coreProperties>
</file>