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45" windowWidth="9615" windowHeight="8685" tabRatio="929"/>
  </bookViews>
  <sheets>
    <sheet name="Kopertina" sheetId="1" r:id="rId1"/>
    <sheet name="Aktivet" sheetId="4" r:id="rId2"/>
    <sheet name="Pasivet" sheetId="14" r:id="rId3"/>
    <sheet name="Rezultati" sheetId="15" r:id="rId4"/>
    <sheet name="Kapitali" sheetId="41" r:id="rId5"/>
    <sheet name=" FLUKSI M D" sheetId="29" r:id="rId6"/>
    <sheet name="Inventari" sheetId="31" r:id="rId7"/>
    <sheet name="Aktivet  Afatgjate" sheetId="32" r:id="rId8"/>
    <sheet name="Pasqyra_ 1_ dhe  _2_" sheetId="33" r:id="rId9"/>
    <sheet name="Shenimet" sheetId="21" r:id="rId10"/>
  </sheets>
  <externalReferences>
    <externalReference r:id="rId11"/>
  </externalReferences>
  <calcPr calcId="144525"/>
</workbook>
</file>

<file path=xl/calcChain.xml><?xml version="1.0" encoding="utf-8"?>
<calcChain xmlns="http://schemas.openxmlformats.org/spreadsheetml/2006/main">
  <c r="E46" i="21" l="1"/>
  <c r="J8" i="33"/>
  <c r="I11" i="33"/>
  <c r="G10" i="14" l="1"/>
  <c r="G13" i="14"/>
  <c r="G12" i="4"/>
  <c r="G8" i="14" l="1"/>
  <c r="F12" i="15"/>
  <c r="G44" i="32"/>
  <c r="G18" i="15"/>
  <c r="G35" i="4"/>
  <c r="G33" i="4" s="1"/>
  <c r="G20" i="4"/>
  <c r="G8" i="4" l="1"/>
  <c r="G7" i="4" s="1"/>
  <c r="G44" i="4" s="1"/>
  <c r="E12" i="32" l="1"/>
  <c r="G12" i="32" s="1"/>
  <c r="E28" i="32" s="1"/>
  <c r="G26" i="32" l="1"/>
  <c r="E8" i="31" l="1"/>
  <c r="E9" i="31"/>
  <c r="E10" i="31"/>
  <c r="E11" i="31"/>
  <c r="E12" i="31"/>
  <c r="E13" i="31"/>
  <c r="E14" i="31"/>
  <c r="E15" i="31"/>
  <c r="E16" i="31"/>
  <c r="E17" i="31"/>
  <c r="E18" i="31"/>
  <c r="E19" i="31"/>
  <c r="E20" i="31"/>
  <c r="E21" i="31"/>
  <c r="E22" i="31"/>
  <c r="E7" i="31"/>
  <c r="C23" i="41" l="1"/>
  <c r="I22" i="41"/>
  <c r="I21" i="41"/>
  <c r="I20" i="41"/>
  <c r="I19" i="41"/>
  <c r="I18" i="41"/>
  <c r="I17" i="41"/>
  <c r="I16" i="41"/>
  <c r="I15" i="41"/>
  <c r="I14" i="41"/>
  <c r="I13" i="41"/>
  <c r="I9" i="41"/>
  <c r="C9" i="41"/>
  <c r="J75" i="33" l="1"/>
  <c r="E13" i="29" l="1"/>
  <c r="F23" i="31" l="1"/>
  <c r="G19" i="15"/>
  <c r="G28" i="15" s="1"/>
  <c r="G29" i="15" s="1"/>
  <c r="G30" i="15" l="1"/>
  <c r="F13" i="29" l="1"/>
  <c r="F27" i="29" s="1"/>
  <c r="F29" i="29" s="1"/>
  <c r="I8" i="33"/>
  <c r="J11" i="33"/>
  <c r="F13" i="15" l="1"/>
  <c r="F18" i="15" s="1"/>
  <c r="F19" i="15" s="1"/>
  <c r="J71" i="33"/>
  <c r="J65" i="33"/>
  <c r="F28" i="15" l="1"/>
  <c r="F29" i="15" s="1"/>
  <c r="J96" i="33"/>
  <c r="F30" i="15" l="1"/>
  <c r="G45" i="14" s="1"/>
  <c r="G12" i="41" l="1"/>
  <c r="G35" i="14"/>
  <c r="G46" i="14" s="1"/>
  <c r="I71" i="33"/>
  <c r="H35" i="14"/>
  <c r="G23" i="41" l="1"/>
  <c r="I23" i="41" s="1"/>
  <c r="I12" i="41"/>
  <c r="I12" i="33"/>
  <c r="J12" i="33"/>
  <c r="I24" i="33"/>
  <c r="J24" i="33"/>
  <c r="H27" i="14"/>
  <c r="H26" i="14" s="1"/>
  <c r="H13" i="14"/>
  <c r="H30" i="4"/>
  <c r="H20" i="4"/>
  <c r="H12" i="4"/>
  <c r="H8" i="4"/>
  <c r="E50" i="32"/>
  <c r="D50" i="32"/>
  <c r="G49" i="32"/>
  <c r="G48" i="32"/>
  <c r="G47" i="32"/>
  <c r="G46" i="32"/>
  <c r="G45" i="32"/>
  <c r="G43" i="32"/>
  <c r="G41" i="32"/>
  <c r="F34" i="32"/>
  <c r="D34" i="32"/>
  <c r="G33" i="32"/>
  <c r="G32" i="32"/>
  <c r="G31" i="32"/>
  <c r="G29" i="32"/>
  <c r="G28" i="32"/>
  <c r="G27" i="32"/>
  <c r="G25" i="32"/>
  <c r="F18" i="32"/>
  <c r="E18" i="32"/>
  <c r="D18" i="32"/>
  <c r="G17" i="32"/>
  <c r="G16" i="32"/>
  <c r="G15" i="32"/>
  <c r="G14" i="32"/>
  <c r="G13" i="32"/>
  <c r="G11" i="32"/>
  <c r="G10" i="32"/>
  <c r="G9" i="32"/>
  <c r="E29" i="29" l="1"/>
  <c r="E27" i="29" s="1"/>
  <c r="H7" i="4"/>
  <c r="H8" i="14"/>
  <c r="G18" i="32"/>
  <c r="I65" i="33"/>
  <c r="I96" i="33" s="1"/>
  <c r="H46" i="14" l="1"/>
  <c r="H34" i="14"/>
  <c r="E34" i="32" l="1"/>
  <c r="G34" i="32"/>
  <c r="F42" i="32"/>
  <c r="F50" i="32" s="1"/>
  <c r="G42" i="32" l="1"/>
  <c r="G50" i="32" s="1"/>
  <c r="H35" i="4"/>
  <c r="H33" i="4" s="1"/>
  <c r="H44" i="4" s="1"/>
</calcChain>
</file>

<file path=xl/sharedStrings.xml><?xml version="1.0" encoding="utf-8"?>
<sst xmlns="http://schemas.openxmlformats.org/spreadsheetml/2006/main" count="569" uniqueCount="398">
  <si>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</si>
  <si>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</si>
  <si>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</si>
  <si>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</si>
  <si>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</si>
  <si>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</si>
  <si>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</si>
  <si>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</si>
  <si>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A   K   T   I   V   E   T</t>
  </si>
  <si>
    <t>Shenime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</si>
  <si>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</si>
  <si>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</si>
  <si>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</si>
  <si>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</si>
  <si>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</si>
  <si>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</si>
  <si>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A K T I V E T    A F A T G J A T A</t>
  </si>
  <si>
    <t>Investimet  financiare afatgjata</t>
  </si>
  <si>
    <t>Aktive afatgjata materiale</t>
  </si>
  <si>
    <t>Ativet biologjike afatgjata</t>
  </si>
  <si>
    <t>Aktive afatgjata jo materiale</t>
  </si>
  <si>
    <t>Kapitali aksioner i pa paguar</t>
  </si>
  <si>
    <t>Aktive te tjera afatgjata</t>
  </si>
  <si>
    <t>Toka</t>
  </si>
  <si>
    <t>Derivativet</t>
  </si>
  <si>
    <t>Huamarjet</t>
  </si>
  <si>
    <t>Huat  dhe  parapagimet</t>
  </si>
  <si>
    <t>Grantet dhe te ardhurat e shtyra</t>
  </si>
  <si>
    <t>Banka</t>
  </si>
  <si>
    <t>Arka</t>
  </si>
  <si>
    <t>Bono te konvertueshme</t>
  </si>
  <si>
    <t>Veprimtaria  Kryesore</t>
  </si>
  <si>
    <t>Te pagushme ndaj furnitoreve</t>
  </si>
  <si>
    <t>Huat  afatgjata</t>
  </si>
  <si>
    <t>Provizionet afatgjata</t>
  </si>
  <si>
    <t>III</t>
  </si>
  <si>
    <t xml:space="preserve">K A P I T A L I </t>
  </si>
  <si>
    <t>Aksionet e pakices (PF te konsoliduara)</t>
  </si>
  <si>
    <t>Kapitali aksionereve te shoq.meme (PF te kons.)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</si>
  <si>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</si>
  <si>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</si>
  <si>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</si>
  <si>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</si>
  <si>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</si>
  <si>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</si>
  <si>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</si>
  <si>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PASIVET  DHE  KAPITALI</t>
  </si>
  <si>
    <t>P A S I V E T      A F A T S H K U R T E R A</t>
  </si>
  <si>
    <t>P A S I V E T      A F A T G J A T A</t>
  </si>
  <si>
    <t>TOTALI   PASIVEVE   DHE   KAPITALIT  (I+II+III)</t>
  </si>
  <si>
    <t>T O T A L I      P A S I V E V E      ( I+II )</t>
  </si>
  <si>
    <t>T O T A L I     A K T I V E V E   ( I + II )</t>
  </si>
  <si>
    <t>Shitjet neto</t>
  </si>
  <si>
    <t>Te ardhura te tjera nga veprimtaria e shfrytezimit</t>
  </si>
  <si>
    <t>Te ardhurat dhe shpenzimet financiare nga njesite e kontrolluara</t>
  </si>
  <si>
    <t xml:space="preserve">Te ardhurat dhe shpenzimet financiare </t>
  </si>
  <si>
    <t xml:space="preserve">Te ardh.e shpenz. financ.nga inves.te tjera financ.afatgjata </t>
  </si>
  <si>
    <t>Fitimet (Humbjet) nga kursi kembimit</t>
  </si>
  <si>
    <t>Te ardhura dhe shpenzime te tjera financiare</t>
  </si>
  <si>
    <t>Totali i te Ardhurave dhe Shpenzimeve financiare</t>
  </si>
  <si>
    <t>Shpenzimet e tatimit mbi fitimin</t>
  </si>
  <si>
    <t>Te pagushme ndaj punonjesve</t>
  </si>
  <si>
    <t>TOTALI</t>
  </si>
  <si>
    <t>Per Drejtimin  e Njesise  Ekonomike</t>
  </si>
  <si>
    <t>Ligjit Nr. 9228 Date 29.04.2004     Per Kontabilitetin dhe Pasqyrat Financiare  )</t>
  </si>
  <si>
    <t>Fluksi monetar nga veprimtarite investuese</t>
  </si>
  <si>
    <t>Blerja e aktiveve afatgjata materiale</t>
  </si>
  <si>
    <t>Te ardhura nga shitja e paisjeve</t>
  </si>
  <si>
    <t>Interesi i arketuar</t>
  </si>
  <si>
    <t>Dividentet e arketuar</t>
  </si>
  <si>
    <t>MM neto te perdoruara ne veprimtarite investuese</t>
  </si>
  <si>
    <t>Fluksi monetar nga aktivitetet financiare</t>
  </si>
  <si>
    <t>Te ardhura nga huamarrje afatgjata</t>
  </si>
  <si>
    <t>Pagesat e detyrimive te qerase financiare</t>
  </si>
  <si>
    <t>Dividente te paguar</t>
  </si>
  <si>
    <t>Rritja/Renia neto e mjeteve monetare</t>
  </si>
  <si>
    <t>Mjetet monetare ne fillim te periudhes kontabel</t>
  </si>
  <si>
    <t>Mjetet monetare ne fund te periudhes kontabel</t>
  </si>
  <si>
    <t>Te ardhura nga emetimi i kapitalit aksioner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</si>
  <si>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</si>
  <si>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</si>
  <si>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</si>
  <si>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</si>
  <si>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</si>
  <si>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</si>
  <si>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</si>
  <si>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</si>
  <si>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>Leke</t>
  </si>
  <si>
    <t xml:space="preserve">  Periudha  Kontabel e Pasqyrave Financiare</t>
  </si>
  <si>
    <t>&gt;</t>
  </si>
  <si>
    <t>Kliente</t>
  </si>
  <si>
    <t>Debitore,Kreditore te tjere</t>
  </si>
  <si>
    <t>Tatim mbi fitimin</t>
  </si>
  <si>
    <t>Tvsh</t>
  </si>
  <si>
    <t>Makineri dhe paisje</t>
  </si>
  <si>
    <t>Inventari Imet</t>
  </si>
  <si>
    <t>Te drejta e detyrime ndaj ortakeve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</si>
  <si>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</si>
  <si>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</si>
  <si>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</si>
  <si>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</si>
  <si>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</si>
  <si>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</si>
  <si>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 xml:space="preserve">Aktive tjera afat gjata materiale </t>
  </si>
  <si>
    <t>Debitore dhe Kreditore te tjere</t>
  </si>
  <si>
    <t>Dividente per tu paguar</t>
  </si>
  <si>
    <t>Njesite ose aksionet e thesarit (Negative)</t>
  </si>
  <si>
    <t>Materialet e konsumuara</t>
  </si>
  <si>
    <t>Kosto e punes</t>
  </si>
  <si>
    <t>Pagat e personelit</t>
  </si>
  <si>
    <t>Shpenzimet per sigurime shoqerore e shendetesore</t>
  </si>
  <si>
    <t>Amortizimet dhe zhvleresimet</t>
  </si>
  <si>
    <t>Totali shpenzimeve  (  shumat  4 - 7 )</t>
  </si>
  <si>
    <t>Fitimi (humbja) nga veprimtarite e kryesore (1+2+/-3-8)</t>
  </si>
  <si>
    <t>Te ardhurat dhe shpenzimet financiare nga pjesemarrjet</t>
  </si>
  <si>
    <t>Te ardhurat dhe shpenzimet nga interesat</t>
  </si>
  <si>
    <t>Elementet e pasqyrave te konsoliduara</t>
  </si>
  <si>
    <t>Fitimi (humbja) para tatimit  ( 9 +/- 13 )</t>
  </si>
  <si>
    <t>Fitimi (humbja) neto e vitit financiar  ( 14 - 15 )</t>
  </si>
  <si>
    <t>(  Bazuar ne klasifikimin e Shpenzimeve sipas Natyres  )</t>
  </si>
  <si>
    <t>Pershkrimi  i  Elementeve</t>
  </si>
  <si>
    <t>Periudha</t>
  </si>
  <si>
    <t>Raportuese</t>
  </si>
  <si>
    <t>Para ardhese</t>
  </si>
  <si>
    <t>A K T I V E T    A F A T S H K U R T R A</t>
  </si>
  <si>
    <t>Derivative dhe aktive te mbajtura per tregtim</t>
  </si>
  <si>
    <t>Aktive te tjera financiare afatshkurtra</t>
  </si>
  <si>
    <t>Aktive biologjike afatshkurtra</t>
  </si>
  <si>
    <t>Aktive afatshkurtra te mbajtura per rishitje</t>
  </si>
  <si>
    <t>Produkte te gatshme</t>
  </si>
  <si>
    <t>Shpenzime te periudhave te ardhshme</t>
  </si>
  <si>
    <t>Provizionet afatshkurtra</t>
  </si>
  <si>
    <t>Ndrysh.ne invent.prod.gatshme e prodhimit ne proces</t>
  </si>
  <si>
    <t>Blerja e njesisese kontrolluar X minus parate e Arketuara</t>
  </si>
  <si>
    <t>MM neto e perdorur ne veprimtarite Financiare</t>
  </si>
  <si>
    <t>Emertimi dhe Forma ligjore</t>
  </si>
  <si>
    <t>Po</t>
  </si>
  <si>
    <t>Jo</t>
  </si>
  <si>
    <t>Ne   Leke</t>
  </si>
  <si>
    <t>Ngurtesime</t>
  </si>
  <si>
    <t xml:space="preserve"> </t>
  </si>
  <si>
    <t>Hua,bono dhe detyrime nga qeraja financiare(Leasing)</t>
  </si>
  <si>
    <t xml:space="preserve">(  Ne zbatim te Standartit Kombetar te Kontabilitetit Nr.2 dhe </t>
  </si>
  <si>
    <t>1P</t>
  </si>
  <si>
    <t>2P</t>
  </si>
  <si>
    <t>3P</t>
  </si>
  <si>
    <t>4P</t>
  </si>
  <si>
    <t>5P</t>
  </si>
  <si>
    <t>7P</t>
  </si>
  <si>
    <t>8P</t>
  </si>
  <si>
    <t>12P</t>
  </si>
  <si>
    <t>13P</t>
  </si>
  <si>
    <t>14P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</si>
  <si>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</si>
  <si>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</si>
  <si>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</si>
  <si>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</si>
  <si>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</si>
  <si>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</si>
  <si>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</si>
  <si>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</si>
  <si>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</si>
  <si>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</si>
  <si>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</si>
  <si>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12A</t>
  </si>
  <si>
    <t>13A</t>
  </si>
  <si>
    <t>Pasqyra e fluksit monetar - Metoda Direkte</t>
  </si>
  <si>
    <t>Mjete monetare (MM) te arketuara nga klientet</t>
  </si>
  <si>
    <t>MM te ardhura nga veprimtarite</t>
  </si>
  <si>
    <t>Tatim mbi fitimin I paguar</t>
  </si>
  <si>
    <t>MM neto nga veprimtarite e shfrytezimit</t>
  </si>
  <si>
    <t>Fluksi monetar nga veprimtarite e shfrytezimit</t>
  </si>
  <si>
    <t>Parapagime dhe shpenzime te shtyra</t>
  </si>
  <si>
    <t>Huamarje te tjera afatgjata</t>
  </si>
  <si>
    <t>te dhjeta mbas presjes</t>
  </si>
  <si>
    <t>Huamarrje afat shkurtra</t>
  </si>
  <si>
    <t>14A</t>
  </si>
  <si>
    <t>6P</t>
  </si>
  <si>
    <t>9P</t>
  </si>
  <si>
    <t>16P</t>
  </si>
  <si>
    <t>Interesi I paguar    te  tjera</t>
  </si>
  <si>
    <t>Sasia</t>
  </si>
  <si>
    <t>Emertimi</t>
  </si>
  <si>
    <t>Gjendje</t>
  </si>
  <si>
    <t>Shtesa</t>
  </si>
  <si>
    <t>Pakesime</t>
  </si>
  <si>
    <t>Ndertime</t>
  </si>
  <si>
    <t>Makineri,paisje</t>
  </si>
  <si>
    <t>Mjete transporti</t>
  </si>
  <si>
    <t>kompjuterike</t>
  </si>
  <si>
    <t>Zyre</t>
  </si>
  <si>
    <t xml:space="preserve">             TOTALI</t>
  </si>
  <si>
    <t>Makineri,paisje,vegla</t>
  </si>
  <si>
    <t>Administratori</t>
  </si>
  <si>
    <t>Pasqyre Nr.1</t>
  </si>
  <si>
    <t>Në ooo/Lekë</t>
  </si>
  <si>
    <t>ANEKS STATISTIKOR</t>
  </si>
  <si>
    <t>TE ARDHURAT</t>
  </si>
  <si>
    <t>Numri i Llogarise</t>
  </si>
  <si>
    <t>Kodi Statistikor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</si>
  <si>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</si>
  <si>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</si>
  <si>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</si>
  <si>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</si>
  <si>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</si>
  <si>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</si>
  <si>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</si>
  <si>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</si>
  <si>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</si>
  <si>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</si>
  <si>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</si>
  <si>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</si>
  <si>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</si>
  <si>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</si>
  <si>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</si>
  <si>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</si>
  <si>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</si>
  <si>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</si>
  <si>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</si>
  <si>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</si>
  <si>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</si>
  <si>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</si>
  <si>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</si>
  <si>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</si>
  <si>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</si>
  <si>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</si>
  <si>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</si>
  <si>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</si>
  <si>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</si>
  <si>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</si>
  <si>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</si>
  <si>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</si>
  <si>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</si>
  <si>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</si>
  <si>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</si>
  <si>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t xml:space="preserve"> e) </t>
  </si>
  <si>
    <t xml:space="preserve"> Shpenzime per sherbime</t>
  </si>
  <si>
    <t>605/2</t>
  </si>
  <si>
    <t>Shpenzime per personelin (a+b)</t>
  </si>
  <si>
    <t>a-</t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</si>
  <si>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</si>
  <si>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</si>
  <si>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</si>
  <si>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</si>
  <si>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</si>
  <si>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</si>
  <si>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</si>
  <si>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</si>
  <si>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</si>
  <si>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</si>
  <si>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</si>
  <si>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</si>
  <si>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</si>
  <si>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</si>
  <si>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</si>
  <si>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</si>
  <si>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</si>
  <si>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</si>
  <si>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</si>
  <si>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</si>
  <si>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</si>
  <si>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</si>
  <si>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</si>
  <si>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</si>
  <si>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</si>
  <si>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</si>
  <si>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</si>
  <si>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</si>
  <si>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</si>
  <si>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</si>
  <si>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</si>
  <si>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</si>
  <si>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</si>
  <si>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</si>
  <si>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</si>
  <si>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</si>
  <si>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</si>
  <si>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Financieri</t>
  </si>
  <si>
    <t>Kruje</t>
  </si>
  <si>
    <t xml:space="preserve">  Kruje</t>
  </si>
  <si>
    <t xml:space="preserve"> Ndryshimet e gjëndjeve të Mallrave (+/-)</t>
  </si>
  <si>
    <t xml:space="preserve"> Pagat e personelit</t>
  </si>
  <si>
    <t xml:space="preserve">dhe udhezimet  e  standarteve  te  KKK   te  vendit  tone .  </t>
  </si>
  <si>
    <t xml:space="preserve">Ne  postet  e  bilancit  eshte  ndjekur  parimi  I  konstatimit  I  drejtave  dhe  detyrimeve  </t>
  </si>
  <si>
    <t>ne  momentin  e  ndodhjes.</t>
  </si>
  <si>
    <t>Rrethi   Kruje</t>
  </si>
  <si>
    <t>nr</t>
  </si>
  <si>
    <t>njesia</t>
  </si>
  <si>
    <t>sasia</t>
  </si>
  <si>
    <t>cmimi</t>
  </si>
  <si>
    <t>vlera</t>
  </si>
  <si>
    <t>Administrator</t>
  </si>
  <si>
    <t xml:space="preserve">Shoqeria   "   Afrim  Bici " </t>
  </si>
  <si>
    <t>NIPTI  :  K64112202A</t>
  </si>
  <si>
    <t>Pasive  afat  gjate</t>
  </si>
  <si>
    <t>Afrim  Bici</t>
  </si>
  <si>
    <t>14/02/2005</t>
  </si>
  <si>
    <t>Tregeti - Artikuj  Ushqimore</t>
  </si>
  <si>
    <t>K64112202A</t>
  </si>
  <si>
    <t>Inventari  eshte  llogaritur  me  kosto  historike  bazuar  ne  nenin  14-15  te  SKK  nr 4.</t>
  </si>
  <si>
    <t>Pasqyra  te  ardhura  shpenzime  tregon  pozicionin e perfonances  te  rentabilitetit</t>
  </si>
  <si>
    <t>Subjekti  :  Afrim  Bici</t>
  </si>
  <si>
    <t>Nipti:     K64112202A</t>
  </si>
  <si>
    <t>Ledio   Bici</t>
  </si>
  <si>
    <t>Viti 2017</t>
  </si>
  <si>
    <t>Shpenzime te tjera   nafte.sherbime etj</t>
  </si>
  <si>
    <t>Viti 2018</t>
  </si>
  <si>
    <t>te firmes.</t>
  </si>
  <si>
    <t>ne krahesim me vitin e kaluar treguesit jane me te larte.</t>
  </si>
  <si>
    <t>Llogaritja e amortizimit te nderteses eshte per me vleren e mbetur me norme 5%</t>
  </si>
  <si>
    <t>MIELL</t>
  </si>
  <si>
    <t>HIME MISRI</t>
  </si>
  <si>
    <t>KRIPE</t>
  </si>
  <si>
    <t>PRODUKTE BUQESORE</t>
  </si>
  <si>
    <t>TERSHERE</t>
  </si>
  <si>
    <t>MIELL MISRI</t>
  </si>
  <si>
    <t>MIELL FINESA</t>
  </si>
  <si>
    <t>MISER</t>
  </si>
  <si>
    <t>GRURE</t>
  </si>
  <si>
    <t>NITRAT</t>
  </si>
  <si>
    <t>URE</t>
  </si>
  <si>
    <t>SOJE</t>
  </si>
  <si>
    <t>SUPERFOSFAT</t>
  </si>
  <si>
    <t>DAP</t>
  </si>
  <si>
    <t>KG</t>
  </si>
  <si>
    <t>Nje pasqyre e pa Konsoliduar</t>
  </si>
  <si>
    <t>Aksione thesari</t>
  </si>
  <si>
    <t>Rezerva stat.ligjore</t>
  </si>
  <si>
    <t xml:space="preserve">Fitimi pashperndare </t>
  </si>
  <si>
    <t>Rezerva te tjera</t>
  </si>
  <si>
    <t>A</t>
  </si>
  <si>
    <t>Efekti ndryshimeve ne politikat kontabel</t>
  </si>
  <si>
    <t>B</t>
  </si>
  <si>
    <t>Pozicioni i rregulluar</t>
  </si>
  <si>
    <t>Fitimi neto per periudhen kontabel</t>
  </si>
  <si>
    <t>Dividentet e paguar</t>
  </si>
  <si>
    <t>Trasferime ne rezerven ligjore</t>
  </si>
  <si>
    <t>Trasferime ne rezerven statuore</t>
  </si>
  <si>
    <t>Trasferime ne rezerva per investime</t>
  </si>
  <si>
    <t>Emetimi I kapitalit aksionar</t>
  </si>
  <si>
    <t>Rezerva rivleresimi I AAGJ</t>
  </si>
  <si>
    <t>Trasferim ne detyrimet</t>
  </si>
  <si>
    <t>Blerje aksionesh thesari</t>
  </si>
  <si>
    <t>Terheqje kapitali per zvogelim</t>
  </si>
  <si>
    <t>LLOJI</t>
  </si>
  <si>
    <t>KAMION</t>
  </si>
  <si>
    <t>TARGA</t>
  </si>
  <si>
    <t>AA433LL</t>
  </si>
  <si>
    <t>NR I SHASISE</t>
  </si>
  <si>
    <t>WDB6703521N102624</t>
  </si>
  <si>
    <t>BERSI PANXH</t>
  </si>
  <si>
    <t>HIME</t>
  </si>
  <si>
    <t>Inventari      31/12/2019</t>
  </si>
  <si>
    <t>Aktivet Afatgjata Materiale  me vlere fillestare   2019</t>
  </si>
  <si>
    <t>01.01.2019</t>
  </si>
  <si>
    <t>31.12.2019</t>
  </si>
  <si>
    <t>Amortizimi A.A.Materiale   2019</t>
  </si>
  <si>
    <t>AA59</t>
  </si>
  <si>
    <t>Pasqyra   e   te   Ardhurave   dhe   Shpenzimeve     2019</t>
  </si>
  <si>
    <t>Vlera Kontabel Neto e A.A.Materiale  2019</t>
  </si>
  <si>
    <t>Viti   2019</t>
  </si>
  <si>
    <t>01/01/2019</t>
  </si>
  <si>
    <t>31/12/2019</t>
  </si>
  <si>
    <t>15/03/2020</t>
  </si>
  <si>
    <t>Pasqyrat    Financiare    te    Vitit   2019</t>
  </si>
  <si>
    <t>Inventari I mjeteve te transportit     31/12/2019</t>
  </si>
  <si>
    <t>AUTOVETURE</t>
  </si>
  <si>
    <t>WDB9066111S233812</t>
  </si>
  <si>
    <t>Para ardhese 2018</t>
  </si>
  <si>
    <t>Pasqyra  e  Ndryshimeve  ne  Kapital  2019</t>
  </si>
  <si>
    <t>Pozicioni me 31 dhjetor 2019</t>
  </si>
  <si>
    <t>MM te paguara ndaj furnitoreve dhe punonjesve dhe kreditoreve</t>
  </si>
  <si>
    <t>Pasqyra   e   Fluksit   Monetar  -  Metoda  Direkte   2019</t>
  </si>
  <si>
    <t>Pozicioni me 31 dhjetor 2018</t>
  </si>
  <si>
    <t>Viti 2019</t>
  </si>
  <si>
    <t>viti 2019</t>
  </si>
  <si>
    <t>Marzhi I shitjeve per vitin 2019 eshte15.9%. ,ndersa norma e fitimit ne3.4%</t>
  </si>
  <si>
    <t>Bilancit I bashkengjiten  dhe pasqyrat shtese:</t>
  </si>
  <si>
    <t xml:space="preserve">   -Paqyra e rezultatit financiar te ardhura dhe shpenzime</t>
  </si>
  <si>
    <t xml:space="preserve">   -Pasqyra e kapitalit </t>
  </si>
  <si>
    <t xml:space="preserve">   -Pasyra e fluksit te parase</t>
  </si>
  <si>
    <t xml:space="preserve">   -Paqyra e aneksit statistikor</t>
  </si>
  <si>
    <t xml:space="preserve">   -Gjendja kontabele e mallrave 31.12.2019</t>
  </si>
  <si>
    <t xml:space="preserve">    -Aktive afat gjata dhe llogaritja e amortizimit </t>
  </si>
  <si>
    <t xml:space="preserve">Pasqyrat  financiare  te  vitit  2019 jane  bazuar  ne  planin  unik  kontabel  </t>
  </si>
  <si>
    <t xml:space="preserve">Ne rubriken e ardhurave eshte vlera e mallrave te shitura </t>
  </si>
  <si>
    <t>Ne rubriken materjale te kosumuara eshte vlera e kosto e mallrave te shitura</t>
  </si>
  <si>
    <t xml:space="preserve">Ne rubriken shpenzime te tjera jane shpenzime per blerej nafte riparime si dhe </t>
  </si>
  <si>
    <t>Sherbime konpjuterike</t>
  </si>
  <si>
    <t>Karburant</t>
  </si>
  <si>
    <t>Riparime te mjeteve</t>
  </si>
  <si>
    <t>Amballash</t>
  </si>
  <si>
    <t>Materjale pastrimi</t>
  </si>
  <si>
    <t>te tjera qe I sherbejne shitjes se mallrave,sipas pasqyres me poshte:</t>
  </si>
  <si>
    <t>S H E N I M E T          SH P J E G U E S E</t>
  </si>
  <si>
    <t>AA599TP</t>
  </si>
  <si>
    <t>AA695OO</t>
  </si>
  <si>
    <t>WDB6683521NO76428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</si>
</sst>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_L_e_k_-;\-* #,##0.00_L_e_k_-;_-* &quot;-&quot;??_L_e_k_-;_-@_-"/>
    <numFmt numFmtId="165" formatCode="#,##0.0"/>
    <numFmt numFmtId="166" formatCode="_-* #,##0_L_e_k_-;\-* #,##0_L_e_k_-;_-* &quot;-&quot;??_L_e_k_-;_-@_-"/>
    <numFmt numFmtId="167" formatCode="_-* #,##0.0_L_e_k_-;\-* #,##0.0_L_e_k_-;_-* &quot;-&quot;??_L_e_k_-;_-@_-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sz val="10"/>
      <name val="Arial CE"/>
    </font>
    <font>
      <sz val="8"/>
      <name val="Arial"/>
      <family val="2"/>
    </font>
    <font>
      <u/>
      <sz val="14"/>
      <color indexed="8"/>
      <name val="Arial"/>
      <family val="2"/>
    </font>
    <font>
      <sz val="12"/>
      <color rgb="FF333333"/>
      <name val="Tahoma"/>
      <family val="2"/>
    </font>
    <font>
      <u/>
      <sz val="9"/>
      <name val="Arial"/>
      <family val="2"/>
    </font>
    <font>
      <sz val="26"/>
      <name val="Arial Narrow"/>
      <family val="2"/>
    </font>
    <font>
      <sz val="26"/>
      <name val="Arial"/>
      <family val="2"/>
    </font>
    <font>
      <u/>
      <sz val="10"/>
      <name val="Arial"/>
      <family val="2"/>
    </font>
    <font>
      <u/>
      <sz val="10"/>
      <color indexed="8"/>
      <name val="Arial"/>
      <family val="2"/>
    </font>
    <font>
      <u/>
      <sz val="14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indexed="8"/>
      <name val="Arial"/>
      <family val="2"/>
    </font>
    <font>
      <sz val="12"/>
      <color rgb="FF00B0F0"/>
      <name val="Calibri"/>
      <family val="2"/>
      <scheme val="minor"/>
    </font>
    <font>
      <sz val="12"/>
      <name val="Calibri"/>
      <family val="2"/>
      <scheme val="minor"/>
    </font>
    <font>
      <sz val="12"/>
      <name val="Arial"/>
      <family val="2"/>
      <charset val="238"/>
    </font>
    <font>
      <i/>
      <sz val="10"/>
      <color indexed="8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rgb="FFEFEFEF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164" fontId="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20" fillId="0" borderId="0"/>
    <xf numFmtId="0" fontId="20" fillId="0" borderId="0"/>
    <xf numFmtId="0" fontId="39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362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0" fontId="4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1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3" fontId="7" fillId="0" borderId="0" xfId="0" applyNumberFormat="1" applyFon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3" fontId="7" fillId="0" borderId="0" xfId="0" applyNumberFormat="1" applyFont="1" applyBorder="1"/>
    <xf numFmtId="3" fontId="5" fillId="0" borderId="0" xfId="0" applyNumberFormat="1" applyFont="1" applyAlignment="1">
      <alignment horizontal="center" vertical="center"/>
    </xf>
    <xf numFmtId="3" fontId="15" fillId="0" borderId="0" xfId="0" applyNumberFormat="1" applyFont="1"/>
    <xf numFmtId="3" fontId="14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3" fontId="16" fillId="0" borderId="0" xfId="0" applyNumberFormat="1" applyFont="1" applyAlignment="1">
      <alignment vertical="center"/>
    </xf>
    <xf numFmtId="0" fontId="17" fillId="0" borderId="0" xfId="0" applyFont="1" applyAlignment="1">
      <alignment horizontal="center"/>
    </xf>
    <xf numFmtId="0" fontId="17" fillId="0" borderId="0" xfId="0" applyFont="1"/>
    <xf numFmtId="3" fontId="17" fillId="0" borderId="0" xfId="0" applyNumberFormat="1" applyFont="1"/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3" fontId="17" fillId="0" borderId="0" xfId="0" applyNumberFormat="1" applyFont="1" applyBorder="1" applyAlignment="1">
      <alignment vertical="center"/>
    </xf>
    <xf numFmtId="0" fontId="19" fillId="3" borderId="0" xfId="0" applyFont="1" applyFill="1" applyAlignment="1">
      <alignment vertical="center"/>
    </xf>
    <xf numFmtId="166" fontId="14" fillId="0" borderId="0" xfId="1" applyNumberFormat="1" applyFont="1" applyAlignment="1">
      <alignment vertical="center"/>
    </xf>
    <xf numFmtId="166" fontId="13" fillId="0" borderId="0" xfId="1" applyNumberFormat="1" applyFont="1" applyAlignment="1">
      <alignment vertical="center"/>
    </xf>
    <xf numFmtId="0" fontId="19" fillId="0" borderId="0" xfId="0" applyFont="1" applyFill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3" fontId="17" fillId="0" borderId="0" xfId="0" applyNumberFormat="1" applyFont="1" applyFill="1" applyBorder="1" applyAlignment="1">
      <alignment vertical="center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right"/>
    </xf>
    <xf numFmtId="0" fontId="13" fillId="0" borderId="0" xfId="0" applyFont="1" applyFill="1" applyBorder="1"/>
    <xf numFmtId="3" fontId="17" fillId="0" borderId="0" xfId="0" applyNumberFormat="1" applyFont="1" applyFill="1" applyBorder="1"/>
    <xf numFmtId="0" fontId="13" fillId="0" borderId="0" xfId="0" applyFont="1" applyFill="1" applyAlignment="1">
      <alignment horizontal="center"/>
    </xf>
    <xf numFmtId="0" fontId="13" fillId="0" borderId="0" xfId="0" applyFont="1" applyFill="1"/>
    <xf numFmtId="3" fontId="17" fillId="0" borderId="0" xfId="0" applyNumberFormat="1" applyFont="1" applyFill="1"/>
    <xf numFmtId="3" fontId="0" fillId="0" borderId="0" xfId="0" applyNumberFormat="1"/>
    <xf numFmtId="3" fontId="21" fillId="0" borderId="0" xfId="0" applyNumberFormat="1" applyFont="1" applyBorder="1"/>
    <xf numFmtId="1" fontId="0" fillId="0" borderId="0" xfId="0" applyNumberFormat="1"/>
    <xf numFmtId="0" fontId="2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16" fillId="0" borderId="4" xfId="0" applyFont="1" applyBorder="1"/>
    <xf numFmtId="0" fontId="16" fillId="0" borderId="0" xfId="0" applyFont="1" applyBorder="1"/>
    <xf numFmtId="0" fontId="16" fillId="0" borderId="5" xfId="0" applyFont="1" applyBorder="1"/>
    <xf numFmtId="0" fontId="16" fillId="0" borderId="6" xfId="0" applyFont="1" applyBorder="1"/>
    <xf numFmtId="0" fontId="16" fillId="0" borderId="7" xfId="0" applyFont="1" applyBorder="1"/>
    <xf numFmtId="0" fontId="16" fillId="0" borderId="8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6" fillId="0" borderId="4" xfId="0" applyFont="1" applyBorder="1"/>
    <xf numFmtId="0" fontId="6" fillId="0" borderId="0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2" xfId="0" applyFont="1" applyBorder="1" applyAlignment="1">
      <alignment horizontal="center"/>
    </xf>
    <xf numFmtId="14" fontId="23" fillId="4" borderId="34" xfId="0" applyNumberFormat="1" applyFont="1" applyFill="1" applyBorder="1" applyAlignment="1">
      <alignment horizontal="left" vertical="top" wrapText="1"/>
    </xf>
    <xf numFmtId="0" fontId="6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24" fillId="0" borderId="0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6" fillId="0" borderId="0" xfId="0" applyFont="1" applyBorder="1" applyAlignment="1">
      <alignment horizontal="center"/>
    </xf>
    <xf numFmtId="0" fontId="10" fillId="0" borderId="4" xfId="0" applyFont="1" applyBorder="1"/>
    <xf numFmtId="0" fontId="10" fillId="0" borderId="0" xfId="0" applyFont="1" applyBorder="1"/>
    <xf numFmtId="0" fontId="10" fillId="0" borderId="5" xfId="0" applyFont="1" applyBorder="1"/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4" xfId="1" applyNumberFormat="1" applyFont="1" applyBorder="1"/>
    <xf numFmtId="166" fontId="2" fillId="0" borderId="14" xfId="1" applyNumberFormat="1" applyFont="1" applyBorder="1"/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4" xfId="1" applyNumberFormat="1" applyFont="1" applyBorder="1" applyAlignment="1">
      <alignment vertical="center"/>
    </xf>
    <xf numFmtId="166" fontId="2" fillId="0" borderId="14" xfId="1" applyNumberFormat="1" applyFont="1" applyBorder="1" applyAlignment="1">
      <alignment horizontal="center" vertical="center"/>
    </xf>
    <xf numFmtId="166" fontId="2" fillId="0" borderId="14" xfId="1" applyNumberFormat="1" applyFont="1" applyBorder="1" applyAlignment="1">
      <alignment vertical="center"/>
    </xf>
    <xf numFmtId="0" fontId="30" fillId="0" borderId="12" xfId="0" applyFont="1" applyBorder="1" applyAlignment="1">
      <alignment horizontal="left" vertical="center"/>
    </xf>
    <xf numFmtId="0" fontId="2" fillId="0" borderId="14" xfId="0" applyFont="1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0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2" xfId="0" applyFont="1" applyBorder="1"/>
    <xf numFmtId="166" fontId="2" fillId="0" borderId="14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0" xfId="0" applyFont="1" applyAlignment="1"/>
    <xf numFmtId="0" fontId="30" fillId="0" borderId="0" xfId="0" applyFont="1"/>
    <xf numFmtId="0" fontId="2" fillId="0" borderId="11" xfId="0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0" fontId="5" fillId="0" borderId="14" xfId="0" applyFont="1" applyBorder="1"/>
    <xf numFmtId="3" fontId="2" fillId="0" borderId="14" xfId="2" applyNumberFormat="1" applyFont="1" applyBorder="1"/>
    <xf numFmtId="0" fontId="2" fillId="0" borderId="14" xfId="0" applyFont="1" applyBorder="1"/>
    <xf numFmtId="0" fontId="2" fillId="0" borderId="11" xfId="0" applyFont="1" applyBorder="1"/>
    <xf numFmtId="3" fontId="2" fillId="0" borderId="11" xfId="2" applyNumberFormat="1" applyFont="1" applyBorder="1"/>
    <xf numFmtId="0" fontId="2" fillId="0" borderId="15" xfId="0" applyFont="1" applyBorder="1" applyAlignment="1">
      <alignment vertical="center"/>
    </xf>
    <xf numFmtId="0" fontId="30" fillId="0" borderId="16" xfId="0" applyFont="1" applyBorder="1" applyAlignment="1">
      <alignment vertical="center"/>
    </xf>
    <xf numFmtId="0" fontId="30" fillId="0" borderId="16" xfId="0" applyFont="1" applyBorder="1" applyAlignment="1">
      <alignment horizontal="center" vertical="center"/>
    </xf>
    <xf numFmtId="3" fontId="30" fillId="0" borderId="16" xfId="2" applyNumberFormat="1" applyFont="1" applyBorder="1" applyAlignment="1">
      <alignment vertical="center"/>
    </xf>
    <xf numFmtId="3" fontId="30" fillId="0" borderId="17" xfId="2" applyNumberFormat="1" applyFont="1" applyBorder="1" applyAlignment="1">
      <alignment vertical="center"/>
    </xf>
    <xf numFmtId="1" fontId="2" fillId="0" borderId="14" xfId="0" applyNumberFormat="1" applyFont="1" applyBorder="1"/>
    <xf numFmtId="1" fontId="2" fillId="0" borderId="0" xfId="0" applyNumberFormat="1" applyFont="1"/>
    <xf numFmtId="0" fontId="5" fillId="0" borderId="0" xfId="0" applyFont="1"/>
    <xf numFmtId="3" fontId="2" fillId="0" borderId="0" xfId="0" applyNumberFormat="1" applyFont="1" applyBorder="1"/>
    <xf numFmtId="3" fontId="2" fillId="0" borderId="0" xfId="2" applyNumberFormat="1" applyFont="1" applyFill="1" applyBorder="1"/>
    <xf numFmtId="0" fontId="30" fillId="0" borderId="0" xfId="0" applyFont="1" applyBorder="1"/>
    <xf numFmtId="0" fontId="30" fillId="0" borderId="0" xfId="0" applyFont="1" applyBorder="1" applyAlignment="1">
      <alignment horizontal="right"/>
    </xf>
    <xf numFmtId="0" fontId="2" fillId="0" borderId="11" xfId="4" applyFont="1" applyBorder="1" applyAlignment="1">
      <alignment horizontal="center"/>
    </xf>
    <xf numFmtId="0" fontId="5" fillId="0" borderId="21" xfId="4" applyFont="1" applyBorder="1" applyAlignment="1">
      <alignment horizontal="center" vertical="center" wrapText="1"/>
    </xf>
    <xf numFmtId="0" fontId="2" fillId="0" borderId="22" xfId="4" applyFont="1" applyBorder="1" applyAlignment="1">
      <alignment horizontal="center"/>
    </xf>
    <xf numFmtId="0" fontId="2" fillId="0" borderId="24" xfId="4" applyFont="1" applyBorder="1" applyAlignment="1">
      <alignment horizontal="left"/>
    </xf>
    <xf numFmtId="0" fontId="2" fillId="0" borderId="26" xfId="4" applyFont="1" applyBorder="1" applyAlignment="1">
      <alignment horizontal="center"/>
    </xf>
    <xf numFmtId="0" fontId="2" fillId="0" borderId="14" xfId="4" applyFont="1" applyBorder="1" applyAlignment="1">
      <alignment horizontal="left"/>
    </xf>
    <xf numFmtId="0" fontId="2" fillId="0" borderId="27" xfId="4" applyFont="1" applyBorder="1" applyAlignment="1">
      <alignment horizontal="left"/>
    </xf>
    <xf numFmtId="0" fontId="2" fillId="0" borderId="28" xfId="4" applyFont="1" applyBorder="1" applyAlignment="1">
      <alignment horizontal="center"/>
    </xf>
    <xf numFmtId="0" fontId="2" fillId="0" borderId="29" xfId="4" applyFont="1" applyBorder="1" applyAlignment="1">
      <alignment horizontal="center"/>
    </xf>
    <xf numFmtId="0" fontId="2" fillId="0" borderId="13" xfId="4" applyFont="1" applyBorder="1" applyAlignment="1">
      <alignment horizontal="left" wrapText="1"/>
    </xf>
    <xf numFmtId="0" fontId="2" fillId="0" borderId="30" xfId="4" applyFont="1" applyBorder="1" applyAlignment="1">
      <alignment horizontal="center"/>
    </xf>
    <xf numFmtId="0" fontId="2" fillId="0" borderId="8" xfId="4" applyFont="1" applyBorder="1" applyAlignment="1">
      <alignment horizontal="left" wrapText="1"/>
    </xf>
    <xf numFmtId="0" fontId="2" fillId="0" borderId="29" xfId="4" applyFont="1" applyBorder="1" applyAlignment="1">
      <alignment horizontal="center" vertical="center"/>
    </xf>
    <xf numFmtId="0" fontId="2" fillId="0" borderId="28" xfId="4" applyFont="1" applyBorder="1" applyAlignment="1">
      <alignment horizontal="center" vertical="center"/>
    </xf>
    <xf numFmtId="0" fontId="2" fillId="0" borderId="14" xfId="0" applyFont="1" applyBorder="1" applyAlignment="1">
      <alignment horizontal="left"/>
    </xf>
    <xf numFmtId="0" fontId="2" fillId="0" borderId="31" xfId="4" applyFont="1" applyBorder="1" applyAlignment="1">
      <alignment horizontal="center"/>
    </xf>
    <xf numFmtId="166" fontId="6" fillId="0" borderId="14" xfId="1" applyNumberFormat="1" applyFont="1" applyBorder="1" applyAlignment="1">
      <alignment horizontal="left"/>
    </xf>
    <xf numFmtId="166" fontId="2" fillId="0" borderId="27" xfId="1" applyNumberFormat="1" applyFont="1" applyBorder="1" applyAlignment="1"/>
    <xf numFmtId="0" fontId="2" fillId="0" borderId="0" xfId="4" applyFont="1" applyBorder="1" applyAlignment="1">
      <alignment horizontal="center"/>
    </xf>
    <xf numFmtId="0" fontId="2" fillId="0" borderId="0" xfId="4" applyFont="1" applyBorder="1" applyAlignment="1">
      <alignment horizontal="left" wrapText="1"/>
    </xf>
    <xf numFmtId="0" fontId="2" fillId="0" borderId="0" xfId="4" applyFont="1" applyBorder="1" applyAlignment="1">
      <alignment horizontal="left"/>
    </xf>
    <xf numFmtId="0" fontId="5" fillId="0" borderId="11" xfId="4" applyFont="1" applyBorder="1"/>
    <xf numFmtId="2" fontId="31" fillId="0" borderId="11" xfId="4" applyNumberFormat="1" applyFont="1" applyBorder="1" applyAlignment="1">
      <alignment horizontal="center" wrapText="1"/>
    </xf>
    <xf numFmtId="0" fontId="5" fillId="0" borderId="33" xfId="4" applyFont="1" applyBorder="1" applyAlignment="1">
      <alignment horizontal="center"/>
    </xf>
    <xf numFmtId="0" fontId="5" fillId="0" borderId="29" xfId="4" applyFont="1" applyBorder="1" applyAlignment="1">
      <alignment horizontal="left"/>
    </xf>
    <xf numFmtId="0" fontId="5" fillId="0" borderId="29" xfId="4" applyFont="1" applyBorder="1" applyAlignment="1">
      <alignment horizontal="center"/>
    </xf>
    <xf numFmtId="0" fontId="5" fillId="0" borderId="29" xfId="4" applyFont="1" applyFill="1" applyBorder="1" applyAlignment="1">
      <alignment horizontal="center"/>
    </xf>
    <xf numFmtId="166" fontId="2" fillId="0" borderId="14" xfId="1" applyNumberFormat="1" applyFont="1" applyBorder="1" applyAlignment="1">
      <alignment horizontal="left"/>
    </xf>
    <xf numFmtId="0" fontId="5" fillId="0" borderId="0" xfId="4" applyFont="1" applyBorder="1"/>
    <xf numFmtId="0" fontId="31" fillId="0" borderId="0" xfId="4" applyFont="1" applyBorder="1" applyAlignment="1">
      <alignment horizontal="left"/>
    </xf>
    <xf numFmtId="0" fontId="5" fillId="0" borderId="0" xfId="4" applyFont="1" applyBorder="1" applyAlignment="1">
      <alignment horizontal="left"/>
    </xf>
    <xf numFmtId="49" fontId="6" fillId="0" borderId="7" xfId="0" applyNumberFormat="1" applyFont="1" applyBorder="1"/>
    <xf numFmtId="0" fontId="32" fillId="0" borderId="0" xfId="0" applyFont="1"/>
    <xf numFmtId="0" fontId="32" fillId="0" borderId="14" xfId="0" applyFont="1" applyBorder="1"/>
    <xf numFmtId="0" fontId="32" fillId="0" borderId="0" xfId="0" applyFont="1" applyBorder="1"/>
    <xf numFmtId="0" fontId="33" fillId="0" borderId="0" xfId="0" applyFont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vertical="center"/>
    </xf>
    <xf numFmtId="0" fontId="35" fillId="0" borderId="0" xfId="0" applyFont="1" applyAlignment="1">
      <alignment wrapText="1"/>
    </xf>
    <xf numFmtId="0" fontId="36" fillId="0" borderId="0" xfId="0" applyFont="1" applyBorder="1" applyAlignment="1">
      <alignment wrapText="1"/>
    </xf>
    <xf numFmtId="0" fontId="37" fillId="0" borderId="14" xfId="3" applyFont="1" applyBorder="1" applyAlignment="1">
      <alignment horizontal="left"/>
    </xf>
    <xf numFmtId="0" fontId="5" fillId="0" borderId="14" xfId="4" applyFont="1" applyBorder="1" applyAlignment="1">
      <alignment horizontal="left"/>
    </xf>
    <xf numFmtId="0" fontId="5" fillId="0" borderId="14" xfId="5" applyFont="1" applyFill="1" applyBorder="1" applyAlignment="1">
      <alignment horizontal="left" wrapText="1"/>
    </xf>
    <xf numFmtId="0" fontId="5" fillId="0" borderId="14" xfId="4" applyFont="1" applyBorder="1" applyAlignment="1">
      <alignment horizontal="left" wrapText="1"/>
    </xf>
    <xf numFmtId="0" fontId="2" fillId="0" borderId="32" xfId="4" applyFont="1" applyBorder="1" applyAlignment="1">
      <alignment horizontal="left" wrapText="1"/>
    </xf>
    <xf numFmtId="0" fontId="5" fillId="0" borderId="24" xfId="4" applyFont="1" applyBorder="1" applyAlignment="1">
      <alignment horizontal="left" wrapText="1"/>
    </xf>
    <xf numFmtId="0" fontId="2" fillId="0" borderId="12" xfId="4" applyFont="1" applyBorder="1" applyAlignment="1">
      <alignment horizontal="left" wrapText="1"/>
    </xf>
    <xf numFmtId="0" fontId="2" fillId="0" borderId="12" xfId="4" applyFont="1" applyBorder="1" applyAlignment="1">
      <alignment horizontal="center" wrapText="1"/>
    </xf>
    <xf numFmtId="0" fontId="30" fillId="0" borderId="12" xfId="4" applyFont="1" applyBorder="1" applyAlignment="1">
      <alignment horizontal="left" wrapText="1"/>
    </xf>
    <xf numFmtId="0" fontId="30" fillId="0" borderId="14" xfId="4" applyFont="1" applyBorder="1" applyAlignment="1">
      <alignment horizontal="left" wrapText="1"/>
    </xf>
    <xf numFmtId="0" fontId="2" fillId="0" borderId="14" xfId="4" applyFont="1" applyBorder="1" applyAlignment="1">
      <alignment horizontal="left" wrapText="1"/>
    </xf>
    <xf numFmtId="2" fontId="31" fillId="0" borderId="5" xfId="4" applyNumberFormat="1" applyFont="1" applyBorder="1" applyAlignment="1">
      <alignment horizontal="center" wrapText="1"/>
    </xf>
    <xf numFmtId="0" fontId="2" fillId="0" borderId="24" xfId="4" applyFont="1" applyBorder="1" applyAlignment="1">
      <alignment horizontal="left" wrapText="1"/>
    </xf>
    <xf numFmtId="0" fontId="2" fillId="0" borderId="0" xfId="0" applyFont="1" applyAlignment="1">
      <alignment horizontal="left" vertical="center"/>
    </xf>
    <xf numFmtId="3" fontId="2" fillId="0" borderId="14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3" fontId="17" fillId="0" borderId="0" xfId="0" applyNumberFormat="1" applyFont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/>
    </xf>
    <xf numFmtId="3" fontId="17" fillId="0" borderId="8" xfId="0" applyNumberFormat="1" applyFont="1" applyBorder="1" applyAlignment="1">
      <alignment horizontal="center" vertical="center"/>
    </xf>
    <xf numFmtId="3" fontId="17" fillId="0" borderId="13" xfId="0" applyNumberFormat="1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3" fontId="17" fillId="0" borderId="14" xfId="0" applyNumberFormat="1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vertical="center"/>
    </xf>
    <xf numFmtId="0" fontId="17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 vertical="center"/>
    </xf>
    <xf numFmtId="0" fontId="17" fillId="0" borderId="3" xfId="0" applyFont="1" applyFill="1" applyBorder="1" applyAlignment="1">
      <alignment vertical="center"/>
    </xf>
    <xf numFmtId="3" fontId="17" fillId="0" borderId="11" xfId="0" applyNumberFormat="1" applyFont="1" applyFill="1" applyBorder="1" applyAlignment="1">
      <alignment vertical="center"/>
    </xf>
    <xf numFmtId="0" fontId="15" fillId="0" borderId="15" xfId="0" applyFont="1" applyFill="1" applyBorder="1" applyAlignment="1">
      <alignment vertical="center"/>
    </xf>
    <xf numFmtId="0" fontId="2" fillId="0" borderId="16" xfId="0" applyFont="1" applyFill="1" applyBorder="1" applyAlignment="1">
      <alignment horizontal="center" vertical="center"/>
    </xf>
    <xf numFmtId="3" fontId="2" fillId="0" borderId="16" xfId="0" applyNumberFormat="1" applyFont="1" applyFill="1" applyBorder="1" applyAlignment="1">
      <alignment vertical="center"/>
    </xf>
    <xf numFmtId="3" fontId="17" fillId="2" borderId="0" xfId="0" applyNumberFormat="1" applyFont="1" applyFill="1" applyAlignment="1">
      <alignment horizontal="center" vertical="center"/>
    </xf>
    <xf numFmtId="3" fontId="17" fillId="2" borderId="3" xfId="0" applyNumberFormat="1" applyFont="1" applyFill="1" applyBorder="1" applyAlignment="1">
      <alignment horizontal="center" vertical="center"/>
    </xf>
    <xf numFmtId="3" fontId="17" fillId="2" borderId="13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2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vertical="center"/>
    </xf>
    <xf numFmtId="0" fontId="17" fillId="0" borderId="9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165" fontId="2" fillId="0" borderId="9" xfId="0" applyNumberFormat="1" applyFont="1" applyBorder="1" applyAlignment="1">
      <alignment horizontal="left" vertical="center"/>
    </xf>
    <xf numFmtId="3" fontId="7" fillId="0" borderId="0" xfId="0" applyNumberFormat="1" applyFont="1" applyAlignment="1">
      <alignment vertical="center"/>
    </xf>
    <xf numFmtId="3" fontId="2" fillId="0" borderId="24" xfId="4" applyNumberFormat="1" applyFont="1" applyBorder="1" applyAlignment="1">
      <alignment horizontal="left"/>
    </xf>
    <xf numFmtId="3" fontId="2" fillId="0" borderId="14" xfId="4" applyNumberFormat="1" applyFont="1" applyBorder="1" applyAlignment="1">
      <alignment horizontal="left"/>
    </xf>
    <xf numFmtId="166" fontId="2" fillId="0" borderId="25" xfId="1" applyNumberFormat="1" applyFont="1" applyBorder="1" applyAlignment="1">
      <alignment horizontal="left"/>
    </xf>
    <xf numFmtId="166" fontId="2" fillId="0" borderId="27" xfId="1" applyNumberFormat="1" applyFont="1" applyBorder="1" applyAlignment="1">
      <alignment horizontal="left"/>
    </xf>
    <xf numFmtId="166" fontId="33" fillId="0" borderId="14" xfId="1" applyNumberFormat="1" applyFont="1" applyBorder="1"/>
    <xf numFmtId="166" fontId="32" fillId="0" borderId="14" xfId="1" applyNumberFormat="1" applyFont="1" applyBorder="1"/>
    <xf numFmtId="0" fontId="0" fillId="0" borderId="0" xfId="0" applyFill="1"/>
    <xf numFmtId="166" fontId="0" fillId="0" borderId="0" xfId="0" applyNumberFormat="1"/>
    <xf numFmtId="166" fontId="2" fillId="0" borderId="14" xfId="1" applyNumberFormat="1" applyFont="1" applyFill="1" applyBorder="1"/>
    <xf numFmtId="166" fontId="0" fillId="0" borderId="0" xfId="1" applyNumberFormat="1" applyFont="1" applyFill="1"/>
    <xf numFmtId="0" fontId="7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67" fontId="7" fillId="0" borderId="0" xfId="1" applyNumberFormat="1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40" fillId="0" borderId="0" xfId="0" applyFont="1"/>
    <xf numFmtId="0" fontId="6" fillId="0" borderId="0" xfId="0" applyFont="1" applyAlignment="1">
      <alignment horizont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6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3" fontId="6" fillId="0" borderId="1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3" fontId="6" fillId="0" borderId="9" xfId="0" applyNumberFormat="1" applyFont="1" applyBorder="1" applyAlignment="1">
      <alignment vertical="center"/>
    </xf>
    <xf numFmtId="3" fontId="6" fillId="0" borderId="40" xfId="0" applyNumberFormat="1" applyFont="1" applyBorder="1" applyAlignment="1">
      <alignment vertical="center"/>
    </xf>
    <xf numFmtId="0" fontId="6" fillId="0" borderId="4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3" fontId="6" fillId="0" borderId="1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vertical="center"/>
    </xf>
    <xf numFmtId="3" fontId="6" fillId="0" borderId="44" xfId="0" applyNumberFormat="1" applyFont="1" applyBorder="1" applyAlignment="1">
      <alignment vertical="center"/>
    </xf>
    <xf numFmtId="3" fontId="6" fillId="0" borderId="45" xfId="0" applyNumberFormat="1" applyFont="1" applyBorder="1" applyAlignment="1">
      <alignment vertical="center"/>
    </xf>
    <xf numFmtId="0" fontId="0" fillId="0" borderId="14" xfId="0" applyBorder="1"/>
    <xf numFmtId="3" fontId="5" fillId="0" borderId="0" xfId="0" applyNumberFormat="1" applyFont="1" applyFill="1" applyAlignment="1">
      <alignment horizontal="center" vertical="center"/>
    </xf>
    <xf numFmtId="164" fontId="5" fillId="0" borderId="0" xfId="1" applyFont="1" applyAlignment="1">
      <alignment horizontal="center" vertical="center"/>
    </xf>
    <xf numFmtId="3" fontId="13" fillId="0" borderId="0" xfId="0" applyNumberFormat="1" applyFont="1" applyFill="1" applyBorder="1" applyAlignment="1">
      <alignment vertical="center"/>
    </xf>
    <xf numFmtId="0" fontId="10" fillId="0" borderId="0" xfId="0" applyFont="1" applyBorder="1" applyAlignment="1"/>
    <xf numFmtId="0" fontId="41" fillId="0" borderId="0" xfId="0" applyFont="1"/>
    <xf numFmtId="0" fontId="41" fillId="0" borderId="0" xfId="0" applyFont="1" applyBorder="1"/>
    <xf numFmtId="0" fontId="41" fillId="0" borderId="0" xfId="0" applyFont="1" applyFill="1" applyBorder="1"/>
    <xf numFmtId="0" fontId="5" fillId="0" borderId="0" xfId="0" applyFont="1" applyBorder="1"/>
    <xf numFmtId="0" fontId="5" fillId="0" borderId="14" xfId="0" applyFont="1" applyFill="1" applyBorder="1"/>
    <xf numFmtId="166" fontId="5" fillId="0" borderId="14" xfId="1" applyNumberFormat="1" applyFont="1" applyBorder="1"/>
    <xf numFmtId="49" fontId="6" fillId="0" borderId="10" xfId="0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 vertical="center"/>
    </xf>
    <xf numFmtId="0" fontId="25" fillId="0" borderId="4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5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30" fillId="0" borderId="10" xfId="0" applyFont="1" applyBorder="1" applyAlignment="1">
      <alignment horizontal="left" vertical="center"/>
    </xf>
    <xf numFmtId="0" fontId="30" fillId="0" borderId="12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5" fillId="0" borderId="14" xfId="5" applyFont="1" applyFill="1" applyBorder="1" applyAlignment="1">
      <alignment horizontal="left" wrapText="1"/>
    </xf>
    <xf numFmtId="0" fontId="31" fillId="0" borderId="14" xfId="5" applyFont="1" applyFill="1" applyBorder="1" applyAlignment="1">
      <alignment horizontal="left" wrapText="1"/>
    </xf>
    <xf numFmtId="0" fontId="5" fillId="0" borderId="14" xfId="4" applyFont="1" applyBorder="1" applyAlignment="1">
      <alignment horizontal="left" wrapText="1"/>
    </xf>
    <xf numFmtId="0" fontId="5" fillId="0" borderId="14" xfId="4" applyFont="1" applyBorder="1" applyAlignment="1">
      <alignment horizontal="left"/>
    </xf>
    <xf numFmtId="0" fontId="2" fillId="0" borderId="32" xfId="4" applyFont="1" applyBorder="1" applyAlignment="1">
      <alignment horizontal="left" wrapText="1"/>
    </xf>
    <xf numFmtId="2" fontId="2" fillId="0" borderId="9" xfId="4" applyNumberFormat="1" applyFont="1" applyBorder="1" applyAlignment="1">
      <alignment horizontal="center" wrapText="1"/>
    </xf>
    <xf numFmtId="2" fontId="2" fillId="0" borderId="10" xfId="4" applyNumberFormat="1" applyFont="1" applyBorder="1" applyAlignment="1">
      <alignment horizontal="center" wrapText="1"/>
    </xf>
    <xf numFmtId="2" fontId="2" fillId="0" borderId="12" xfId="4" applyNumberFormat="1" applyFont="1" applyBorder="1" applyAlignment="1">
      <alignment horizontal="center" wrapText="1"/>
    </xf>
    <xf numFmtId="0" fontId="31" fillId="0" borderId="1" xfId="4" applyFont="1" applyBorder="1" applyAlignment="1">
      <alignment horizontal="center" wrapText="1"/>
    </xf>
    <xf numFmtId="0" fontId="31" fillId="0" borderId="2" xfId="4" applyFont="1" applyBorder="1" applyAlignment="1">
      <alignment horizontal="center" wrapText="1"/>
    </xf>
    <xf numFmtId="0" fontId="31" fillId="0" borderId="3" xfId="4" applyFont="1" applyBorder="1" applyAlignment="1">
      <alignment horizontal="center" wrapText="1"/>
    </xf>
    <xf numFmtId="0" fontId="5" fillId="0" borderId="23" xfId="4" applyFont="1" applyBorder="1" applyAlignment="1">
      <alignment horizontal="left" wrapText="1"/>
    </xf>
    <xf numFmtId="0" fontId="5" fillId="0" borderId="24" xfId="4" applyFont="1" applyBorder="1" applyAlignment="1">
      <alignment horizontal="left" wrapText="1"/>
    </xf>
    <xf numFmtId="0" fontId="2" fillId="0" borderId="10" xfId="4" applyFont="1" applyBorder="1" applyAlignment="1">
      <alignment horizontal="left" wrapText="1"/>
    </xf>
    <xf numFmtId="0" fontId="2" fillId="0" borderId="12" xfId="4" applyFont="1" applyBorder="1" applyAlignment="1">
      <alignment horizontal="left" wrapText="1"/>
    </xf>
    <xf numFmtId="0" fontId="2" fillId="0" borderId="10" xfId="4" applyFont="1" applyBorder="1" applyAlignment="1">
      <alignment horizontal="center" wrapText="1"/>
    </xf>
    <xf numFmtId="0" fontId="2" fillId="0" borderId="12" xfId="4" applyFont="1" applyBorder="1" applyAlignment="1">
      <alignment horizontal="center" wrapText="1"/>
    </xf>
    <xf numFmtId="0" fontId="30" fillId="0" borderId="12" xfId="4" applyFont="1" applyBorder="1" applyAlignment="1">
      <alignment horizontal="left" wrapText="1"/>
    </xf>
    <xf numFmtId="0" fontId="30" fillId="0" borderId="14" xfId="4" applyFont="1" applyBorder="1" applyAlignment="1">
      <alignment horizontal="left" wrapText="1"/>
    </xf>
    <xf numFmtId="0" fontId="2" fillId="0" borderId="14" xfId="4" applyFont="1" applyBorder="1" applyAlignment="1">
      <alignment horizontal="left" wrapText="1"/>
    </xf>
    <xf numFmtId="2" fontId="31" fillId="0" borderId="0" xfId="4" applyNumberFormat="1" applyFont="1" applyBorder="1" applyAlignment="1">
      <alignment horizontal="center" wrapText="1"/>
    </xf>
    <xf numFmtId="2" fontId="31" fillId="0" borderId="5" xfId="4" applyNumberFormat="1" applyFont="1" applyBorder="1" applyAlignment="1">
      <alignment horizontal="center" wrapText="1"/>
    </xf>
    <xf numFmtId="0" fontId="2" fillId="0" borderId="23" xfId="4" applyFont="1" applyBorder="1" applyAlignment="1">
      <alignment horizontal="left" wrapText="1"/>
    </xf>
    <xf numFmtId="0" fontId="2" fillId="0" borderId="24" xfId="4" applyFont="1" applyBorder="1" applyAlignment="1">
      <alignment horizontal="left" wrapText="1"/>
    </xf>
    <xf numFmtId="0" fontId="29" fillId="0" borderId="4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</cellXfs>
  <cellStyles count="14">
    <cellStyle name="Comma" xfId="1" builtinId="3"/>
    <cellStyle name="Comma 2" xfId="13"/>
    <cellStyle name="Comma 2 2" xfId="9"/>
    <cellStyle name="Comma 3" xfId="10"/>
    <cellStyle name="Comma_21.Aktivet Afatgjata Materiale  09" xfId="2"/>
    <cellStyle name="Normal" xfId="0" builtinId="0"/>
    <cellStyle name="Normal 2" xfId="3"/>
    <cellStyle name="Normal 3" xfId="6"/>
    <cellStyle name="Normal 3 2" xfId="8"/>
    <cellStyle name="Normal 4" xfId="7"/>
    <cellStyle name="Normal 6 2" xfId="11"/>
    <cellStyle name="Normal 7" xfId="12"/>
    <cellStyle name="Normal_asn_2009 Propozimet" xfId="4"/>
    <cellStyle name="Normal_Sheet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tstore.al/Downloads/bilanci%20%20-%20%20%20Afrim%20%20Bici%20%20%20-2018%2099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Aktivet"/>
      <sheetName val="Pasivet"/>
      <sheetName val="Rezultati"/>
      <sheetName val="Kapitali"/>
      <sheetName val=" FLUKSI M D"/>
      <sheetName val="Shenimet"/>
      <sheetName val="Inventari"/>
      <sheetName val="Aktivet  Afatgjate"/>
      <sheetName val="Pasqyra_ 1_ dhe  _2_"/>
      <sheetName val="Sheet2"/>
      <sheetName val="Sheet1"/>
      <sheetName val="Sheet3"/>
      <sheetName val="Sheet4"/>
    </sheetNames>
    <sheetDataSet>
      <sheetData sheetId="0"/>
      <sheetData sheetId="1"/>
      <sheetData sheetId="2">
        <row r="38">
          <cell r="H38">
            <v>0</v>
          </cell>
        </row>
      </sheetData>
      <sheetData sheetId="3">
        <row r="30">
          <cell r="F30">
            <v>1983021.95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6"/>
  <sheetViews>
    <sheetView tabSelected="1" workbookViewId="0">
      <selection activeCell="H54" sqref="H54"/>
    </sheetView>
  </sheetViews>
  <sheetFormatPr defaultRowHeight="12.75"/>
  <cols>
    <col min="1" max="1" width="6.85546875" style="11" customWidth="1"/>
    <col min="2" max="3" width="9.140625" style="11"/>
    <col min="4" max="4" width="9.28515625" style="11" customWidth="1"/>
    <col min="5" max="5" width="11.42578125" style="11" customWidth="1"/>
    <col min="6" max="6" width="15.140625" style="11" customWidth="1"/>
    <col min="7" max="7" width="5.42578125" style="11" customWidth="1"/>
    <col min="8" max="8" width="9.85546875" style="11" bestFit="1" customWidth="1"/>
    <col min="9" max="9" width="9.140625" style="11"/>
    <col min="10" max="10" width="3.140625" style="11" customWidth="1"/>
    <col min="11" max="11" width="7.42578125" style="11" customWidth="1"/>
    <col min="12" max="12" width="1.85546875" style="11" customWidth="1"/>
    <col min="13" max="16384" width="9.140625" style="11"/>
  </cols>
  <sheetData>
    <row r="1" spans="2:11" s="4" customFormat="1" ht="6.75" customHeight="1"/>
    <row r="2" spans="2:11" s="4" customFormat="1">
      <c r="B2" s="75"/>
      <c r="C2" s="76"/>
      <c r="D2" s="76"/>
      <c r="E2" s="76"/>
      <c r="F2" s="76"/>
      <c r="G2" s="76"/>
      <c r="H2" s="76"/>
      <c r="I2" s="76"/>
      <c r="J2" s="76"/>
      <c r="K2" s="77"/>
    </row>
    <row r="3" spans="2:11" s="5" customFormat="1" ht="21" customHeight="1">
      <c r="B3" s="78"/>
      <c r="C3" s="79" t="s">
        <v>135</v>
      </c>
      <c r="D3" s="79"/>
      <c r="E3" s="79"/>
      <c r="F3" s="92" t="s">
        <v>295</v>
      </c>
      <c r="G3" s="184"/>
      <c r="H3" s="185"/>
      <c r="I3" s="92"/>
      <c r="J3" s="79"/>
      <c r="K3" s="80"/>
    </row>
    <row r="4" spans="2:11" s="5" customFormat="1" ht="14.1" customHeight="1">
      <c r="B4" s="78"/>
      <c r="C4" s="79" t="s">
        <v>79</v>
      </c>
      <c r="D4" s="79"/>
      <c r="E4" s="79"/>
      <c r="F4" s="297" t="s">
        <v>298</v>
      </c>
      <c r="G4" s="297"/>
      <c r="H4" s="297"/>
      <c r="I4" s="297"/>
      <c r="J4" s="79"/>
      <c r="K4" s="80"/>
    </row>
    <row r="5" spans="2:11" s="5" customFormat="1" ht="14.1" customHeight="1">
      <c r="B5" s="78"/>
      <c r="C5" s="79" t="s">
        <v>6</v>
      </c>
      <c r="D5" s="79"/>
      <c r="E5" s="79"/>
      <c r="F5" s="92" t="s">
        <v>278</v>
      </c>
      <c r="G5" s="92"/>
      <c r="H5" s="92"/>
      <c r="I5" s="92"/>
      <c r="J5" s="79"/>
      <c r="K5" s="80"/>
    </row>
    <row r="6" spans="2:11" s="5" customFormat="1" ht="14.1" customHeight="1">
      <c r="B6" s="78"/>
      <c r="C6" s="79"/>
      <c r="D6" s="79"/>
      <c r="E6" s="79"/>
      <c r="F6" s="79"/>
      <c r="G6" s="79"/>
      <c r="H6" s="203"/>
      <c r="I6" s="203"/>
      <c r="J6" s="79"/>
      <c r="K6" s="80"/>
    </row>
    <row r="7" spans="2:11" s="5" customFormat="1" ht="14.1" customHeight="1" thickBot="1">
      <c r="B7" s="78"/>
      <c r="C7" s="79" t="s">
        <v>0</v>
      </c>
      <c r="D7" s="79"/>
      <c r="E7" s="79"/>
      <c r="F7" s="83" t="s">
        <v>296</v>
      </c>
      <c r="G7" s="84"/>
      <c r="H7" s="79"/>
      <c r="I7" s="79"/>
      <c r="J7" s="79"/>
      <c r="K7" s="80"/>
    </row>
    <row r="8" spans="2:11" s="5" customFormat="1" ht="14.1" customHeight="1">
      <c r="B8" s="78"/>
      <c r="C8" s="79" t="s">
        <v>1</v>
      </c>
      <c r="D8" s="79"/>
      <c r="E8" s="79"/>
      <c r="F8" s="82"/>
      <c r="G8" s="203"/>
      <c r="H8" s="79"/>
      <c r="I8" s="79"/>
      <c r="J8" s="79"/>
      <c r="K8" s="80"/>
    </row>
    <row r="9" spans="2:11" s="5" customFormat="1" ht="14.1" customHeight="1">
      <c r="B9" s="78"/>
      <c r="C9" s="79"/>
      <c r="D9" s="79"/>
      <c r="E9" s="79"/>
      <c r="F9" s="79"/>
      <c r="G9" s="79"/>
      <c r="H9" s="79"/>
      <c r="I9" s="79"/>
      <c r="J9" s="79"/>
      <c r="K9" s="80"/>
    </row>
    <row r="10" spans="2:11" s="5" customFormat="1" ht="14.1" customHeight="1">
      <c r="B10" s="78"/>
      <c r="C10" s="79" t="s">
        <v>31</v>
      </c>
      <c r="D10" s="79"/>
      <c r="E10" s="79"/>
      <c r="F10" s="85" t="s">
        <v>297</v>
      </c>
      <c r="G10" s="86"/>
      <c r="H10" s="86"/>
      <c r="I10" s="86"/>
      <c r="J10" s="79"/>
      <c r="K10" s="80"/>
    </row>
    <row r="11" spans="2:11" s="5" customFormat="1" ht="14.1" customHeight="1">
      <c r="B11" s="78"/>
      <c r="C11" s="79"/>
      <c r="D11" s="79"/>
      <c r="E11" s="79"/>
      <c r="F11" s="79"/>
      <c r="G11" s="79"/>
      <c r="H11" s="79"/>
      <c r="I11" s="79"/>
      <c r="J11" s="79"/>
      <c r="K11" s="80"/>
    </row>
    <row r="12" spans="2:11" s="5" customFormat="1" ht="14.1" customHeight="1">
      <c r="B12" s="78" t="s">
        <v>140</v>
      </c>
      <c r="C12" s="79"/>
      <c r="D12" s="79"/>
      <c r="E12" s="79"/>
      <c r="F12" s="79"/>
      <c r="G12" s="79"/>
      <c r="H12" s="79"/>
      <c r="I12" s="79"/>
      <c r="J12" s="79"/>
      <c r="K12" s="80"/>
    </row>
    <row r="13" spans="2:11" s="7" customFormat="1">
      <c r="B13" s="87"/>
      <c r="C13" s="88"/>
      <c r="D13" s="88"/>
      <c r="E13" s="88"/>
      <c r="F13" s="88"/>
      <c r="G13" s="88"/>
      <c r="H13" s="88"/>
      <c r="I13" s="88"/>
      <c r="J13" s="88"/>
      <c r="K13" s="89"/>
    </row>
    <row r="14" spans="2:11" s="7" customFormat="1">
      <c r="B14" s="87"/>
      <c r="C14" s="88"/>
      <c r="D14" s="88"/>
      <c r="E14" s="88"/>
      <c r="F14" s="88"/>
      <c r="G14" s="88"/>
      <c r="H14" s="88"/>
      <c r="I14" s="88"/>
      <c r="J14" s="88"/>
      <c r="K14" s="89"/>
    </row>
    <row r="15" spans="2:11" s="7" customFormat="1">
      <c r="B15" s="87"/>
      <c r="C15" s="88"/>
      <c r="D15" s="88"/>
      <c r="E15" s="88"/>
      <c r="F15" s="88"/>
      <c r="G15" s="88"/>
      <c r="H15" s="88"/>
      <c r="I15" s="88"/>
      <c r="J15" s="88"/>
      <c r="K15" s="89"/>
    </row>
    <row r="16" spans="2:11" s="7" customFormat="1">
      <c r="B16" s="87"/>
      <c r="C16" s="88"/>
      <c r="D16" s="88"/>
      <c r="E16" s="88"/>
      <c r="F16" s="88"/>
      <c r="G16" s="88"/>
      <c r="H16" s="88"/>
      <c r="I16" s="88"/>
      <c r="J16" s="88"/>
      <c r="K16" s="89"/>
    </row>
    <row r="17" spans="2:11" s="7" customFormat="1">
      <c r="B17" s="87"/>
      <c r="C17" s="88"/>
      <c r="D17" s="88"/>
      <c r="E17" s="88"/>
      <c r="F17" s="88"/>
      <c r="G17" s="88"/>
      <c r="H17" s="88"/>
      <c r="I17" s="88"/>
      <c r="J17" s="88"/>
      <c r="K17" s="89"/>
    </row>
    <row r="18" spans="2:11" s="7" customFormat="1">
      <c r="B18" s="87"/>
      <c r="C18" s="88"/>
      <c r="D18" s="88"/>
      <c r="E18" s="88"/>
      <c r="F18" s="88"/>
      <c r="G18" s="88"/>
      <c r="H18" s="88"/>
      <c r="I18" s="88"/>
      <c r="J18" s="88"/>
      <c r="K18" s="89"/>
    </row>
    <row r="19" spans="2:11" s="7" customFormat="1">
      <c r="B19" s="87"/>
      <c r="C19" s="4"/>
      <c r="D19" s="88"/>
      <c r="E19" s="88"/>
      <c r="F19" s="88"/>
      <c r="G19" s="88"/>
      <c r="H19" s="88"/>
      <c r="I19" s="88"/>
      <c r="J19" s="88"/>
      <c r="K19" s="89"/>
    </row>
    <row r="20" spans="2:11" s="7" customFormat="1">
      <c r="B20" s="87"/>
      <c r="C20" s="88"/>
      <c r="D20" s="88"/>
      <c r="E20" s="88"/>
      <c r="F20" s="88"/>
      <c r="G20" s="88"/>
      <c r="H20" s="88"/>
      <c r="I20" s="88"/>
      <c r="J20" s="88"/>
      <c r="K20" s="89"/>
    </row>
    <row r="21" spans="2:11" s="7" customFormat="1">
      <c r="B21" s="87"/>
      <c r="C21" s="88"/>
      <c r="D21" s="88"/>
      <c r="E21" s="88"/>
      <c r="F21" s="88"/>
      <c r="G21" s="88"/>
      <c r="H21" s="88"/>
      <c r="I21" s="88"/>
      <c r="J21" s="88"/>
      <c r="K21" s="89"/>
    </row>
    <row r="22" spans="2:11" s="7" customFormat="1">
      <c r="B22" s="87"/>
      <c r="C22" s="88"/>
      <c r="D22" s="88"/>
      <c r="E22" s="88"/>
      <c r="F22" s="88"/>
      <c r="G22" s="88"/>
      <c r="H22" s="88"/>
      <c r="I22" s="88"/>
      <c r="J22" s="88"/>
      <c r="K22" s="89"/>
    </row>
    <row r="23" spans="2:11" s="8" customFormat="1" ht="33.75">
      <c r="B23" s="298" t="s">
        <v>7</v>
      </c>
      <c r="C23" s="299"/>
      <c r="D23" s="299"/>
      <c r="E23" s="299"/>
      <c r="F23" s="299"/>
      <c r="G23" s="299"/>
      <c r="H23" s="299"/>
      <c r="I23" s="299"/>
      <c r="J23" s="299"/>
      <c r="K23" s="300"/>
    </row>
    <row r="24" spans="2:11" s="7" customFormat="1">
      <c r="B24" s="87"/>
      <c r="C24" s="301" t="s">
        <v>142</v>
      </c>
      <c r="D24" s="301"/>
      <c r="E24" s="301"/>
      <c r="F24" s="301"/>
      <c r="G24" s="301"/>
      <c r="H24" s="301"/>
      <c r="I24" s="301"/>
      <c r="J24" s="301"/>
      <c r="K24" s="89"/>
    </row>
    <row r="25" spans="2:11" s="7" customFormat="1">
      <c r="B25" s="87"/>
      <c r="C25" s="301" t="s">
        <v>64</v>
      </c>
      <c r="D25" s="301"/>
      <c r="E25" s="301"/>
      <c r="F25" s="301"/>
      <c r="G25" s="301"/>
      <c r="H25" s="301"/>
      <c r="I25" s="301"/>
      <c r="J25" s="301"/>
      <c r="K25" s="89"/>
    </row>
    <row r="26" spans="2:11" s="7" customFormat="1">
      <c r="B26" s="87"/>
      <c r="C26" s="88"/>
      <c r="D26" s="88"/>
      <c r="E26" s="88"/>
      <c r="F26" s="88"/>
      <c r="G26" s="88"/>
      <c r="H26" s="88"/>
      <c r="I26" s="88"/>
      <c r="J26" s="88"/>
      <c r="K26" s="89"/>
    </row>
    <row r="27" spans="2:11" s="7" customFormat="1">
      <c r="B27" s="87"/>
      <c r="C27" s="88"/>
      <c r="D27" s="88"/>
      <c r="E27" s="88"/>
      <c r="F27" s="88"/>
      <c r="G27" s="88"/>
      <c r="H27" s="88"/>
      <c r="I27" s="88"/>
      <c r="J27" s="88"/>
      <c r="K27" s="89"/>
    </row>
    <row r="28" spans="2:11" s="9" customFormat="1" ht="33">
      <c r="B28" s="87"/>
      <c r="C28" s="88"/>
      <c r="D28" s="88"/>
      <c r="E28" s="88"/>
      <c r="F28" s="90" t="s">
        <v>360</v>
      </c>
      <c r="G28" s="88"/>
      <c r="H28" s="88"/>
      <c r="I28" s="88"/>
      <c r="J28" s="88"/>
      <c r="K28" s="89"/>
    </row>
    <row r="29" spans="2:11" s="9" customFormat="1">
      <c r="B29" s="87"/>
      <c r="C29" s="88"/>
      <c r="D29" s="88"/>
      <c r="E29" s="88"/>
      <c r="F29" s="88"/>
      <c r="G29" s="88"/>
      <c r="H29" s="88"/>
      <c r="I29" s="88"/>
      <c r="J29" s="88"/>
      <c r="K29" s="89"/>
    </row>
    <row r="30" spans="2:11" s="9" customFormat="1">
      <c r="B30" s="87"/>
      <c r="C30" s="88"/>
      <c r="D30" s="88"/>
      <c r="E30" s="88"/>
      <c r="F30" s="88"/>
      <c r="G30" s="88"/>
      <c r="H30" s="88"/>
      <c r="I30" s="88"/>
      <c r="J30" s="88"/>
      <c r="K30" s="89"/>
    </row>
    <row r="31" spans="2:11" s="9" customFormat="1">
      <c r="B31" s="87"/>
      <c r="C31" s="88"/>
      <c r="D31" s="88"/>
      <c r="E31" s="88"/>
      <c r="F31" s="88"/>
      <c r="G31" s="88"/>
      <c r="H31" s="88"/>
      <c r="I31" s="88"/>
      <c r="J31" s="88"/>
      <c r="K31" s="89"/>
    </row>
    <row r="32" spans="2:11" s="9" customFormat="1">
      <c r="B32" s="87"/>
      <c r="C32" s="88"/>
      <c r="D32" s="88"/>
      <c r="E32" s="88"/>
      <c r="F32" s="88"/>
      <c r="G32" s="88"/>
      <c r="H32" s="88"/>
      <c r="I32" s="88"/>
      <c r="J32" s="88"/>
      <c r="K32" s="89"/>
    </row>
    <row r="33" spans="2:11" s="9" customFormat="1">
      <c r="B33" s="87"/>
      <c r="C33" s="88"/>
      <c r="D33" s="88"/>
      <c r="E33" s="88"/>
      <c r="F33" s="88"/>
      <c r="G33" s="88"/>
      <c r="H33" s="88"/>
      <c r="I33" s="88"/>
      <c r="J33" s="88"/>
      <c r="K33" s="89"/>
    </row>
    <row r="34" spans="2:11" s="9" customFormat="1">
      <c r="B34" s="87"/>
      <c r="C34" s="88"/>
      <c r="D34" s="88"/>
      <c r="E34" s="88"/>
      <c r="F34" s="88"/>
      <c r="G34" s="88"/>
      <c r="H34" s="88"/>
      <c r="I34" s="88"/>
      <c r="J34" s="88"/>
      <c r="K34" s="89"/>
    </row>
    <row r="35" spans="2:11" s="9" customFormat="1">
      <c r="B35" s="87"/>
      <c r="C35" s="88"/>
      <c r="D35" s="88"/>
      <c r="E35" s="88"/>
      <c r="F35" s="88"/>
      <c r="G35" s="88"/>
      <c r="H35" s="88"/>
      <c r="I35" s="88"/>
      <c r="J35" s="88"/>
      <c r="K35" s="89"/>
    </row>
    <row r="36" spans="2:11" s="9" customFormat="1">
      <c r="B36" s="87"/>
      <c r="C36" s="88"/>
      <c r="D36" s="88"/>
      <c r="E36" s="88"/>
      <c r="F36" s="88"/>
      <c r="G36" s="88"/>
      <c r="H36" s="88"/>
      <c r="I36" s="88"/>
      <c r="J36" s="88"/>
      <c r="K36" s="89"/>
    </row>
    <row r="37" spans="2:11" s="9" customFormat="1">
      <c r="B37" s="87"/>
      <c r="C37" s="88"/>
      <c r="D37" s="88"/>
      <c r="E37" s="88"/>
      <c r="F37" s="88"/>
      <c r="G37" s="88"/>
      <c r="H37" s="88"/>
      <c r="I37" s="88"/>
      <c r="J37" s="88"/>
      <c r="K37" s="89"/>
    </row>
    <row r="38" spans="2:11" s="9" customFormat="1">
      <c r="B38" s="87"/>
      <c r="C38" s="88"/>
      <c r="D38" s="88"/>
      <c r="E38" s="88"/>
      <c r="F38" s="88"/>
      <c r="G38" s="88"/>
      <c r="H38" s="88"/>
      <c r="I38" s="88"/>
      <c r="J38" s="88"/>
      <c r="K38" s="89"/>
    </row>
    <row r="39" spans="2:11" s="9" customFormat="1">
      <c r="B39" s="87"/>
      <c r="C39" s="88"/>
      <c r="D39" s="88"/>
      <c r="E39" s="88"/>
      <c r="F39" s="88"/>
      <c r="G39" s="88"/>
      <c r="H39" s="88"/>
      <c r="I39" s="88"/>
      <c r="J39" s="88"/>
      <c r="K39" s="89"/>
    </row>
    <row r="40" spans="2:11" s="9" customFormat="1">
      <c r="B40" s="87"/>
      <c r="C40" s="88"/>
      <c r="D40" s="88"/>
      <c r="E40" s="88"/>
      <c r="F40" s="88"/>
      <c r="G40" s="88"/>
      <c r="H40" s="88"/>
      <c r="I40" s="88"/>
      <c r="J40" s="88"/>
      <c r="K40" s="89"/>
    </row>
    <row r="41" spans="2:11" s="9" customFormat="1">
      <c r="B41" s="87"/>
      <c r="C41" s="88"/>
      <c r="D41" s="88"/>
      <c r="E41" s="88"/>
      <c r="F41" s="88"/>
      <c r="G41" s="88"/>
      <c r="H41" s="88"/>
      <c r="I41" s="88"/>
      <c r="J41" s="88"/>
      <c r="K41" s="89"/>
    </row>
    <row r="42" spans="2:11" s="9" customFormat="1">
      <c r="B42" s="87"/>
      <c r="C42" s="88"/>
      <c r="D42" s="88"/>
      <c r="E42" s="88"/>
      <c r="F42" s="88"/>
      <c r="G42" s="88"/>
      <c r="H42" s="88"/>
      <c r="I42" s="88"/>
      <c r="J42" s="88"/>
      <c r="K42" s="89"/>
    </row>
    <row r="43" spans="2:11" s="9" customFormat="1" ht="9" customHeight="1">
      <c r="B43" s="87"/>
      <c r="C43" s="88"/>
      <c r="D43" s="88"/>
      <c r="E43" s="88"/>
      <c r="F43" s="88"/>
      <c r="G43" s="88"/>
      <c r="H43" s="88"/>
      <c r="I43" s="88"/>
      <c r="J43" s="88"/>
      <c r="K43" s="89"/>
    </row>
    <row r="44" spans="2:11" s="9" customFormat="1">
      <c r="B44" s="87"/>
      <c r="C44" s="88"/>
      <c r="D44" s="88"/>
      <c r="E44" s="88"/>
      <c r="F44" s="88"/>
      <c r="G44" s="88"/>
      <c r="H44" s="88"/>
      <c r="I44" s="88"/>
      <c r="J44" s="88"/>
      <c r="K44" s="89"/>
    </row>
    <row r="45" spans="2:11" s="9" customFormat="1">
      <c r="B45" s="87"/>
      <c r="C45" s="88"/>
      <c r="D45" s="88"/>
      <c r="E45" s="88"/>
      <c r="F45" s="88"/>
      <c r="G45" s="88"/>
      <c r="H45" s="88"/>
      <c r="I45" s="88"/>
      <c r="J45" s="88"/>
      <c r="K45" s="89"/>
    </row>
    <row r="46" spans="2:11" s="5" customFormat="1" ht="12.95" customHeight="1">
      <c r="B46" s="78"/>
      <c r="C46" s="79" t="s">
        <v>85</v>
      </c>
      <c r="D46" s="79"/>
      <c r="E46" s="79"/>
      <c r="F46" s="79"/>
      <c r="G46" s="79"/>
      <c r="H46" s="302" t="s">
        <v>136</v>
      </c>
      <c r="I46" s="302"/>
      <c r="J46" s="79"/>
      <c r="K46" s="80"/>
    </row>
    <row r="47" spans="2:11" s="5" customFormat="1" ht="12.95" customHeight="1">
      <c r="B47" s="78"/>
      <c r="C47" s="79" t="s">
        <v>86</v>
      </c>
      <c r="D47" s="79"/>
      <c r="E47" s="79"/>
      <c r="F47" s="79"/>
      <c r="G47" s="79"/>
      <c r="H47" s="295" t="s">
        <v>137</v>
      </c>
      <c r="I47" s="295"/>
      <c r="J47" s="79"/>
      <c r="K47" s="80"/>
    </row>
    <row r="48" spans="2:11" s="5" customFormat="1" ht="12.95" customHeight="1">
      <c r="B48" s="78"/>
      <c r="C48" s="79" t="s">
        <v>80</v>
      </c>
      <c r="D48" s="79"/>
      <c r="E48" s="79"/>
      <c r="F48" s="79"/>
      <c r="G48" s="79"/>
      <c r="H48" s="295" t="s">
        <v>87</v>
      </c>
      <c r="I48" s="295"/>
      <c r="J48" s="79"/>
      <c r="K48" s="80"/>
    </row>
    <row r="49" spans="2:11" s="5" customFormat="1" ht="12.95" customHeight="1">
      <c r="B49" s="78"/>
      <c r="C49" s="79" t="s">
        <v>81</v>
      </c>
      <c r="D49" s="79"/>
      <c r="E49" s="79"/>
      <c r="F49" s="79"/>
      <c r="G49" s="79"/>
      <c r="H49" s="295" t="s">
        <v>174</v>
      </c>
      <c r="I49" s="295"/>
      <c r="J49" s="79"/>
      <c r="K49" s="80"/>
    </row>
    <row r="50" spans="2:11" s="7" customFormat="1">
      <c r="B50" s="87"/>
      <c r="C50" s="88"/>
      <c r="D50" s="88"/>
      <c r="E50" s="88"/>
      <c r="F50" s="88"/>
      <c r="G50" s="88"/>
      <c r="H50" s="88"/>
      <c r="I50" s="88"/>
      <c r="J50" s="88"/>
      <c r="K50" s="89"/>
    </row>
    <row r="51" spans="2:11" s="10" customFormat="1" ht="12.95" customHeight="1">
      <c r="B51" s="91"/>
      <c r="C51" s="79" t="s">
        <v>88</v>
      </c>
      <c r="D51" s="79"/>
      <c r="E51" s="79"/>
      <c r="F51" s="79"/>
      <c r="G51" s="203" t="s">
        <v>82</v>
      </c>
      <c r="H51" s="296" t="s">
        <v>361</v>
      </c>
      <c r="I51" s="296"/>
      <c r="J51" s="92"/>
      <c r="K51" s="93"/>
    </row>
    <row r="52" spans="2:11" s="10" customFormat="1" ht="12.95" customHeight="1">
      <c r="B52" s="91"/>
      <c r="C52" s="79"/>
      <c r="D52" s="79"/>
      <c r="E52" s="79"/>
      <c r="F52" s="79"/>
      <c r="G52" s="203" t="s">
        <v>83</v>
      </c>
      <c r="H52" s="294" t="s">
        <v>362</v>
      </c>
      <c r="I52" s="294"/>
      <c r="J52" s="92"/>
      <c r="K52" s="93"/>
    </row>
    <row r="53" spans="2:11" s="10" customFormat="1" ht="7.5" customHeight="1">
      <c r="B53" s="91"/>
      <c r="C53" s="79"/>
      <c r="D53" s="79"/>
      <c r="E53" s="79"/>
      <c r="F53" s="79"/>
      <c r="G53" s="203"/>
      <c r="H53" s="203"/>
      <c r="I53" s="203"/>
      <c r="J53" s="92"/>
      <c r="K53" s="93"/>
    </row>
    <row r="54" spans="2:11" s="10" customFormat="1" ht="12.95" customHeight="1">
      <c r="B54" s="91"/>
      <c r="C54" s="79" t="s">
        <v>84</v>
      </c>
      <c r="D54" s="79"/>
      <c r="E54" s="79"/>
      <c r="F54" s="203"/>
      <c r="G54" s="79"/>
      <c r="H54" s="177" t="s">
        <v>363</v>
      </c>
      <c r="I54" s="81"/>
      <c r="J54" s="92"/>
      <c r="K54" s="93"/>
    </row>
    <row r="55" spans="2:11" ht="22.5" customHeight="1">
      <c r="B55" s="66"/>
      <c r="C55" s="67"/>
      <c r="D55" s="67"/>
      <c r="E55" s="67"/>
      <c r="F55" s="67"/>
      <c r="G55" s="67"/>
      <c r="H55" s="67"/>
      <c r="I55" s="67"/>
      <c r="J55" s="67"/>
      <c r="K55" s="68"/>
    </row>
    <row r="56" spans="2:11" ht="6.75" customHeight="1"/>
  </sheetData>
  <mergeCells count="10">
    <mergeCell ref="F4:I4"/>
    <mergeCell ref="B23:K23"/>
    <mergeCell ref="C24:J24"/>
    <mergeCell ref="C25:J25"/>
    <mergeCell ref="H46:I46"/>
    <mergeCell ref="H52:I52"/>
    <mergeCell ref="H47:I47"/>
    <mergeCell ref="H48:I48"/>
    <mergeCell ref="H49:I49"/>
    <mergeCell ref="H51:I51"/>
  </mergeCells>
  <phoneticPr fontId="0" type="noConversion"/>
  <printOptions horizontalCentered="1" verticalCentered="1"/>
  <pageMargins left="0" right="0" top="0" bottom="0" header="0.31" footer="0.2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61"/>
  <sheetViews>
    <sheetView topLeftCell="A43" workbookViewId="0">
      <selection activeCell="P66" sqref="P66"/>
    </sheetView>
  </sheetViews>
  <sheetFormatPr defaultRowHeight="12.75"/>
  <cols>
    <col min="1" max="1" width="6" customWidth="1"/>
    <col min="2" max="2" width="6.42578125" customWidth="1"/>
    <col min="3" max="3" width="8.7109375" customWidth="1"/>
    <col min="4" max="4" width="16" customWidth="1"/>
    <col min="5" max="5" width="12.140625" customWidth="1"/>
    <col min="6" max="10" width="8.7109375" customWidth="1"/>
    <col min="11" max="11" width="14.85546875" customWidth="1"/>
    <col min="12" max="12" width="2.140625" customWidth="1"/>
    <col min="13" max="13" width="9.42578125" customWidth="1"/>
  </cols>
  <sheetData>
    <row r="2" spans="2:11">
      <c r="B2" s="75"/>
      <c r="C2" s="76"/>
      <c r="D2" s="76"/>
      <c r="E2" s="76"/>
      <c r="F2" s="76"/>
      <c r="G2" s="76"/>
      <c r="H2" s="76"/>
      <c r="I2" s="76"/>
      <c r="J2" s="76"/>
      <c r="K2" s="77"/>
    </row>
    <row r="3" spans="2:11">
      <c r="B3" s="87"/>
      <c r="C3" s="88"/>
      <c r="D3" s="88"/>
      <c r="E3" s="88"/>
      <c r="F3" s="88"/>
      <c r="G3" s="88"/>
      <c r="H3" s="88"/>
      <c r="I3" s="88"/>
      <c r="J3" s="88"/>
      <c r="K3" s="89"/>
    </row>
    <row r="4" spans="2:11" s="2" customFormat="1" ht="33" customHeight="1">
      <c r="B4" s="359" t="s">
        <v>394</v>
      </c>
      <c r="C4" s="360"/>
      <c r="D4" s="360"/>
      <c r="E4" s="360"/>
      <c r="F4" s="360"/>
      <c r="G4" s="360"/>
      <c r="H4" s="360"/>
      <c r="I4" s="360"/>
      <c r="J4" s="360"/>
      <c r="K4" s="361"/>
    </row>
    <row r="5" spans="2:11">
      <c r="B5" s="87"/>
      <c r="C5" s="88"/>
      <c r="D5" s="88"/>
      <c r="E5" s="88"/>
      <c r="F5" s="88"/>
      <c r="G5" s="88"/>
      <c r="H5" s="88"/>
      <c r="I5" s="88"/>
      <c r="J5" s="88"/>
      <c r="K5" s="89"/>
    </row>
    <row r="6" spans="2:11" ht="15">
      <c r="B6" s="87"/>
      <c r="C6" s="92" t="s">
        <v>384</v>
      </c>
      <c r="D6" s="123"/>
      <c r="E6" s="92"/>
      <c r="F6" s="92"/>
      <c r="G6" s="92"/>
      <c r="H6" s="92"/>
      <c r="I6" s="92"/>
      <c r="J6" s="92"/>
      <c r="K6" s="89"/>
    </row>
    <row r="7" spans="2:11" ht="15">
      <c r="B7" s="87"/>
      <c r="C7" s="92"/>
      <c r="D7" s="92"/>
      <c r="E7" s="92"/>
      <c r="F7" s="92"/>
      <c r="G7" s="92"/>
      <c r="H7" s="92"/>
      <c r="I7" s="92"/>
      <c r="J7" s="92"/>
      <c r="K7" s="93"/>
    </row>
    <row r="8" spans="2:11" ht="15">
      <c r="B8" s="87"/>
      <c r="C8" s="92" t="s">
        <v>282</v>
      </c>
      <c r="D8" s="92"/>
      <c r="E8" s="92"/>
      <c r="F8" s="92"/>
      <c r="G8" s="92"/>
      <c r="H8" s="92"/>
      <c r="I8" s="92"/>
      <c r="J8" s="92"/>
      <c r="K8" s="93"/>
    </row>
    <row r="9" spans="2:11" ht="15">
      <c r="B9" s="87"/>
      <c r="C9" s="92"/>
      <c r="D9" s="92"/>
      <c r="E9" s="92"/>
      <c r="F9" s="92"/>
      <c r="G9" s="92"/>
      <c r="H9" s="92"/>
      <c r="I9" s="92"/>
      <c r="J9" s="92"/>
      <c r="K9" s="93"/>
    </row>
    <row r="10" spans="2:11" ht="15">
      <c r="B10" s="87"/>
      <c r="C10" s="92" t="s">
        <v>299</v>
      </c>
      <c r="D10" s="92"/>
      <c r="E10" s="92"/>
      <c r="F10" s="92"/>
      <c r="G10" s="92"/>
      <c r="H10" s="92"/>
      <c r="I10" s="92"/>
      <c r="J10" s="92"/>
      <c r="K10" s="93"/>
    </row>
    <row r="11" spans="2:11" ht="15">
      <c r="B11" s="87"/>
      <c r="C11" s="92"/>
      <c r="D11" s="92"/>
      <c r="E11" s="92"/>
      <c r="F11" s="92"/>
      <c r="G11" s="92"/>
      <c r="H11" s="92"/>
      <c r="I11" s="92"/>
      <c r="J11" s="92"/>
      <c r="K11" s="93"/>
    </row>
    <row r="12" spans="2:11" ht="15">
      <c r="B12" s="87"/>
      <c r="C12" s="92" t="s">
        <v>283</v>
      </c>
      <c r="D12" s="92"/>
      <c r="E12" s="92"/>
      <c r="F12" s="92"/>
      <c r="G12" s="92"/>
      <c r="H12" s="92"/>
      <c r="I12" s="92"/>
      <c r="J12" s="92"/>
      <c r="K12" s="93"/>
    </row>
    <row r="13" spans="2:11" ht="15">
      <c r="B13" s="87"/>
      <c r="C13" s="92"/>
      <c r="D13" s="92"/>
      <c r="E13" s="92"/>
      <c r="F13" s="92"/>
      <c r="G13" s="92"/>
      <c r="H13" s="92"/>
      <c r="I13" s="92"/>
      <c r="J13" s="92"/>
      <c r="K13" s="93"/>
    </row>
    <row r="14" spans="2:11" ht="15">
      <c r="B14" s="87"/>
      <c r="C14" s="92" t="s">
        <v>284</v>
      </c>
      <c r="D14" s="92"/>
      <c r="E14" s="92"/>
      <c r="F14" s="92"/>
      <c r="G14" s="92"/>
      <c r="H14" s="92"/>
      <c r="I14" s="92"/>
      <c r="J14" s="92"/>
      <c r="K14" s="93"/>
    </row>
    <row r="15" spans="2:11" ht="15">
      <c r="B15" s="87"/>
      <c r="C15" s="92"/>
      <c r="D15" s="92"/>
      <c r="E15" s="92"/>
      <c r="F15" s="92"/>
      <c r="G15" s="92"/>
      <c r="H15" s="92"/>
      <c r="I15" s="92"/>
      <c r="J15" s="92"/>
      <c r="K15" s="93"/>
    </row>
    <row r="16" spans="2:11" ht="15">
      <c r="B16" s="87"/>
      <c r="C16" s="10" t="s">
        <v>300</v>
      </c>
      <c r="D16" s="10"/>
      <c r="E16" s="10"/>
      <c r="F16" s="10"/>
      <c r="G16" s="10"/>
      <c r="H16" s="10"/>
      <c r="I16" s="10"/>
      <c r="J16" s="10"/>
      <c r="K16" s="10"/>
    </row>
    <row r="17" spans="2:11" ht="15">
      <c r="B17" s="87"/>
      <c r="C17" s="10"/>
      <c r="D17" s="10"/>
      <c r="E17" s="10"/>
      <c r="F17" s="10"/>
      <c r="G17" s="10"/>
      <c r="H17" s="10"/>
      <c r="I17" s="10"/>
      <c r="J17" s="10"/>
      <c r="K17" s="10"/>
    </row>
    <row r="18" spans="2:11" ht="15">
      <c r="B18" s="87"/>
      <c r="C18" s="10" t="s">
        <v>307</v>
      </c>
      <c r="D18" s="10" t="s">
        <v>308</v>
      </c>
      <c r="E18" s="10"/>
      <c r="F18" s="10"/>
      <c r="G18" s="10"/>
      <c r="H18" s="10"/>
      <c r="I18" s="10"/>
      <c r="J18" s="10"/>
      <c r="K18" s="10"/>
    </row>
    <row r="19" spans="2:11" ht="15">
      <c r="B19" s="87"/>
      <c r="C19" s="92"/>
      <c r="D19" s="92"/>
      <c r="E19" s="92"/>
      <c r="F19" s="92"/>
      <c r="G19" s="92"/>
      <c r="H19" s="92"/>
      <c r="I19" s="92"/>
      <c r="J19" s="92"/>
      <c r="K19" s="93"/>
    </row>
    <row r="20" spans="2:11" ht="15">
      <c r="B20" s="87"/>
      <c r="C20" s="92" t="s">
        <v>376</v>
      </c>
      <c r="D20" s="92"/>
      <c r="E20" s="92"/>
      <c r="F20" s="92"/>
      <c r="G20" s="92"/>
      <c r="H20" s="92"/>
      <c r="I20" s="92"/>
      <c r="J20" s="92"/>
      <c r="K20" s="93"/>
    </row>
    <row r="21" spans="2:11" ht="15">
      <c r="B21" s="87"/>
      <c r="C21" s="92"/>
      <c r="D21" s="92"/>
      <c r="E21" s="92"/>
      <c r="F21" s="92"/>
      <c r="G21" s="92"/>
      <c r="H21" s="92"/>
      <c r="I21" s="92"/>
      <c r="J21" s="92"/>
      <c r="K21" s="93"/>
    </row>
    <row r="22" spans="2:11" ht="15">
      <c r="B22" s="87"/>
      <c r="C22" s="10" t="s">
        <v>309</v>
      </c>
      <c r="D22" s="10"/>
      <c r="E22" s="10"/>
      <c r="F22" s="10"/>
      <c r="G22" s="92"/>
      <c r="H22" s="92"/>
      <c r="I22" s="92"/>
      <c r="J22" s="92"/>
      <c r="K22" s="93"/>
    </row>
    <row r="23" spans="2:11" ht="15">
      <c r="B23" s="87"/>
      <c r="C23" s="10"/>
      <c r="D23" s="10"/>
      <c r="E23" s="10"/>
      <c r="F23" s="10"/>
      <c r="G23" s="92"/>
      <c r="H23" s="92"/>
      <c r="I23" s="92"/>
      <c r="J23" s="92"/>
      <c r="K23" s="93"/>
    </row>
    <row r="24" spans="2:11" ht="15">
      <c r="B24" s="87"/>
      <c r="C24" s="92" t="s">
        <v>377</v>
      </c>
      <c r="D24" s="92"/>
      <c r="E24" s="92"/>
      <c r="F24" s="92"/>
      <c r="G24" s="92"/>
      <c r="H24" s="92"/>
      <c r="I24" s="92"/>
      <c r="J24" s="92"/>
      <c r="K24" s="93"/>
    </row>
    <row r="25" spans="2:11">
      <c r="B25" s="87"/>
      <c r="C25" s="88"/>
      <c r="D25" s="88"/>
      <c r="E25" s="88"/>
      <c r="F25" s="88"/>
      <c r="G25" s="88"/>
      <c r="H25" s="88"/>
      <c r="I25" s="88"/>
      <c r="J25" s="88"/>
      <c r="K25" s="89"/>
    </row>
    <row r="26" spans="2:11" ht="14.25">
      <c r="B26" s="87"/>
      <c r="C26" s="288" t="s">
        <v>378</v>
      </c>
      <c r="D26" s="288"/>
      <c r="E26" s="288"/>
      <c r="F26" s="288"/>
      <c r="G26" s="289"/>
      <c r="H26" s="289"/>
      <c r="I26" s="289"/>
      <c r="J26" s="88"/>
      <c r="K26" s="89"/>
    </row>
    <row r="27" spans="2:11" ht="14.25">
      <c r="B27" s="87"/>
      <c r="C27" s="289" t="s">
        <v>379</v>
      </c>
      <c r="D27" s="289"/>
      <c r="E27" s="289"/>
      <c r="F27" s="289"/>
      <c r="G27" s="289"/>
      <c r="H27" s="289"/>
      <c r="I27" s="289"/>
      <c r="J27" s="88"/>
      <c r="K27" s="89"/>
    </row>
    <row r="28" spans="2:11" ht="14.25">
      <c r="B28" s="87"/>
      <c r="C28" s="290" t="s">
        <v>380</v>
      </c>
      <c r="D28" s="289"/>
      <c r="E28" s="289"/>
      <c r="F28" s="289"/>
      <c r="G28" s="289"/>
      <c r="H28" s="289"/>
      <c r="I28" s="289"/>
      <c r="J28" s="88"/>
      <c r="K28" s="89"/>
    </row>
    <row r="29" spans="2:11" ht="14.25">
      <c r="B29" s="87"/>
      <c r="C29" s="290" t="s">
        <v>381</v>
      </c>
      <c r="D29" s="289"/>
      <c r="E29" s="289"/>
      <c r="F29" s="289"/>
      <c r="G29" s="289"/>
      <c r="H29" s="289"/>
      <c r="I29" s="289"/>
      <c r="J29" s="88"/>
      <c r="K29" s="89"/>
    </row>
    <row r="30" spans="2:11" ht="14.25">
      <c r="B30" s="87"/>
      <c r="C30" s="290" t="s">
        <v>382</v>
      </c>
      <c r="D30" s="289"/>
      <c r="E30" s="289"/>
      <c r="F30" s="289"/>
      <c r="G30" s="289"/>
      <c r="H30" s="289"/>
      <c r="I30" s="289"/>
      <c r="J30" s="88"/>
      <c r="K30" s="89"/>
    </row>
    <row r="31" spans="2:11" ht="14.25">
      <c r="B31" s="87"/>
      <c r="C31" s="290" t="s">
        <v>383</v>
      </c>
      <c r="D31" s="289"/>
      <c r="E31" s="289"/>
      <c r="F31" s="289"/>
      <c r="G31" s="289"/>
      <c r="H31" s="289"/>
      <c r="I31" s="289"/>
      <c r="J31" s="88"/>
      <c r="K31" s="89"/>
    </row>
    <row r="32" spans="2:11" ht="14.25">
      <c r="B32" s="87"/>
      <c r="C32" s="289"/>
      <c r="D32" s="289"/>
      <c r="E32" s="289"/>
      <c r="F32" s="289"/>
      <c r="G32" s="289"/>
      <c r="H32" s="289"/>
      <c r="I32" s="289"/>
      <c r="J32" s="88"/>
      <c r="K32" s="89"/>
    </row>
    <row r="33" spans="2:11" ht="15">
      <c r="B33" s="87"/>
      <c r="C33" s="10" t="s">
        <v>385</v>
      </c>
      <c r="D33" s="10"/>
      <c r="E33" s="10"/>
      <c r="F33" s="10"/>
      <c r="G33" s="92"/>
      <c r="H33" s="92"/>
      <c r="I33" s="92"/>
      <c r="J33" s="92"/>
      <c r="K33" s="93"/>
    </row>
    <row r="34" spans="2:11" ht="15">
      <c r="B34" s="87"/>
      <c r="C34" s="10"/>
      <c r="D34" s="10"/>
      <c r="E34" s="10"/>
      <c r="F34" s="10"/>
      <c r="G34" s="92"/>
      <c r="H34" s="92"/>
      <c r="I34" s="92"/>
      <c r="J34" s="92"/>
      <c r="K34" s="93"/>
    </row>
    <row r="35" spans="2:11" ht="15">
      <c r="B35" s="87"/>
      <c r="C35" s="10" t="s">
        <v>386</v>
      </c>
      <c r="D35" s="10"/>
      <c r="E35" s="10"/>
      <c r="F35" s="10"/>
      <c r="G35" s="92"/>
      <c r="H35" s="92"/>
      <c r="I35" s="92"/>
      <c r="J35" s="92"/>
      <c r="K35" s="93"/>
    </row>
    <row r="36" spans="2:11" ht="15">
      <c r="B36" s="87"/>
      <c r="C36" s="10"/>
      <c r="D36" s="10"/>
      <c r="E36" s="10"/>
      <c r="F36" s="10"/>
      <c r="G36" s="92"/>
      <c r="H36" s="92"/>
      <c r="I36" s="92"/>
      <c r="J36" s="92"/>
      <c r="K36" s="93"/>
    </row>
    <row r="37" spans="2:11" ht="15">
      <c r="B37" s="87"/>
      <c r="C37" s="92" t="s">
        <v>387</v>
      </c>
      <c r="D37" s="92"/>
      <c r="E37" s="92"/>
      <c r="F37" s="92"/>
      <c r="G37" s="92"/>
      <c r="H37" s="92"/>
      <c r="I37" s="92"/>
      <c r="J37" s="92"/>
      <c r="K37" s="93"/>
    </row>
    <row r="38" spans="2:11" ht="15">
      <c r="B38" s="87"/>
      <c r="C38" s="92"/>
      <c r="D38" s="92"/>
      <c r="E38" s="92"/>
      <c r="F38" s="92"/>
      <c r="G38" s="92"/>
      <c r="H38" s="92"/>
      <c r="I38" s="92"/>
      <c r="J38" s="92"/>
      <c r="K38" s="93"/>
    </row>
    <row r="39" spans="2:11" ht="15">
      <c r="B39" s="87"/>
      <c r="C39" s="92" t="s">
        <v>393</v>
      </c>
      <c r="D39" s="92"/>
      <c r="E39" s="92"/>
      <c r="F39" s="92"/>
      <c r="G39" s="92"/>
      <c r="H39" s="92"/>
      <c r="I39" s="92"/>
      <c r="J39" s="92"/>
      <c r="K39" s="93"/>
    </row>
    <row r="40" spans="2:11">
      <c r="B40" s="87"/>
      <c r="C40" s="88"/>
      <c r="D40" s="88"/>
      <c r="E40" s="88"/>
      <c r="F40" s="88"/>
      <c r="G40" s="88"/>
      <c r="H40" s="88"/>
      <c r="I40" s="88"/>
      <c r="J40" s="88"/>
      <c r="K40" s="89"/>
    </row>
    <row r="41" spans="2:11">
      <c r="B41" s="87"/>
      <c r="C41" s="88"/>
      <c r="D41" s="129" t="s">
        <v>388</v>
      </c>
      <c r="E41" s="293">
        <v>168598</v>
      </c>
      <c r="F41" s="291"/>
      <c r="G41" s="88"/>
      <c r="H41" s="88"/>
      <c r="I41" s="88"/>
      <c r="J41" s="88"/>
      <c r="K41" s="89"/>
    </row>
    <row r="42" spans="2:11">
      <c r="B42" s="87"/>
      <c r="C42" s="88"/>
      <c r="D42" s="129" t="s">
        <v>389</v>
      </c>
      <c r="E42" s="293">
        <v>1818438</v>
      </c>
      <c r="F42" s="291"/>
      <c r="G42" s="88"/>
      <c r="H42" s="88"/>
      <c r="I42" s="88"/>
      <c r="J42" s="88"/>
      <c r="K42" s="89"/>
    </row>
    <row r="43" spans="2:11">
      <c r="B43" s="87"/>
      <c r="C43" s="88"/>
      <c r="D43" s="129" t="s">
        <v>390</v>
      </c>
      <c r="E43" s="293">
        <v>231000</v>
      </c>
      <c r="F43" s="291"/>
      <c r="G43" s="88"/>
      <c r="H43" s="88"/>
      <c r="I43" s="88"/>
      <c r="J43" s="88"/>
      <c r="K43" s="89"/>
    </row>
    <row r="44" spans="2:11">
      <c r="B44" s="87"/>
      <c r="C44" s="88"/>
      <c r="D44" s="129" t="s">
        <v>391</v>
      </c>
      <c r="E44" s="293">
        <v>685580</v>
      </c>
      <c r="F44" s="291"/>
      <c r="G44" s="88"/>
      <c r="H44" s="88"/>
      <c r="I44" s="88"/>
      <c r="J44" s="88"/>
      <c r="K44" s="89"/>
    </row>
    <row r="45" spans="2:11">
      <c r="B45" s="87"/>
      <c r="C45" s="88"/>
      <c r="D45" s="129" t="s">
        <v>392</v>
      </c>
      <c r="E45" s="293">
        <v>243812</v>
      </c>
      <c r="F45" s="291"/>
      <c r="G45" s="88"/>
      <c r="H45" s="88"/>
      <c r="I45" s="88"/>
      <c r="J45" s="88"/>
      <c r="K45" s="89"/>
    </row>
    <row r="46" spans="2:11">
      <c r="B46" s="87"/>
      <c r="C46" s="88"/>
      <c r="D46" s="292" t="s">
        <v>62</v>
      </c>
      <c r="E46" s="293">
        <f>SUM(E41:E45)</f>
        <v>3147428</v>
      </c>
      <c r="F46" s="291"/>
      <c r="G46" s="88"/>
      <c r="H46" s="142"/>
      <c r="I46" s="88"/>
      <c r="J46" s="88"/>
      <c r="K46" s="89"/>
    </row>
    <row r="47" spans="2:11">
      <c r="B47" s="87"/>
      <c r="C47" s="88"/>
      <c r="D47" s="88"/>
      <c r="E47" s="88"/>
      <c r="F47" s="142"/>
      <c r="G47" s="88"/>
      <c r="H47" s="88"/>
      <c r="I47" s="88"/>
      <c r="J47" s="88"/>
      <c r="K47" s="89"/>
    </row>
    <row r="48" spans="2:11">
      <c r="B48" s="87"/>
      <c r="C48" s="88"/>
      <c r="D48" s="88"/>
      <c r="E48" s="88"/>
      <c r="F48" s="88"/>
      <c r="G48" s="88"/>
      <c r="H48" s="88"/>
      <c r="I48" s="88"/>
      <c r="J48" s="88"/>
      <c r="K48" s="89"/>
    </row>
    <row r="49" spans="2:11">
      <c r="B49" s="87"/>
      <c r="C49" s="88"/>
      <c r="D49" s="88"/>
      <c r="E49" s="88"/>
      <c r="F49" s="88"/>
      <c r="G49" s="88"/>
      <c r="H49" s="88"/>
      <c r="I49" s="88"/>
      <c r="J49" s="88"/>
      <c r="K49" s="89"/>
    </row>
    <row r="50" spans="2:11">
      <c r="B50" s="87"/>
      <c r="C50" s="88"/>
      <c r="D50" s="88"/>
      <c r="E50" s="88"/>
      <c r="F50" s="88"/>
      <c r="G50" s="88"/>
      <c r="H50" s="88"/>
      <c r="I50" s="88"/>
      <c r="J50" s="88"/>
      <c r="K50" s="89"/>
    </row>
    <row r="51" spans="2:11">
      <c r="B51" s="87"/>
      <c r="C51" s="88"/>
      <c r="D51" s="88"/>
      <c r="E51" s="88"/>
      <c r="F51" s="88"/>
      <c r="G51" s="88"/>
      <c r="H51" s="88"/>
      <c r="I51" s="88"/>
      <c r="J51" s="88"/>
      <c r="K51" s="89"/>
    </row>
    <row r="52" spans="2:11">
      <c r="B52" s="87"/>
      <c r="C52" s="88"/>
      <c r="D52" s="88"/>
      <c r="E52" s="88"/>
      <c r="F52" s="88"/>
      <c r="G52" s="88"/>
      <c r="H52" s="88"/>
      <c r="I52" s="88"/>
      <c r="J52" s="88"/>
      <c r="K52" s="89"/>
    </row>
    <row r="53" spans="2:11">
      <c r="B53" s="87"/>
      <c r="C53" s="88"/>
      <c r="D53" s="88"/>
      <c r="E53" s="88"/>
      <c r="F53" s="88"/>
      <c r="G53" s="88"/>
      <c r="H53" s="88"/>
      <c r="I53" s="88"/>
      <c r="J53" s="88"/>
      <c r="K53" s="89"/>
    </row>
    <row r="54" spans="2:11" s="3" customFormat="1" ht="15">
      <c r="B54" s="87"/>
      <c r="C54" s="88"/>
      <c r="D54" s="123"/>
      <c r="E54" s="88"/>
      <c r="F54" s="88"/>
      <c r="G54" s="88"/>
      <c r="H54" s="88"/>
      <c r="I54" s="88"/>
      <c r="J54" s="88"/>
      <c r="K54" s="89"/>
    </row>
    <row r="55" spans="2:11" s="3" customFormat="1" ht="15">
      <c r="B55" s="87"/>
      <c r="C55" s="92"/>
      <c r="D55" s="10"/>
      <c r="E55" s="92"/>
      <c r="F55" s="92"/>
      <c r="G55" s="92"/>
      <c r="H55" s="92"/>
      <c r="I55" s="92"/>
      <c r="J55" s="92"/>
      <c r="K55" s="93"/>
    </row>
    <row r="56" spans="2:11" s="3" customFormat="1" ht="15">
      <c r="B56" s="87"/>
      <c r="C56" s="92" t="s">
        <v>277</v>
      </c>
      <c r="D56" s="92"/>
      <c r="E56" s="92"/>
      <c r="F56" s="92"/>
      <c r="G56" s="92"/>
      <c r="H56" s="92"/>
      <c r="I56" s="123" t="s">
        <v>63</v>
      </c>
      <c r="J56" s="92"/>
      <c r="K56" s="93"/>
    </row>
    <row r="57" spans="2:11" s="3" customFormat="1" ht="15">
      <c r="B57" s="87"/>
      <c r="C57" s="287" t="s">
        <v>303</v>
      </c>
      <c r="D57" s="92"/>
      <c r="E57" s="92"/>
      <c r="F57" s="92"/>
      <c r="G57" s="92"/>
      <c r="H57" s="92"/>
      <c r="I57" s="287" t="s">
        <v>295</v>
      </c>
      <c r="J57" s="92"/>
      <c r="K57" s="93"/>
    </row>
    <row r="58" spans="2:11" ht="15">
      <c r="B58" s="87"/>
      <c r="C58" s="92"/>
      <c r="D58" s="92"/>
      <c r="E58" s="92"/>
      <c r="F58" s="92"/>
      <c r="G58" s="92"/>
      <c r="H58" s="92"/>
      <c r="I58" s="92"/>
      <c r="J58" s="92"/>
      <c r="K58" s="93"/>
    </row>
    <row r="59" spans="2:11">
      <c r="B59" s="69"/>
      <c r="C59" s="70"/>
      <c r="D59" s="70"/>
      <c r="E59" s="70"/>
      <c r="F59" s="70"/>
      <c r="G59" s="70"/>
      <c r="H59" s="70"/>
      <c r="I59" s="70"/>
      <c r="J59" s="70"/>
      <c r="K59" s="71"/>
    </row>
    <row r="60" spans="2:11">
      <c r="B60" s="69"/>
      <c r="C60" s="70"/>
      <c r="D60" s="70"/>
      <c r="E60" s="70"/>
      <c r="F60" s="70"/>
      <c r="G60" s="70"/>
      <c r="H60" s="70"/>
      <c r="I60" s="70"/>
      <c r="J60" s="70"/>
      <c r="K60" s="71"/>
    </row>
    <row r="61" spans="2:11">
      <c r="B61" s="72"/>
      <c r="C61" s="73"/>
      <c r="D61" s="73"/>
      <c r="E61" s="73"/>
      <c r="F61" s="73"/>
      <c r="G61" s="73"/>
      <c r="H61" s="73"/>
      <c r="I61" s="73"/>
      <c r="J61" s="73"/>
      <c r="K61" s="74"/>
    </row>
  </sheetData>
  <mergeCells count="1">
    <mergeCell ref="B4:K4"/>
  </mergeCells>
  <phoneticPr fontId="0" type="noConversion"/>
  <printOptions horizontalCentered="1" verticalCentered="1"/>
  <pageMargins left="0" right="0" top="0" bottom="0" header="0.511811023622047" footer="0.511811023622047"/>
  <pageSetup scale="8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46"/>
  <sheetViews>
    <sheetView topLeftCell="A31" workbookViewId="0">
      <selection activeCell="G38" sqref="G38"/>
    </sheetView>
  </sheetViews>
  <sheetFormatPr defaultRowHeight="12.75"/>
  <cols>
    <col min="1" max="1" width="2.85546875" style="21" customWidth="1"/>
    <col min="2" max="2" width="3.7109375" style="22" customWidth="1"/>
    <col min="3" max="3" width="2.7109375" style="22" customWidth="1"/>
    <col min="4" max="4" width="4" style="40" customWidth="1"/>
    <col min="5" max="5" width="41.5703125" style="41" customWidth="1"/>
    <col min="6" max="6" width="8.28515625" style="41" customWidth="1"/>
    <col min="7" max="7" width="10.85546875" style="41" customWidth="1"/>
    <col min="8" max="8" width="15.7109375" style="42" customWidth="1"/>
    <col min="9" max="10" width="17" style="21" bestFit="1" customWidth="1"/>
    <col min="11" max="11" width="14.42578125" style="21" bestFit="1" customWidth="1"/>
    <col min="12" max="16384" width="9.140625" style="21"/>
  </cols>
  <sheetData>
    <row r="1" spans="2:9" s="37" customFormat="1">
      <c r="B1" s="201" t="s">
        <v>292</v>
      </c>
      <c r="C1" s="205"/>
      <c r="D1" s="206"/>
      <c r="E1" s="207"/>
      <c r="F1" s="207"/>
      <c r="G1" s="207"/>
      <c r="H1" s="208" t="s">
        <v>138</v>
      </c>
    </row>
    <row r="2" spans="2:9" s="37" customFormat="1" ht="15" customHeight="1">
      <c r="B2" s="303" t="s">
        <v>293</v>
      </c>
      <c r="C2" s="303"/>
      <c r="D2" s="303"/>
      <c r="E2" s="303"/>
      <c r="F2" s="207"/>
      <c r="G2" s="207"/>
      <c r="H2" s="208"/>
    </row>
    <row r="3" spans="2:9" s="15" customFormat="1" ht="18" customHeight="1">
      <c r="B3" s="304" t="s">
        <v>364</v>
      </c>
      <c r="C3" s="304"/>
      <c r="D3" s="304"/>
      <c r="E3" s="304"/>
      <c r="F3" s="304"/>
      <c r="G3" s="304"/>
      <c r="H3" s="304"/>
    </row>
    <row r="4" spans="2:9" s="7" customFormat="1" ht="6.75" customHeight="1">
      <c r="B4" s="12"/>
      <c r="C4" s="12"/>
      <c r="D4" s="40"/>
      <c r="E4" s="41"/>
      <c r="F4" s="41"/>
      <c r="G4" s="41"/>
      <c r="H4" s="42"/>
    </row>
    <row r="5" spans="2:9" s="7" customFormat="1" ht="12" customHeight="1">
      <c r="B5" s="319" t="s">
        <v>2</v>
      </c>
      <c r="C5" s="313" t="s">
        <v>8</v>
      </c>
      <c r="D5" s="314"/>
      <c r="E5" s="315"/>
      <c r="F5" s="311" t="s">
        <v>9</v>
      </c>
      <c r="G5" s="209" t="s">
        <v>121</v>
      </c>
      <c r="H5" s="209" t="s">
        <v>121</v>
      </c>
    </row>
    <row r="6" spans="2:9" s="7" customFormat="1" ht="12" customHeight="1">
      <c r="B6" s="320"/>
      <c r="C6" s="316"/>
      <c r="D6" s="317"/>
      <c r="E6" s="318"/>
      <c r="F6" s="312"/>
      <c r="G6" s="210" t="s">
        <v>122</v>
      </c>
      <c r="H6" s="211" t="s">
        <v>368</v>
      </c>
    </row>
    <row r="7" spans="2:9" s="18" customFormat="1" ht="24.95" customHeight="1">
      <c r="B7" s="212" t="s">
        <v>3</v>
      </c>
      <c r="C7" s="305" t="s">
        <v>124</v>
      </c>
      <c r="D7" s="306"/>
      <c r="E7" s="307"/>
      <c r="F7" s="213" t="s">
        <v>153</v>
      </c>
      <c r="G7" s="214">
        <f>G8+G12+G20</f>
        <v>9103661</v>
      </c>
      <c r="H7" s="214">
        <f>H8+H11+H12+H20+H28+H29+H30</f>
        <v>13378454</v>
      </c>
      <c r="I7" s="36"/>
    </row>
    <row r="8" spans="2:9" s="37" customFormat="1" ht="17.100000000000001" customHeight="1">
      <c r="B8" s="215"/>
      <c r="C8" s="216">
        <v>1</v>
      </c>
      <c r="D8" s="217" t="s">
        <v>10</v>
      </c>
      <c r="E8" s="218"/>
      <c r="F8" s="219" t="s">
        <v>154</v>
      </c>
      <c r="G8" s="214">
        <f>G9+G10</f>
        <v>112474</v>
      </c>
      <c r="H8" s="214">
        <f>H9+H10</f>
        <v>2169433</v>
      </c>
    </row>
    <row r="9" spans="2:9" s="19" customFormat="1" ht="17.100000000000001" customHeight="1">
      <c r="B9" s="215"/>
      <c r="C9" s="216"/>
      <c r="D9" s="220" t="s">
        <v>89</v>
      </c>
      <c r="E9" s="221" t="s">
        <v>28</v>
      </c>
      <c r="F9" s="219" t="s">
        <v>155</v>
      </c>
      <c r="G9" s="214">
        <v>112474</v>
      </c>
      <c r="H9" s="214">
        <v>1996054</v>
      </c>
    </row>
    <row r="10" spans="2:9" s="19" customFormat="1" ht="17.100000000000001" customHeight="1">
      <c r="B10" s="215"/>
      <c r="C10" s="216"/>
      <c r="D10" s="220" t="s">
        <v>89</v>
      </c>
      <c r="E10" s="221" t="s">
        <v>29</v>
      </c>
      <c r="F10" s="219" t="s">
        <v>156</v>
      </c>
      <c r="G10" s="214"/>
      <c r="H10" s="214">
        <v>173379</v>
      </c>
    </row>
    <row r="11" spans="2:9" s="18" customFormat="1" ht="17.100000000000001" customHeight="1">
      <c r="B11" s="215"/>
      <c r="C11" s="216">
        <v>2</v>
      </c>
      <c r="D11" s="217" t="s">
        <v>125</v>
      </c>
      <c r="E11" s="218"/>
      <c r="F11" s="219"/>
      <c r="G11" s="214"/>
      <c r="H11" s="214">
        <v>0</v>
      </c>
    </row>
    <row r="12" spans="2:9" s="37" customFormat="1" ht="17.100000000000001" customHeight="1">
      <c r="B12" s="215"/>
      <c r="C12" s="216">
        <v>3</v>
      </c>
      <c r="D12" s="217" t="s">
        <v>126</v>
      </c>
      <c r="E12" s="218"/>
      <c r="F12" s="219" t="s">
        <v>157</v>
      </c>
      <c r="G12" s="214">
        <f>G13+G14+G15+G16+G17+G18</f>
        <v>909488</v>
      </c>
      <c r="H12" s="214">
        <f>H13+H14+H15+H16+H17+H18</f>
        <v>1352989</v>
      </c>
    </row>
    <row r="13" spans="2:9" s="19" customFormat="1" ht="17.100000000000001" customHeight="1">
      <c r="B13" s="215"/>
      <c r="C13" s="216"/>
      <c r="D13" s="220" t="s">
        <v>89</v>
      </c>
      <c r="E13" s="221" t="s">
        <v>90</v>
      </c>
      <c r="F13" s="219" t="s">
        <v>158</v>
      </c>
      <c r="G13" s="214"/>
      <c r="H13" s="214">
        <v>0</v>
      </c>
    </row>
    <row r="14" spans="2:9" s="19" customFormat="1" ht="17.100000000000001" customHeight="1">
      <c r="B14" s="215"/>
      <c r="C14" s="216"/>
      <c r="D14" s="220" t="s">
        <v>89</v>
      </c>
      <c r="E14" s="221" t="s">
        <v>91</v>
      </c>
      <c r="F14" s="219"/>
      <c r="G14" s="214"/>
      <c r="H14" s="214">
        <v>0</v>
      </c>
    </row>
    <row r="15" spans="2:9" s="19" customFormat="1" ht="17.100000000000001" customHeight="1">
      <c r="B15" s="215"/>
      <c r="C15" s="216"/>
      <c r="D15" s="220" t="s">
        <v>89</v>
      </c>
      <c r="E15" s="221" t="s">
        <v>92</v>
      </c>
      <c r="F15" s="219" t="s">
        <v>158</v>
      </c>
      <c r="G15" s="214"/>
      <c r="H15" s="214">
        <v>0</v>
      </c>
    </row>
    <row r="16" spans="2:9" s="19" customFormat="1" ht="17.100000000000001" customHeight="1">
      <c r="B16" s="215"/>
      <c r="C16" s="216"/>
      <c r="D16" s="220" t="s">
        <v>89</v>
      </c>
      <c r="E16" s="221" t="s">
        <v>93</v>
      </c>
      <c r="F16" s="219" t="s">
        <v>159</v>
      </c>
      <c r="G16" s="214">
        <v>909488</v>
      </c>
      <c r="H16" s="214">
        <v>1352989</v>
      </c>
    </row>
    <row r="17" spans="2:8" s="19" customFormat="1" ht="17.100000000000001" customHeight="1">
      <c r="B17" s="215"/>
      <c r="C17" s="216"/>
      <c r="D17" s="220" t="s">
        <v>89</v>
      </c>
      <c r="E17" s="221" t="s">
        <v>96</v>
      </c>
      <c r="F17" s="219"/>
      <c r="G17" s="214"/>
      <c r="H17" s="214">
        <v>0</v>
      </c>
    </row>
    <row r="18" spans="2:8" s="19" customFormat="1" ht="17.100000000000001" customHeight="1">
      <c r="B18" s="215"/>
      <c r="C18" s="216"/>
      <c r="D18" s="220" t="s">
        <v>89</v>
      </c>
      <c r="E18" s="221" t="s">
        <v>139</v>
      </c>
      <c r="F18" s="219"/>
      <c r="G18" s="214"/>
      <c r="H18" s="214">
        <v>0</v>
      </c>
    </row>
    <row r="19" spans="2:8" s="19" customFormat="1" ht="17.100000000000001" customHeight="1">
      <c r="B19" s="215"/>
      <c r="C19" s="216"/>
      <c r="D19" s="220" t="s">
        <v>89</v>
      </c>
      <c r="E19" s="221"/>
      <c r="F19" s="219"/>
      <c r="G19" s="214"/>
      <c r="H19" s="214">
        <v>0</v>
      </c>
    </row>
    <row r="20" spans="2:8" s="37" customFormat="1" ht="17.100000000000001" customHeight="1">
      <c r="B20" s="215"/>
      <c r="C20" s="216">
        <v>4</v>
      </c>
      <c r="D20" s="217" t="s">
        <v>11</v>
      </c>
      <c r="E20" s="218"/>
      <c r="F20" s="219" t="s">
        <v>160</v>
      </c>
      <c r="G20" s="214">
        <f>G21+G22+G23+G24+G25+G26</f>
        <v>8081699</v>
      </c>
      <c r="H20" s="214">
        <f>H21+H22+H23+H24+H25+H26</f>
        <v>9856032</v>
      </c>
    </row>
    <row r="21" spans="2:8" s="19" customFormat="1" ht="17.100000000000001" customHeight="1">
      <c r="B21" s="215"/>
      <c r="C21" s="216"/>
      <c r="D21" s="220" t="s">
        <v>89</v>
      </c>
      <c r="E21" s="221" t="s">
        <v>12</v>
      </c>
      <c r="F21" s="219" t="s">
        <v>161</v>
      </c>
      <c r="G21" s="214"/>
      <c r="H21" s="214">
        <v>0</v>
      </c>
    </row>
    <row r="22" spans="2:8" s="19" customFormat="1" ht="17.100000000000001" customHeight="1">
      <c r="B22" s="215"/>
      <c r="C22" s="216"/>
      <c r="D22" s="220" t="s">
        <v>89</v>
      </c>
      <c r="E22" s="221" t="s">
        <v>95</v>
      </c>
      <c r="F22" s="219"/>
      <c r="G22" s="214"/>
      <c r="H22" s="214">
        <v>0</v>
      </c>
    </row>
    <row r="23" spans="2:8" s="19" customFormat="1" ht="17.100000000000001" customHeight="1">
      <c r="B23" s="215"/>
      <c r="C23" s="216"/>
      <c r="D23" s="220" t="s">
        <v>89</v>
      </c>
      <c r="E23" s="221" t="s">
        <v>13</v>
      </c>
      <c r="F23" s="219"/>
      <c r="G23" s="214"/>
      <c r="H23" s="214">
        <v>0</v>
      </c>
    </row>
    <row r="24" spans="2:8" s="19" customFormat="1" ht="17.100000000000001" customHeight="1">
      <c r="B24" s="215"/>
      <c r="C24" s="216"/>
      <c r="D24" s="220" t="s">
        <v>89</v>
      </c>
      <c r="E24" s="221" t="s">
        <v>129</v>
      </c>
      <c r="F24" s="219"/>
      <c r="G24" s="214"/>
      <c r="H24" s="214">
        <v>0</v>
      </c>
    </row>
    <row r="25" spans="2:8" s="19" customFormat="1" ht="17.100000000000001" customHeight="1">
      <c r="B25" s="215"/>
      <c r="C25" s="216"/>
      <c r="D25" s="220" t="s">
        <v>89</v>
      </c>
      <c r="E25" s="221" t="s">
        <v>14</v>
      </c>
      <c r="F25" s="219" t="s">
        <v>162</v>
      </c>
      <c r="G25" s="214">
        <v>8081699</v>
      </c>
      <c r="H25" s="214">
        <v>9856032</v>
      </c>
    </row>
    <row r="26" spans="2:8" s="19" customFormat="1" ht="17.100000000000001" customHeight="1">
      <c r="B26" s="215"/>
      <c r="C26" s="216"/>
      <c r="D26" s="220" t="s">
        <v>89</v>
      </c>
      <c r="E26" s="221" t="s">
        <v>15</v>
      </c>
      <c r="F26" s="219" t="s">
        <v>163</v>
      </c>
      <c r="G26" s="219"/>
      <c r="H26" s="214">
        <v>0</v>
      </c>
    </row>
    <row r="27" spans="2:8" s="19" customFormat="1" ht="17.100000000000001" customHeight="1">
      <c r="B27" s="215"/>
      <c r="C27" s="216"/>
      <c r="D27" s="220" t="s">
        <v>89</v>
      </c>
      <c r="E27" s="221"/>
      <c r="F27" s="219"/>
      <c r="G27" s="219"/>
      <c r="H27" s="214">
        <v>0</v>
      </c>
    </row>
    <row r="28" spans="2:8" s="18" customFormat="1" ht="17.100000000000001" customHeight="1">
      <c r="B28" s="215"/>
      <c r="C28" s="216">
        <v>5</v>
      </c>
      <c r="D28" s="217" t="s">
        <v>127</v>
      </c>
      <c r="E28" s="218"/>
      <c r="F28" s="219"/>
      <c r="G28" s="219"/>
      <c r="H28" s="214">
        <v>0</v>
      </c>
    </row>
    <row r="29" spans="2:8" s="18" customFormat="1" ht="17.100000000000001" customHeight="1">
      <c r="B29" s="215"/>
      <c r="C29" s="216">
        <v>6</v>
      </c>
      <c r="D29" s="217" t="s">
        <v>128</v>
      </c>
      <c r="E29" s="218"/>
      <c r="F29" s="219"/>
      <c r="G29" s="219"/>
      <c r="H29" s="214">
        <v>0</v>
      </c>
    </row>
    <row r="30" spans="2:8" s="18" customFormat="1" ht="17.100000000000001" customHeight="1">
      <c r="B30" s="215"/>
      <c r="C30" s="216">
        <v>7</v>
      </c>
      <c r="D30" s="217" t="s">
        <v>172</v>
      </c>
      <c r="E30" s="218"/>
      <c r="F30" s="219"/>
      <c r="G30" s="219"/>
      <c r="H30" s="214">
        <f>H31+H32</f>
        <v>0</v>
      </c>
    </row>
    <row r="31" spans="2:8" s="18" customFormat="1" ht="17.100000000000001" customHeight="1">
      <c r="B31" s="215"/>
      <c r="C31" s="216"/>
      <c r="D31" s="220" t="s">
        <v>89</v>
      </c>
      <c r="E31" s="218" t="s">
        <v>130</v>
      </c>
      <c r="F31" s="219"/>
      <c r="G31" s="219"/>
      <c r="H31" s="214">
        <v>0</v>
      </c>
    </row>
    <row r="32" spans="2:8" s="18" customFormat="1" ht="17.100000000000001" customHeight="1">
      <c r="B32" s="215"/>
      <c r="C32" s="216"/>
      <c r="D32" s="220" t="s">
        <v>89</v>
      </c>
      <c r="E32" s="218"/>
      <c r="F32" s="219"/>
      <c r="G32" s="219"/>
      <c r="H32" s="214">
        <v>0</v>
      </c>
    </row>
    <row r="33" spans="1:56" s="37" customFormat="1" ht="24.95" customHeight="1">
      <c r="B33" s="215" t="s">
        <v>4</v>
      </c>
      <c r="C33" s="305" t="s">
        <v>16</v>
      </c>
      <c r="D33" s="306"/>
      <c r="E33" s="307"/>
      <c r="F33" s="219" t="s">
        <v>164</v>
      </c>
      <c r="G33" s="214">
        <f>G34+G35+G40+G41+G42+G43</f>
        <v>5202782</v>
      </c>
      <c r="H33" s="214">
        <f>H34+H35+H40+H41+H42+H43</f>
        <v>4673352</v>
      </c>
    </row>
    <row r="34" spans="1:56" s="18" customFormat="1" ht="17.100000000000001" customHeight="1">
      <c r="B34" s="215"/>
      <c r="C34" s="216">
        <v>1</v>
      </c>
      <c r="D34" s="217" t="s">
        <v>17</v>
      </c>
      <c r="E34" s="218"/>
      <c r="F34" s="219"/>
      <c r="G34" s="214"/>
      <c r="H34" s="214">
        <v>0</v>
      </c>
    </row>
    <row r="35" spans="1:56" s="18" customFormat="1" ht="17.100000000000001" customHeight="1">
      <c r="B35" s="215"/>
      <c r="C35" s="216">
        <v>2</v>
      </c>
      <c r="D35" s="217" t="s">
        <v>18</v>
      </c>
      <c r="E35" s="218"/>
      <c r="F35" s="219" t="s">
        <v>165</v>
      </c>
      <c r="G35" s="214">
        <f>G36+G37+G38+G39</f>
        <v>5202782</v>
      </c>
      <c r="H35" s="214">
        <f>H36+H37+H38+H39</f>
        <v>4673352</v>
      </c>
    </row>
    <row r="36" spans="1:56" s="19" customFormat="1" ht="17.100000000000001" customHeight="1">
      <c r="B36" s="215"/>
      <c r="C36" s="216"/>
      <c r="D36" s="220" t="s">
        <v>89</v>
      </c>
      <c r="E36" s="221" t="s">
        <v>23</v>
      </c>
      <c r="F36" s="219"/>
      <c r="G36" s="214"/>
      <c r="H36" s="214">
        <v>0</v>
      </c>
      <c r="I36" s="47"/>
      <c r="J36" s="47"/>
      <c r="K36" s="47"/>
    </row>
    <row r="37" spans="1:56" s="19" customFormat="1" ht="17.100000000000001" customHeight="1">
      <c r="B37" s="215"/>
      <c r="C37" s="216"/>
      <c r="D37" s="220" t="s">
        <v>89</v>
      </c>
      <c r="E37" s="221" t="s">
        <v>5</v>
      </c>
      <c r="F37" s="219"/>
      <c r="G37" s="214">
        <v>3957502</v>
      </c>
      <c r="H37" s="214">
        <v>4165792</v>
      </c>
      <c r="I37" s="47"/>
      <c r="J37" s="48"/>
      <c r="K37" s="47"/>
    </row>
    <row r="38" spans="1:56" s="19" customFormat="1" ht="17.100000000000001" customHeight="1">
      <c r="B38" s="215"/>
      <c r="C38" s="216"/>
      <c r="D38" s="220" t="s">
        <v>89</v>
      </c>
      <c r="E38" s="221" t="s">
        <v>94</v>
      </c>
      <c r="F38" s="219" t="s">
        <v>176</v>
      </c>
      <c r="G38" s="214">
        <v>1245280</v>
      </c>
      <c r="H38" s="214">
        <v>507560</v>
      </c>
      <c r="I38" s="47"/>
      <c r="J38" s="47"/>
      <c r="K38" s="47"/>
    </row>
    <row r="39" spans="1:56" s="19" customFormat="1" ht="17.100000000000001" customHeight="1">
      <c r="B39" s="215"/>
      <c r="C39" s="216"/>
      <c r="D39" s="220" t="s">
        <v>89</v>
      </c>
      <c r="E39" s="221" t="s">
        <v>103</v>
      </c>
      <c r="F39" s="222"/>
      <c r="G39" s="222"/>
      <c r="H39" s="214">
        <v>0</v>
      </c>
      <c r="I39" s="47"/>
      <c r="J39" s="47"/>
      <c r="K39" s="47"/>
    </row>
    <row r="40" spans="1:56" s="18" customFormat="1" ht="17.100000000000001" customHeight="1">
      <c r="B40" s="215"/>
      <c r="C40" s="216">
        <v>3</v>
      </c>
      <c r="D40" s="217" t="s">
        <v>19</v>
      </c>
      <c r="E40" s="218"/>
      <c r="F40" s="219"/>
      <c r="G40" s="219"/>
      <c r="H40" s="214">
        <v>0</v>
      </c>
      <c r="I40" s="48"/>
      <c r="J40" s="48"/>
      <c r="K40" s="48"/>
    </row>
    <row r="41" spans="1:56" s="18" customFormat="1" ht="17.100000000000001" customHeight="1">
      <c r="B41" s="215"/>
      <c r="C41" s="216">
        <v>4</v>
      </c>
      <c r="D41" s="217" t="s">
        <v>20</v>
      </c>
      <c r="E41" s="218"/>
      <c r="F41" s="219"/>
      <c r="G41" s="219"/>
      <c r="H41" s="214">
        <v>0</v>
      </c>
    </row>
    <row r="42" spans="1:56" s="18" customFormat="1" ht="17.100000000000001" customHeight="1">
      <c r="B42" s="215"/>
      <c r="C42" s="216">
        <v>5</v>
      </c>
      <c r="D42" s="217" t="s">
        <v>21</v>
      </c>
      <c r="E42" s="218"/>
      <c r="F42" s="219"/>
      <c r="G42" s="219"/>
      <c r="H42" s="214">
        <v>0</v>
      </c>
    </row>
    <row r="43" spans="1:56" s="18" customFormat="1" ht="17.100000000000001" customHeight="1" thickBot="1">
      <c r="B43" s="223"/>
      <c r="C43" s="224">
        <v>6</v>
      </c>
      <c r="D43" s="225" t="s">
        <v>22</v>
      </c>
      <c r="E43" s="226"/>
      <c r="F43" s="222"/>
      <c r="G43" s="222"/>
      <c r="H43" s="227">
        <v>0</v>
      </c>
    </row>
    <row r="44" spans="1:56" s="46" customFormat="1" ht="30" customHeight="1" thickBot="1">
      <c r="A44" s="49"/>
      <c r="B44" s="228"/>
      <c r="C44" s="308" t="s">
        <v>51</v>
      </c>
      <c r="D44" s="309"/>
      <c r="E44" s="310"/>
      <c r="F44" s="229"/>
      <c r="G44" s="230">
        <f>G33+G7</f>
        <v>14306443</v>
      </c>
      <c r="H44" s="230">
        <f>H7+H33</f>
        <v>18051806</v>
      </c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  <c r="AL44" s="49"/>
      <c r="AM44" s="49"/>
      <c r="AN44" s="49"/>
      <c r="AO44" s="49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</row>
    <row r="45" spans="1:56" s="18" customFormat="1" ht="9.75" customHeight="1">
      <c r="B45" s="20"/>
      <c r="C45" s="20"/>
      <c r="D45" s="43"/>
      <c r="E45" s="43"/>
      <c r="F45" s="44"/>
      <c r="G45" s="44"/>
      <c r="H45" s="45"/>
    </row>
    <row r="46" spans="1:56" s="18" customFormat="1" ht="15.95" customHeight="1">
      <c r="B46" s="20"/>
      <c r="C46" s="20"/>
      <c r="D46" s="43"/>
      <c r="E46" s="43"/>
      <c r="F46" s="44"/>
      <c r="G46" s="44"/>
      <c r="H46" s="45"/>
    </row>
  </sheetData>
  <mergeCells count="8">
    <mergeCell ref="B2:E2"/>
    <mergeCell ref="B3:H3"/>
    <mergeCell ref="C33:E33"/>
    <mergeCell ref="C44:E44"/>
    <mergeCell ref="F5:F6"/>
    <mergeCell ref="C5:E6"/>
    <mergeCell ref="B5:B6"/>
    <mergeCell ref="C7:E7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58"/>
  <sheetViews>
    <sheetView topLeftCell="A34" workbookViewId="0">
      <selection activeCell="G35" sqref="G35"/>
    </sheetView>
  </sheetViews>
  <sheetFormatPr defaultRowHeight="12.75"/>
  <cols>
    <col min="1" max="1" width="2.5703125" style="21" customWidth="1"/>
    <col min="2" max="2" width="3.7109375" style="22" customWidth="1"/>
    <col min="3" max="3" width="2.7109375" style="22" customWidth="1"/>
    <col min="4" max="4" width="4" style="22" customWidth="1"/>
    <col min="5" max="5" width="45.28515625" style="21" customWidth="1"/>
    <col min="6" max="6" width="8.28515625" style="21" customWidth="1"/>
    <col min="7" max="7" width="10.42578125" style="21" bestFit="1" customWidth="1"/>
    <col min="8" max="8" width="15.7109375" style="42" customWidth="1"/>
    <col min="9" max="10" width="10.140625" style="21" bestFit="1" customWidth="1"/>
    <col min="11" max="16384" width="9.140625" style="21"/>
  </cols>
  <sheetData>
    <row r="2" spans="2:12" s="14" customFormat="1">
      <c r="B2" s="201" t="s">
        <v>292</v>
      </c>
      <c r="C2" s="205"/>
      <c r="D2" s="206"/>
      <c r="E2" s="207"/>
      <c r="F2" s="96"/>
      <c r="G2" s="96"/>
      <c r="H2" s="231" t="s">
        <v>138</v>
      </c>
    </row>
    <row r="3" spans="2:12" s="14" customFormat="1">
      <c r="B3" s="303" t="s">
        <v>293</v>
      </c>
      <c r="C3" s="303"/>
      <c r="D3" s="303"/>
      <c r="E3" s="303"/>
      <c r="F3" s="96"/>
      <c r="G3" s="96"/>
      <c r="H3" s="208"/>
    </row>
    <row r="4" spans="2:12" s="15" customFormat="1" ht="18" customHeight="1">
      <c r="B4" s="304" t="s">
        <v>364</v>
      </c>
      <c r="C4" s="304"/>
      <c r="D4" s="304"/>
      <c r="E4" s="304"/>
      <c r="F4" s="304"/>
      <c r="G4" s="304"/>
      <c r="H4" s="304"/>
    </row>
    <row r="5" spans="2:12" s="7" customFormat="1" ht="6.75" customHeight="1">
      <c r="B5" s="12"/>
      <c r="C5" s="12"/>
      <c r="D5" s="12"/>
      <c r="E5" s="4"/>
      <c r="F5" s="4"/>
      <c r="G5" s="4"/>
      <c r="H5" s="42"/>
    </row>
    <row r="6" spans="2:12" s="15" customFormat="1" ht="15.95" customHeight="1">
      <c r="B6" s="319" t="s">
        <v>2</v>
      </c>
      <c r="C6" s="313" t="s">
        <v>46</v>
      </c>
      <c r="D6" s="314"/>
      <c r="E6" s="315"/>
      <c r="F6" s="319" t="s">
        <v>9</v>
      </c>
      <c r="G6" s="209" t="s">
        <v>121</v>
      </c>
      <c r="H6" s="232" t="s">
        <v>121</v>
      </c>
    </row>
    <row r="7" spans="2:12" s="15" customFormat="1" ht="15.95" customHeight="1">
      <c r="B7" s="320"/>
      <c r="C7" s="316"/>
      <c r="D7" s="317"/>
      <c r="E7" s="318"/>
      <c r="F7" s="320"/>
      <c r="G7" s="210" t="s">
        <v>122</v>
      </c>
      <c r="H7" s="233" t="s">
        <v>368</v>
      </c>
    </row>
    <row r="8" spans="2:12" s="37" customFormat="1" ht="24.95" customHeight="1">
      <c r="B8" s="215" t="s">
        <v>3</v>
      </c>
      <c r="C8" s="305" t="s">
        <v>47</v>
      </c>
      <c r="D8" s="306"/>
      <c r="E8" s="307"/>
      <c r="F8" s="215" t="s">
        <v>143</v>
      </c>
      <c r="G8" s="214">
        <f>G10+G13</f>
        <v>3672341</v>
      </c>
      <c r="H8" s="214">
        <f>H9+H10+H13+H24+H25</f>
        <v>8766079</v>
      </c>
      <c r="I8" s="39"/>
    </row>
    <row r="9" spans="2:12" s="18" customFormat="1" ht="15.95" customHeight="1">
      <c r="B9" s="215"/>
      <c r="C9" s="216">
        <v>1</v>
      </c>
      <c r="D9" s="234" t="s">
        <v>24</v>
      </c>
      <c r="E9" s="235"/>
      <c r="F9" s="215"/>
      <c r="G9" s="214"/>
      <c r="H9" s="214">
        <v>0</v>
      </c>
    </row>
    <row r="10" spans="2:12" s="18" customFormat="1" ht="15.95" customHeight="1">
      <c r="B10" s="215"/>
      <c r="C10" s="216">
        <v>2</v>
      </c>
      <c r="D10" s="234" t="s">
        <v>25</v>
      </c>
      <c r="E10" s="235"/>
      <c r="F10" s="215"/>
      <c r="G10" s="214">
        <f>G11</f>
        <v>3625401</v>
      </c>
      <c r="H10" s="214">
        <v>4750000</v>
      </c>
    </row>
    <row r="11" spans="2:12" s="19" customFormat="1" ht="15.95" customHeight="1">
      <c r="B11" s="215"/>
      <c r="C11" s="216"/>
      <c r="D11" s="236" t="s">
        <v>89</v>
      </c>
      <c r="E11" s="237" t="s">
        <v>97</v>
      </c>
      <c r="F11" s="215"/>
      <c r="G11" s="214">
        <v>3625401</v>
      </c>
      <c r="H11" s="214">
        <v>4750000</v>
      </c>
      <c r="J11" s="35"/>
      <c r="L11" s="35"/>
    </row>
    <row r="12" spans="2:12" s="19" customFormat="1" ht="15.95" customHeight="1">
      <c r="B12" s="215"/>
      <c r="C12" s="216"/>
      <c r="D12" s="236" t="s">
        <v>89</v>
      </c>
      <c r="E12" s="237" t="s">
        <v>175</v>
      </c>
      <c r="F12" s="215"/>
      <c r="G12" s="214"/>
    </row>
    <row r="13" spans="2:12" s="38" customFormat="1" ht="15.95" customHeight="1">
      <c r="B13" s="219"/>
      <c r="C13" s="238">
        <v>3</v>
      </c>
      <c r="D13" s="217" t="s">
        <v>26</v>
      </c>
      <c r="E13" s="218"/>
      <c r="F13" s="219" t="s">
        <v>144</v>
      </c>
      <c r="G13" s="214">
        <f>G16</f>
        <v>46940</v>
      </c>
      <c r="H13" s="214">
        <f>H14+H15+H16+H17+H18+H19+H20+H21+H22+H23</f>
        <v>4016079</v>
      </c>
    </row>
    <row r="14" spans="2:12" s="19" customFormat="1" ht="15.95" customHeight="1">
      <c r="B14" s="215"/>
      <c r="C14" s="216"/>
      <c r="D14" s="236" t="s">
        <v>89</v>
      </c>
      <c r="E14" s="237" t="s">
        <v>32</v>
      </c>
      <c r="F14" s="215" t="s">
        <v>145</v>
      </c>
      <c r="G14" s="214"/>
      <c r="H14" s="214">
        <v>0</v>
      </c>
    </row>
    <row r="15" spans="2:12" s="19" customFormat="1" ht="15.95" customHeight="1">
      <c r="B15" s="215"/>
      <c r="C15" s="216"/>
      <c r="D15" s="236" t="s">
        <v>89</v>
      </c>
      <c r="E15" s="237" t="s">
        <v>61</v>
      </c>
      <c r="F15" s="215" t="s">
        <v>146</v>
      </c>
      <c r="G15" s="214"/>
      <c r="H15" s="214">
        <v>0</v>
      </c>
    </row>
    <row r="16" spans="2:12" s="19" customFormat="1" ht="15.95" customHeight="1">
      <c r="B16" s="215"/>
      <c r="C16" s="216"/>
      <c r="D16" s="236" t="s">
        <v>89</v>
      </c>
      <c r="E16" s="237" t="s">
        <v>98</v>
      </c>
      <c r="F16" s="215" t="s">
        <v>147</v>
      </c>
      <c r="G16" s="214">
        <v>46940</v>
      </c>
      <c r="H16" s="214">
        <v>44094</v>
      </c>
    </row>
    <row r="17" spans="2:11" s="19" customFormat="1" ht="15.95" customHeight="1">
      <c r="B17" s="215"/>
      <c r="C17" s="216"/>
      <c r="D17" s="236" t="s">
        <v>89</v>
      </c>
      <c r="E17" s="237" t="s">
        <v>99</v>
      </c>
      <c r="F17" s="215" t="s">
        <v>177</v>
      </c>
      <c r="G17" s="214"/>
      <c r="H17" s="214">
        <v>0</v>
      </c>
    </row>
    <row r="18" spans="2:11" s="19" customFormat="1" ht="15.95" customHeight="1">
      <c r="B18" s="215"/>
      <c r="C18" s="216"/>
      <c r="D18" s="236" t="s">
        <v>89</v>
      </c>
      <c r="E18" s="237" t="s">
        <v>100</v>
      </c>
      <c r="F18" s="215" t="s">
        <v>148</v>
      </c>
      <c r="G18" s="214"/>
      <c r="H18" s="214">
        <v>2393</v>
      </c>
    </row>
    <row r="19" spans="2:11" s="19" customFormat="1" ht="15.95" customHeight="1">
      <c r="B19" s="215"/>
      <c r="C19" s="216"/>
      <c r="D19" s="236" t="s">
        <v>89</v>
      </c>
      <c r="E19" s="237" t="s">
        <v>101</v>
      </c>
      <c r="F19" s="215" t="s">
        <v>149</v>
      </c>
      <c r="G19" s="214"/>
      <c r="H19" s="214">
        <v>0</v>
      </c>
      <c r="K19" s="35"/>
    </row>
    <row r="20" spans="2:11" s="19" customFormat="1" ht="15.95" customHeight="1">
      <c r="B20" s="215"/>
      <c r="C20" s="216"/>
      <c r="D20" s="236" t="s">
        <v>89</v>
      </c>
      <c r="E20" s="237" t="s">
        <v>102</v>
      </c>
      <c r="F20" s="215"/>
      <c r="G20" s="214"/>
      <c r="H20" s="214">
        <v>0</v>
      </c>
    </row>
    <row r="21" spans="2:11" s="19" customFormat="1" ht="15.95" customHeight="1">
      <c r="B21" s="215"/>
      <c r="C21" s="216"/>
      <c r="D21" s="236" t="s">
        <v>89</v>
      </c>
      <c r="E21" s="237" t="s">
        <v>96</v>
      </c>
      <c r="F21" s="215" t="s">
        <v>178</v>
      </c>
      <c r="G21" s="214"/>
      <c r="H21" s="214">
        <v>0</v>
      </c>
    </row>
    <row r="22" spans="2:11" s="19" customFormat="1" ht="15.95" customHeight="1">
      <c r="B22" s="215"/>
      <c r="C22" s="216"/>
      <c r="D22" s="236" t="s">
        <v>89</v>
      </c>
      <c r="E22" s="237" t="s">
        <v>105</v>
      </c>
      <c r="F22" s="215"/>
      <c r="G22" s="214"/>
      <c r="H22" s="214">
        <v>0</v>
      </c>
    </row>
    <row r="23" spans="2:11" s="19" customFormat="1" ht="15.95" customHeight="1">
      <c r="B23" s="215"/>
      <c r="C23" s="216"/>
      <c r="D23" s="236" t="s">
        <v>89</v>
      </c>
      <c r="E23" s="237" t="s">
        <v>104</v>
      </c>
      <c r="F23" s="215"/>
      <c r="G23" s="214"/>
      <c r="H23" s="214">
        <v>3969592</v>
      </c>
      <c r="I23" s="35"/>
      <c r="J23" s="35"/>
    </row>
    <row r="24" spans="2:11" s="18" customFormat="1" ht="15.95" customHeight="1">
      <c r="B24" s="215"/>
      <c r="C24" s="216">
        <v>4</v>
      </c>
      <c r="D24" s="234" t="s">
        <v>27</v>
      </c>
      <c r="E24" s="235"/>
      <c r="F24" s="215"/>
      <c r="G24" s="214"/>
      <c r="H24" s="214">
        <v>0</v>
      </c>
    </row>
    <row r="25" spans="2:11" s="18" customFormat="1" ht="15.95" customHeight="1">
      <c r="B25" s="215"/>
      <c r="C25" s="216">
        <v>5</v>
      </c>
      <c r="D25" s="234" t="s">
        <v>131</v>
      </c>
      <c r="E25" s="235"/>
      <c r="F25" s="215"/>
      <c r="G25" s="214"/>
      <c r="H25" s="214">
        <v>0</v>
      </c>
    </row>
    <row r="26" spans="2:11" s="37" customFormat="1" ht="24.75" customHeight="1">
      <c r="B26" s="215" t="s">
        <v>4</v>
      </c>
      <c r="C26" s="305" t="s">
        <v>48</v>
      </c>
      <c r="D26" s="306"/>
      <c r="E26" s="307"/>
      <c r="F26" s="215"/>
      <c r="G26" s="214"/>
      <c r="H26" s="214">
        <f>H27+H28+H29+H33</f>
        <v>0</v>
      </c>
    </row>
    <row r="27" spans="2:11" s="18" customFormat="1" ht="15.95" customHeight="1">
      <c r="B27" s="215"/>
      <c r="C27" s="216">
        <v>1</v>
      </c>
      <c r="D27" s="234" t="s">
        <v>33</v>
      </c>
      <c r="E27" s="235"/>
      <c r="F27" s="215"/>
      <c r="G27" s="214"/>
      <c r="H27" s="214">
        <f>H28+H29</f>
        <v>0</v>
      </c>
    </row>
    <row r="28" spans="2:11" s="19" customFormat="1" ht="15.95" customHeight="1">
      <c r="B28" s="215"/>
      <c r="C28" s="216"/>
      <c r="D28" s="236" t="s">
        <v>89</v>
      </c>
      <c r="E28" s="237" t="s">
        <v>141</v>
      </c>
      <c r="F28" s="215"/>
      <c r="G28" s="214"/>
      <c r="H28" s="214">
        <v>0</v>
      </c>
    </row>
    <row r="29" spans="2:11" s="19" customFormat="1" ht="15.95" customHeight="1">
      <c r="B29" s="215"/>
      <c r="C29" s="216"/>
      <c r="D29" s="236" t="s">
        <v>89</v>
      </c>
      <c r="E29" s="237" t="s">
        <v>30</v>
      </c>
      <c r="F29" s="215"/>
      <c r="G29" s="214"/>
      <c r="H29" s="214">
        <v>0</v>
      </c>
    </row>
    <row r="30" spans="2:11" s="18" customFormat="1" ht="15.95" customHeight="1">
      <c r="B30" s="215"/>
      <c r="C30" s="216">
        <v>2</v>
      </c>
      <c r="D30" s="234" t="s">
        <v>173</v>
      </c>
      <c r="E30" s="235"/>
      <c r="F30" s="215"/>
      <c r="G30" s="214"/>
      <c r="H30" s="214">
        <v>0</v>
      </c>
    </row>
    <row r="31" spans="2:11" s="18" customFormat="1" ht="15.95" customHeight="1">
      <c r="B31" s="215"/>
      <c r="C31" s="216">
        <v>3</v>
      </c>
      <c r="D31" s="234" t="s">
        <v>27</v>
      </c>
      <c r="E31" s="235"/>
      <c r="F31" s="215"/>
      <c r="G31" s="214"/>
      <c r="H31" s="214">
        <v>0</v>
      </c>
    </row>
    <row r="32" spans="2:11" s="18" customFormat="1" ht="15.95" customHeight="1">
      <c r="B32" s="215"/>
      <c r="C32" s="216">
        <v>4</v>
      </c>
      <c r="D32" s="234" t="s">
        <v>34</v>
      </c>
      <c r="E32" s="235"/>
      <c r="F32" s="215"/>
      <c r="G32" s="214"/>
      <c r="H32" s="214">
        <v>0</v>
      </c>
    </row>
    <row r="33" spans="2:9" s="18" customFormat="1" ht="15.95" customHeight="1">
      <c r="B33" s="215"/>
      <c r="C33" s="216">
        <v>5</v>
      </c>
      <c r="D33" s="234" t="s">
        <v>294</v>
      </c>
      <c r="E33" s="235"/>
      <c r="F33" s="215"/>
      <c r="G33" s="214"/>
      <c r="H33" s="214">
        <v>0</v>
      </c>
    </row>
    <row r="34" spans="2:9" s="37" customFormat="1" ht="24.75" customHeight="1">
      <c r="B34" s="215"/>
      <c r="C34" s="305" t="s">
        <v>50</v>
      </c>
      <c r="D34" s="306"/>
      <c r="E34" s="307"/>
      <c r="F34" s="215" t="s">
        <v>150</v>
      </c>
      <c r="G34" s="214"/>
      <c r="H34" s="214">
        <f>H26+H8</f>
        <v>8766079</v>
      </c>
      <c r="I34" s="39"/>
    </row>
    <row r="35" spans="2:9" s="37" customFormat="1" ht="24.75" customHeight="1">
      <c r="B35" s="215" t="s">
        <v>35</v>
      </c>
      <c r="C35" s="305" t="s">
        <v>36</v>
      </c>
      <c r="D35" s="306"/>
      <c r="E35" s="307"/>
      <c r="F35" s="215" t="s">
        <v>151</v>
      </c>
      <c r="G35" s="214">
        <f>G36+G37+G38+G39+G40+G41+G42+G43+G44+G45</f>
        <v>10634101.550000001</v>
      </c>
      <c r="H35" s="214">
        <f>H36+H37+H38+H39+H40+H41+H42+H43+H44+H45</f>
        <v>9285727</v>
      </c>
    </row>
    <row r="36" spans="2:9" s="18" customFormat="1" ht="15.95" customHeight="1">
      <c r="B36" s="215"/>
      <c r="C36" s="216">
        <v>1</v>
      </c>
      <c r="D36" s="234" t="s">
        <v>37</v>
      </c>
      <c r="E36" s="235"/>
      <c r="F36" s="215"/>
      <c r="G36" s="214"/>
      <c r="H36" s="214">
        <v>0</v>
      </c>
    </row>
    <row r="37" spans="2:9" s="18" customFormat="1" ht="15.95" customHeight="1">
      <c r="B37" s="215"/>
      <c r="C37" s="239">
        <v>2</v>
      </c>
      <c r="D37" s="234" t="s">
        <v>38</v>
      </c>
      <c r="E37" s="235"/>
      <c r="F37" s="215"/>
      <c r="G37" s="214"/>
      <c r="H37" s="214">
        <v>0</v>
      </c>
    </row>
    <row r="38" spans="2:9" s="18" customFormat="1" ht="15.95" customHeight="1">
      <c r="B38" s="215"/>
      <c r="C38" s="216">
        <v>3</v>
      </c>
      <c r="D38" s="234" t="s">
        <v>39</v>
      </c>
      <c r="E38" s="235"/>
      <c r="F38" s="215" t="s">
        <v>152</v>
      </c>
      <c r="G38" s="214"/>
      <c r="H38" s="214">
        <v>0</v>
      </c>
    </row>
    <row r="39" spans="2:9" s="18" customFormat="1" ht="15.95" customHeight="1">
      <c r="B39" s="215"/>
      <c r="C39" s="239">
        <v>4</v>
      </c>
      <c r="D39" s="234" t="s">
        <v>40</v>
      </c>
      <c r="E39" s="235"/>
      <c r="F39" s="215"/>
      <c r="G39" s="214"/>
      <c r="H39" s="214">
        <v>0</v>
      </c>
    </row>
    <row r="40" spans="2:9" s="18" customFormat="1" ht="15.95" customHeight="1">
      <c r="B40" s="215"/>
      <c r="C40" s="216">
        <v>5</v>
      </c>
      <c r="D40" s="234" t="s">
        <v>106</v>
      </c>
      <c r="E40" s="235"/>
      <c r="F40" s="215"/>
      <c r="G40" s="214"/>
      <c r="H40" s="214">
        <v>0</v>
      </c>
    </row>
    <row r="41" spans="2:9" s="18" customFormat="1" ht="15.95" customHeight="1">
      <c r="B41" s="215"/>
      <c r="C41" s="239">
        <v>6</v>
      </c>
      <c r="D41" s="234" t="s">
        <v>41</v>
      </c>
      <c r="E41" s="235"/>
      <c r="F41" s="215"/>
      <c r="G41" s="214"/>
      <c r="H41" s="214">
        <v>0</v>
      </c>
    </row>
    <row r="42" spans="2:9" s="18" customFormat="1" ht="15.95" customHeight="1">
      <c r="B42" s="215"/>
      <c r="C42" s="216">
        <v>7</v>
      </c>
      <c r="D42" s="234" t="s">
        <v>42</v>
      </c>
      <c r="E42" s="235"/>
      <c r="F42" s="215"/>
      <c r="G42" s="214"/>
      <c r="H42" s="214">
        <v>0</v>
      </c>
    </row>
    <row r="43" spans="2:9" s="18" customFormat="1" ht="15.95" customHeight="1">
      <c r="B43" s="215"/>
      <c r="C43" s="239">
        <v>8</v>
      </c>
      <c r="D43" s="234" t="s">
        <v>43</v>
      </c>
      <c r="E43" s="235"/>
      <c r="F43" s="215"/>
      <c r="G43" s="214">
        <v>7302705</v>
      </c>
      <c r="H43" s="214">
        <v>7302705</v>
      </c>
    </row>
    <row r="44" spans="2:9" s="18" customFormat="1" ht="15.95" customHeight="1">
      <c r="B44" s="215"/>
      <c r="C44" s="216">
        <v>9</v>
      </c>
      <c r="D44" s="234" t="s">
        <v>44</v>
      </c>
      <c r="E44" s="235"/>
      <c r="F44" s="215" t="s">
        <v>152</v>
      </c>
      <c r="G44" s="214">
        <v>1983022</v>
      </c>
      <c r="H44" s="214">
        <v>0</v>
      </c>
    </row>
    <row r="45" spans="2:9" s="18" customFormat="1" ht="15.95" customHeight="1">
      <c r="B45" s="215"/>
      <c r="C45" s="239">
        <v>10</v>
      </c>
      <c r="D45" s="234" t="s">
        <v>45</v>
      </c>
      <c r="E45" s="235"/>
      <c r="F45" s="215" t="s">
        <v>179</v>
      </c>
      <c r="G45" s="214">
        <f>Rezultati!F30</f>
        <v>1348374.55</v>
      </c>
      <c r="H45" s="214">
        <v>1983022</v>
      </c>
    </row>
    <row r="46" spans="2:9" s="37" customFormat="1" ht="24.75" customHeight="1">
      <c r="B46" s="215"/>
      <c r="C46" s="305" t="s">
        <v>49</v>
      </c>
      <c r="D46" s="306"/>
      <c r="E46" s="307"/>
      <c r="F46" s="215"/>
      <c r="G46" s="214">
        <f>G35+G8</f>
        <v>14306442.550000001</v>
      </c>
      <c r="H46" s="214">
        <f>H8+H26+H35</f>
        <v>18051806</v>
      </c>
    </row>
    <row r="47" spans="2:9" s="18" customFormat="1" ht="15.95" customHeight="1">
      <c r="B47" s="50"/>
      <c r="C47" s="50"/>
      <c r="D47" s="51"/>
      <c r="E47" s="52"/>
      <c r="F47" s="52"/>
      <c r="G47" s="286"/>
      <c r="H47" s="53"/>
    </row>
    <row r="48" spans="2:9" s="18" customFormat="1" ht="15.95" customHeight="1">
      <c r="B48" s="50"/>
      <c r="C48" s="50"/>
      <c r="D48" s="51"/>
      <c r="E48" s="52"/>
      <c r="F48" s="52"/>
      <c r="G48" s="286"/>
      <c r="H48" s="53"/>
    </row>
    <row r="49" spans="2:8" s="18" customFormat="1" ht="15.95" customHeight="1">
      <c r="B49" s="50"/>
      <c r="C49" s="50"/>
      <c r="D49" s="51"/>
      <c r="E49" s="52"/>
      <c r="F49" s="52"/>
      <c r="G49" s="52"/>
      <c r="H49" s="53"/>
    </row>
    <row r="50" spans="2:8" s="18" customFormat="1" ht="15.95" customHeight="1">
      <c r="B50" s="50"/>
      <c r="C50" s="50"/>
      <c r="D50" s="51"/>
      <c r="E50" s="52"/>
      <c r="F50" s="52"/>
      <c r="G50" s="52"/>
      <c r="H50" s="53"/>
    </row>
    <row r="51" spans="2:8" s="18" customFormat="1" ht="15.95" customHeight="1">
      <c r="B51" s="50"/>
      <c r="C51" s="50"/>
      <c r="D51" s="51"/>
      <c r="E51" s="52"/>
      <c r="F51" s="52"/>
      <c r="G51" s="52"/>
      <c r="H51" s="53"/>
    </row>
    <row r="52" spans="2:8" s="18" customFormat="1" ht="15.95" customHeight="1">
      <c r="B52" s="50"/>
      <c r="C52" s="50"/>
      <c r="D52" s="51"/>
      <c r="E52" s="52"/>
      <c r="F52" s="52"/>
      <c r="G52" s="52"/>
      <c r="H52" s="53"/>
    </row>
    <row r="53" spans="2:8" s="18" customFormat="1" ht="15.95" customHeight="1">
      <c r="B53" s="50"/>
      <c r="C53" s="50"/>
      <c r="D53" s="51"/>
      <c r="E53" s="52"/>
      <c r="F53" s="52"/>
      <c r="G53" s="52"/>
      <c r="H53" s="53"/>
    </row>
    <row r="54" spans="2:8" s="18" customFormat="1" ht="15.95" customHeight="1">
      <c r="B54" s="50"/>
      <c r="C54" s="50"/>
      <c r="D54" s="51"/>
      <c r="E54" s="52"/>
      <c r="F54" s="52"/>
      <c r="G54" s="52"/>
      <c r="H54" s="53"/>
    </row>
    <row r="55" spans="2:8" s="18" customFormat="1" ht="15.95" customHeight="1">
      <c r="B55" s="50"/>
      <c r="C55" s="50"/>
      <c r="D55" s="51"/>
      <c r="E55" s="52"/>
      <c r="F55" s="52"/>
      <c r="G55" s="52"/>
      <c r="H55" s="53"/>
    </row>
    <row r="56" spans="2:8" s="18" customFormat="1" ht="15.95" customHeight="1">
      <c r="B56" s="50"/>
      <c r="C56" s="50"/>
      <c r="D56" s="50"/>
      <c r="E56" s="50"/>
      <c r="F56" s="52"/>
      <c r="G56" s="52"/>
      <c r="H56" s="53"/>
    </row>
    <row r="57" spans="2:8">
      <c r="B57" s="54"/>
      <c r="C57" s="54"/>
      <c r="D57" s="55"/>
      <c r="E57" s="56"/>
      <c r="F57" s="56"/>
      <c r="G57" s="56"/>
      <c r="H57" s="57"/>
    </row>
    <row r="58" spans="2:8">
      <c r="B58" s="58"/>
      <c r="C58" s="58"/>
      <c r="D58" s="58"/>
      <c r="E58" s="59"/>
      <c r="F58" s="59"/>
      <c r="G58" s="59"/>
      <c r="H58" s="60"/>
    </row>
  </sheetData>
  <mergeCells count="10">
    <mergeCell ref="B3:E3"/>
    <mergeCell ref="C46:E46"/>
    <mergeCell ref="B6:B7"/>
    <mergeCell ref="C6:E7"/>
    <mergeCell ref="C26:E26"/>
    <mergeCell ref="B4:H4"/>
    <mergeCell ref="C34:E34"/>
    <mergeCell ref="C8:E8"/>
    <mergeCell ref="F6:F7"/>
    <mergeCell ref="C35:E35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O42"/>
  <sheetViews>
    <sheetView topLeftCell="A25" workbookViewId="0">
      <selection activeCell="F30" sqref="F30"/>
    </sheetView>
  </sheetViews>
  <sheetFormatPr defaultRowHeight="12.75"/>
  <cols>
    <col min="1" max="1" width="3.140625" style="7" customWidth="1"/>
    <col min="2" max="2" width="3.7109375" style="16" customWidth="1"/>
    <col min="3" max="3" width="5.28515625" style="16" customWidth="1"/>
    <col min="4" max="4" width="2.7109375" style="16" customWidth="1"/>
    <col min="5" max="5" width="51.7109375" style="7" customWidth="1"/>
    <col min="6" max="6" width="13.42578125" style="17" customWidth="1"/>
    <col min="7" max="7" width="14" style="17" customWidth="1"/>
    <col min="8" max="8" width="1.42578125" style="7" customWidth="1"/>
    <col min="9" max="9" width="12.85546875" style="7" customWidth="1"/>
    <col min="10" max="10" width="18" style="25" customWidth="1"/>
    <col min="11" max="11" width="13.5703125" style="7" customWidth="1"/>
    <col min="12" max="12" width="17" style="7" bestFit="1" customWidth="1"/>
    <col min="13" max="13" width="9.140625" style="7"/>
    <col min="14" max="14" width="9" style="7" bestFit="1" customWidth="1"/>
    <col min="15" max="15" width="10.140625" style="7" bestFit="1" customWidth="1"/>
    <col min="16" max="16384" width="9.140625" style="7"/>
  </cols>
  <sheetData>
    <row r="1" spans="2:15">
      <c r="B1" s="12"/>
      <c r="C1" s="12"/>
      <c r="D1" s="12"/>
      <c r="E1" s="4"/>
      <c r="F1" s="13"/>
      <c r="G1" s="13"/>
    </row>
    <row r="2" spans="2:15" s="15" customFormat="1">
      <c r="B2" s="201" t="s">
        <v>292</v>
      </c>
      <c r="C2" s="205"/>
      <c r="D2" s="206"/>
      <c r="E2" s="207"/>
      <c r="F2" s="96"/>
      <c r="G2" s="97" t="s">
        <v>138</v>
      </c>
      <c r="H2" s="14"/>
      <c r="I2" s="14"/>
      <c r="J2" s="23"/>
    </row>
    <row r="3" spans="2:15" s="15" customFormat="1">
      <c r="B3" s="303" t="s">
        <v>293</v>
      </c>
      <c r="C3" s="303"/>
      <c r="D3" s="303"/>
      <c r="E3" s="303"/>
      <c r="F3" s="97"/>
      <c r="G3" s="98"/>
      <c r="H3" s="14"/>
      <c r="I3" s="14"/>
      <c r="J3" s="23"/>
    </row>
    <row r="4" spans="2:15" s="15" customFormat="1" ht="29.25" customHeight="1">
      <c r="B4" s="321" t="s">
        <v>358</v>
      </c>
      <c r="C4" s="321"/>
      <c r="D4" s="321"/>
      <c r="E4" s="321"/>
      <c r="F4" s="321"/>
      <c r="G4" s="321"/>
      <c r="H4" s="14"/>
      <c r="I4" s="14"/>
      <c r="J4" s="23"/>
    </row>
    <row r="5" spans="2:15" s="15" customFormat="1" ht="18.75" customHeight="1">
      <c r="B5" s="328" t="s">
        <v>119</v>
      </c>
      <c r="C5" s="328"/>
      <c r="D5" s="328"/>
      <c r="E5" s="328"/>
      <c r="F5" s="328"/>
      <c r="G5" s="328"/>
      <c r="H5" s="24"/>
      <c r="I5" s="24"/>
      <c r="J5" s="23"/>
    </row>
    <row r="6" spans="2:15" ht="7.5" customHeight="1">
      <c r="B6" s="12"/>
      <c r="C6" s="12"/>
      <c r="D6" s="12"/>
      <c r="E6" s="4"/>
      <c r="F6" s="13"/>
      <c r="G6" s="13"/>
    </row>
    <row r="7" spans="2:15" s="15" customFormat="1" ht="15.95" customHeight="1">
      <c r="B7" s="319" t="s">
        <v>2</v>
      </c>
      <c r="C7" s="313" t="s">
        <v>120</v>
      </c>
      <c r="D7" s="314"/>
      <c r="E7" s="315"/>
      <c r="F7" s="99" t="s">
        <v>121</v>
      </c>
      <c r="G7" s="99" t="s">
        <v>121</v>
      </c>
      <c r="H7" s="18"/>
      <c r="I7" s="18"/>
      <c r="J7" s="23"/>
    </row>
    <row r="8" spans="2:15" s="15" customFormat="1" ht="15.95" customHeight="1">
      <c r="B8" s="320"/>
      <c r="C8" s="316"/>
      <c r="D8" s="317"/>
      <c r="E8" s="318"/>
      <c r="F8" s="100" t="s">
        <v>122</v>
      </c>
      <c r="G8" s="101" t="s">
        <v>123</v>
      </c>
      <c r="H8" s="18"/>
      <c r="I8" s="18"/>
      <c r="J8" s="23"/>
    </row>
    <row r="9" spans="2:15" s="15" customFormat="1" ht="24.95" customHeight="1">
      <c r="B9" s="102">
        <v>1</v>
      </c>
      <c r="C9" s="322" t="s">
        <v>52</v>
      </c>
      <c r="D9" s="323"/>
      <c r="E9" s="324"/>
      <c r="F9" s="202">
        <v>47826781</v>
      </c>
      <c r="G9" s="202">
        <v>61201944</v>
      </c>
      <c r="J9" s="23"/>
    </row>
    <row r="10" spans="2:15" s="15" customFormat="1" ht="24.95" customHeight="1">
      <c r="B10" s="102">
        <v>2</v>
      </c>
      <c r="C10" s="322" t="s">
        <v>53</v>
      </c>
      <c r="D10" s="323"/>
      <c r="E10" s="324"/>
      <c r="F10" s="202"/>
      <c r="G10" s="202">
        <v>0</v>
      </c>
      <c r="J10" s="23"/>
    </row>
    <row r="11" spans="2:15" s="15" customFormat="1" ht="24.95" customHeight="1">
      <c r="B11" s="204">
        <v>3</v>
      </c>
      <c r="C11" s="322" t="s">
        <v>132</v>
      </c>
      <c r="D11" s="323"/>
      <c r="E11" s="324"/>
      <c r="F11" s="202">
        <v>0</v>
      </c>
      <c r="G11" s="240">
        <v>0</v>
      </c>
      <c r="J11" s="23"/>
    </row>
    <row r="12" spans="2:15" s="15" customFormat="1" ht="24.95" customHeight="1">
      <c r="B12" s="204">
        <v>4</v>
      </c>
      <c r="C12" s="322" t="s">
        <v>107</v>
      </c>
      <c r="D12" s="323"/>
      <c r="E12" s="324"/>
      <c r="F12" s="202">
        <f>41305964</f>
        <v>41305964</v>
      </c>
      <c r="G12" s="240">
        <v>56965779</v>
      </c>
      <c r="I12" s="96"/>
      <c r="J12" s="285"/>
      <c r="O12" s="242"/>
    </row>
    <row r="13" spans="2:15" s="15" customFormat="1" ht="24.95" customHeight="1">
      <c r="B13" s="204">
        <v>5</v>
      </c>
      <c r="C13" s="322" t="s">
        <v>108</v>
      </c>
      <c r="D13" s="323"/>
      <c r="E13" s="324"/>
      <c r="F13" s="202">
        <f>+F14+F15</f>
        <v>1267456</v>
      </c>
      <c r="G13" s="240">
        <v>1683946</v>
      </c>
      <c r="J13" s="33"/>
    </row>
    <row r="14" spans="2:15" s="15" customFormat="1" ht="24.95" customHeight="1">
      <c r="B14" s="204"/>
      <c r="C14" s="116"/>
      <c r="D14" s="329" t="s">
        <v>109</v>
      </c>
      <c r="E14" s="330"/>
      <c r="F14" s="202">
        <v>1042456</v>
      </c>
      <c r="G14" s="240">
        <v>1436942</v>
      </c>
      <c r="H14" s="19"/>
      <c r="I14" s="19"/>
      <c r="J14" s="33"/>
      <c r="O14" s="242"/>
    </row>
    <row r="15" spans="2:15" s="15" customFormat="1" ht="24.95" customHeight="1">
      <c r="B15" s="204"/>
      <c r="C15" s="116"/>
      <c r="D15" s="329" t="s">
        <v>110</v>
      </c>
      <c r="E15" s="330"/>
      <c r="F15" s="202">
        <v>225000</v>
      </c>
      <c r="G15" s="240">
        <v>247004</v>
      </c>
      <c r="H15" s="19"/>
      <c r="I15" s="19"/>
      <c r="J15" s="33"/>
    </row>
    <row r="16" spans="2:15" s="15" customFormat="1" ht="24.95" customHeight="1">
      <c r="B16" s="102">
        <v>6</v>
      </c>
      <c r="C16" s="322" t="s">
        <v>111</v>
      </c>
      <c r="D16" s="323"/>
      <c r="E16" s="324"/>
      <c r="F16" s="202">
        <v>519610</v>
      </c>
      <c r="G16" s="202">
        <v>219252</v>
      </c>
      <c r="J16" s="33"/>
      <c r="O16" s="242"/>
    </row>
    <row r="17" spans="2:13" s="15" customFormat="1" ht="24.95" customHeight="1">
      <c r="B17" s="102">
        <v>7</v>
      </c>
      <c r="C17" s="322" t="s">
        <v>305</v>
      </c>
      <c r="D17" s="323"/>
      <c r="E17" s="324"/>
      <c r="F17" s="202">
        <v>3147428</v>
      </c>
      <c r="G17" s="202">
        <v>0</v>
      </c>
      <c r="I17" s="253"/>
      <c r="J17" s="254"/>
      <c r="K17" s="253"/>
      <c r="L17" s="253"/>
      <c r="M17" s="253"/>
    </row>
    <row r="18" spans="2:13" s="15" customFormat="1" ht="39.950000000000003" customHeight="1">
      <c r="B18" s="102">
        <v>8</v>
      </c>
      <c r="C18" s="325" t="s">
        <v>112</v>
      </c>
      <c r="D18" s="326"/>
      <c r="E18" s="327"/>
      <c r="F18" s="202">
        <f>+F17+F16+F13+F12</f>
        <v>46240458</v>
      </c>
      <c r="G18" s="202">
        <f>+G17+G16+G13+G12</f>
        <v>58868977</v>
      </c>
      <c r="H18" s="18"/>
      <c r="I18" s="255"/>
      <c r="J18" s="254"/>
      <c r="K18" s="256"/>
      <c r="L18" s="253"/>
      <c r="M18" s="253"/>
    </row>
    <row r="19" spans="2:13" s="15" customFormat="1" ht="39.950000000000003" customHeight="1">
      <c r="B19" s="102">
        <v>9</v>
      </c>
      <c r="C19" s="322" t="s">
        <v>113</v>
      </c>
      <c r="D19" s="323"/>
      <c r="E19" s="324"/>
      <c r="F19" s="202">
        <f>+F9-F18</f>
        <v>1586323</v>
      </c>
      <c r="G19" s="202">
        <f>G9-G18</f>
        <v>2332967</v>
      </c>
      <c r="H19" s="18"/>
      <c r="I19" s="255"/>
      <c r="J19" s="284"/>
      <c r="K19" s="253"/>
      <c r="L19" s="257"/>
      <c r="M19" s="253"/>
    </row>
    <row r="20" spans="2:13" s="15" customFormat="1" ht="24.95" customHeight="1">
      <c r="B20" s="102">
        <v>10</v>
      </c>
      <c r="C20" s="322" t="s">
        <v>54</v>
      </c>
      <c r="D20" s="323"/>
      <c r="E20" s="324"/>
      <c r="F20" s="202"/>
      <c r="G20" s="202">
        <v>0</v>
      </c>
      <c r="I20" s="256"/>
      <c r="J20" s="254"/>
      <c r="K20" s="253"/>
      <c r="L20" s="257"/>
      <c r="M20" s="253"/>
    </row>
    <row r="21" spans="2:13" s="15" customFormat="1" ht="24.95" customHeight="1">
      <c r="B21" s="102">
        <v>11</v>
      </c>
      <c r="C21" s="322" t="s">
        <v>114</v>
      </c>
      <c r="D21" s="323"/>
      <c r="E21" s="324"/>
      <c r="F21" s="202"/>
      <c r="G21" s="202">
        <v>0</v>
      </c>
      <c r="I21" s="256"/>
      <c r="J21" s="254"/>
      <c r="K21" s="253"/>
      <c r="L21" s="257"/>
      <c r="M21" s="253"/>
    </row>
    <row r="22" spans="2:13" s="15" customFormat="1" ht="24.95" customHeight="1">
      <c r="B22" s="102">
        <v>12</v>
      </c>
      <c r="C22" s="322" t="s">
        <v>55</v>
      </c>
      <c r="D22" s="323"/>
      <c r="E22" s="324"/>
      <c r="F22" s="202"/>
      <c r="G22" s="202">
        <v>0</v>
      </c>
      <c r="I22" s="253"/>
      <c r="J22" s="254"/>
      <c r="K22" s="253"/>
      <c r="L22" s="257"/>
      <c r="M22" s="253"/>
    </row>
    <row r="23" spans="2:13" s="15" customFormat="1" ht="24.95" customHeight="1">
      <c r="B23" s="102"/>
      <c r="C23" s="241">
        <v>121</v>
      </c>
      <c r="D23" s="329" t="s">
        <v>56</v>
      </c>
      <c r="E23" s="330"/>
      <c r="F23" s="202"/>
      <c r="G23" s="202">
        <v>0</v>
      </c>
      <c r="H23" s="19"/>
      <c r="I23" s="258"/>
      <c r="J23" s="254"/>
      <c r="K23" s="253"/>
      <c r="L23" s="253"/>
      <c r="M23" s="253"/>
    </row>
    <row r="24" spans="2:13" s="15" customFormat="1" ht="24.95" customHeight="1">
      <c r="B24" s="102"/>
      <c r="C24" s="116">
        <v>122</v>
      </c>
      <c r="D24" s="329" t="s">
        <v>115</v>
      </c>
      <c r="E24" s="330"/>
      <c r="F24" s="202"/>
      <c r="G24" s="202">
        <v>0</v>
      </c>
      <c r="H24" s="19"/>
      <c r="I24" s="19"/>
      <c r="J24" s="23"/>
    </row>
    <row r="25" spans="2:13" s="15" customFormat="1" ht="24.95" customHeight="1">
      <c r="B25" s="102"/>
      <c r="C25" s="116">
        <v>123</v>
      </c>
      <c r="D25" s="329" t="s">
        <v>57</v>
      </c>
      <c r="E25" s="330"/>
      <c r="F25" s="202"/>
      <c r="G25" s="202">
        <v>0</v>
      </c>
      <c r="H25" s="19"/>
      <c r="I25" s="19"/>
      <c r="J25" s="23"/>
    </row>
    <row r="26" spans="2:13" s="15" customFormat="1" ht="24.95" customHeight="1">
      <c r="B26" s="102"/>
      <c r="C26" s="116">
        <v>124</v>
      </c>
      <c r="D26" s="329" t="s">
        <v>58</v>
      </c>
      <c r="E26" s="330"/>
      <c r="F26" s="202"/>
      <c r="G26" s="202">
        <v>0</v>
      </c>
      <c r="H26" s="19"/>
      <c r="I26" s="19"/>
      <c r="J26" s="23"/>
      <c r="K26" s="26"/>
    </row>
    <row r="27" spans="2:13" s="15" customFormat="1" ht="39.950000000000003" customHeight="1">
      <c r="B27" s="102">
        <v>13</v>
      </c>
      <c r="C27" s="322" t="s">
        <v>59</v>
      </c>
      <c r="D27" s="323"/>
      <c r="E27" s="324"/>
      <c r="F27" s="202"/>
      <c r="G27" s="202">
        <v>0</v>
      </c>
      <c r="H27" s="18"/>
      <c r="I27" s="18"/>
      <c r="J27" s="33"/>
    </row>
    <row r="28" spans="2:13" s="15" customFormat="1" ht="39.950000000000003" customHeight="1">
      <c r="B28" s="102">
        <v>14</v>
      </c>
      <c r="C28" s="322" t="s">
        <v>117</v>
      </c>
      <c r="D28" s="323"/>
      <c r="E28" s="324"/>
      <c r="F28" s="202">
        <f>+F19</f>
        <v>1586323</v>
      </c>
      <c r="G28" s="202">
        <f>G19+G27</f>
        <v>2332967</v>
      </c>
      <c r="H28" s="18"/>
      <c r="I28" s="18"/>
      <c r="J28" s="23"/>
    </row>
    <row r="29" spans="2:13" s="15" customFormat="1" ht="24.95" customHeight="1">
      <c r="B29" s="102">
        <v>15</v>
      </c>
      <c r="C29" s="322" t="s">
        <v>60</v>
      </c>
      <c r="D29" s="323"/>
      <c r="E29" s="324"/>
      <c r="F29" s="202">
        <f>+F28*15%</f>
        <v>237948.44999999998</v>
      </c>
      <c r="G29" s="202">
        <f>G28*15%</f>
        <v>349945.05</v>
      </c>
      <c r="J29" s="33"/>
      <c r="K29" s="242"/>
      <c r="L29" s="242"/>
    </row>
    <row r="30" spans="2:13" s="15" customFormat="1" ht="21" customHeight="1">
      <c r="B30" s="102">
        <v>16</v>
      </c>
      <c r="C30" s="322" t="s">
        <v>118</v>
      </c>
      <c r="D30" s="323"/>
      <c r="E30" s="324"/>
      <c r="F30" s="202">
        <f>+F28-F29</f>
        <v>1348374.55</v>
      </c>
      <c r="G30" s="202">
        <f>G28-G29</f>
        <v>1983021.95</v>
      </c>
      <c r="H30" s="18"/>
      <c r="I30" s="36"/>
      <c r="J30" s="23"/>
    </row>
    <row r="31" spans="2:13" s="15" customFormat="1" ht="24.95" customHeight="1">
      <c r="B31" s="102">
        <v>17</v>
      </c>
      <c r="C31" s="322" t="s">
        <v>116</v>
      </c>
      <c r="D31" s="323"/>
      <c r="E31" s="324"/>
      <c r="F31" s="202">
        <v>0</v>
      </c>
      <c r="G31" s="202">
        <v>0</v>
      </c>
      <c r="J31" s="23"/>
      <c r="K31" s="242"/>
    </row>
    <row r="32" spans="2:13" s="15" customFormat="1" ht="15.95" customHeight="1">
      <c r="B32" s="27"/>
      <c r="C32" s="27"/>
      <c r="D32" s="27"/>
      <c r="E32" s="28"/>
      <c r="F32" s="29"/>
      <c r="G32" s="29"/>
      <c r="J32" s="33"/>
    </row>
    <row r="33" spans="2:10" s="15" customFormat="1" ht="15.95" customHeight="1">
      <c r="B33" s="27"/>
      <c r="C33" s="27"/>
      <c r="D33" s="27"/>
      <c r="E33" s="28"/>
      <c r="F33" s="29"/>
      <c r="G33" s="29"/>
      <c r="J33" s="33"/>
    </row>
    <row r="34" spans="2:10" s="15" customFormat="1" ht="15.95" customHeight="1">
      <c r="B34" s="27"/>
      <c r="C34" s="27"/>
      <c r="D34" s="27"/>
      <c r="E34" s="28"/>
      <c r="F34" s="29"/>
      <c r="G34" s="29"/>
      <c r="J34" s="23"/>
    </row>
    <row r="35" spans="2:10" s="15" customFormat="1" ht="15.95" customHeight="1">
      <c r="B35" s="27"/>
      <c r="E35" s="28"/>
      <c r="F35" s="29"/>
      <c r="G35" s="29"/>
      <c r="J35" s="23"/>
    </row>
    <row r="36" spans="2:10" s="15" customFormat="1" ht="15.95" customHeight="1">
      <c r="B36" s="27"/>
      <c r="C36" s="27"/>
      <c r="E36" s="30"/>
      <c r="F36" s="29"/>
      <c r="G36" s="29"/>
      <c r="J36" s="23"/>
    </row>
    <row r="37" spans="2:10" s="15" customFormat="1" ht="15.95" customHeight="1">
      <c r="B37" s="27"/>
      <c r="C37" s="27"/>
      <c r="D37" s="27"/>
      <c r="E37" s="28"/>
      <c r="F37" s="29"/>
      <c r="G37" s="29"/>
      <c r="J37" s="23"/>
    </row>
    <row r="38" spans="2:10" s="15" customFormat="1" ht="15.95" customHeight="1">
      <c r="B38" s="27"/>
      <c r="C38" s="27"/>
      <c r="D38" s="27"/>
      <c r="E38" s="28"/>
      <c r="F38" s="29"/>
      <c r="G38" s="29"/>
      <c r="J38" s="23"/>
    </row>
    <row r="39" spans="2:10" s="15" customFormat="1" ht="15.95" customHeight="1">
      <c r="B39" s="27"/>
      <c r="C39" s="27"/>
      <c r="D39" s="27"/>
      <c r="E39" s="28"/>
      <c r="F39" s="29"/>
      <c r="G39" s="29"/>
      <c r="J39" s="23"/>
    </row>
    <row r="40" spans="2:10" s="15" customFormat="1" ht="15.95" customHeight="1">
      <c r="B40" s="27"/>
      <c r="C40" s="27"/>
      <c r="D40" s="27"/>
      <c r="E40" s="28"/>
      <c r="F40" s="29"/>
      <c r="G40" s="29"/>
      <c r="J40" s="23"/>
    </row>
    <row r="41" spans="2:10" s="15" customFormat="1" ht="15.95" customHeight="1">
      <c r="B41" s="27"/>
      <c r="C41" s="27"/>
      <c r="D41" s="27"/>
      <c r="E41" s="27"/>
      <c r="F41" s="29"/>
      <c r="G41" s="29"/>
      <c r="J41" s="23"/>
    </row>
    <row r="42" spans="2:10">
      <c r="B42" s="31"/>
      <c r="C42" s="31"/>
      <c r="D42" s="31"/>
      <c r="E42" s="6"/>
      <c r="F42" s="32"/>
      <c r="G42" s="32"/>
    </row>
  </sheetData>
  <mergeCells count="28">
    <mergeCell ref="C31:E31"/>
    <mergeCell ref="C30:E30"/>
    <mergeCell ref="C13:E13"/>
    <mergeCell ref="D14:E14"/>
    <mergeCell ref="D15:E15"/>
    <mergeCell ref="C16:E16"/>
    <mergeCell ref="D26:E26"/>
    <mergeCell ref="C28:E28"/>
    <mergeCell ref="C29:E29"/>
    <mergeCell ref="C22:E22"/>
    <mergeCell ref="D23:E23"/>
    <mergeCell ref="D24:E24"/>
    <mergeCell ref="D25:E25"/>
    <mergeCell ref="C17:E17"/>
    <mergeCell ref="C20:E20"/>
    <mergeCell ref="C21:E21"/>
    <mergeCell ref="B3:E3"/>
    <mergeCell ref="B4:G4"/>
    <mergeCell ref="C27:E27"/>
    <mergeCell ref="C7:E8"/>
    <mergeCell ref="B7:B8"/>
    <mergeCell ref="C18:E18"/>
    <mergeCell ref="C19:E19"/>
    <mergeCell ref="C9:E9"/>
    <mergeCell ref="C10:E10"/>
    <mergeCell ref="C11:E11"/>
    <mergeCell ref="B5:G5"/>
    <mergeCell ref="C12:E12"/>
  </mergeCells>
  <phoneticPr fontId="0" type="noConversion"/>
  <printOptions horizontalCentered="1" verticalCentered="1"/>
  <pageMargins left="0" right="0" top="0" bottom="0" header="0.28999999999999998" footer="0.2"/>
  <pageSetup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4"/>
  <sheetViews>
    <sheetView topLeftCell="A13" zoomScale="80" zoomScaleNormal="80" workbookViewId="0">
      <selection activeCell="I23" sqref="I23"/>
    </sheetView>
  </sheetViews>
  <sheetFormatPr defaultColWidth="17.7109375" defaultRowHeight="12.75"/>
  <cols>
    <col min="1" max="1" width="2.85546875" customWidth="1"/>
    <col min="2" max="2" width="32.140625" customWidth="1"/>
    <col min="3" max="3" width="13.5703125" customWidth="1"/>
    <col min="4" max="4" width="12.28515625" customWidth="1"/>
    <col min="5" max="5" width="10.140625" customWidth="1"/>
    <col min="6" max="6" width="16" customWidth="1"/>
    <col min="7" max="7" width="16.140625" customWidth="1"/>
    <col min="8" max="8" width="16.28515625" customWidth="1"/>
    <col min="9" max="9" width="12.140625" customWidth="1"/>
    <col min="10" max="10" width="2.7109375" customWidth="1"/>
  </cols>
  <sheetData>
    <row r="2" spans="1:16">
      <c r="A2" s="4"/>
      <c r="B2" s="259" t="s">
        <v>292</v>
      </c>
      <c r="C2" s="205"/>
      <c r="D2" s="206"/>
      <c r="E2" s="207"/>
      <c r="F2" s="4"/>
      <c r="G2" s="96"/>
      <c r="H2" s="96"/>
      <c r="I2" s="97" t="s">
        <v>138</v>
      </c>
    </row>
    <row r="3" spans="1:16">
      <c r="A3" s="4"/>
      <c r="B3" s="96" t="s">
        <v>293</v>
      </c>
      <c r="C3" s="96"/>
      <c r="D3" s="96"/>
      <c r="E3" s="96"/>
      <c r="F3" s="4"/>
      <c r="G3" s="4"/>
      <c r="H3" s="4"/>
      <c r="I3" s="4"/>
    </row>
    <row r="4" spans="1:16" ht="25.5" customHeight="1">
      <c r="A4" s="331" t="s">
        <v>369</v>
      </c>
      <c r="B4" s="331"/>
      <c r="C4" s="331"/>
      <c r="D4" s="331"/>
      <c r="E4" s="331"/>
      <c r="F4" s="331"/>
      <c r="G4" s="331"/>
      <c r="H4" s="331"/>
      <c r="I4" s="331"/>
    </row>
    <row r="5" spans="1:16" ht="6.75" customHeight="1">
      <c r="A5" s="4"/>
      <c r="B5" s="4"/>
      <c r="C5" s="4"/>
      <c r="D5" s="4"/>
      <c r="E5" s="4"/>
      <c r="F5" s="4"/>
      <c r="G5" s="4"/>
      <c r="H5" s="4"/>
      <c r="I5" s="4"/>
    </row>
    <row r="6" spans="1:16" ht="12.75" customHeight="1">
      <c r="A6" s="4"/>
      <c r="B6" s="260" t="s">
        <v>325</v>
      </c>
      <c r="C6" s="4"/>
      <c r="D6" s="4"/>
      <c r="E6" s="4"/>
      <c r="F6" s="4"/>
      <c r="G6" s="261"/>
      <c r="H6" s="261"/>
      <c r="I6" s="4"/>
    </row>
    <row r="7" spans="1:16" ht="6.75" customHeight="1" thickBot="1">
      <c r="A7" s="4"/>
      <c r="B7" s="4"/>
      <c r="C7" s="4"/>
      <c r="D7" s="4"/>
      <c r="E7" s="4"/>
      <c r="F7" s="4"/>
      <c r="G7" s="4"/>
      <c r="H7" s="4"/>
      <c r="I7" s="4"/>
    </row>
    <row r="8" spans="1:16" s="12" customFormat="1" ht="40.5" customHeight="1" thickTop="1">
      <c r="A8" s="262"/>
      <c r="B8" s="263"/>
      <c r="C8" s="264" t="s">
        <v>39</v>
      </c>
      <c r="D8" s="264" t="s">
        <v>40</v>
      </c>
      <c r="E8" s="265" t="s">
        <v>326</v>
      </c>
      <c r="F8" s="265" t="s">
        <v>327</v>
      </c>
      <c r="G8" s="264" t="s">
        <v>328</v>
      </c>
      <c r="H8" s="266" t="s">
        <v>329</v>
      </c>
      <c r="I8" s="267" t="s">
        <v>62</v>
      </c>
      <c r="J8" s="261"/>
      <c r="K8" s="261"/>
      <c r="L8" s="261"/>
      <c r="M8" s="261"/>
      <c r="N8" s="261"/>
      <c r="O8" s="261"/>
      <c r="P8" s="261"/>
    </row>
    <row r="9" spans="1:16" s="271" customFormat="1" ht="30" customHeight="1">
      <c r="A9" s="268" t="s">
        <v>3</v>
      </c>
      <c r="B9" s="269" t="s">
        <v>373</v>
      </c>
      <c r="C9" s="270">
        <f>[1]Pasivet!H38</f>
        <v>0</v>
      </c>
      <c r="D9" s="270"/>
      <c r="E9" s="270"/>
      <c r="F9" s="270"/>
      <c r="G9" s="270">
        <v>1983022</v>
      </c>
      <c r="H9" s="270">
        <v>7302705</v>
      </c>
      <c r="I9" s="270">
        <f>H9+G9</f>
        <v>9285727</v>
      </c>
    </row>
    <row r="10" spans="1:16" s="271" customFormat="1" ht="20.100000000000001" customHeight="1">
      <c r="A10" s="268" t="s">
        <v>330</v>
      </c>
      <c r="B10" s="269" t="s">
        <v>331</v>
      </c>
      <c r="C10" s="270">
        <v>0</v>
      </c>
      <c r="D10" s="270"/>
      <c r="E10" s="270"/>
      <c r="F10" s="270"/>
      <c r="G10" s="270">
        <v>0</v>
      </c>
      <c r="H10" s="272"/>
      <c r="I10" s="273">
        <v>0</v>
      </c>
    </row>
    <row r="11" spans="1:16" s="271" customFormat="1" ht="20.100000000000001" customHeight="1">
      <c r="A11" s="268" t="s">
        <v>332</v>
      </c>
      <c r="B11" s="269" t="s">
        <v>333</v>
      </c>
      <c r="C11" s="270">
        <v>0</v>
      </c>
      <c r="D11" s="270"/>
      <c r="E11" s="270"/>
      <c r="F11" s="270"/>
      <c r="G11" s="270">
        <v>0</v>
      </c>
      <c r="H11" s="272"/>
      <c r="I11" s="273">
        <v>0</v>
      </c>
    </row>
    <row r="12" spans="1:16" s="271" customFormat="1" ht="20.100000000000001" customHeight="1">
      <c r="A12" s="274">
        <v>1</v>
      </c>
      <c r="B12" s="275" t="s">
        <v>334</v>
      </c>
      <c r="C12" s="276">
        <v>0</v>
      </c>
      <c r="D12" s="276"/>
      <c r="E12" s="276"/>
      <c r="F12" s="276"/>
      <c r="G12" s="270">
        <f>Pasivet!G45</f>
        <v>1348374.55</v>
      </c>
      <c r="H12" s="277"/>
      <c r="I12" s="273">
        <f>H12+G12+F12+E12+D12+C12</f>
        <v>1348374.55</v>
      </c>
    </row>
    <row r="13" spans="1:16" s="271" customFormat="1" ht="20.100000000000001" customHeight="1">
      <c r="A13" s="274">
        <v>2</v>
      </c>
      <c r="B13" s="275" t="s">
        <v>335</v>
      </c>
      <c r="C13" s="276">
        <v>0</v>
      </c>
      <c r="D13" s="276"/>
      <c r="E13" s="276"/>
      <c r="F13" s="276"/>
      <c r="G13" s="276">
        <v>0</v>
      </c>
      <c r="H13" s="277"/>
      <c r="I13" s="273">
        <f t="shared" ref="I13:I22" si="0">H13+G13+F13+E13+D13+C13</f>
        <v>0</v>
      </c>
    </row>
    <row r="14" spans="1:16" s="271" customFormat="1" ht="20.100000000000001" customHeight="1">
      <c r="A14" s="274">
        <v>3</v>
      </c>
      <c r="B14" s="275" t="s">
        <v>336</v>
      </c>
      <c r="C14" s="276">
        <v>0</v>
      </c>
      <c r="D14" s="276"/>
      <c r="E14" s="276"/>
      <c r="F14" s="276"/>
      <c r="G14" s="276">
        <v>0</v>
      </c>
      <c r="H14" s="277"/>
      <c r="I14" s="273">
        <f t="shared" si="0"/>
        <v>0</v>
      </c>
    </row>
    <row r="15" spans="1:16" s="271" customFormat="1" ht="20.100000000000001" customHeight="1">
      <c r="A15" s="274">
        <v>4</v>
      </c>
      <c r="B15" s="275" t="s">
        <v>337</v>
      </c>
      <c r="C15" s="276">
        <v>0</v>
      </c>
      <c r="D15" s="276"/>
      <c r="E15" s="276"/>
      <c r="F15" s="276"/>
      <c r="G15" s="276">
        <v>0</v>
      </c>
      <c r="H15" s="277"/>
      <c r="I15" s="273">
        <f t="shared" si="0"/>
        <v>0</v>
      </c>
    </row>
    <row r="16" spans="1:16" s="271" customFormat="1" ht="20.100000000000001" customHeight="1">
      <c r="A16" s="274">
        <v>5</v>
      </c>
      <c r="B16" s="275" t="s">
        <v>338</v>
      </c>
      <c r="C16" s="276">
        <v>0</v>
      </c>
      <c r="D16" s="276"/>
      <c r="E16" s="276"/>
      <c r="F16" s="276"/>
      <c r="G16" s="276">
        <v>0</v>
      </c>
      <c r="H16" s="277"/>
      <c r="I16" s="273">
        <f t="shared" si="0"/>
        <v>0</v>
      </c>
    </row>
    <row r="17" spans="1:9" s="271" customFormat="1" ht="27" customHeight="1">
      <c r="A17" s="274">
        <v>6</v>
      </c>
      <c r="B17" s="278" t="s">
        <v>339</v>
      </c>
      <c r="C17" s="276">
        <v>0</v>
      </c>
      <c r="D17" s="276"/>
      <c r="E17" s="276"/>
      <c r="F17" s="276"/>
      <c r="G17" s="276">
        <v>0</v>
      </c>
      <c r="H17" s="277"/>
      <c r="I17" s="273">
        <f t="shared" si="0"/>
        <v>0</v>
      </c>
    </row>
    <row r="18" spans="1:9" s="271" customFormat="1" ht="12">
      <c r="A18" s="274">
        <v>7</v>
      </c>
      <c r="B18" s="271" t="s">
        <v>340</v>
      </c>
      <c r="C18" s="276">
        <v>0</v>
      </c>
      <c r="D18" s="276"/>
      <c r="E18" s="276"/>
      <c r="F18" s="276"/>
      <c r="G18" s="276">
        <v>0</v>
      </c>
      <c r="H18" s="277"/>
      <c r="I18" s="273">
        <f t="shared" si="0"/>
        <v>0</v>
      </c>
    </row>
    <row r="19" spans="1:9" s="271" customFormat="1" ht="29.25" customHeight="1">
      <c r="A19" s="274">
        <v>8</v>
      </c>
      <c r="B19" s="275" t="s">
        <v>341</v>
      </c>
      <c r="C19" s="276">
        <v>0</v>
      </c>
      <c r="D19" s="276"/>
      <c r="E19" s="276"/>
      <c r="F19" s="276"/>
      <c r="G19" s="276">
        <v>0</v>
      </c>
      <c r="H19" s="277"/>
      <c r="I19" s="273">
        <f t="shared" si="0"/>
        <v>0</v>
      </c>
    </row>
    <row r="20" spans="1:9" s="271" customFormat="1" ht="18.600000000000001" customHeight="1">
      <c r="A20" s="274">
        <v>9</v>
      </c>
      <c r="B20" s="275" t="s">
        <v>342</v>
      </c>
      <c r="C20" s="276">
        <v>0</v>
      </c>
      <c r="D20" s="276"/>
      <c r="E20" s="276"/>
      <c r="F20" s="276"/>
      <c r="G20" s="276">
        <v>0</v>
      </c>
      <c r="H20" s="277"/>
      <c r="I20" s="273">
        <f t="shared" si="0"/>
        <v>0</v>
      </c>
    </row>
    <row r="21" spans="1:9" s="271" customFormat="1" ht="12">
      <c r="A21" s="274">
        <v>10</v>
      </c>
      <c r="B21" s="275" t="s">
        <v>343</v>
      </c>
      <c r="C21" s="276">
        <v>0</v>
      </c>
      <c r="D21" s="276"/>
      <c r="E21" s="276"/>
      <c r="F21" s="276"/>
      <c r="G21" s="276">
        <v>0</v>
      </c>
      <c r="H21" s="277"/>
      <c r="I21" s="273">
        <f t="shared" si="0"/>
        <v>0</v>
      </c>
    </row>
    <row r="22" spans="1:9" s="271" customFormat="1" ht="12">
      <c r="A22" s="274"/>
      <c r="B22" s="275"/>
      <c r="C22" s="276">
        <v>0</v>
      </c>
      <c r="D22" s="276"/>
      <c r="E22" s="276"/>
      <c r="F22" s="276"/>
      <c r="G22" s="276">
        <v>0</v>
      </c>
      <c r="H22" s="277"/>
      <c r="I22" s="273">
        <f t="shared" si="0"/>
        <v>0</v>
      </c>
    </row>
    <row r="23" spans="1:9" s="271" customFormat="1" ht="19.149999999999999" customHeight="1" thickBot="1">
      <c r="A23" s="279" t="s">
        <v>35</v>
      </c>
      <c r="B23" s="280" t="s">
        <v>370</v>
      </c>
      <c r="C23" s="281">
        <f>SUM(C11:C22)</f>
        <v>0</v>
      </c>
      <c r="D23" s="281"/>
      <c r="E23" s="281"/>
      <c r="F23" s="281"/>
      <c r="G23" s="281">
        <f>G9+G12</f>
        <v>3331396.55</v>
      </c>
      <c r="H23" s="281">
        <v>7302705</v>
      </c>
      <c r="I23" s="282">
        <f>+H23+G23</f>
        <v>10634101.550000001</v>
      </c>
    </row>
    <row r="24" spans="1:9" ht="13.5" thickTop="1"/>
  </sheetData>
  <mergeCells count="1">
    <mergeCell ref="A4:I4"/>
  </mergeCells>
  <pageMargins left="0.7" right="0.7" top="0.75" bottom="0.75" header="0.3" footer="0.3"/>
  <pageSetup scale="8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1:N34"/>
  <sheetViews>
    <sheetView topLeftCell="A25" workbookViewId="0">
      <selection activeCell="E29" sqref="E29"/>
    </sheetView>
  </sheetViews>
  <sheetFormatPr defaultRowHeight="12.75"/>
  <cols>
    <col min="1" max="3" width="3.7109375" customWidth="1"/>
    <col min="4" max="4" width="44.42578125" customWidth="1"/>
    <col min="5" max="5" width="16.5703125" customWidth="1"/>
    <col min="6" max="6" width="17" customWidth="1"/>
    <col min="7" max="7" width="10.140625" bestFit="1" customWidth="1"/>
    <col min="8" max="8" width="14.42578125" bestFit="1" customWidth="1"/>
    <col min="10" max="10" width="14.42578125" bestFit="1" customWidth="1"/>
    <col min="11" max="11" width="17" bestFit="1" customWidth="1"/>
  </cols>
  <sheetData>
    <row r="1" spans="1:14" ht="18">
      <c r="A1" s="201" t="s">
        <v>292</v>
      </c>
      <c r="B1" s="94"/>
      <c r="C1" s="95"/>
      <c r="D1" s="64"/>
      <c r="E1" s="96"/>
      <c r="F1" s="97" t="s">
        <v>138</v>
      </c>
    </row>
    <row r="2" spans="1:14" ht="11.25" customHeight="1">
      <c r="A2" s="96" t="s">
        <v>293</v>
      </c>
      <c r="B2" s="65"/>
      <c r="C2" s="65"/>
      <c r="D2" s="65"/>
      <c r="E2" s="97"/>
      <c r="F2" s="98"/>
    </row>
    <row r="3" spans="1:14" ht="18">
      <c r="A3" s="321" t="s">
        <v>372</v>
      </c>
      <c r="B3" s="321"/>
      <c r="C3" s="321"/>
      <c r="D3" s="321"/>
      <c r="E3" s="321"/>
      <c r="F3" s="321"/>
    </row>
    <row r="4" spans="1:14">
      <c r="A4" s="12"/>
      <c r="B4" s="12"/>
      <c r="C4" s="12"/>
      <c r="D4" s="4"/>
      <c r="E4" s="13"/>
      <c r="F4" s="13"/>
    </row>
    <row r="5" spans="1:14" ht="15" customHeight="1">
      <c r="A5" s="319" t="s">
        <v>2</v>
      </c>
      <c r="B5" s="313" t="s">
        <v>166</v>
      </c>
      <c r="C5" s="314"/>
      <c r="D5" s="315"/>
      <c r="E5" s="99" t="s">
        <v>121</v>
      </c>
      <c r="F5" s="99" t="s">
        <v>121</v>
      </c>
    </row>
    <row r="6" spans="1:14" ht="15" customHeight="1">
      <c r="A6" s="320"/>
      <c r="B6" s="316"/>
      <c r="C6" s="317"/>
      <c r="D6" s="318"/>
      <c r="E6" s="100" t="s">
        <v>122</v>
      </c>
      <c r="F6" s="101" t="s">
        <v>123</v>
      </c>
    </row>
    <row r="7" spans="1:14" ht="24.95" customHeight="1">
      <c r="A7" s="102"/>
      <c r="B7" s="103" t="s">
        <v>171</v>
      </c>
      <c r="C7" s="104"/>
      <c r="D7" s="105"/>
      <c r="E7" s="106">
        <v>0</v>
      </c>
      <c r="F7" s="106">
        <v>0</v>
      </c>
      <c r="K7" s="252"/>
      <c r="L7" s="249"/>
      <c r="M7" s="249"/>
      <c r="N7" s="249"/>
    </row>
    <row r="8" spans="1:14" ht="24.95" customHeight="1">
      <c r="A8" s="102">
        <v>1</v>
      </c>
      <c r="B8" s="103"/>
      <c r="C8" s="105" t="s">
        <v>167</v>
      </c>
      <c r="D8" s="105"/>
      <c r="E8" s="251">
        <v>61666933</v>
      </c>
      <c r="F8" s="107">
        <v>56322984</v>
      </c>
      <c r="H8" s="250"/>
      <c r="K8" s="252"/>
      <c r="L8" s="249"/>
      <c r="M8" s="249"/>
      <c r="N8" s="249"/>
    </row>
    <row r="9" spans="1:14" ht="24.95" customHeight="1">
      <c r="A9" s="102"/>
      <c r="B9" s="108"/>
      <c r="C9" s="109" t="s">
        <v>371</v>
      </c>
      <c r="D9" s="96"/>
      <c r="E9" s="107">
        <v>59261827</v>
      </c>
      <c r="F9" s="107">
        <v>57108840</v>
      </c>
      <c r="G9" s="61"/>
      <c r="H9" s="250"/>
      <c r="K9" s="252"/>
      <c r="L9" s="249"/>
      <c r="M9" s="249"/>
      <c r="N9" s="249"/>
    </row>
    <row r="10" spans="1:14" ht="24.95" customHeight="1">
      <c r="A10" s="102"/>
      <c r="B10" s="103"/>
      <c r="C10" s="104"/>
      <c r="D10" s="110" t="s">
        <v>168</v>
      </c>
      <c r="E10" s="111">
        <v>0</v>
      </c>
      <c r="F10" s="111">
        <v>0</v>
      </c>
      <c r="K10" s="252"/>
      <c r="L10" s="249"/>
      <c r="M10" s="249"/>
      <c r="N10" s="249"/>
    </row>
    <row r="11" spans="1:14" ht="24.95" customHeight="1">
      <c r="A11" s="102"/>
      <c r="B11" s="103"/>
      <c r="C11" s="104"/>
      <c r="D11" s="110" t="s">
        <v>180</v>
      </c>
      <c r="E11" s="112"/>
      <c r="F11" s="112">
        <v>42892</v>
      </c>
      <c r="K11" s="252"/>
      <c r="L11" s="249"/>
      <c r="M11" s="249"/>
      <c r="N11" s="249"/>
    </row>
    <row r="12" spans="1:14" ht="24.95" customHeight="1">
      <c r="A12" s="102"/>
      <c r="B12" s="103"/>
      <c r="C12" s="104"/>
      <c r="D12" s="110" t="s">
        <v>169</v>
      </c>
      <c r="E12" s="113">
        <v>348147</v>
      </c>
      <c r="F12" s="113">
        <v>323185</v>
      </c>
      <c r="K12" s="250"/>
    </row>
    <row r="13" spans="1:14" ht="24.95" customHeight="1">
      <c r="A13" s="102">
        <v>2</v>
      </c>
      <c r="B13" s="103"/>
      <c r="C13" s="104"/>
      <c r="D13" s="114" t="s">
        <v>170</v>
      </c>
      <c r="E13" s="113">
        <f>E9+E10+E11+E12</f>
        <v>59609974</v>
      </c>
      <c r="F13" s="113">
        <f>F9+F10+F11+F12</f>
        <v>57474917</v>
      </c>
      <c r="G13" s="61"/>
      <c r="H13" s="250"/>
      <c r="J13" s="250"/>
    </row>
    <row r="14" spans="1:14" ht="24.95" customHeight="1">
      <c r="A14" s="102"/>
      <c r="B14" s="115" t="s">
        <v>65</v>
      </c>
      <c r="C14" s="104"/>
      <c r="D14" s="105"/>
      <c r="E14" s="111">
        <v>0</v>
      </c>
      <c r="F14" s="111">
        <v>0</v>
      </c>
    </row>
    <row r="15" spans="1:14" ht="24.95" customHeight="1">
      <c r="A15" s="102"/>
      <c r="B15" s="103"/>
      <c r="C15" s="105" t="s">
        <v>133</v>
      </c>
      <c r="D15" s="105"/>
      <c r="E15" s="111">
        <v>0</v>
      </c>
      <c r="F15" s="111">
        <v>0</v>
      </c>
      <c r="J15" s="250"/>
    </row>
    <row r="16" spans="1:14" ht="24.95" customHeight="1">
      <c r="A16" s="102"/>
      <c r="B16" s="103"/>
      <c r="C16" s="105" t="s">
        <v>66</v>
      </c>
      <c r="D16" s="105"/>
      <c r="E16" s="111">
        <v>0</v>
      </c>
      <c r="F16" s="111">
        <v>0</v>
      </c>
    </row>
    <row r="17" spans="1:8" ht="24.95" customHeight="1">
      <c r="A17" s="102"/>
      <c r="B17" s="116"/>
      <c r="C17" s="105" t="s">
        <v>67</v>
      </c>
      <c r="D17" s="105"/>
      <c r="E17" s="111">
        <v>0</v>
      </c>
      <c r="F17" s="111">
        <v>0</v>
      </c>
    </row>
    <row r="18" spans="1:8" ht="24.95" customHeight="1">
      <c r="A18" s="102"/>
      <c r="B18" s="117"/>
      <c r="C18" s="105" t="s">
        <v>68</v>
      </c>
      <c r="D18" s="105"/>
      <c r="E18" s="111">
        <v>0</v>
      </c>
      <c r="F18" s="111">
        <v>0</v>
      </c>
    </row>
    <row r="19" spans="1:8" ht="24.95" customHeight="1">
      <c r="A19" s="102"/>
      <c r="B19" s="117"/>
      <c r="C19" s="105" t="s">
        <v>69</v>
      </c>
      <c r="D19" s="105"/>
      <c r="E19" s="111">
        <v>0</v>
      </c>
      <c r="F19" s="111">
        <v>0</v>
      </c>
      <c r="H19" s="61"/>
    </row>
    <row r="20" spans="1:8" ht="24.95" customHeight="1">
      <c r="A20" s="102"/>
      <c r="B20" s="117"/>
      <c r="C20" s="118" t="s">
        <v>70</v>
      </c>
      <c r="D20" s="105"/>
      <c r="E20" s="111">
        <v>0</v>
      </c>
      <c r="F20" s="111">
        <v>0</v>
      </c>
    </row>
    <row r="21" spans="1:8" ht="24.95" customHeight="1">
      <c r="A21" s="102"/>
      <c r="B21" s="103" t="s">
        <v>71</v>
      </c>
      <c r="C21" s="119"/>
      <c r="D21" s="105"/>
      <c r="E21" s="111">
        <v>0</v>
      </c>
      <c r="F21" s="111">
        <v>0</v>
      </c>
    </row>
    <row r="22" spans="1:8" ht="24.95" customHeight="1">
      <c r="A22" s="102"/>
      <c r="B22" s="117"/>
      <c r="C22" s="105" t="s">
        <v>78</v>
      </c>
      <c r="D22" s="105"/>
      <c r="E22" s="111">
        <v>0</v>
      </c>
      <c r="F22" s="111">
        <v>0</v>
      </c>
    </row>
    <row r="23" spans="1:8" ht="24.95" customHeight="1">
      <c r="A23" s="102"/>
      <c r="B23" s="117"/>
      <c r="C23" s="105" t="s">
        <v>72</v>
      </c>
      <c r="D23" s="105"/>
      <c r="E23" s="111">
        <v>0</v>
      </c>
      <c r="F23" s="111">
        <v>0</v>
      </c>
    </row>
    <row r="24" spans="1:8" ht="24.95" customHeight="1">
      <c r="A24" s="102"/>
      <c r="B24" s="117"/>
      <c r="C24" s="105" t="s">
        <v>73</v>
      </c>
      <c r="D24" s="105"/>
      <c r="E24" s="111">
        <v>0</v>
      </c>
      <c r="F24" s="111">
        <v>0</v>
      </c>
    </row>
    <row r="25" spans="1:8" ht="24.95" customHeight="1">
      <c r="A25" s="102"/>
      <c r="B25" s="117"/>
      <c r="C25" s="105" t="s">
        <v>74</v>
      </c>
      <c r="D25" s="105"/>
      <c r="E25" s="111">
        <v>0</v>
      </c>
      <c r="F25" s="111">
        <v>0</v>
      </c>
    </row>
    <row r="26" spans="1:8" ht="24.95" customHeight="1">
      <c r="A26" s="102"/>
      <c r="B26" s="117"/>
      <c r="C26" s="118" t="s">
        <v>134</v>
      </c>
      <c r="D26" s="105"/>
      <c r="E26" s="111">
        <v>0</v>
      </c>
      <c r="F26" s="111">
        <v>0</v>
      </c>
      <c r="H26" s="61"/>
    </row>
    <row r="27" spans="1:8" ht="24.95" customHeight="1">
      <c r="A27" s="120"/>
      <c r="B27" s="115" t="s">
        <v>75</v>
      </c>
      <c r="C27" s="120"/>
      <c r="D27" s="121"/>
      <c r="E27" s="122">
        <f>E28-E29</f>
        <v>-2056959</v>
      </c>
      <c r="F27" s="122">
        <f>F8-F13</f>
        <v>-1151933</v>
      </c>
    </row>
    <row r="28" spans="1:8" ht="24.95" customHeight="1">
      <c r="A28" s="120"/>
      <c r="B28" s="115" t="s">
        <v>76</v>
      </c>
      <c r="C28" s="120"/>
      <c r="D28" s="121"/>
      <c r="E28" s="112">
        <v>112474</v>
      </c>
      <c r="F28" s="112">
        <v>7990448</v>
      </c>
    </row>
    <row r="29" spans="1:8" ht="24.95" customHeight="1">
      <c r="A29" s="120"/>
      <c r="B29" s="115" t="s">
        <v>77</v>
      </c>
      <c r="C29" s="120"/>
      <c r="D29" s="121"/>
      <c r="E29" s="112">
        <f>+Aktivet!H8</f>
        <v>2169433</v>
      </c>
      <c r="F29" s="112">
        <f>F27+F28</f>
        <v>6838515</v>
      </c>
    </row>
    <row r="30" spans="1:8">
      <c r="A30" s="12"/>
      <c r="B30" s="12"/>
      <c r="C30" s="12"/>
      <c r="D30" s="4"/>
      <c r="E30" s="13"/>
      <c r="F30" s="13"/>
    </row>
    <row r="31" spans="1:8">
      <c r="A31" s="12"/>
      <c r="B31" s="12"/>
      <c r="C31" s="12"/>
      <c r="D31" s="4"/>
      <c r="E31" s="112"/>
      <c r="F31" s="34"/>
    </row>
    <row r="32" spans="1:8">
      <c r="A32" s="12"/>
      <c r="B32" s="12"/>
      <c r="C32" s="12"/>
      <c r="D32" s="4"/>
      <c r="E32" s="13"/>
      <c r="F32" s="13"/>
    </row>
    <row r="33" spans="1:6">
      <c r="A33" s="12"/>
      <c r="B33" s="12"/>
      <c r="C33" s="12"/>
      <c r="D33" s="4"/>
      <c r="E33" s="13"/>
      <c r="F33" s="13"/>
    </row>
    <row r="34" spans="1:6">
      <c r="A34" s="12"/>
      <c r="B34" s="12"/>
      <c r="C34" s="12"/>
      <c r="D34" s="4"/>
      <c r="E34" s="13"/>
      <c r="F34" s="13"/>
    </row>
  </sheetData>
  <mergeCells count="3">
    <mergeCell ref="A3:F3"/>
    <mergeCell ref="A5:A6"/>
    <mergeCell ref="B5:D6"/>
  </mergeCells>
  <phoneticPr fontId="5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43"/>
  <sheetViews>
    <sheetView topLeftCell="A34" workbookViewId="0">
      <selection activeCell="G25" sqref="G25"/>
    </sheetView>
  </sheetViews>
  <sheetFormatPr defaultRowHeight="12.75"/>
  <cols>
    <col min="1" max="1" width="5.140625" customWidth="1"/>
    <col min="2" max="2" width="30.140625" customWidth="1"/>
    <col min="3" max="3" width="11.28515625" bestFit="1" customWidth="1"/>
    <col min="4" max="4" width="20.42578125" bestFit="1" customWidth="1"/>
    <col min="5" max="5" width="8.85546875" customWidth="1"/>
    <col min="6" max="6" width="18.28515625" customWidth="1"/>
    <col min="8" max="8" width="11.7109375" bestFit="1" customWidth="1"/>
  </cols>
  <sheetData>
    <row r="1" spans="1:6" ht="18.75">
      <c r="A1" s="178"/>
      <c r="B1" s="178"/>
      <c r="C1" s="181" t="s">
        <v>352</v>
      </c>
      <c r="D1" s="181"/>
      <c r="E1" s="181"/>
      <c r="F1" s="178"/>
    </row>
    <row r="2" spans="1:6" ht="15.75">
      <c r="A2" s="178"/>
      <c r="B2" s="178" t="s">
        <v>301</v>
      </c>
      <c r="C2" s="178"/>
      <c r="D2" s="178"/>
      <c r="E2" s="178"/>
      <c r="F2" s="186"/>
    </row>
    <row r="3" spans="1:6" ht="15.75">
      <c r="A3" s="178"/>
      <c r="B3" s="178" t="s">
        <v>302</v>
      </c>
      <c r="C3" s="178"/>
      <c r="D3" s="178"/>
      <c r="E3" s="178"/>
      <c r="F3" s="187"/>
    </row>
    <row r="4" spans="1:6" ht="15.75">
      <c r="A4" s="178"/>
      <c r="B4" s="178" t="s">
        <v>285</v>
      </c>
      <c r="C4" s="178"/>
      <c r="D4" s="178"/>
      <c r="E4" s="178"/>
      <c r="F4" s="178"/>
    </row>
    <row r="5" spans="1:6" ht="15.75">
      <c r="A5" s="178"/>
      <c r="B5" s="178"/>
      <c r="C5" s="178"/>
      <c r="D5" s="178"/>
      <c r="E5" s="178"/>
      <c r="F5" s="178"/>
    </row>
    <row r="6" spans="1:6" ht="15.75">
      <c r="A6" s="179" t="s">
        <v>286</v>
      </c>
      <c r="B6" s="179" t="s">
        <v>182</v>
      </c>
      <c r="C6" s="179" t="s">
        <v>287</v>
      </c>
      <c r="D6" s="179" t="s">
        <v>288</v>
      </c>
      <c r="E6" s="179" t="s">
        <v>289</v>
      </c>
      <c r="F6" s="179" t="s">
        <v>290</v>
      </c>
    </row>
    <row r="7" spans="1:6" ht="15.75">
      <c r="A7" s="188">
        <v>1</v>
      </c>
      <c r="B7" s="283" t="s">
        <v>310</v>
      </c>
      <c r="C7" s="182" t="s">
        <v>324</v>
      </c>
      <c r="D7" s="248">
        <v>46035.951999999997</v>
      </c>
      <c r="E7" s="248">
        <f>F7/D7</f>
        <v>41.585896474998499</v>
      </c>
      <c r="F7" s="248">
        <v>1914446.334</v>
      </c>
    </row>
    <row r="8" spans="1:6" ht="15.75">
      <c r="A8" s="188">
        <v>2</v>
      </c>
      <c r="B8" s="283" t="s">
        <v>311</v>
      </c>
      <c r="C8" s="182" t="s">
        <v>324</v>
      </c>
      <c r="D8" s="248">
        <v>63726.31</v>
      </c>
      <c r="E8" s="248">
        <f t="shared" ref="E8:E22" si="0">F8/D8</f>
        <v>15.989554847911327</v>
      </c>
      <c r="F8" s="248">
        <v>1018955.329</v>
      </c>
    </row>
    <row r="9" spans="1:6" ht="15.75">
      <c r="A9" s="188">
        <v>3</v>
      </c>
      <c r="B9" s="283" t="s">
        <v>350</v>
      </c>
      <c r="C9" s="182" t="s">
        <v>324</v>
      </c>
      <c r="D9" s="248">
        <v>7014.21</v>
      </c>
      <c r="E9" s="248">
        <f t="shared" si="0"/>
        <v>25.000000427703192</v>
      </c>
      <c r="F9" s="248">
        <v>175355.253</v>
      </c>
    </row>
    <row r="10" spans="1:6" ht="15.75">
      <c r="A10" s="188">
        <v>4</v>
      </c>
      <c r="B10" s="283" t="s">
        <v>312</v>
      </c>
      <c r="C10" s="182" t="s">
        <v>324</v>
      </c>
      <c r="D10" s="248">
        <v>500</v>
      </c>
      <c r="E10" s="248">
        <f t="shared" si="0"/>
        <v>7.5</v>
      </c>
      <c r="F10" s="248">
        <v>3750</v>
      </c>
    </row>
    <row r="11" spans="1:6" ht="15.75">
      <c r="A11" s="188">
        <v>5</v>
      </c>
      <c r="B11" s="283" t="s">
        <v>313</v>
      </c>
      <c r="C11" s="182" t="s">
        <v>324</v>
      </c>
      <c r="D11" s="248">
        <v>1000</v>
      </c>
      <c r="E11" s="248">
        <f t="shared" si="0"/>
        <v>47</v>
      </c>
      <c r="F11" s="248">
        <v>47000</v>
      </c>
    </row>
    <row r="12" spans="1:6" ht="15.75">
      <c r="A12" s="188">
        <v>6</v>
      </c>
      <c r="B12" s="283" t="s">
        <v>314</v>
      </c>
      <c r="C12" s="182" t="s">
        <v>324</v>
      </c>
      <c r="D12" s="248">
        <v>3851</v>
      </c>
      <c r="E12" s="248">
        <f t="shared" si="0"/>
        <v>26.5763453648403</v>
      </c>
      <c r="F12" s="248">
        <v>102345.50599999999</v>
      </c>
    </row>
    <row r="13" spans="1:6" ht="15.75">
      <c r="A13" s="188">
        <v>7</v>
      </c>
      <c r="B13" s="283" t="s">
        <v>315</v>
      </c>
      <c r="C13" s="182" t="s">
        <v>324</v>
      </c>
      <c r="D13" s="248">
        <v>6990</v>
      </c>
      <c r="E13" s="248">
        <f t="shared" si="0"/>
        <v>42.338888555078682</v>
      </c>
      <c r="F13" s="248">
        <v>295948.83100000001</v>
      </c>
    </row>
    <row r="14" spans="1:6" ht="15.75">
      <c r="A14" s="188">
        <v>8</v>
      </c>
      <c r="B14" s="283" t="s">
        <v>316</v>
      </c>
      <c r="C14" s="182" t="s">
        <v>324</v>
      </c>
      <c r="D14" s="248">
        <v>40</v>
      </c>
      <c r="E14" s="248">
        <f t="shared" si="0"/>
        <v>31.196050000000003</v>
      </c>
      <c r="F14" s="248">
        <v>1247.8420000000001</v>
      </c>
    </row>
    <row r="15" spans="1:6" ht="15.75">
      <c r="A15" s="188">
        <v>9</v>
      </c>
      <c r="B15" s="283" t="s">
        <v>351</v>
      </c>
      <c r="C15" s="182" t="s">
        <v>324</v>
      </c>
      <c r="D15" s="248">
        <v>44020</v>
      </c>
      <c r="E15" s="248">
        <f t="shared" si="0"/>
        <v>15.036325283961835</v>
      </c>
      <c r="F15" s="248">
        <v>661899.03899999999</v>
      </c>
    </row>
    <row r="16" spans="1:6" ht="15.75">
      <c r="A16" s="188">
        <v>10</v>
      </c>
      <c r="B16" s="283" t="s">
        <v>317</v>
      </c>
      <c r="C16" s="182" t="s">
        <v>324</v>
      </c>
      <c r="D16" s="248">
        <v>79431.649999999994</v>
      </c>
      <c r="E16" s="248">
        <f t="shared" si="0"/>
        <v>21.88569157256585</v>
      </c>
      <c r="F16" s="248">
        <v>1738416.5930000001</v>
      </c>
    </row>
    <row r="17" spans="1:6" ht="15.75">
      <c r="A17" s="188">
        <v>11</v>
      </c>
      <c r="B17" s="283" t="s">
        <v>318</v>
      </c>
      <c r="C17" s="182" t="s">
        <v>324</v>
      </c>
      <c r="D17" s="248">
        <v>37383</v>
      </c>
      <c r="E17" s="248">
        <f t="shared" si="0"/>
        <v>23.973013696065056</v>
      </c>
      <c r="F17" s="248">
        <v>896183.17099999997</v>
      </c>
    </row>
    <row r="18" spans="1:6" ht="15.75">
      <c r="A18" s="188">
        <v>12</v>
      </c>
      <c r="B18" s="283" t="s">
        <v>319</v>
      </c>
      <c r="C18" s="182" t="s">
        <v>324</v>
      </c>
      <c r="D18" s="248">
        <v>2298</v>
      </c>
      <c r="E18" s="248">
        <f t="shared" si="0"/>
        <v>23.33</v>
      </c>
      <c r="F18" s="248">
        <v>53612.34</v>
      </c>
    </row>
    <row r="19" spans="1:6" ht="15.75">
      <c r="A19" s="188">
        <v>13</v>
      </c>
      <c r="B19" s="283" t="s">
        <v>320</v>
      </c>
      <c r="C19" s="182" t="s">
        <v>324</v>
      </c>
      <c r="D19" s="248">
        <v>6907</v>
      </c>
      <c r="E19" s="248">
        <f t="shared" si="0"/>
        <v>29.950024757492397</v>
      </c>
      <c r="F19" s="248">
        <v>206864.821</v>
      </c>
    </row>
    <row r="20" spans="1:6" ht="15.75">
      <c r="A20" s="188">
        <v>14</v>
      </c>
      <c r="B20" s="283" t="s">
        <v>321</v>
      </c>
      <c r="C20" s="182" t="s">
        <v>324</v>
      </c>
      <c r="D20" s="248">
        <v>6214</v>
      </c>
      <c r="E20" s="248">
        <f t="shared" si="0"/>
        <v>50.457875764402957</v>
      </c>
      <c r="F20" s="248">
        <v>313545.24</v>
      </c>
    </row>
    <row r="21" spans="1:6" ht="15.75">
      <c r="A21" s="188">
        <v>15</v>
      </c>
      <c r="B21" s="283" t="s">
        <v>322</v>
      </c>
      <c r="C21" s="182" t="s">
        <v>324</v>
      </c>
      <c r="D21" s="248">
        <v>39150</v>
      </c>
      <c r="E21" s="248">
        <f t="shared" si="0"/>
        <v>13.805474482758621</v>
      </c>
      <c r="F21" s="248">
        <v>540484.326</v>
      </c>
    </row>
    <row r="22" spans="1:6" ht="15.75">
      <c r="A22" s="188">
        <v>16</v>
      </c>
      <c r="B22" s="283" t="s">
        <v>323</v>
      </c>
      <c r="C22" s="182" t="s">
        <v>324</v>
      </c>
      <c r="D22" s="248">
        <v>1999</v>
      </c>
      <c r="E22" s="248">
        <f t="shared" si="0"/>
        <v>55.849999999999994</v>
      </c>
      <c r="F22" s="248">
        <v>111644.15</v>
      </c>
    </row>
    <row r="23" spans="1:6" ht="18.75">
      <c r="A23" s="188"/>
      <c r="B23" s="183" t="s">
        <v>62</v>
      </c>
      <c r="C23" s="182"/>
      <c r="D23" s="179"/>
      <c r="E23" s="179"/>
      <c r="F23" s="247">
        <f>SUM(F7:F22)</f>
        <v>8081698.7750000013</v>
      </c>
    </row>
    <row r="24" spans="1:6" ht="15">
      <c r="A24" s="10"/>
      <c r="B24" s="10"/>
      <c r="C24" s="10"/>
      <c r="D24" s="10"/>
      <c r="E24" s="10"/>
      <c r="F24" s="10"/>
    </row>
    <row r="25" spans="1:6" ht="15">
      <c r="A25" s="10"/>
      <c r="B25" s="10"/>
      <c r="C25" s="10"/>
      <c r="D25" s="10"/>
      <c r="E25" s="10"/>
      <c r="F25" s="10"/>
    </row>
    <row r="26" spans="1:6" ht="15.75">
      <c r="A26" s="10"/>
      <c r="B26" s="10"/>
      <c r="C26" s="10"/>
      <c r="D26" s="180" t="s">
        <v>291</v>
      </c>
      <c r="E26" s="10"/>
      <c r="F26" s="10"/>
    </row>
    <row r="27" spans="1:6" ht="15.75">
      <c r="A27" s="10"/>
      <c r="B27" s="10"/>
      <c r="C27" s="10"/>
      <c r="D27" s="180" t="s">
        <v>295</v>
      </c>
      <c r="E27" s="10"/>
      <c r="F27" s="10"/>
    </row>
    <row r="29" spans="1:6" ht="18.75">
      <c r="A29" s="178"/>
      <c r="B29" s="178"/>
      <c r="C29" s="181" t="s">
        <v>365</v>
      </c>
      <c r="D29" s="181"/>
      <c r="E29" s="181"/>
    </row>
    <row r="30" spans="1:6" ht="15.75">
      <c r="A30" s="178"/>
      <c r="B30" s="178" t="s">
        <v>301</v>
      </c>
      <c r="C30" s="178"/>
      <c r="D30" s="178"/>
      <c r="E30" s="178"/>
    </row>
    <row r="31" spans="1:6" ht="15.75">
      <c r="A31" s="178"/>
      <c r="B31" s="178" t="s">
        <v>302</v>
      </c>
      <c r="C31" s="178"/>
      <c r="D31" s="178"/>
      <c r="E31" s="178"/>
    </row>
    <row r="32" spans="1:6" ht="15.75">
      <c r="A32" s="178"/>
      <c r="B32" s="178" t="s">
        <v>285</v>
      </c>
      <c r="C32" s="178"/>
      <c r="D32" s="178"/>
      <c r="E32" s="178"/>
    </row>
    <row r="34" spans="1:4" ht="15.75">
      <c r="A34">
        <v>1</v>
      </c>
      <c r="B34" s="178" t="s">
        <v>344</v>
      </c>
      <c r="C34" t="s">
        <v>346</v>
      </c>
      <c r="D34" t="s">
        <v>348</v>
      </c>
    </row>
    <row r="35" spans="1:4" ht="15.75">
      <c r="B35" s="178" t="s">
        <v>345</v>
      </c>
      <c r="C35" t="s">
        <v>347</v>
      </c>
      <c r="D35" t="s">
        <v>349</v>
      </c>
    </row>
    <row r="36" spans="1:4">
      <c r="C36" s="4" t="s">
        <v>357</v>
      </c>
    </row>
    <row r="38" spans="1:4" ht="15.75">
      <c r="A38">
        <v>2</v>
      </c>
      <c r="B38" s="178" t="s">
        <v>344</v>
      </c>
      <c r="C38" t="s">
        <v>346</v>
      </c>
      <c r="D38" t="s">
        <v>348</v>
      </c>
    </row>
    <row r="39" spans="1:4" ht="15.75">
      <c r="B39" s="178" t="s">
        <v>366</v>
      </c>
      <c r="C39" t="s">
        <v>395</v>
      </c>
      <c r="D39" t="s">
        <v>367</v>
      </c>
    </row>
    <row r="42" spans="1:4" ht="15.75">
      <c r="A42">
        <v>3</v>
      </c>
      <c r="B42" s="178" t="s">
        <v>344</v>
      </c>
      <c r="C42" t="s">
        <v>346</v>
      </c>
      <c r="D42" t="s">
        <v>348</v>
      </c>
    </row>
    <row r="43" spans="1:4" ht="15.75">
      <c r="B43" s="178" t="s">
        <v>345</v>
      </c>
      <c r="C43" s="4" t="s">
        <v>396</v>
      </c>
      <c r="D43" s="4" t="s">
        <v>397</v>
      </c>
    </row>
  </sheetData>
  <pageMargins left="0.7" right="0.7" top="0.75" bottom="0.75" header="0.3" footer="0.3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55"/>
  <sheetViews>
    <sheetView topLeftCell="A43" workbookViewId="0">
      <selection activeCell="N45" sqref="N45"/>
    </sheetView>
  </sheetViews>
  <sheetFormatPr defaultRowHeight="12.75"/>
  <cols>
    <col min="2" max="2" width="15.85546875" customWidth="1"/>
    <col min="4" max="4" width="10.28515625" customWidth="1"/>
    <col min="7" max="7" width="13" customWidth="1"/>
  </cols>
  <sheetData>
    <row r="1" spans="1:8" ht="18">
      <c r="A1" s="4"/>
      <c r="B1" s="201" t="s">
        <v>292</v>
      </c>
      <c r="C1" s="94"/>
      <c r="D1" s="95"/>
      <c r="E1" s="64"/>
      <c r="F1" s="4"/>
      <c r="G1" s="4"/>
    </row>
    <row r="2" spans="1:8" ht="15">
      <c r="A2" s="4"/>
      <c r="B2" s="96" t="s">
        <v>293</v>
      </c>
      <c r="C2" s="65"/>
      <c r="D2" s="65"/>
      <c r="E2" s="65"/>
      <c r="F2" s="4"/>
      <c r="G2" s="4"/>
    </row>
    <row r="3" spans="1:8">
      <c r="A3" s="4"/>
      <c r="B3" s="126" t="s">
        <v>279</v>
      </c>
      <c r="C3" s="4"/>
      <c r="D3" s="4"/>
      <c r="E3" s="4"/>
      <c r="F3" s="4"/>
      <c r="G3" s="4"/>
    </row>
    <row r="4" spans="1:8">
      <c r="A4" s="4"/>
      <c r="B4" s="126"/>
      <c r="C4" s="4"/>
      <c r="D4" s="4"/>
      <c r="E4" s="4"/>
      <c r="F4" s="4"/>
      <c r="G4" s="4"/>
    </row>
    <row r="5" spans="1:8" ht="15">
      <c r="A5" s="4"/>
      <c r="B5" s="331" t="s">
        <v>353</v>
      </c>
      <c r="C5" s="331"/>
      <c r="D5" s="331"/>
      <c r="E5" s="331"/>
      <c r="F5" s="331"/>
      <c r="G5" s="331"/>
    </row>
    <row r="6" spans="1:8">
      <c r="A6" s="4"/>
      <c r="B6" s="4"/>
      <c r="C6" s="4"/>
      <c r="D6" s="4"/>
      <c r="E6" s="4"/>
      <c r="F6" s="4"/>
      <c r="G6" s="4"/>
    </row>
    <row r="7" spans="1:8">
      <c r="A7" s="319" t="s">
        <v>2</v>
      </c>
      <c r="B7" s="333" t="s">
        <v>182</v>
      </c>
      <c r="C7" s="319" t="s">
        <v>181</v>
      </c>
      <c r="D7" s="127" t="s">
        <v>183</v>
      </c>
      <c r="E7" s="319" t="s">
        <v>184</v>
      </c>
      <c r="F7" s="319" t="s">
        <v>185</v>
      </c>
      <c r="G7" s="127" t="s">
        <v>183</v>
      </c>
    </row>
    <row r="8" spans="1:8">
      <c r="A8" s="320"/>
      <c r="B8" s="334"/>
      <c r="C8" s="320"/>
      <c r="D8" s="128" t="s">
        <v>354</v>
      </c>
      <c r="E8" s="320"/>
      <c r="F8" s="320"/>
      <c r="G8" s="128" t="s">
        <v>355</v>
      </c>
      <c r="H8" s="1"/>
    </row>
    <row r="9" spans="1:8">
      <c r="A9" s="120">
        <v>1</v>
      </c>
      <c r="B9" s="129" t="s">
        <v>23</v>
      </c>
      <c r="C9" s="120"/>
      <c r="D9" s="130"/>
      <c r="E9" s="130"/>
      <c r="F9" s="130"/>
      <c r="G9" s="130">
        <f t="shared" ref="G9:G17" si="0">D9+E9-F9</f>
        <v>0</v>
      </c>
      <c r="H9" s="1"/>
    </row>
    <row r="10" spans="1:8">
      <c r="A10" s="120">
        <v>2</v>
      </c>
      <c r="B10" s="129" t="s">
        <v>186</v>
      </c>
      <c r="C10" s="120"/>
      <c r="D10" s="130">
        <v>4165792</v>
      </c>
      <c r="E10" s="130"/>
      <c r="F10" s="130"/>
      <c r="G10" s="130">
        <f t="shared" si="0"/>
        <v>4165792</v>
      </c>
      <c r="H10" s="62"/>
    </row>
    <row r="11" spans="1:8">
      <c r="A11" s="120">
        <v>3</v>
      </c>
      <c r="B11" s="129" t="s">
        <v>187</v>
      </c>
      <c r="C11" s="120"/>
      <c r="D11" s="130">
        <v>0</v>
      </c>
      <c r="E11" s="130"/>
      <c r="F11" s="130"/>
      <c r="G11" s="130">
        <f t="shared" si="0"/>
        <v>0</v>
      </c>
      <c r="H11" s="62"/>
    </row>
    <row r="12" spans="1:8">
      <c r="A12" s="120">
        <v>4</v>
      </c>
      <c r="B12" s="129" t="s">
        <v>188</v>
      </c>
      <c r="C12" s="120"/>
      <c r="D12" s="130">
        <v>507560</v>
      </c>
      <c r="E12" s="130">
        <f>8000*131.13</f>
        <v>1049040</v>
      </c>
      <c r="F12" s="130"/>
      <c r="G12" s="130">
        <f>D12+E12-F12</f>
        <v>1556600</v>
      </c>
      <c r="H12" s="62"/>
    </row>
    <row r="13" spans="1:8">
      <c r="A13" s="120">
        <v>5</v>
      </c>
      <c r="B13" s="129" t="s">
        <v>189</v>
      </c>
      <c r="C13" s="120"/>
      <c r="D13" s="130"/>
      <c r="E13" s="131"/>
      <c r="F13" s="130"/>
      <c r="G13" s="130">
        <f t="shared" si="0"/>
        <v>0</v>
      </c>
      <c r="H13" s="62"/>
    </row>
    <row r="14" spans="1:8">
      <c r="A14" s="120">
        <v>6</v>
      </c>
      <c r="B14" s="129" t="s">
        <v>190</v>
      </c>
      <c r="C14" s="120"/>
      <c r="D14" s="130"/>
      <c r="E14" s="130"/>
      <c r="F14" s="130"/>
      <c r="G14" s="130">
        <f t="shared" si="0"/>
        <v>0</v>
      </c>
      <c r="H14" s="62"/>
    </row>
    <row r="15" spans="1:8">
      <c r="A15" s="120"/>
      <c r="B15" s="131"/>
      <c r="C15" s="120"/>
      <c r="D15" s="130"/>
      <c r="E15" s="130"/>
      <c r="F15" s="130"/>
      <c r="G15" s="130">
        <f t="shared" si="0"/>
        <v>0</v>
      </c>
      <c r="H15" s="1"/>
    </row>
    <row r="16" spans="1:8">
      <c r="A16" s="120"/>
      <c r="B16" s="131"/>
      <c r="C16" s="120"/>
      <c r="D16" s="130"/>
      <c r="E16" s="130"/>
      <c r="F16" s="130"/>
      <c r="G16" s="130">
        <f t="shared" si="0"/>
        <v>0</v>
      </c>
      <c r="H16" s="1"/>
    </row>
    <row r="17" spans="1:9" ht="13.5" thickBot="1">
      <c r="A17" s="127"/>
      <c r="B17" s="132"/>
      <c r="C17" s="127"/>
      <c r="D17" s="133"/>
      <c r="E17" s="133"/>
      <c r="F17" s="133"/>
      <c r="G17" s="133">
        <f t="shared" si="0"/>
        <v>0</v>
      </c>
      <c r="H17" s="1"/>
    </row>
    <row r="18" spans="1:9" ht="13.5" thickBot="1">
      <c r="A18" s="134"/>
      <c r="B18" s="135" t="s">
        <v>191</v>
      </c>
      <c r="C18" s="136"/>
      <c r="D18" s="137">
        <f>SUM(D9:D17)</f>
        <v>4673352</v>
      </c>
      <c r="E18" s="137">
        <f>SUM(E9:E17)</f>
        <v>1049040</v>
      </c>
      <c r="F18" s="137">
        <f>SUM(F9:F17)</f>
        <v>0</v>
      </c>
      <c r="G18" s="138">
        <f>SUM(G9:G17)</f>
        <v>5722392</v>
      </c>
    </row>
    <row r="19" spans="1:9">
      <c r="A19" s="4"/>
      <c r="B19" s="4"/>
      <c r="C19" s="4"/>
      <c r="D19" s="4"/>
      <c r="E19" s="4"/>
      <c r="F19" s="4"/>
      <c r="G19" s="4"/>
    </row>
    <row r="20" spans="1:9">
      <c r="A20" s="4"/>
      <c r="B20" s="4"/>
      <c r="C20" s="4"/>
      <c r="D20" s="4"/>
      <c r="E20" s="4"/>
      <c r="F20" s="4"/>
      <c r="G20" s="4"/>
    </row>
    <row r="21" spans="1:9" ht="15">
      <c r="A21" s="4"/>
      <c r="B21" s="331" t="s">
        <v>356</v>
      </c>
      <c r="C21" s="331"/>
      <c r="D21" s="331"/>
      <c r="E21" s="331"/>
      <c r="F21" s="331"/>
      <c r="G21" s="331"/>
    </row>
    <row r="22" spans="1:9">
      <c r="A22" s="4"/>
      <c r="B22" s="4"/>
      <c r="C22" s="4"/>
      <c r="D22" s="4"/>
      <c r="E22" s="4"/>
      <c r="F22" s="4"/>
      <c r="G22" s="4"/>
    </row>
    <row r="23" spans="1:9">
      <c r="A23" s="319" t="s">
        <v>2</v>
      </c>
      <c r="B23" s="333" t="s">
        <v>182</v>
      </c>
      <c r="C23" s="319" t="s">
        <v>181</v>
      </c>
      <c r="D23" s="127" t="s">
        <v>183</v>
      </c>
      <c r="E23" s="319" t="s">
        <v>184</v>
      </c>
      <c r="F23" s="319" t="s">
        <v>185</v>
      </c>
      <c r="G23" s="127" t="s">
        <v>183</v>
      </c>
    </row>
    <row r="24" spans="1:9">
      <c r="A24" s="320"/>
      <c r="B24" s="334"/>
      <c r="C24" s="320"/>
      <c r="D24" s="128" t="s">
        <v>354</v>
      </c>
      <c r="E24" s="320"/>
      <c r="F24" s="320"/>
      <c r="G24" s="128" t="s">
        <v>355</v>
      </c>
    </row>
    <row r="25" spans="1:9">
      <c r="A25" s="120">
        <v>1</v>
      </c>
      <c r="B25" s="129" t="s">
        <v>23</v>
      </c>
      <c r="C25" s="120"/>
      <c r="D25" s="130">
        <v>0</v>
      </c>
      <c r="E25" s="130">
        <v>0</v>
      </c>
      <c r="F25" s="130"/>
      <c r="G25" s="130">
        <f>D25+E25</f>
        <v>0</v>
      </c>
    </row>
    <row r="26" spans="1:9">
      <c r="A26" s="120">
        <v>2</v>
      </c>
      <c r="B26" s="129" t="s">
        <v>186</v>
      </c>
      <c r="C26" s="120"/>
      <c r="D26" s="130">
        <v>0</v>
      </c>
      <c r="E26" s="130">
        <v>208290</v>
      </c>
      <c r="F26" s="130">
        <v>0</v>
      </c>
      <c r="G26" s="130">
        <f>D26+E26</f>
        <v>208290</v>
      </c>
      <c r="I26" s="61"/>
    </row>
    <row r="27" spans="1:9">
      <c r="A27" s="120">
        <v>3</v>
      </c>
      <c r="B27" s="129" t="s">
        <v>192</v>
      </c>
      <c r="C27" s="120"/>
      <c r="D27" s="130">
        <v>0</v>
      </c>
      <c r="E27" s="139">
        <v>0</v>
      </c>
      <c r="F27" s="130"/>
      <c r="G27" s="130">
        <f>D27+E27</f>
        <v>0</v>
      </c>
    </row>
    <row r="28" spans="1:9">
      <c r="A28" s="120">
        <v>4</v>
      </c>
      <c r="B28" s="129" t="s">
        <v>188</v>
      </c>
      <c r="C28" s="120"/>
      <c r="D28" s="130"/>
      <c r="E28" s="130">
        <f>G12*0.2</f>
        <v>311320</v>
      </c>
      <c r="F28" s="130">
        <v>0</v>
      </c>
      <c r="G28" s="130">
        <f>D28+E28</f>
        <v>311320</v>
      </c>
    </row>
    <row r="29" spans="1:9">
      <c r="A29" s="120">
        <v>5</v>
      </c>
      <c r="B29" s="129" t="s">
        <v>189</v>
      </c>
      <c r="C29" s="120"/>
      <c r="D29" s="130"/>
      <c r="E29" s="139"/>
      <c r="F29" s="130"/>
      <c r="G29" s="130">
        <f>D29+E29</f>
        <v>0</v>
      </c>
    </row>
    <row r="30" spans="1:9">
      <c r="A30" s="120">
        <v>6</v>
      </c>
      <c r="B30" s="129" t="s">
        <v>190</v>
      </c>
      <c r="C30" s="120"/>
      <c r="D30" s="130"/>
      <c r="E30" s="130"/>
      <c r="F30" s="130"/>
      <c r="G30" s="130"/>
    </row>
    <row r="31" spans="1:9">
      <c r="A31" s="120"/>
      <c r="B31" s="131"/>
      <c r="C31" s="120"/>
      <c r="D31" s="130"/>
      <c r="E31" s="130"/>
      <c r="F31" s="130"/>
      <c r="G31" s="130">
        <f>D31+E31-F31</f>
        <v>0</v>
      </c>
    </row>
    <row r="32" spans="1:9">
      <c r="A32" s="120"/>
      <c r="B32" s="131"/>
      <c r="C32" s="120"/>
      <c r="D32" s="130"/>
      <c r="E32" s="130"/>
      <c r="F32" s="130"/>
      <c r="G32" s="130">
        <f>D32+E32-F32</f>
        <v>0</v>
      </c>
    </row>
    <row r="33" spans="1:9" ht="13.5" thickBot="1">
      <c r="A33" s="127"/>
      <c r="B33" s="132"/>
      <c r="C33" s="127"/>
      <c r="D33" s="133"/>
      <c r="E33" s="133"/>
      <c r="F33" s="133"/>
      <c r="G33" s="133">
        <f>D33+E33-F33</f>
        <v>0</v>
      </c>
    </row>
    <row r="34" spans="1:9" ht="13.5" thickBot="1">
      <c r="A34" s="134"/>
      <c r="B34" s="135" t="s">
        <v>191</v>
      </c>
      <c r="C34" s="136"/>
      <c r="D34" s="137">
        <f>SUM(D25:D33)</f>
        <v>0</v>
      </c>
      <c r="E34" s="137">
        <f>SUM(E25:E33)</f>
        <v>519610</v>
      </c>
      <c r="F34" s="137">
        <f>SUM(F25:F33)</f>
        <v>0</v>
      </c>
      <c r="G34" s="138">
        <f>SUM(G25:G33)</f>
        <v>519610</v>
      </c>
      <c r="H34" s="63"/>
      <c r="I34" s="61"/>
    </row>
    <row r="35" spans="1:9">
      <c r="A35" s="4"/>
      <c r="B35" s="4"/>
      <c r="C35" s="4"/>
      <c r="D35" s="4"/>
      <c r="E35" s="4"/>
      <c r="F35" s="4"/>
      <c r="G35" s="140"/>
    </row>
    <row r="36" spans="1:9">
      <c r="A36" s="4"/>
      <c r="B36" s="4"/>
      <c r="C36" s="4"/>
      <c r="D36" s="4"/>
      <c r="E36" s="4"/>
      <c r="F36" s="4"/>
      <c r="G36" s="4"/>
    </row>
    <row r="37" spans="1:9" ht="15">
      <c r="A37" s="4"/>
      <c r="B37" s="331" t="s">
        <v>359</v>
      </c>
      <c r="C37" s="331"/>
      <c r="D37" s="331"/>
      <c r="E37" s="331"/>
      <c r="F37" s="331"/>
      <c r="G37" s="331"/>
    </row>
    <row r="38" spans="1:9">
      <c r="A38" s="4"/>
      <c r="B38" s="4"/>
      <c r="C38" s="4"/>
      <c r="D38" s="4"/>
      <c r="E38" s="4"/>
      <c r="F38" s="4"/>
      <c r="G38" s="4"/>
    </row>
    <row r="39" spans="1:9">
      <c r="A39" s="319" t="s">
        <v>2</v>
      </c>
      <c r="B39" s="333" t="s">
        <v>182</v>
      </c>
      <c r="C39" s="319" t="s">
        <v>181</v>
      </c>
      <c r="D39" s="127" t="s">
        <v>183</v>
      </c>
      <c r="E39" s="319" t="s">
        <v>184</v>
      </c>
      <c r="F39" s="319" t="s">
        <v>185</v>
      </c>
      <c r="G39" s="127" t="s">
        <v>183</v>
      </c>
    </row>
    <row r="40" spans="1:9">
      <c r="A40" s="320"/>
      <c r="B40" s="334"/>
      <c r="C40" s="320"/>
      <c r="D40" s="128" t="s">
        <v>354</v>
      </c>
      <c r="E40" s="320"/>
      <c r="F40" s="320"/>
      <c r="G40" s="128" t="s">
        <v>355</v>
      </c>
    </row>
    <row r="41" spans="1:9">
      <c r="A41" s="120">
        <v>1</v>
      </c>
      <c r="B41" s="141" t="s">
        <v>23</v>
      </c>
      <c r="C41" s="120"/>
      <c r="D41" s="130">
        <v>0</v>
      </c>
      <c r="E41" s="130"/>
      <c r="F41" s="130">
        <v>0</v>
      </c>
      <c r="G41" s="130">
        <f t="shared" ref="G41:G49" si="1">D41+E41-F41</f>
        <v>0</v>
      </c>
    </row>
    <row r="42" spans="1:9">
      <c r="A42" s="120">
        <v>2</v>
      </c>
      <c r="B42" s="129" t="s">
        <v>186</v>
      </c>
      <c r="C42" s="120"/>
      <c r="D42" s="130">
        <v>4165792</v>
      </c>
      <c r="E42" s="130"/>
      <c r="F42" s="130">
        <f>+E26</f>
        <v>208290</v>
      </c>
      <c r="G42" s="130">
        <f>D42-F42</f>
        <v>3957502</v>
      </c>
    </row>
    <row r="43" spans="1:9">
      <c r="A43" s="120">
        <v>3</v>
      </c>
      <c r="B43" s="129" t="s">
        <v>192</v>
      </c>
      <c r="C43" s="120"/>
      <c r="D43" s="130">
        <v>0</v>
      </c>
      <c r="E43" s="140"/>
      <c r="F43" s="130">
        <v>0</v>
      </c>
      <c r="G43" s="130">
        <f t="shared" si="1"/>
        <v>0</v>
      </c>
    </row>
    <row r="44" spans="1:9">
      <c r="A44" s="120">
        <v>4</v>
      </c>
      <c r="B44" s="129" t="s">
        <v>188</v>
      </c>
      <c r="C44" s="120"/>
      <c r="D44" s="130">
        <v>507560</v>
      </c>
      <c r="E44" s="130">
        <v>1049040</v>
      </c>
      <c r="F44" s="130">
        <v>311320</v>
      </c>
      <c r="G44" s="130">
        <f>D44+E44-F44</f>
        <v>1245280</v>
      </c>
    </row>
    <row r="45" spans="1:9">
      <c r="A45" s="120">
        <v>5</v>
      </c>
      <c r="B45" s="129" t="s">
        <v>189</v>
      </c>
      <c r="C45" s="120"/>
      <c r="D45" s="130"/>
      <c r="E45" s="130"/>
      <c r="F45" s="130"/>
      <c r="G45" s="130">
        <f t="shared" si="1"/>
        <v>0</v>
      </c>
    </row>
    <row r="46" spans="1:9">
      <c r="A46" s="120">
        <v>6</v>
      </c>
      <c r="B46" s="129" t="s">
        <v>190</v>
      </c>
      <c r="C46" s="120"/>
      <c r="D46" s="130"/>
      <c r="E46" s="130"/>
      <c r="F46" s="130"/>
      <c r="G46" s="130">
        <f t="shared" si="1"/>
        <v>0</v>
      </c>
    </row>
    <row r="47" spans="1:9">
      <c r="A47" s="120"/>
      <c r="B47" s="129"/>
      <c r="C47" s="120"/>
      <c r="D47" s="130"/>
      <c r="E47" s="130"/>
      <c r="F47" s="130"/>
      <c r="G47" s="130">
        <f t="shared" si="1"/>
        <v>0</v>
      </c>
    </row>
    <row r="48" spans="1:9">
      <c r="A48" s="120"/>
      <c r="B48" s="131"/>
      <c r="C48" s="120"/>
      <c r="D48" s="130"/>
      <c r="E48" s="130"/>
      <c r="F48" s="130"/>
      <c r="G48" s="130">
        <f t="shared" si="1"/>
        <v>0</v>
      </c>
    </row>
    <row r="49" spans="1:9" ht="13.5" thickBot="1">
      <c r="A49" s="127"/>
      <c r="B49" s="132"/>
      <c r="C49" s="127"/>
      <c r="D49" s="133"/>
      <c r="E49" s="133"/>
      <c r="F49" s="133"/>
      <c r="G49" s="133">
        <f t="shared" si="1"/>
        <v>0</v>
      </c>
    </row>
    <row r="50" spans="1:9" ht="13.5" thickBot="1">
      <c r="A50" s="134"/>
      <c r="B50" s="135" t="s">
        <v>191</v>
      </c>
      <c r="C50" s="136"/>
      <c r="D50" s="137">
        <f>SUM(D41:D49)</f>
        <v>4673352</v>
      </c>
      <c r="E50" s="137">
        <f>SUM(E41:E49)</f>
        <v>1049040</v>
      </c>
      <c r="F50" s="137">
        <f>SUM(F41:F49)</f>
        <v>519610</v>
      </c>
      <c r="G50" s="138">
        <f>SUM(G41:G49)</f>
        <v>5202782</v>
      </c>
      <c r="I50" s="61"/>
    </row>
    <row r="51" spans="1:9">
      <c r="A51" s="88"/>
      <c r="B51" s="88"/>
      <c r="C51" s="88"/>
      <c r="D51" s="88"/>
      <c r="E51" s="88"/>
      <c r="F51" s="142"/>
      <c r="G51" s="143"/>
      <c r="H51" s="1"/>
    </row>
    <row r="52" spans="1:9">
      <c r="A52" s="4"/>
      <c r="B52" s="4"/>
      <c r="C52" s="4"/>
      <c r="D52" s="13"/>
      <c r="E52" s="4"/>
      <c r="F52" s="4"/>
      <c r="G52" s="13"/>
    </row>
    <row r="53" spans="1:9">
      <c r="A53" s="4"/>
      <c r="B53" s="4"/>
      <c r="C53" s="4"/>
      <c r="D53" s="13"/>
      <c r="E53" s="4"/>
      <c r="F53" s="4"/>
      <c r="G53" s="13"/>
    </row>
    <row r="54" spans="1:9" ht="15">
      <c r="A54" s="4"/>
      <c r="B54" s="4"/>
      <c r="C54" s="4"/>
      <c r="D54" s="4"/>
      <c r="E54" s="332" t="s">
        <v>193</v>
      </c>
      <c r="F54" s="332"/>
      <c r="G54" s="332"/>
    </row>
    <row r="55" spans="1:9">
      <c r="A55" s="4"/>
      <c r="B55" s="4"/>
      <c r="C55" s="4"/>
      <c r="D55" s="4"/>
      <c r="E55" s="125"/>
      <c r="F55" s="124" t="s">
        <v>295</v>
      </c>
      <c r="G55" s="88"/>
    </row>
  </sheetData>
  <mergeCells count="19">
    <mergeCell ref="B5:G5"/>
    <mergeCell ref="A7:A8"/>
    <mergeCell ref="B7:B8"/>
    <mergeCell ref="C7:C8"/>
    <mergeCell ref="E7:E8"/>
    <mergeCell ref="F7:F8"/>
    <mergeCell ref="B21:G21"/>
    <mergeCell ref="A23:A24"/>
    <mergeCell ref="B23:B24"/>
    <mergeCell ref="C23:C24"/>
    <mergeCell ref="E23:E24"/>
    <mergeCell ref="F23:F24"/>
    <mergeCell ref="E54:G54"/>
    <mergeCell ref="B37:G37"/>
    <mergeCell ref="A39:A40"/>
    <mergeCell ref="B39:B40"/>
    <mergeCell ref="C39:C40"/>
    <mergeCell ref="E39:E40"/>
    <mergeCell ref="F39:F40"/>
  </mergeCells>
  <pageMargins left="0.7" right="0.7" top="0.75" bottom="0.75" header="0.3" footer="0.3"/>
  <pageSetup paperSize="9" orientation="portrait" r:id="rId1"/>
  <ignoredErrors>
    <ignoredError sqref="G42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9"/>
  <sheetViews>
    <sheetView workbookViewId="0">
      <selection activeCell="K30" sqref="K30"/>
    </sheetView>
  </sheetViews>
  <sheetFormatPr defaultRowHeight="12.75"/>
  <cols>
    <col min="1" max="1" width="4" customWidth="1"/>
    <col min="5" max="5" width="8.7109375" customWidth="1"/>
    <col min="6" max="6" width="2.85546875" hidden="1" customWidth="1"/>
    <col min="7" max="7" width="8.42578125" customWidth="1"/>
    <col min="8" max="8" width="6.85546875" customWidth="1"/>
    <col min="9" max="9" width="15.5703125" customWidth="1"/>
    <col min="10" max="10" width="15.28515625" customWidth="1"/>
  </cols>
  <sheetData>
    <row r="1" spans="1:10">
      <c r="A1" s="4"/>
      <c r="B1" s="4"/>
      <c r="C1" s="4"/>
      <c r="D1" s="4"/>
      <c r="E1" s="4"/>
      <c r="F1" s="4"/>
      <c r="G1" s="4"/>
      <c r="H1" s="4"/>
      <c r="I1" s="4"/>
      <c r="J1" s="4"/>
    </row>
    <row r="2" spans="1:10" ht="18">
      <c r="A2" s="4"/>
      <c r="B2" s="201" t="s">
        <v>292</v>
      </c>
      <c r="C2" s="94"/>
      <c r="D2" s="95"/>
      <c r="E2" s="64"/>
      <c r="F2" s="4"/>
      <c r="G2" s="4"/>
      <c r="H2" s="4"/>
      <c r="I2" s="4"/>
      <c r="J2" s="4"/>
    </row>
    <row r="3" spans="1:10" ht="15">
      <c r="A3" s="4"/>
      <c r="B3" s="96" t="s">
        <v>293</v>
      </c>
      <c r="C3" s="65"/>
      <c r="D3" s="65"/>
      <c r="E3" s="65"/>
      <c r="F3" s="4"/>
      <c r="G3" s="4"/>
      <c r="H3" s="4"/>
      <c r="I3" s="4"/>
      <c r="J3" s="4"/>
    </row>
    <row r="4" spans="1:10">
      <c r="A4" s="4"/>
      <c r="B4" s="126" t="s">
        <v>279</v>
      </c>
      <c r="C4" s="4"/>
      <c r="D4" s="4"/>
      <c r="E4" s="4"/>
      <c r="F4" s="4"/>
      <c r="G4" s="4" t="s">
        <v>375</v>
      </c>
      <c r="H4" s="4"/>
      <c r="I4" s="4" t="s">
        <v>194</v>
      </c>
      <c r="J4" s="4"/>
    </row>
    <row r="5" spans="1:10">
      <c r="A5" s="88"/>
      <c r="B5" s="88"/>
      <c r="C5" s="88"/>
      <c r="D5" s="88"/>
      <c r="E5" s="88"/>
      <c r="F5" s="88"/>
      <c r="G5" s="88"/>
      <c r="H5" s="88"/>
      <c r="I5" s="144"/>
      <c r="J5" s="145" t="s">
        <v>195</v>
      </c>
    </row>
    <row r="6" spans="1:10">
      <c r="A6" s="340" t="s">
        <v>196</v>
      </c>
      <c r="B6" s="341"/>
      <c r="C6" s="341"/>
      <c r="D6" s="341"/>
      <c r="E6" s="341"/>
      <c r="F6" s="341"/>
      <c r="G6" s="341"/>
      <c r="H6" s="341"/>
      <c r="I6" s="341"/>
      <c r="J6" s="342"/>
    </row>
    <row r="7" spans="1:10" ht="34.5" thickBot="1">
      <c r="A7" s="146"/>
      <c r="B7" s="355" t="s">
        <v>197</v>
      </c>
      <c r="C7" s="355"/>
      <c r="D7" s="355"/>
      <c r="E7" s="355"/>
      <c r="F7" s="356"/>
      <c r="G7" s="199" t="s">
        <v>198</v>
      </c>
      <c r="H7" s="199" t="s">
        <v>199</v>
      </c>
      <c r="I7" s="147" t="s">
        <v>374</v>
      </c>
      <c r="J7" s="147" t="s">
        <v>304</v>
      </c>
    </row>
    <row r="8" spans="1:10">
      <c r="A8" s="148">
        <v>1</v>
      </c>
      <c r="B8" s="357" t="s">
        <v>200</v>
      </c>
      <c r="C8" s="358"/>
      <c r="D8" s="358"/>
      <c r="E8" s="358"/>
      <c r="F8" s="358"/>
      <c r="G8" s="200">
        <v>70</v>
      </c>
      <c r="H8" s="200">
        <v>11100</v>
      </c>
      <c r="I8" s="243">
        <f>+Rezultati!F9</f>
        <v>47826781</v>
      </c>
      <c r="J8" s="245">
        <f>Rezultati!G9</f>
        <v>61201944</v>
      </c>
    </row>
    <row r="9" spans="1:10" ht="25.5">
      <c r="A9" s="150" t="s">
        <v>201</v>
      </c>
      <c r="B9" s="348" t="s">
        <v>202</v>
      </c>
      <c r="C9" s="348"/>
      <c r="D9" s="348"/>
      <c r="E9" s="348"/>
      <c r="F9" s="349"/>
      <c r="G9" s="194" t="s">
        <v>203</v>
      </c>
      <c r="H9" s="194">
        <v>11101</v>
      </c>
      <c r="I9" s="151">
        <v>0</v>
      </c>
      <c r="J9" s="246">
        <v>0</v>
      </c>
    </row>
    <row r="10" spans="1:10">
      <c r="A10" s="153" t="s">
        <v>204</v>
      </c>
      <c r="B10" s="348" t="s">
        <v>205</v>
      </c>
      <c r="C10" s="348"/>
      <c r="D10" s="348"/>
      <c r="E10" s="348"/>
      <c r="F10" s="349"/>
      <c r="G10" s="194">
        <v>704</v>
      </c>
      <c r="H10" s="194">
        <v>11102</v>
      </c>
      <c r="I10" s="151">
        <v>0</v>
      </c>
      <c r="J10" s="246">
        <v>0</v>
      </c>
    </row>
    <row r="11" spans="1:10">
      <c r="A11" s="153" t="s">
        <v>206</v>
      </c>
      <c r="B11" s="348" t="s">
        <v>207</v>
      </c>
      <c r="C11" s="348"/>
      <c r="D11" s="348"/>
      <c r="E11" s="348"/>
      <c r="F11" s="349"/>
      <c r="G11" s="196">
        <v>705</v>
      </c>
      <c r="H11" s="194">
        <v>11103</v>
      </c>
      <c r="I11" s="244">
        <f>Rezultati!F9</f>
        <v>47826781</v>
      </c>
      <c r="J11" s="173">
        <f>+J8</f>
        <v>61201944</v>
      </c>
    </row>
    <row r="12" spans="1:10">
      <c r="A12" s="154">
        <v>2</v>
      </c>
      <c r="B12" s="348" t="s">
        <v>208</v>
      </c>
      <c r="C12" s="348"/>
      <c r="D12" s="348"/>
      <c r="E12" s="348"/>
      <c r="F12" s="349"/>
      <c r="G12" s="194">
        <v>708</v>
      </c>
      <c r="H12" s="155">
        <v>11104</v>
      </c>
      <c r="I12" s="151">
        <f>I13+I14+I15</f>
        <v>0</v>
      </c>
      <c r="J12" s="152">
        <f>J13+J14+J15</f>
        <v>0</v>
      </c>
    </row>
    <row r="13" spans="1:10">
      <c r="A13" s="156" t="s">
        <v>201</v>
      </c>
      <c r="B13" s="348" t="s">
        <v>209</v>
      </c>
      <c r="C13" s="348"/>
      <c r="D13" s="348"/>
      <c r="E13" s="348"/>
      <c r="F13" s="349"/>
      <c r="G13" s="194">
        <v>7081</v>
      </c>
      <c r="H13" s="157">
        <v>111041</v>
      </c>
      <c r="I13" s="151">
        <v>0</v>
      </c>
      <c r="J13" s="152">
        <v>0</v>
      </c>
    </row>
    <row r="14" spans="1:10">
      <c r="A14" s="156" t="s">
        <v>210</v>
      </c>
      <c r="B14" s="348" t="s">
        <v>211</v>
      </c>
      <c r="C14" s="348"/>
      <c r="D14" s="348"/>
      <c r="E14" s="348"/>
      <c r="F14" s="349"/>
      <c r="G14" s="194">
        <v>7082</v>
      </c>
      <c r="H14" s="157">
        <v>111042</v>
      </c>
      <c r="I14" s="151">
        <v>0</v>
      </c>
      <c r="J14" s="152">
        <v>0</v>
      </c>
    </row>
    <row r="15" spans="1:10">
      <c r="A15" s="156" t="s">
        <v>212</v>
      </c>
      <c r="B15" s="348" t="s">
        <v>213</v>
      </c>
      <c r="C15" s="348"/>
      <c r="D15" s="348"/>
      <c r="E15" s="348"/>
      <c r="F15" s="349"/>
      <c r="G15" s="194">
        <v>7083</v>
      </c>
      <c r="H15" s="157">
        <v>111043</v>
      </c>
      <c r="I15" s="151">
        <v>0</v>
      </c>
      <c r="J15" s="152">
        <v>0</v>
      </c>
    </row>
    <row r="16" spans="1:10">
      <c r="A16" s="158">
        <v>3</v>
      </c>
      <c r="B16" s="348" t="s">
        <v>214</v>
      </c>
      <c r="C16" s="348"/>
      <c r="D16" s="348"/>
      <c r="E16" s="348"/>
      <c r="F16" s="349"/>
      <c r="G16" s="194">
        <v>71</v>
      </c>
      <c r="H16" s="155">
        <v>11201</v>
      </c>
      <c r="I16" s="151">
        <v>0</v>
      </c>
      <c r="J16" s="152">
        <v>0</v>
      </c>
    </row>
    <row r="17" spans="1:10">
      <c r="A17" s="159"/>
      <c r="B17" s="350" t="s">
        <v>215</v>
      </c>
      <c r="C17" s="350"/>
      <c r="D17" s="350"/>
      <c r="E17" s="350"/>
      <c r="F17" s="351"/>
      <c r="G17" s="195"/>
      <c r="H17" s="194">
        <v>112011</v>
      </c>
      <c r="I17" s="151">
        <v>0</v>
      </c>
      <c r="J17" s="152">
        <v>0</v>
      </c>
    </row>
    <row r="18" spans="1:10">
      <c r="A18" s="159"/>
      <c r="B18" s="350" t="s">
        <v>216</v>
      </c>
      <c r="C18" s="350"/>
      <c r="D18" s="350"/>
      <c r="E18" s="350"/>
      <c r="F18" s="351"/>
      <c r="G18" s="195"/>
      <c r="H18" s="194">
        <v>112012</v>
      </c>
      <c r="I18" s="151">
        <v>0</v>
      </c>
      <c r="J18" s="152">
        <v>0</v>
      </c>
    </row>
    <row r="19" spans="1:10">
      <c r="A19" s="150">
        <v>4</v>
      </c>
      <c r="B19" s="348" t="s">
        <v>217</v>
      </c>
      <c r="C19" s="348"/>
      <c r="D19" s="348"/>
      <c r="E19" s="348"/>
      <c r="F19" s="349"/>
      <c r="G19" s="197">
        <v>72</v>
      </c>
      <c r="H19" s="160">
        <v>11300</v>
      </c>
      <c r="I19" s="151">
        <v>0</v>
      </c>
      <c r="J19" s="152">
        <v>0</v>
      </c>
    </row>
    <row r="20" spans="1:10">
      <c r="A20" s="153"/>
      <c r="B20" s="352" t="s">
        <v>218</v>
      </c>
      <c r="C20" s="353"/>
      <c r="D20" s="353"/>
      <c r="E20" s="353"/>
      <c r="F20" s="353"/>
      <c r="G20" s="131"/>
      <c r="H20" s="160">
        <v>11301</v>
      </c>
      <c r="I20" s="151">
        <v>0</v>
      </c>
      <c r="J20" s="152">
        <v>0</v>
      </c>
    </row>
    <row r="21" spans="1:10">
      <c r="A21" s="153">
        <v>5</v>
      </c>
      <c r="B21" s="349" t="s">
        <v>219</v>
      </c>
      <c r="C21" s="354"/>
      <c r="D21" s="354"/>
      <c r="E21" s="354"/>
      <c r="F21" s="354"/>
      <c r="G21" s="198">
        <v>73</v>
      </c>
      <c r="H21" s="198">
        <v>11400</v>
      </c>
      <c r="I21" s="151">
        <v>0</v>
      </c>
      <c r="J21" s="152">
        <v>0</v>
      </c>
    </row>
    <row r="22" spans="1:10">
      <c r="A22" s="156">
        <v>6</v>
      </c>
      <c r="B22" s="349" t="s">
        <v>220</v>
      </c>
      <c r="C22" s="354"/>
      <c r="D22" s="354"/>
      <c r="E22" s="354"/>
      <c r="F22" s="354"/>
      <c r="G22" s="198">
        <v>75</v>
      </c>
      <c r="H22" s="155">
        <v>11500</v>
      </c>
      <c r="I22" s="151">
        <v>0</v>
      </c>
      <c r="J22" s="152">
        <v>0</v>
      </c>
    </row>
    <row r="23" spans="1:10">
      <c r="A23" s="153">
        <v>7</v>
      </c>
      <c r="B23" s="348" t="s">
        <v>221</v>
      </c>
      <c r="C23" s="348"/>
      <c r="D23" s="348"/>
      <c r="E23" s="348"/>
      <c r="F23" s="349"/>
      <c r="G23" s="194">
        <v>77</v>
      </c>
      <c r="H23" s="194">
        <v>11600</v>
      </c>
      <c r="I23" s="151">
        <v>0</v>
      </c>
      <c r="J23" s="152">
        <v>0</v>
      </c>
    </row>
    <row r="24" spans="1:10" ht="13.5" thickBot="1">
      <c r="A24" s="161" t="s">
        <v>222</v>
      </c>
      <c r="B24" s="339" t="s">
        <v>223</v>
      </c>
      <c r="C24" s="339"/>
      <c r="D24" s="339"/>
      <c r="E24" s="339"/>
      <c r="F24" s="339"/>
      <c r="G24" s="192"/>
      <c r="H24" s="192">
        <v>11800</v>
      </c>
      <c r="I24" s="162">
        <f>I8+I12+I16+I19+I21+I22+I23</f>
        <v>47826781</v>
      </c>
      <c r="J24" s="163">
        <f>J8+J12+J16+J19+J21+J22+J23</f>
        <v>61201944</v>
      </c>
    </row>
    <row r="25" spans="1:10">
      <c r="A25" s="164"/>
      <c r="B25" s="165"/>
      <c r="C25" s="165"/>
      <c r="D25" s="165"/>
      <c r="E25" s="165"/>
      <c r="F25" s="165"/>
      <c r="G25" s="165"/>
      <c r="H25" s="165"/>
      <c r="I25" s="166"/>
      <c r="J25" s="166"/>
    </row>
    <row r="26" spans="1:10">
      <c r="A26" s="164"/>
      <c r="B26" s="165"/>
      <c r="C26" s="165"/>
      <c r="D26" s="165"/>
      <c r="E26" s="165"/>
      <c r="F26" s="165"/>
      <c r="G26" s="165"/>
      <c r="H26" s="165"/>
      <c r="I26" s="166"/>
      <c r="J26" s="166"/>
    </row>
    <row r="27" spans="1:10">
      <c r="A27" s="164"/>
      <c r="B27" s="165"/>
      <c r="C27" s="165"/>
      <c r="D27" s="165"/>
      <c r="E27" s="165"/>
      <c r="F27" s="165"/>
      <c r="G27" s="165"/>
      <c r="H27" s="165"/>
      <c r="I27" s="166"/>
      <c r="J27" s="166"/>
    </row>
    <row r="28" spans="1:10">
      <c r="A28" s="164"/>
      <c r="B28" s="165"/>
      <c r="C28" s="165"/>
      <c r="D28" s="165"/>
      <c r="E28" s="165"/>
      <c r="F28" s="165"/>
      <c r="G28" s="165"/>
      <c r="H28" s="165"/>
      <c r="I28" s="166" t="s">
        <v>193</v>
      </c>
      <c r="J28" s="166"/>
    </row>
    <row r="29" spans="1:10">
      <c r="A29" s="164"/>
      <c r="B29" s="165"/>
      <c r="C29" s="165"/>
      <c r="D29" s="165"/>
      <c r="E29" s="165"/>
      <c r="F29" s="165"/>
      <c r="G29" s="165"/>
      <c r="H29" s="165"/>
      <c r="I29" s="124" t="s">
        <v>295</v>
      </c>
      <c r="J29" s="88"/>
    </row>
    <row r="30" spans="1:10">
      <c r="A30" s="164"/>
      <c r="B30" s="165"/>
      <c r="C30" s="165"/>
      <c r="D30" s="165"/>
      <c r="E30" s="165"/>
      <c r="F30" s="165"/>
      <c r="G30" s="165"/>
      <c r="H30" s="165"/>
      <c r="I30" s="166"/>
      <c r="J30" s="166"/>
    </row>
    <row r="31" spans="1:10">
      <c r="A31" s="164"/>
      <c r="B31" s="165"/>
      <c r="C31" s="165"/>
      <c r="D31" s="165"/>
      <c r="E31" s="165"/>
      <c r="F31" s="165"/>
      <c r="G31" s="165"/>
      <c r="H31" s="165"/>
      <c r="I31" s="166"/>
      <c r="J31" s="166"/>
    </row>
    <row r="32" spans="1:10">
      <c r="A32" s="164"/>
      <c r="B32" s="165"/>
      <c r="C32" s="165"/>
      <c r="D32" s="165"/>
      <c r="E32" s="165"/>
      <c r="F32" s="165"/>
      <c r="G32" s="165"/>
      <c r="H32" s="165"/>
      <c r="I32" s="166"/>
      <c r="J32" s="166"/>
    </row>
    <row r="33" spans="1:10">
      <c r="A33" s="164"/>
      <c r="B33" s="165"/>
      <c r="C33" s="165"/>
      <c r="D33" s="165"/>
      <c r="E33" s="165"/>
      <c r="F33" s="165"/>
      <c r="G33" s="165"/>
      <c r="H33" s="165"/>
      <c r="I33" s="166"/>
      <c r="J33" s="166"/>
    </row>
    <row r="34" spans="1:10">
      <c r="A34" s="164"/>
      <c r="B34" s="165"/>
      <c r="C34" s="165"/>
      <c r="D34" s="165"/>
      <c r="E34" s="165"/>
      <c r="F34" s="165"/>
      <c r="G34" s="165"/>
      <c r="H34" s="165"/>
      <c r="I34" s="166"/>
      <c r="J34" s="166"/>
    </row>
    <row r="35" spans="1:10">
      <c r="A35" s="164"/>
      <c r="B35" s="165"/>
      <c r="C35" s="165"/>
      <c r="D35" s="165"/>
      <c r="E35" s="165"/>
      <c r="F35" s="165"/>
      <c r="G35" s="165"/>
      <c r="H35" s="165"/>
      <c r="I35" s="166"/>
      <c r="J35" s="166"/>
    </row>
    <row r="36" spans="1:10">
      <c r="A36" s="164"/>
      <c r="B36" s="165"/>
      <c r="C36" s="165"/>
      <c r="D36" s="165"/>
      <c r="E36" s="165"/>
      <c r="F36" s="165"/>
      <c r="G36" s="165"/>
      <c r="H36" s="165"/>
      <c r="I36" s="166"/>
      <c r="J36" s="166"/>
    </row>
    <row r="37" spans="1:10">
      <c r="A37" s="164"/>
      <c r="B37" s="165"/>
      <c r="C37" s="165"/>
      <c r="D37" s="165"/>
      <c r="E37" s="165"/>
      <c r="F37" s="165"/>
      <c r="G37" s="165"/>
      <c r="H37" s="165"/>
      <c r="I37" s="166"/>
      <c r="J37" s="166"/>
    </row>
    <row r="38" spans="1:10">
      <c r="A38" s="164"/>
      <c r="B38" s="165"/>
      <c r="C38" s="165"/>
      <c r="D38" s="165"/>
      <c r="E38" s="165"/>
      <c r="F38" s="165"/>
      <c r="G38" s="165"/>
      <c r="H38" s="165"/>
      <c r="I38" s="166"/>
      <c r="J38" s="166"/>
    </row>
    <row r="39" spans="1:10">
      <c r="A39" s="164"/>
      <c r="B39" s="165"/>
      <c r="C39" s="165"/>
      <c r="D39" s="165"/>
      <c r="E39" s="165"/>
      <c r="F39" s="165"/>
      <c r="G39" s="165"/>
      <c r="H39" s="165"/>
      <c r="I39" s="166"/>
      <c r="J39" s="166"/>
    </row>
    <row r="40" spans="1:10">
      <c r="A40" s="164"/>
      <c r="B40" s="165"/>
      <c r="C40" s="165"/>
      <c r="D40" s="165"/>
      <c r="E40" s="165"/>
      <c r="F40" s="165"/>
      <c r="G40" s="165"/>
      <c r="H40" s="165"/>
      <c r="I40" s="166"/>
      <c r="J40" s="166"/>
    </row>
    <row r="41" spans="1:10">
      <c r="A41" s="164"/>
      <c r="B41" s="165"/>
      <c r="C41" s="165"/>
      <c r="D41" s="165"/>
      <c r="E41" s="165"/>
      <c r="F41" s="165"/>
      <c r="G41" s="165"/>
      <c r="H41" s="165"/>
      <c r="I41" s="166"/>
      <c r="J41" s="166"/>
    </row>
    <row r="42" spans="1:10">
      <c r="A42" s="164"/>
      <c r="B42" s="165"/>
      <c r="C42" s="165"/>
      <c r="D42" s="165"/>
      <c r="E42" s="165"/>
      <c r="F42" s="165"/>
      <c r="G42" s="165"/>
      <c r="H42" s="165"/>
      <c r="I42" s="166"/>
      <c r="J42" s="166"/>
    </row>
    <row r="43" spans="1:10">
      <c r="A43" s="164"/>
      <c r="B43" s="165"/>
      <c r="C43" s="165"/>
      <c r="D43" s="165"/>
      <c r="E43" s="165"/>
      <c r="F43" s="165"/>
      <c r="G43" s="165"/>
      <c r="H43" s="165"/>
      <c r="I43" s="166"/>
      <c r="J43" s="166"/>
    </row>
    <row r="44" spans="1:10">
      <c r="A44" s="164"/>
      <c r="B44" s="165"/>
      <c r="C44" s="165"/>
      <c r="D44" s="165"/>
      <c r="E44" s="165"/>
      <c r="F44" s="165"/>
      <c r="G44" s="165"/>
      <c r="H44" s="165"/>
      <c r="I44" s="166"/>
      <c r="J44" s="166"/>
    </row>
    <row r="45" spans="1:10">
      <c r="A45" s="164"/>
      <c r="B45" s="165"/>
      <c r="C45" s="165"/>
      <c r="D45" s="165"/>
      <c r="E45" s="165"/>
      <c r="F45" s="165"/>
      <c r="G45" s="165"/>
      <c r="H45" s="165"/>
      <c r="I45" s="166"/>
      <c r="J45" s="166"/>
    </row>
    <row r="46" spans="1:10">
      <c r="A46" s="164"/>
      <c r="B46" s="165"/>
      <c r="C46" s="165"/>
      <c r="D46" s="165"/>
      <c r="E46" s="165"/>
      <c r="F46" s="165"/>
      <c r="G46" s="165"/>
      <c r="H46" s="165"/>
      <c r="I46" s="166"/>
      <c r="J46" s="166"/>
    </row>
    <row r="47" spans="1:10">
      <c r="A47" s="164"/>
      <c r="B47" s="165"/>
      <c r="C47" s="165"/>
      <c r="D47" s="165"/>
      <c r="E47" s="165"/>
      <c r="F47" s="165"/>
      <c r="G47" s="165"/>
      <c r="H47" s="165"/>
      <c r="I47" s="166"/>
      <c r="J47" s="166"/>
    </row>
    <row r="48" spans="1:10">
      <c r="A48" s="164"/>
      <c r="B48" s="165"/>
      <c r="C48" s="165"/>
      <c r="D48" s="165"/>
      <c r="E48" s="165"/>
      <c r="F48" s="165"/>
      <c r="G48" s="165"/>
      <c r="H48" s="165"/>
      <c r="I48" s="166"/>
      <c r="J48" s="166"/>
    </row>
    <row r="49" spans="1:10">
      <c r="A49" s="164"/>
      <c r="B49" s="165"/>
      <c r="C49" s="165"/>
      <c r="D49" s="165"/>
      <c r="E49" s="165"/>
      <c r="F49" s="165"/>
      <c r="G49" s="165"/>
      <c r="H49" s="165"/>
      <c r="I49" s="166"/>
      <c r="J49" s="166"/>
    </row>
    <row r="50" spans="1:10">
      <c r="A50" s="164"/>
      <c r="B50" s="165"/>
      <c r="C50" s="165"/>
      <c r="D50" s="165"/>
      <c r="E50" s="165"/>
      <c r="F50" s="165"/>
      <c r="G50" s="165"/>
      <c r="H50" s="165"/>
      <c r="I50" s="166"/>
      <c r="J50" s="166"/>
    </row>
    <row r="51" spans="1:10">
      <c r="A51" s="164"/>
      <c r="B51" s="165"/>
      <c r="C51" s="165"/>
      <c r="D51" s="165"/>
      <c r="E51" s="165"/>
      <c r="F51" s="165"/>
      <c r="G51" s="165"/>
      <c r="H51" s="165"/>
      <c r="I51" s="166"/>
      <c r="J51" s="166"/>
    </row>
    <row r="52" spans="1:10">
      <c r="A52" s="164"/>
      <c r="B52" s="165"/>
      <c r="C52" s="165"/>
      <c r="D52" s="165"/>
      <c r="E52" s="165"/>
      <c r="F52" s="165"/>
      <c r="G52" s="165"/>
      <c r="H52" s="165"/>
      <c r="I52" s="166"/>
      <c r="J52" s="166"/>
    </row>
    <row r="53" spans="1:10">
      <c r="A53" s="164"/>
      <c r="B53" s="165"/>
      <c r="C53" s="165"/>
      <c r="D53" s="165"/>
      <c r="E53" s="165"/>
      <c r="F53" s="165"/>
      <c r="G53" s="165"/>
      <c r="H53" s="165"/>
      <c r="I53" s="166"/>
      <c r="J53" s="166"/>
    </row>
    <row r="54" spans="1:10">
      <c r="A54" s="164"/>
      <c r="B54" s="165"/>
      <c r="C54" s="165"/>
      <c r="D54" s="165"/>
      <c r="E54" s="165"/>
      <c r="F54" s="165"/>
      <c r="G54" s="165"/>
      <c r="H54" s="165"/>
      <c r="I54" s="166"/>
      <c r="J54" s="166"/>
    </row>
    <row r="55" spans="1:10">
      <c r="A55" s="164"/>
      <c r="B55" s="165"/>
      <c r="C55" s="165"/>
      <c r="D55" s="165"/>
      <c r="E55" s="165"/>
      <c r="F55" s="165"/>
      <c r="G55" s="165"/>
      <c r="H55" s="165"/>
      <c r="I55" s="166"/>
      <c r="J55" s="166"/>
    </row>
    <row r="56" spans="1:10">
      <c r="A56" s="164"/>
      <c r="B56" s="165"/>
      <c r="C56" s="165"/>
      <c r="D56" s="165"/>
      <c r="E56" s="165"/>
      <c r="F56" s="165"/>
      <c r="G56" s="165"/>
      <c r="H56" s="165"/>
      <c r="I56" s="166"/>
      <c r="J56" s="166"/>
    </row>
    <row r="57" spans="1:10">
      <c r="A57" s="164"/>
      <c r="B57" s="165"/>
      <c r="C57" s="165"/>
      <c r="D57" s="165"/>
      <c r="E57" s="165"/>
      <c r="F57" s="165"/>
      <c r="G57" s="165"/>
      <c r="H57" s="165"/>
      <c r="I57" s="166"/>
      <c r="J57" s="166"/>
    </row>
    <row r="58" spans="1:10">
      <c r="A58" s="164"/>
      <c r="B58" s="165"/>
      <c r="C58" s="165"/>
      <c r="D58" s="165"/>
      <c r="E58" s="165"/>
      <c r="F58" s="165"/>
      <c r="G58" s="165"/>
      <c r="H58" s="165"/>
      <c r="I58" s="166"/>
      <c r="J58" s="166"/>
    </row>
    <row r="59" spans="1:10" ht="18">
      <c r="A59" s="4"/>
      <c r="B59" s="201" t="s">
        <v>292</v>
      </c>
      <c r="C59" s="94"/>
      <c r="D59" s="95"/>
      <c r="E59" s="64"/>
      <c r="F59" s="4"/>
      <c r="G59" s="4"/>
      <c r="H59" s="4"/>
      <c r="I59" s="4"/>
      <c r="J59" s="4"/>
    </row>
    <row r="60" spans="1:10" ht="15">
      <c r="A60" s="4"/>
      <c r="B60" s="96" t="s">
        <v>293</v>
      </c>
      <c r="C60" s="65"/>
      <c r="D60" s="65"/>
      <c r="E60" s="65"/>
      <c r="F60" s="4"/>
      <c r="G60" s="4"/>
      <c r="H60" s="4"/>
      <c r="I60" s="4"/>
      <c r="J60" s="4"/>
    </row>
    <row r="61" spans="1:10">
      <c r="A61" s="4"/>
      <c r="B61" s="126" t="s">
        <v>279</v>
      </c>
      <c r="C61" s="4"/>
      <c r="D61" s="4"/>
      <c r="E61" s="4"/>
      <c r="F61" s="4"/>
      <c r="G61" s="4"/>
      <c r="H61" s="4"/>
      <c r="I61" s="4" t="s">
        <v>224</v>
      </c>
      <c r="J61" s="4"/>
    </row>
    <row r="62" spans="1:10">
      <c r="A62" s="88"/>
      <c r="B62" s="88"/>
      <c r="C62" s="88"/>
      <c r="D62" s="88"/>
      <c r="E62" s="88"/>
      <c r="F62" s="88"/>
      <c r="G62" s="88"/>
      <c r="H62" s="88"/>
      <c r="I62" s="144"/>
      <c r="J62" s="145" t="s">
        <v>195</v>
      </c>
    </row>
    <row r="63" spans="1:10">
      <c r="A63" s="340" t="s">
        <v>196</v>
      </c>
      <c r="B63" s="341"/>
      <c r="C63" s="341"/>
      <c r="D63" s="341"/>
      <c r="E63" s="341"/>
      <c r="F63" s="341"/>
      <c r="G63" s="341"/>
      <c r="H63" s="341"/>
      <c r="I63" s="341"/>
      <c r="J63" s="342"/>
    </row>
    <row r="64" spans="1:10" ht="34.5" thickBot="1">
      <c r="A64" s="167"/>
      <c r="B64" s="343" t="s">
        <v>225</v>
      </c>
      <c r="C64" s="344"/>
      <c r="D64" s="344"/>
      <c r="E64" s="344"/>
      <c r="F64" s="345"/>
      <c r="G64" s="168" t="s">
        <v>198</v>
      </c>
      <c r="H64" s="168" t="s">
        <v>199</v>
      </c>
      <c r="I64" s="147" t="s">
        <v>306</v>
      </c>
      <c r="J64" s="147" t="s">
        <v>304</v>
      </c>
    </row>
    <row r="65" spans="1:10" ht="13.5" thickBot="1">
      <c r="A65" s="169">
        <v>1</v>
      </c>
      <c r="B65" s="346" t="s">
        <v>226</v>
      </c>
      <c r="C65" s="347"/>
      <c r="D65" s="347"/>
      <c r="E65" s="347"/>
      <c r="F65" s="347"/>
      <c r="G65" s="193">
        <v>60</v>
      </c>
      <c r="H65" s="193">
        <v>12100</v>
      </c>
      <c r="I65" s="149">
        <f>I66+I67+I68+I69+I70</f>
        <v>56965779</v>
      </c>
      <c r="J65" s="149">
        <f>J66+J67+J68+J69+J70</f>
        <v>43877343</v>
      </c>
    </row>
    <row r="66" spans="1:10" ht="13.5" thickBot="1">
      <c r="A66" s="170" t="s">
        <v>227</v>
      </c>
      <c r="B66" s="335" t="s">
        <v>228</v>
      </c>
      <c r="C66" s="335" t="s">
        <v>229</v>
      </c>
      <c r="D66" s="335"/>
      <c r="E66" s="335"/>
      <c r="F66" s="335"/>
      <c r="G66" s="190" t="s">
        <v>230</v>
      </c>
      <c r="H66" s="190">
        <v>12101</v>
      </c>
      <c r="I66" s="149">
        <v>0</v>
      </c>
      <c r="J66" s="149">
        <v>0</v>
      </c>
    </row>
    <row r="67" spans="1:10" ht="13.5" thickBot="1">
      <c r="A67" s="170" t="s">
        <v>204</v>
      </c>
      <c r="B67" s="335" t="s">
        <v>231</v>
      </c>
      <c r="C67" s="335" t="s">
        <v>229</v>
      </c>
      <c r="D67" s="335"/>
      <c r="E67" s="335"/>
      <c r="F67" s="335"/>
      <c r="G67" s="190"/>
      <c r="H67" s="191">
        <v>12102</v>
      </c>
      <c r="I67" s="149">
        <v>0</v>
      </c>
      <c r="J67" s="149">
        <v>0</v>
      </c>
    </row>
    <row r="68" spans="1:10" ht="13.5" thickBot="1">
      <c r="A68" s="170" t="s">
        <v>206</v>
      </c>
      <c r="B68" s="335" t="s">
        <v>232</v>
      </c>
      <c r="C68" s="335" t="s">
        <v>229</v>
      </c>
      <c r="D68" s="335"/>
      <c r="E68" s="335"/>
      <c r="F68" s="335"/>
      <c r="G68" s="190" t="s">
        <v>233</v>
      </c>
      <c r="H68" s="190">
        <v>12103</v>
      </c>
      <c r="I68" s="149">
        <v>59985170</v>
      </c>
      <c r="J68" s="149">
        <v>47221358</v>
      </c>
    </row>
    <row r="69" spans="1:10" ht="13.5" thickBot="1">
      <c r="A69" s="170" t="s">
        <v>234</v>
      </c>
      <c r="B69" s="335" t="s">
        <v>280</v>
      </c>
      <c r="C69" s="335" t="s">
        <v>229</v>
      </c>
      <c r="D69" s="335"/>
      <c r="E69" s="335"/>
      <c r="F69" s="335"/>
      <c r="G69" s="190"/>
      <c r="H69" s="191">
        <v>12104</v>
      </c>
      <c r="I69" s="149">
        <v>-3019391</v>
      </c>
      <c r="J69" s="149">
        <v>-3344015</v>
      </c>
    </row>
    <row r="70" spans="1:10" ht="13.5" thickBot="1">
      <c r="A70" s="170" t="s">
        <v>235</v>
      </c>
      <c r="B70" s="335" t="s">
        <v>236</v>
      </c>
      <c r="C70" s="335" t="s">
        <v>229</v>
      </c>
      <c r="D70" s="335"/>
      <c r="E70" s="335"/>
      <c r="F70" s="335"/>
      <c r="G70" s="190" t="s">
        <v>237</v>
      </c>
      <c r="H70" s="191">
        <v>12105</v>
      </c>
      <c r="I70" s="149">
        <v>0</v>
      </c>
      <c r="J70" s="149">
        <v>0</v>
      </c>
    </row>
    <row r="71" spans="1:10" ht="13.5" thickBot="1">
      <c r="A71" s="171">
        <v>2</v>
      </c>
      <c r="B71" s="337" t="s">
        <v>238</v>
      </c>
      <c r="C71" s="337"/>
      <c r="D71" s="337"/>
      <c r="E71" s="337"/>
      <c r="F71" s="337"/>
      <c r="G71" s="191">
        <v>64</v>
      </c>
      <c r="H71" s="191">
        <v>12200</v>
      </c>
      <c r="I71" s="149">
        <f>I72+I73</f>
        <v>1683946</v>
      </c>
      <c r="J71" s="149">
        <f>J72+J73</f>
        <v>443210</v>
      </c>
    </row>
    <row r="72" spans="1:10" ht="13.5" thickBot="1">
      <c r="A72" s="171" t="s">
        <v>239</v>
      </c>
      <c r="B72" s="337" t="s">
        <v>281</v>
      </c>
      <c r="C72" s="337"/>
      <c r="D72" s="337"/>
      <c r="E72" s="337"/>
      <c r="F72" s="337"/>
      <c r="G72" s="191">
        <v>641</v>
      </c>
      <c r="H72" s="191">
        <v>12201</v>
      </c>
      <c r="I72" s="149">
        <v>1436942</v>
      </c>
      <c r="J72" s="149">
        <v>90500</v>
      </c>
    </row>
    <row r="73" spans="1:10" ht="13.5" thickBot="1">
      <c r="A73" s="171" t="s">
        <v>240</v>
      </c>
      <c r="B73" s="337" t="s">
        <v>241</v>
      </c>
      <c r="C73" s="337"/>
      <c r="D73" s="337"/>
      <c r="E73" s="337"/>
      <c r="F73" s="337"/>
      <c r="G73" s="191">
        <v>644</v>
      </c>
      <c r="H73" s="191">
        <v>12202</v>
      </c>
      <c r="I73" s="149">
        <v>247004</v>
      </c>
      <c r="J73" s="149">
        <v>352710</v>
      </c>
    </row>
    <row r="74" spans="1:10" ht="13.5" thickBot="1">
      <c r="A74" s="171">
        <v>3</v>
      </c>
      <c r="B74" s="337" t="s">
        <v>242</v>
      </c>
      <c r="C74" s="337"/>
      <c r="D74" s="337"/>
      <c r="E74" s="337"/>
      <c r="F74" s="337"/>
      <c r="G74" s="191">
        <v>68</v>
      </c>
      <c r="H74" s="191">
        <v>12300</v>
      </c>
      <c r="I74" s="149">
        <v>219252</v>
      </c>
      <c r="J74" s="149">
        <v>230792</v>
      </c>
    </row>
    <row r="75" spans="1:10">
      <c r="A75" s="171">
        <v>4</v>
      </c>
      <c r="B75" s="337" t="s">
        <v>243</v>
      </c>
      <c r="C75" s="337"/>
      <c r="D75" s="337"/>
      <c r="E75" s="337"/>
      <c r="F75" s="337"/>
      <c r="G75" s="191">
        <v>61</v>
      </c>
      <c r="H75" s="191">
        <v>12400</v>
      </c>
      <c r="I75" s="149">
        <v>0</v>
      </c>
      <c r="J75" s="149">
        <f>J76+J77+J78+J79+J80+J81+J82+J83+J84+J85+J86+J87+J90</f>
        <v>100000</v>
      </c>
    </row>
    <row r="76" spans="1:10">
      <c r="A76" s="171" t="s">
        <v>201</v>
      </c>
      <c r="B76" s="338" t="s">
        <v>244</v>
      </c>
      <c r="C76" s="338"/>
      <c r="D76" s="338"/>
      <c r="E76" s="338"/>
      <c r="F76" s="338"/>
      <c r="G76" s="190"/>
      <c r="H76" s="190">
        <v>12401</v>
      </c>
      <c r="I76" s="151">
        <v>0</v>
      </c>
      <c r="J76" s="151">
        <v>0</v>
      </c>
    </row>
    <row r="77" spans="1:10">
      <c r="A77" s="171" t="s">
        <v>210</v>
      </c>
      <c r="B77" s="338" t="s">
        <v>245</v>
      </c>
      <c r="C77" s="338"/>
      <c r="D77" s="338"/>
      <c r="E77" s="338"/>
      <c r="F77" s="338"/>
      <c r="G77" s="189">
        <v>611</v>
      </c>
      <c r="H77" s="190">
        <v>12402</v>
      </c>
      <c r="I77" s="151">
        <v>0</v>
      </c>
      <c r="J77" s="151">
        <v>0</v>
      </c>
    </row>
    <row r="78" spans="1:10">
      <c r="A78" s="171" t="s">
        <v>212</v>
      </c>
      <c r="B78" s="338" t="s">
        <v>246</v>
      </c>
      <c r="C78" s="338"/>
      <c r="D78" s="338"/>
      <c r="E78" s="338"/>
      <c r="F78" s="338"/>
      <c r="G78" s="190">
        <v>613</v>
      </c>
      <c r="H78" s="190">
        <v>12403</v>
      </c>
      <c r="I78" s="151">
        <v>0</v>
      </c>
      <c r="J78" s="151">
        <v>0</v>
      </c>
    </row>
    <row r="79" spans="1:10">
      <c r="A79" s="171" t="s">
        <v>247</v>
      </c>
      <c r="B79" s="338" t="s">
        <v>248</v>
      </c>
      <c r="C79" s="338"/>
      <c r="D79" s="338"/>
      <c r="E79" s="338"/>
      <c r="F79" s="338"/>
      <c r="G79" s="189">
        <v>615</v>
      </c>
      <c r="H79" s="190">
        <v>12404</v>
      </c>
      <c r="I79" s="151">
        <v>0</v>
      </c>
      <c r="J79" s="151">
        <v>0</v>
      </c>
    </row>
    <row r="80" spans="1:10">
      <c r="A80" s="171" t="s">
        <v>249</v>
      </c>
      <c r="B80" s="338" t="s">
        <v>250</v>
      </c>
      <c r="C80" s="338"/>
      <c r="D80" s="338"/>
      <c r="E80" s="338"/>
      <c r="F80" s="338"/>
      <c r="G80" s="189">
        <v>616</v>
      </c>
      <c r="H80" s="190">
        <v>12405</v>
      </c>
      <c r="I80" s="151">
        <v>0</v>
      </c>
      <c r="J80" s="151">
        <v>0</v>
      </c>
    </row>
    <row r="81" spans="1:10">
      <c r="A81" s="171" t="s">
        <v>251</v>
      </c>
      <c r="B81" s="338" t="s">
        <v>252</v>
      </c>
      <c r="C81" s="338"/>
      <c r="D81" s="338"/>
      <c r="E81" s="338"/>
      <c r="F81" s="338"/>
      <c r="G81" s="189">
        <v>617</v>
      </c>
      <c r="H81" s="190">
        <v>12406</v>
      </c>
      <c r="I81" s="151">
        <v>0</v>
      </c>
      <c r="J81" s="151">
        <v>0</v>
      </c>
    </row>
    <row r="82" spans="1:10">
      <c r="A82" s="171" t="s">
        <v>253</v>
      </c>
      <c r="B82" s="335" t="s">
        <v>254</v>
      </c>
      <c r="C82" s="335" t="s">
        <v>229</v>
      </c>
      <c r="D82" s="335"/>
      <c r="E82" s="335"/>
      <c r="F82" s="335"/>
      <c r="G82" s="189">
        <v>618</v>
      </c>
      <c r="H82" s="190">
        <v>12407</v>
      </c>
      <c r="I82" s="151">
        <v>0</v>
      </c>
      <c r="J82" s="151">
        <v>100000</v>
      </c>
    </row>
    <row r="83" spans="1:10">
      <c r="A83" s="171" t="s">
        <v>255</v>
      </c>
      <c r="B83" s="335" t="s">
        <v>256</v>
      </c>
      <c r="C83" s="335"/>
      <c r="D83" s="335"/>
      <c r="E83" s="335"/>
      <c r="F83" s="335"/>
      <c r="G83" s="189">
        <v>623</v>
      </c>
      <c r="H83" s="190">
        <v>12408</v>
      </c>
      <c r="I83" s="151">
        <v>0</v>
      </c>
      <c r="J83" s="151">
        <v>0</v>
      </c>
    </row>
    <row r="84" spans="1:10">
      <c r="A84" s="171" t="s">
        <v>257</v>
      </c>
      <c r="B84" s="335" t="s">
        <v>258</v>
      </c>
      <c r="C84" s="335"/>
      <c r="D84" s="335"/>
      <c r="E84" s="335"/>
      <c r="F84" s="335"/>
      <c r="G84" s="189">
        <v>624</v>
      </c>
      <c r="H84" s="190">
        <v>12409</v>
      </c>
      <c r="I84" s="151">
        <v>0</v>
      </c>
      <c r="J84" s="151">
        <v>0</v>
      </c>
    </row>
    <row r="85" spans="1:10">
      <c r="A85" s="171" t="s">
        <v>259</v>
      </c>
      <c r="B85" s="335" t="s">
        <v>260</v>
      </c>
      <c r="C85" s="335"/>
      <c r="D85" s="335"/>
      <c r="E85" s="335"/>
      <c r="F85" s="335"/>
      <c r="G85" s="189">
        <v>625</v>
      </c>
      <c r="H85" s="190">
        <v>12410</v>
      </c>
      <c r="I85" s="151">
        <v>0</v>
      </c>
      <c r="J85" s="151">
        <v>0</v>
      </c>
    </row>
    <row r="86" spans="1:10">
      <c r="A86" s="171" t="s">
        <v>261</v>
      </c>
      <c r="B86" s="335" t="s">
        <v>262</v>
      </c>
      <c r="C86" s="335"/>
      <c r="D86" s="335"/>
      <c r="E86" s="335"/>
      <c r="F86" s="335"/>
      <c r="G86" s="189">
        <v>626</v>
      </c>
      <c r="H86" s="190">
        <v>12411</v>
      </c>
      <c r="I86" s="151">
        <v>0</v>
      </c>
      <c r="J86" s="151">
        <v>0</v>
      </c>
    </row>
    <row r="87" spans="1:10">
      <c r="A87" s="172" t="s">
        <v>263</v>
      </c>
      <c r="B87" s="335" t="s">
        <v>264</v>
      </c>
      <c r="C87" s="335"/>
      <c r="D87" s="335"/>
      <c r="E87" s="335"/>
      <c r="F87" s="335"/>
      <c r="G87" s="189">
        <v>627</v>
      </c>
      <c r="H87" s="190">
        <v>12412</v>
      </c>
      <c r="I87" s="151">
        <v>0</v>
      </c>
      <c r="J87" s="151">
        <v>0</v>
      </c>
    </row>
    <row r="88" spans="1:10">
      <c r="A88" s="171"/>
      <c r="B88" s="336" t="s">
        <v>265</v>
      </c>
      <c r="C88" s="336"/>
      <c r="D88" s="336"/>
      <c r="E88" s="336"/>
      <c r="F88" s="336"/>
      <c r="G88" s="189">
        <v>6271</v>
      </c>
      <c r="H88" s="189">
        <v>124121</v>
      </c>
      <c r="I88" s="151">
        <v>0</v>
      </c>
      <c r="J88" s="151">
        <v>0</v>
      </c>
    </row>
    <row r="89" spans="1:10">
      <c r="A89" s="171"/>
      <c r="B89" s="336" t="s">
        <v>266</v>
      </c>
      <c r="C89" s="336"/>
      <c r="D89" s="336"/>
      <c r="E89" s="336"/>
      <c r="F89" s="336"/>
      <c r="G89" s="189">
        <v>6272</v>
      </c>
      <c r="H89" s="189">
        <v>124122</v>
      </c>
      <c r="I89" s="151">
        <v>0</v>
      </c>
      <c r="J89" s="151">
        <v>0</v>
      </c>
    </row>
    <row r="90" spans="1:10">
      <c r="A90" s="171" t="s">
        <v>267</v>
      </c>
      <c r="B90" s="335" t="s">
        <v>268</v>
      </c>
      <c r="C90" s="335"/>
      <c r="D90" s="335"/>
      <c r="E90" s="335"/>
      <c r="F90" s="335"/>
      <c r="G90" s="189">
        <v>628</v>
      </c>
      <c r="H90" s="189">
        <v>12413</v>
      </c>
      <c r="I90" s="151">
        <v>0</v>
      </c>
      <c r="J90" s="151">
        <v>0</v>
      </c>
    </row>
    <row r="91" spans="1:10">
      <c r="A91" s="171">
        <v>5</v>
      </c>
      <c r="B91" s="335" t="s">
        <v>269</v>
      </c>
      <c r="C91" s="335"/>
      <c r="D91" s="335"/>
      <c r="E91" s="335"/>
      <c r="F91" s="335"/>
      <c r="G91" s="189">
        <v>63</v>
      </c>
      <c r="H91" s="189">
        <v>12500</v>
      </c>
      <c r="I91" s="151">
        <v>0</v>
      </c>
      <c r="J91" s="151">
        <v>0</v>
      </c>
    </row>
    <row r="92" spans="1:10">
      <c r="A92" s="171" t="s">
        <v>201</v>
      </c>
      <c r="B92" s="335" t="s">
        <v>270</v>
      </c>
      <c r="C92" s="335"/>
      <c r="D92" s="335"/>
      <c r="E92" s="335"/>
      <c r="F92" s="335"/>
      <c r="G92" s="189">
        <v>632</v>
      </c>
      <c r="H92" s="189">
        <v>12501</v>
      </c>
      <c r="I92" s="151">
        <v>0</v>
      </c>
      <c r="J92" s="151">
        <v>0</v>
      </c>
    </row>
    <row r="93" spans="1:10">
      <c r="A93" s="171" t="s">
        <v>210</v>
      </c>
      <c r="B93" s="335" t="s">
        <v>271</v>
      </c>
      <c r="C93" s="335"/>
      <c r="D93" s="335"/>
      <c r="E93" s="335"/>
      <c r="F93" s="335"/>
      <c r="G93" s="189">
        <v>633</v>
      </c>
      <c r="H93" s="189">
        <v>12502</v>
      </c>
      <c r="I93" s="151">
        <v>0</v>
      </c>
      <c r="J93" s="151">
        <v>0</v>
      </c>
    </row>
    <row r="94" spans="1:10">
      <c r="A94" s="171" t="s">
        <v>212</v>
      </c>
      <c r="B94" s="335" t="s">
        <v>272</v>
      </c>
      <c r="C94" s="335"/>
      <c r="D94" s="335"/>
      <c r="E94" s="335"/>
      <c r="F94" s="335"/>
      <c r="G94" s="189">
        <v>634</v>
      </c>
      <c r="H94" s="189">
        <v>12503</v>
      </c>
      <c r="I94" s="151">
        <v>0</v>
      </c>
      <c r="J94" s="151">
        <v>0</v>
      </c>
    </row>
    <row r="95" spans="1:10">
      <c r="A95" s="171" t="s">
        <v>247</v>
      </c>
      <c r="B95" s="335" t="s">
        <v>273</v>
      </c>
      <c r="C95" s="335"/>
      <c r="D95" s="335"/>
      <c r="E95" s="335"/>
      <c r="F95" s="335"/>
      <c r="G95" s="189" t="s">
        <v>274</v>
      </c>
      <c r="H95" s="189">
        <v>12504</v>
      </c>
      <c r="I95" s="151">
        <v>0</v>
      </c>
      <c r="J95" s="151">
        <v>0</v>
      </c>
    </row>
    <row r="96" spans="1:10">
      <c r="A96" s="171" t="s">
        <v>275</v>
      </c>
      <c r="B96" s="337" t="s">
        <v>276</v>
      </c>
      <c r="C96" s="337"/>
      <c r="D96" s="337"/>
      <c r="E96" s="337"/>
      <c r="F96" s="337"/>
      <c r="G96" s="189"/>
      <c r="H96" s="189">
        <v>12600</v>
      </c>
      <c r="I96" s="173">
        <f>I65+I71+I74+I75</f>
        <v>58868977</v>
      </c>
      <c r="J96" s="173">
        <f>J65+J71+J74+J75</f>
        <v>44651345</v>
      </c>
    </row>
    <row r="97" spans="1:10">
      <c r="A97" s="174"/>
      <c r="B97" s="175"/>
      <c r="C97" s="175"/>
      <c r="D97" s="175"/>
      <c r="E97" s="175"/>
      <c r="F97" s="175"/>
      <c r="G97" s="176"/>
      <c r="H97" s="176"/>
      <c r="I97" s="176"/>
      <c r="J97" s="176"/>
    </row>
    <row r="98" spans="1:10">
      <c r="A98" s="141"/>
      <c r="B98" s="141"/>
      <c r="C98" s="141"/>
      <c r="D98" s="141"/>
      <c r="E98" s="141"/>
      <c r="F98" s="141"/>
      <c r="G98" s="141"/>
      <c r="H98" s="141"/>
      <c r="I98" s="176" t="s">
        <v>193</v>
      </c>
      <c r="J98" s="176"/>
    </row>
    <row r="99" spans="1:10">
      <c r="A99" s="4"/>
      <c r="B99" s="4"/>
      <c r="C99" s="4"/>
      <c r="D99" s="4"/>
      <c r="E99" s="4"/>
      <c r="F99" s="4"/>
      <c r="G99" s="4"/>
      <c r="H99" s="4"/>
      <c r="I99" s="124" t="s">
        <v>295</v>
      </c>
      <c r="J99" s="88"/>
    </row>
  </sheetData>
  <mergeCells count="53">
    <mergeCell ref="B11:F11"/>
    <mergeCell ref="A6:J6"/>
    <mergeCell ref="B7:F7"/>
    <mergeCell ref="B8:F8"/>
    <mergeCell ref="B9:F9"/>
    <mergeCell ref="B10:F10"/>
    <mergeCell ref="B23:F23"/>
    <mergeCell ref="B12:F12"/>
    <mergeCell ref="B13:F13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B73:F73"/>
    <mergeCell ref="B24:F24"/>
    <mergeCell ref="A63:J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96:F96"/>
    <mergeCell ref="B85:F85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  <mergeCell ref="B84:F84"/>
    <mergeCell ref="B91:F91"/>
    <mergeCell ref="B92:F92"/>
    <mergeCell ref="B93:F93"/>
    <mergeCell ref="B94:F94"/>
    <mergeCell ref="B95:F95"/>
    <mergeCell ref="B86:F86"/>
    <mergeCell ref="B87:F87"/>
    <mergeCell ref="B88:F88"/>
    <mergeCell ref="B89:F89"/>
    <mergeCell ref="B90:F9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Kopertina</vt:lpstr>
      <vt:lpstr>Aktivet</vt:lpstr>
      <vt:lpstr>Pasivet</vt:lpstr>
      <vt:lpstr>Rezultati</vt:lpstr>
      <vt:lpstr>Kapitali</vt:lpstr>
      <vt:lpstr> FLUKSI M D</vt:lpstr>
      <vt:lpstr>Inventari</vt:lpstr>
      <vt:lpstr>Aktivet  Afatgjate</vt:lpstr>
      <vt:lpstr>Pasqyra_ 1_ dhe  _2_</vt:lpstr>
      <vt:lpstr>Shenimet</vt:lpstr>
    </vt:vector>
  </TitlesOfParts>
  <Company>..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jtstore.al</cp:lastModifiedBy>
  <cp:lastPrinted>2020-07-22T11:52:40Z</cp:lastPrinted>
  <dcterms:created xsi:type="dcterms:W3CDTF">2002-02-16T18:16:52Z</dcterms:created>
  <dcterms:modified xsi:type="dcterms:W3CDTF">2020-07-23T16:04:58Z</dcterms:modified>
</cp:coreProperties>
</file>