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kapaku" sheetId="5" r:id="rId1"/>
    <sheet name="aktivi dhe pasivi" sheetId="4" r:id="rId2"/>
    <sheet name="te ardh dhe shpenz" sheetId="1" r:id="rId3"/>
    <sheet name="levizjet e kapitalit" sheetId="2" r:id="rId4"/>
    <sheet name="cash flow" sheetId="3" r:id="rId5"/>
    <sheet name="fin" sheetId="7" r:id="rId6"/>
  </sheets>
  <externalReferences>
    <externalReference r:id="rId7"/>
  </externalReferences>
  <calcPr calcId="125725"/>
</workbook>
</file>

<file path=xl/calcChain.xml><?xml version="1.0" encoding="utf-8"?>
<calcChain xmlns="http://schemas.openxmlformats.org/spreadsheetml/2006/main">
  <c r="D33" i="3"/>
  <c r="D31"/>
  <c r="D23"/>
  <c r="D21" s="1"/>
  <c r="D28"/>
  <c r="D27"/>
  <c r="D26"/>
  <c r="D25"/>
  <c r="D22"/>
  <c r="D24"/>
  <c r="D19"/>
  <c r="D18"/>
  <c r="D6"/>
  <c r="E12" i="1"/>
  <c r="E20"/>
  <c r="E21"/>
  <c r="E18"/>
  <c r="E17"/>
  <c r="E14"/>
  <c r="E23"/>
  <c r="E9"/>
  <c r="F70" i="4"/>
  <c r="F94"/>
  <c r="F93"/>
  <c r="F91"/>
  <c r="F87"/>
  <c r="F84" s="1"/>
  <c r="F44"/>
  <c r="F43"/>
  <c r="F40"/>
  <c r="F34" s="1"/>
  <c r="F18"/>
  <c r="F21"/>
  <c r="F14"/>
  <c r="F13" s="1"/>
  <c r="F8"/>
  <c r="H10" i="2"/>
  <c r="J10" s="1"/>
  <c r="E34" i="1"/>
  <c r="H11" i="2"/>
  <c r="H12"/>
  <c r="H13"/>
  <c r="H14"/>
  <c r="H15"/>
  <c r="H16"/>
  <c r="H18"/>
  <c r="H19"/>
  <c r="H20"/>
  <c r="H21"/>
  <c r="H22"/>
  <c r="H23"/>
  <c r="H24"/>
  <c r="H25"/>
  <c r="H26"/>
  <c r="H27"/>
  <c r="H28"/>
  <c r="H29"/>
  <c r="B30"/>
  <c r="E30"/>
  <c r="G95" i="4"/>
  <c r="D10" i="3"/>
  <c r="D9" s="1"/>
  <c r="D14"/>
  <c r="D17"/>
  <c r="F16" i="4"/>
  <c r="F73"/>
  <c r="F9"/>
  <c r="F7"/>
  <c r="F67"/>
  <c r="F64"/>
  <c r="F63" s="1"/>
  <c r="F57" s="1"/>
  <c r="F95" s="1"/>
  <c r="F66"/>
  <c r="F69"/>
  <c r="E25" i="1" l="1"/>
  <c r="E35" s="1"/>
  <c r="E36" s="1"/>
  <c r="E37" s="1"/>
  <c r="G17" i="2" s="1"/>
  <c r="F6" i="4"/>
  <c r="D38" i="3"/>
  <c r="F52" i="4"/>
  <c r="G30" i="2" l="1"/>
  <c r="H30" s="1"/>
  <c r="H17"/>
  <c r="J17" s="1"/>
  <c r="J30" s="1"/>
</calcChain>
</file>

<file path=xl/sharedStrings.xml><?xml version="1.0" encoding="utf-8"?>
<sst xmlns="http://schemas.openxmlformats.org/spreadsheetml/2006/main" count="293" uniqueCount="241">
  <si>
    <t xml:space="preserve">PASQYRAT  FINANCIARE </t>
  </si>
  <si>
    <t xml:space="preserve">(Mbeshtetur ne Ligjin nr. 9228, datë 29.04.2004 "Për Kontabilitetin dhe </t>
  </si>
  <si>
    <t>Pasqyrat Financiare" të ndryshuar, dhe Standartet Kombëtare të Kontabilitetit SKK 2)</t>
  </si>
  <si>
    <t xml:space="preserve">Të dhëna indentifikuese </t>
  </si>
  <si>
    <t>Të dhëna të tjera</t>
  </si>
  <si>
    <t xml:space="preserve">Emri </t>
  </si>
  <si>
    <t>Individuale</t>
  </si>
  <si>
    <t>Pasqyra Financiare</t>
  </si>
  <si>
    <t>NIPT</t>
  </si>
  <si>
    <t>Të Konsoliduara</t>
  </si>
  <si>
    <t>Adresa</t>
  </si>
  <si>
    <t>Monedha</t>
  </si>
  <si>
    <t>lekë</t>
  </si>
  <si>
    <t>Data e krijimit</t>
  </si>
  <si>
    <t>Rrumbullakimi</t>
  </si>
  <si>
    <t>Nr. RegjTregt</t>
  </si>
  <si>
    <t xml:space="preserve">Periudha Kontabel </t>
  </si>
  <si>
    <t xml:space="preserve">Fusha e veprimtarisë </t>
  </si>
  <si>
    <t>BILANCI  SIPAS  FORMATIT</t>
  </si>
  <si>
    <t>AKTIVI</t>
  </si>
  <si>
    <t>Shpjegime</t>
  </si>
  <si>
    <t>Viti raportues</t>
  </si>
  <si>
    <t>Viti paraardhes</t>
  </si>
  <si>
    <t>I</t>
  </si>
  <si>
    <t>Aktivet afatshkurtra</t>
  </si>
  <si>
    <t>Aktive monetare</t>
  </si>
  <si>
    <t>Derivatë dhe aktive të mbajtura për tregtim</t>
  </si>
  <si>
    <t>i</t>
  </si>
  <si>
    <t>Derivatët</t>
  </si>
  <si>
    <t>ii</t>
  </si>
  <si>
    <t>Aktivet e mbajtura për tregëtim</t>
  </si>
  <si>
    <t>Aktive të tjera financiare afatshkurtëra</t>
  </si>
  <si>
    <t>iii</t>
  </si>
  <si>
    <t>iv</t>
  </si>
  <si>
    <t>Inventari</t>
  </si>
  <si>
    <t>Lëndët e para</t>
  </si>
  <si>
    <t>Prodhim në proces</t>
  </si>
  <si>
    <t>Produkte të gatshme</t>
  </si>
  <si>
    <t>Mallra për rishitje</t>
  </si>
  <si>
    <t>v</t>
  </si>
  <si>
    <t>Parapagesat për furnizime</t>
  </si>
  <si>
    <t>Aktive biologjike afatshkurtra</t>
  </si>
  <si>
    <t>Aktive  afatshkurtëra të mbajtura për shitje</t>
  </si>
  <si>
    <t>Parapagimet dhe shpenzimet e shtyra</t>
  </si>
  <si>
    <t>II</t>
  </si>
  <si>
    <t>Aktivet afatgjata</t>
  </si>
  <si>
    <t>Investimet financiare afatgjata</t>
  </si>
  <si>
    <t>Pjesëmarrje të tjera në njësi të kontrolluara (vetëm në P.F)</t>
  </si>
  <si>
    <t>Aksione dhe investime të tjera në pjesëmarrje</t>
  </si>
  <si>
    <t>Aksione dhe letra të tjera me vlerë</t>
  </si>
  <si>
    <t>Llogari/ Kërkesa të arkëtueshme afatgjata</t>
  </si>
  <si>
    <t>Aktive afatgjata materiale</t>
  </si>
  <si>
    <t>Toka</t>
  </si>
  <si>
    <t>Ndërtesa</t>
  </si>
  <si>
    <t>Makineri dhe paisje</t>
  </si>
  <si>
    <t>Aktive të tjera afatgjata materiale (me vlerë kontabël)</t>
  </si>
  <si>
    <t>Aktivet biologjike afatgjata</t>
  </si>
  <si>
    <t>Aktivet  afatgjata jomateriale</t>
  </si>
  <si>
    <t>Emri i mirë</t>
  </si>
  <si>
    <t>Shpenzimet e zhvillimit</t>
  </si>
  <si>
    <t>Aktive të tjera afatgjata jo materiale</t>
  </si>
  <si>
    <t>Kapitali aksioner i papaguar</t>
  </si>
  <si>
    <t>Aktive të tjera afatgjata</t>
  </si>
  <si>
    <t>Huamarrjet</t>
  </si>
  <si>
    <t>Bono të konvertueshme</t>
  </si>
  <si>
    <t>Huatë dhe parapagimet</t>
  </si>
  <si>
    <t>Të pagueshme ndaj furnitorëve</t>
  </si>
  <si>
    <t>Të pagueshme ndaj punonjësve</t>
  </si>
  <si>
    <t>Grantet dhe të ardhurat e shtyra</t>
  </si>
  <si>
    <t>Provizionet afatshkurtra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</si>
  <si>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</si>
  <si>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</si>
  <si>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</si>
  <si>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</si>
  <si>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</si>
  <si>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Kapitali</t>
  </si>
  <si>
    <t>Kapitali  aksioner</t>
  </si>
  <si>
    <t>Primi i aksionit</t>
  </si>
  <si>
    <t>Njësitë ose aksionet e thesarit (negative)</t>
  </si>
  <si>
    <t>Rezerva statutore</t>
  </si>
  <si>
    <t>Rezerva  ligjore</t>
  </si>
  <si>
    <t>Rezerva të tjera</t>
  </si>
  <si>
    <t>Fitimet e pashpërndara</t>
  </si>
  <si>
    <t>Fitimi (Humbja) e vitit financiar</t>
  </si>
  <si>
    <t>PASQYRA E TË ARDHURAVE DHE E SHPENZIMEVE</t>
  </si>
  <si>
    <t>(Bazuar në Klasifikimin e Shpenzimeve sipas Natyrës)</t>
  </si>
  <si>
    <t>Nr</t>
  </si>
  <si>
    <t>Përshkrimi i Elementëve</t>
  </si>
  <si>
    <t>Referencat Nr.Llog.</t>
  </si>
  <si>
    <t>Viti Raportues</t>
  </si>
  <si>
    <t>Viti  Paraardhës</t>
  </si>
  <si>
    <t>Të ardhura nga shitja e aktiveve te qendrueshme</t>
  </si>
  <si>
    <t>Ndryshimet në inventarin e produkteve të gatshme dhe prodhimit në proces</t>
  </si>
  <si>
    <t>Materialet e konsumuara</t>
  </si>
  <si>
    <t>601 - 608X</t>
  </si>
  <si>
    <t>Kosto e punës</t>
  </si>
  <si>
    <t>641 - 648</t>
  </si>
  <si>
    <t>Amortizimet dhe zhvlerësimet</t>
  </si>
  <si>
    <t>68X</t>
  </si>
  <si>
    <t>Shpenzime të tjera</t>
  </si>
  <si>
    <t>61 - 63</t>
  </si>
  <si>
    <t xml:space="preserve">Totali i Shpenzimeve </t>
  </si>
  <si>
    <t>Të ardhurat dhe shpenzimet financiare nga njësitë e kontrolluara</t>
  </si>
  <si>
    <t>Të ardhurat dhe shpenzimet financiare nga pjesëmarrjet</t>
  </si>
  <si>
    <t xml:space="preserve">Të ardhurat dhe shpenzimet financiare </t>
  </si>
  <si>
    <t>Të ardhurat dhe shpenzimet financiare nga investime të tjera financiare afatgjata</t>
  </si>
  <si>
    <t>763, 764, 765, 664, 665</t>
  </si>
  <si>
    <t>Shpenzimet nga interesat</t>
  </si>
  <si>
    <t>Fitimet nga kursi i këmbimit</t>
  </si>
  <si>
    <t>Humbjet nga kursi I kembimit</t>
  </si>
  <si>
    <t>Të ardhura  të tjera financiare</t>
  </si>
  <si>
    <t>Totali i të Ardhurave dhe shpenzimeve financiare</t>
  </si>
  <si>
    <t>Fitimi (humbja) para tatimit</t>
  </si>
  <si>
    <t>Shpenzimet e tatimit mbi fitimin</t>
  </si>
  <si>
    <t xml:space="preserve">Fitimi (humbja) neto e Vitit Financiar </t>
  </si>
  <si>
    <t>Elementët e pasqyrave të konsoliduara</t>
  </si>
  <si>
    <t>Kapitali Aksioner që i përket aksionerëve të shoqërisë mëmë</t>
  </si>
  <si>
    <t xml:space="preserve">Primi i </t>
  </si>
  <si>
    <t xml:space="preserve">Aksionet e </t>
  </si>
  <si>
    <t xml:space="preserve">Rezerva </t>
  </si>
  <si>
    <t xml:space="preserve">Rezerva të </t>
  </si>
  <si>
    <t xml:space="preserve">Fitimi i </t>
  </si>
  <si>
    <t>Totali</t>
  </si>
  <si>
    <t>Zoterimet e</t>
  </si>
  <si>
    <t>Aksioner</t>
  </si>
  <si>
    <t>Aksionit</t>
  </si>
  <si>
    <t>Thesarir</t>
  </si>
  <si>
    <t>Statusore dhe</t>
  </si>
  <si>
    <t xml:space="preserve">Konvertimit të </t>
  </si>
  <si>
    <t>pashper</t>
  </si>
  <si>
    <t xml:space="preserve"> Aksionereve </t>
  </si>
  <si>
    <t>ligjore</t>
  </si>
  <si>
    <t>Efekti i ndryshimeve në politikat Kontabël</t>
  </si>
  <si>
    <t>Pozicioni i rregulluar</t>
  </si>
  <si>
    <t xml:space="preserve">Efektet e ndryshimit të kurseve të këmbimit </t>
  </si>
  <si>
    <t>gjatë konsolidimit</t>
  </si>
  <si>
    <t>Totali i të ardhurave apo i shpenzimeve, që nuk</t>
  </si>
  <si>
    <t>janë njohur në pasqyrën e të Ardhurave dhe Shpenzimeve</t>
  </si>
  <si>
    <t>Dividentët e paguar</t>
  </si>
  <si>
    <t>Transferime në rezervën e detyrueshme statutore</t>
  </si>
  <si>
    <t>Emetim i Kapitali Aksioner</t>
  </si>
  <si>
    <t>Fitimi neto për periudhën Kontabël</t>
  </si>
  <si>
    <t>Emetim i Kapitalit Aksioner</t>
  </si>
  <si>
    <t>Aksione të thesarit të Riblera</t>
  </si>
  <si>
    <t>CASH  FLOW</t>
  </si>
  <si>
    <t>Periudha</t>
  </si>
  <si>
    <t>Nr.Llogarisë</t>
  </si>
  <si>
    <t>Emërtimi I Llogarisë</t>
  </si>
  <si>
    <t>Në Përqindje</t>
  </si>
  <si>
    <t>Vlera</t>
  </si>
  <si>
    <t>Arkëtime</t>
  </si>
  <si>
    <t>Klientë</t>
  </si>
  <si>
    <t>Kredi</t>
  </si>
  <si>
    <t>Te ardh nga interesat</t>
  </si>
  <si>
    <t>Te ardh nga kembimet valutore</t>
  </si>
  <si>
    <t>Xhirime të brendëshme/konvertime</t>
  </si>
  <si>
    <t>Kreditore te tjere</t>
  </si>
  <si>
    <t>Ortaku</t>
  </si>
  <si>
    <t>Pagesa</t>
  </si>
  <si>
    <t>Personeli - Pagat e shpërblimet për tu pagaur</t>
  </si>
  <si>
    <t>Sigurime shoqerore+Tap</t>
  </si>
  <si>
    <t>Furnitore</t>
  </si>
  <si>
    <t>Shteti -tatim mbi fitimin</t>
  </si>
  <si>
    <t>Interesa kredie</t>
  </si>
  <si>
    <t>Kredi e shlyer</t>
  </si>
  <si>
    <t>Sherbime bankare</t>
  </si>
  <si>
    <t>Debitore te tjere</t>
  </si>
  <si>
    <t xml:space="preserve">Data e plotësimit të PF </t>
  </si>
  <si>
    <t>Banka</t>
  </si>
  <si>
    <t>Arka</t>
  </si>
  <si>
    <t>Kliente per mallra, produkte e sherbime</t>
  </si>
  <si>
    <t>Debitore, Kreditore te tjere</t>
  </si>
  <si>
    <t>Tatim mbi fitimin</t>
  </si>
  <si>
    <t>Tvsh</t>
  </si>
  <si>
    <t>Te drejta dhe detyrime ndaj ortakeve</t>
  </si>
  <si>
    <t>Inventari i imet</t>
  </si>
  <si>
    <t>vi</t>
  </si>
  <si>
    <t>Shpenzime per periudhat e ardhshme</t>
  </si>
  <si>
    <t>Pasivet afatshkurtëra</t>
  </si>
  <si>
    <t>PASIVET DHE KAPITALI</t>
  </si>
  <si>
    <t>Detyrime per sigurimet shoqerore</t>
  </si>
  <si>
    <t>Overdraftet bankare</t>
  </si>
  <si>
    <t>Huamarrjet afatshkurtera</t>
  </si>
  <si>
    <t>Detyrime tatimore TAP</t>
  </si>
  <si>
    <t>Detyrime tatimore Tatim fitimi</t>
  </si>
  <si>
    <t>Detyrime tatimore Tvsh</t>
  </si>
  <si>
    <t>Detyrime tatimore per tatim ne burim</t>
  </si>
  <si>
    <t>vii</t>
  </si>
  <si>
    <t>viii</t>
  </si>
  <si>
    <t>Dividente per tu paguar</t>
  </si>
  <si>
    <t>Debitore dhe Kreditore te tjere</t>
  </si>
  <si>
    <t>ix</t>
  </si>
  <si>
    <t>x</t>
  </si>
  <si>
    <t>Pasivet  afatgjata</t>
  </si>
  <si>
    <t>Aksionet e pakicës (PF te konoliduara)</t>
  </si>
  <si>
    <t>Kapitai që i aksionerëve të shoqërisë mëmë(PF te kons.)</t>
  </si>
  <si>
    <t>PASIVET</t>
  </si>
  <si>
    <t>A</t>
  </si>
  <si>
    <t>B</t>
  </si>
  <si>
    <t>TOTALI I PASIVEVE (A+B)</t>
  </si>
  <si>
    <t>TOTALI I PASIVEVE DHE KAPITALIT (I+II)</t>
  </si>
  <si>
    <t>TOTALI I AKTIVEVE (A+B)</t>
  </si>
  <si>
    <t>Totali i te ardhurave</t>
  </si>
  <si>
    <t>Shitjet mallra</t>
  </si>
  <si>
    <t>Shitje sherbime</t>
  </si>
  <si>
    <t>a-mallra dhe materiale</t>
  </si>
  <si>
    <t>b-nentrajtime dhe sherbime</t>
  </si>
  <si>
    <t>c-transport</t>
  </si>
  <si>
    <t>a-pagat</t>
  </si>
  <si>
    <t>b-sigurime shoqerore dhe shendetesore</t>
  </si>
  <si>
    <t>a-financiare</t>
  </si>
  <si>
    <t>b-interesa bankare</t>
  </si>
  <si>
    <t>d-taksa doganore dhe te tjera taksa</t>
  </si>
  <si>
    <t>Fitimi apo humbja nga veprimtaria kryesore (A-B)</t>
  </si>
  <si>
    <t>ELKA</t>
  </si>
  <si>
    <t>J69718515O</t>
  </si>
  <si>
    <t>Tepelene</t>
  </si>
  <si>
    <t>Ndertim</t>
  </si>
  <si>
    <t>Detyrime doganore+tax vendore</t>
  </si>
  <si>
    <t>Shpenzime te panjohura (Gjoba)</t>
  </si>
  <si>
    <t>SHOQERIA "ELKA" sh.p.k.</t>
  </si>
  <si>
    <t>Hartoi Bilancin</t>
  </si>
  <si>
    <t>Zaho KUKA</t>
  </si>
  <si>
    <t>Drejtuesi I Shqerise</t>
  </si>
  <si>
    <t>Rustem KASMA</t>
  </si>
  <si>
    <t>Gjoba dhe penalitete</t>
  </si>
  <si>
    <t>Perfitim nga kursi I kembimit</t>
  </si>
  <si>
    <t>Pozicioni më 31 Dhjetor 2012</t>
  </si>
  <si>
    <t>Humbje nga kursi</t>
  </si>
  <si>
    <t>___.03.2014</t>
  </si>
  <si>
    <t>BILANCI PER VITIN 2013</t>
  </si>
  <si>
    <t>VITI 2013</t>
  </si>
  <si>
    <t>01/01/2013  -  31/12/2013</t>
  </si>
  <si>
    <t xml:space="preserve">Gjendja para datës 01/01/2013                                                                                </t>
  </si>
  <si>
    <t>Gjendja më datën 31/12/2013</t>
  </si>
  <si>
    <t>Interesa Kreditore</t>
  </si>
  <si>
    <t xml:space="preserve">Perfitime Afatshkutra </t>
  </si>
  <si>
    <t>Personeli- Likujdim per perfitime afatshkutra</t>
  </si>
  <si>
    <t>Fitimi neto i Vitit  Financiar 2013</t>
  </si>
  <si>
    <t>Pozicioni më 31 Dhjetor 2013</t>
  </si>
  <si>
    <r>
      <t xml:space="preserve">  Nga</t>
    </r>
    <r>
      <rPr>
        <i/>
        <sz val="12"/>
        <rFont val="Garamond"/>
        <family val="1"/>
      </rPr>
      <t xml:space="preserve"> </t>
    </r>
    <r>
      <rPr>
        <b/>
        <i/>
        <sz val="14"/>
        <rFont val="Garamond"/>
        <family val="1"/>
      </rPr>
      <t>01.01.2013</t>
    </r>
    <r>
      <rPr>
        <sz val="12"/>
        <rFont val="Garamond"/>
        <family val="1"/>
      </rPr>
      <t xml:space="preserve">   Deri </t>
    </r>
    <r>
      <rPr>
        <b/>
        <i/>
        <sz val="14"/>
        <rFont val="Garamond"/>
        <family val="1"/>
      </rPr>
      <t>31.12.2013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</si>
</sst>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77" formatCode="0.000"/>
    <numFmt numFmtId="179" formatCode="_(* #,##0_);_(* \(#,##0\);_(* &quot;-&quot;??_);_(@_)"/>
  </numFmts>
  <fonts count="32">
    <font>
      <sz val="10"/>
      <name val="Arial"/>
    </font>
    <font>
      <sz val="10"/>
      <name val="Arial"/>
    </font>
    <font>
      <sz val="12"/>
      <name val="Garamond"/>
      <family val="1"/>
    </font>
    <font>
      <sz val="20"/>
      <name val="Garamond"/>
      <family val="1"/>
    </font>
    <font>
      <b/>
      <sz val="20"/>
      <name val="Garamond"/>
      <family val="1"/>
    </font>
    <font>
      <b/>
      <sz val="12"/>
      <name val="Garamond"/>
      <family val="1"/>
    </font>
    <font>
      <b/>
      <i/>
      <sz val="14"/>
      <name val="Garamond"/>
      <family val="1"/>
    </font>
    <font>
      <b/>
      <i/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i/>
      <sz val="12"/>
      <name val="Garamond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sz val="10"/>
      <color indexed="10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0" xfId="0" applyFont="1" applyBorder="1"/>
    <xf numFmtId="0" fontId="2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9" fillId="0" borderId="5" xfId="0" applyFont="1" applyBorder="1"/>
    <xf numFmtId="0" fontId="0" fillId="0" borderId="0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2" fillId="0" borderId="9" xfId="0" applyFont="1" applyFill="1" applyBorder="1" applyAlignment="1">
      <alignment horizontal="center"/>
    </xf>
    <xf numFmtId="0" fontId="22" fillId="0" borderId="22" xfId="0" applyFont="1" applyFill="1" applyBorder="1"/>
    <xf numFmtId="0" fontId="13" fillId="0" borderId="17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9" xfId="0" applyFont="1" applyFill="1" applyBorder="1"/>
    <xf numFmtId="0" fontId="13" fillId="0" borderId="0" xfId="0" applyFont="1" applyFill="1"/>
    <xf numFmtId="0" fontId="17" fillId="0" borderId="0" xfId="0" applyFont="1" applyFill="1"/>
    <xf numFmtId="0" fontId="12" fillId="0" borderId="2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3" fillId="0" borderId="2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right"/>
    </xf>
    <xf numFmtId="0" fontId="18" fillId="0" borderId="20" xfId="0" applyFont="1" applyFill="1" applyBorder="1" applyAlignment="1">
      <alignment horizontal="center"/>
    </xf>
    <xf numFmtId="0" fontId="1" fillId="0" borderId="0" xfId="0" applyFont="1" applyFill="1"/>
    <xf numFmtId="0" fontId="19" fillId="0" borderId="22" xfId="0" applyFont="1" applyFill="1" applyBorder="1" applyAlignment="1">
      <alignment horizontal="left"/>
    </xf>
    <xf numFmtId="0" fontId="19" fillId="0" borderId="9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7" fillId="0" borderId="0" xfId="0" applyFont="1" applyBorder="1"/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4" fillId="0" borderId="0" xfId="0" applyFont="1" applyFill="1" applyAlignment="1"/>
    <xf numFmtId="0" fontId="16" fillId="0" borderId="0" xfId="0" applyFont="1" applyFill="1"/>
    <xf numFmtId="0" fontId="13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" fillId="0" borderId="9" xfId="0" applyFont="1" applyFill="1" applyBorder="1"/>
    <xf numFmtId="3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14" xfId="0" applyFont="1" applyFill="1" applyBorder="1" applyAlignment="1">
      <alignment horizontal="center"/>
    </xf>
    <xf numFmtId="0" fontId="1" fillId="0" borderId="14" xfId="0" applyFont="1" applyFill="1" applyBorder="1"/>
    <xf numFmtId="0" fontId="19" fillId="0" borderId="22" xfId="0" applyFont="1" applyFill="1" applyBorder="1" applyAlignment="1">
      <alignment horizontal="center"/>
    </xf>
    <xf numFmtId="3" fontId="19" fillId="0" borderId="9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0" fillId="0" borderId="9" xfId="0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24" fillId="0" borderId="0" xfId="0" applyFont="1" applyFill="1"/>
    <xf numFmtId="1" fontId="0" fillId="0" borderId="0" xfId="0" applyNumberFormat="1" applyFill="1"/>
    <xf numFmtId="3" fontId="1" fillId="0" borderId="9" xfId="0" applyNumberFormat="1" applyFont="1" applyFill="1" applyBorder="1" applyAlignment="1"/>
    <xf numFmtId="177" fontId="1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3" fontId="1" fillId="0" borderId="9" xfId="0" applyNumberFormat="1" applyFont="1" applyFill="1" applyBorder="1"/>
    <xf numFmtId="179" fontId="13" fillId="0" borderId="9" xfId="1" applyNumberFormat="1" applyFont="1" applyFill="1" applyBorder="1"/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4" xfId="0" applyFont="1" applyFill="1" applyBorder="1"/>
    <xf numFmtId="179" fontId="16" fillId="0" borderId="24" xfId="1" applyNumberFormat="1" applyFont="1" applyFill="1" applyBorder="1" applyAlignment="1">
      <alignment horizontal="center"/>
    </xf>
    <xf numFmtId="179" fontId="16" fillId="0" borderId="25" xfId="1" applyNumberFormat="1" applyFont="1" applyFill="1" applyBorder="1" applyAlignment="1">
      <alignment horizontal="center"/>
    </xf>
    <xf numFmtId="179" fontId="16" fillId="0" borderId="25" xfId="1" applyNumberFormat="1" applyFont="1" applyFill="1" applyBorder="1" applyAlignment="1">
      <alignment horizontal="left"/>
    </xf>
    <xf numFmtId="179" fontId="16" fillId="0" borderId="25" xfId="1" applyNumberFormat="1" applyFont="1" applyFill="1" applyBorder="1"/>
    <xf numFmtId="179" fontId="16" fillId="0" borderId="26" xfId="1" applyNumberFormat="1" applyFont="1" applyFill="1" applyBorder="1"/>
    <xf numFmtId="0" fontId="16" fillId="0" borderId="24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left"/>
    </xf>
    <xf numFmtId="179" fontId="16" fillId="0" borderId="25" xfId="0" applyNumberFormat="1" applyFont="1" applyFill="1" applyBorder="1"/>
    <xf numFmtId="0" fontId="12" fillId="0" borderId="25" xfId="0" applyFont="1" applyFill="1" applyBorder="1" applyAlignment="1"/>
    <xf numFmtId="0" fontId="12" fillId="0" borderId="25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179" fontId="13" fillId="0" borderId="9" xfId="1" applyNumberFormat="1" applyFont="1" applyFill="1" applyBorder="1" applyAlignment="1"/>
    <xf numFmtId="179" fontId="13" fillId="0" borderId="14" xfId="1" applyNumberFormat="1" applyFont="1" applyFill="1" applyBorder="1"/>
    <xf numFmtId="0" fontId="18" fillId="0" borderId="19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179" fontId="13" fillId="0" borderId="23" xfId="1" applyNumberFormat="1" applyFont="1" applyFill="1" applyBorder="1"/>
    <xf numFmtId="0" fontId="13" fillId="0" borderId="23" xfId="0" applyFont="1" applyFill="1" applyBorder="1"/>
    <xf numFmtId="0" fontId="12" fillId="0" borderId="23" xfId="0" applyFont="1" applyFill="1" applyBorder="1"/>
    <xf numFmtId="179" fontId="13" fillId="0" borderId="23" xfId="1" applyNumberFormat="1" applyFont="1" applyFill="1" applyBorder="1" applyAlignment="1">
      <alignment horizontal="right"/>
    </xf>
    <xf numFmtId="179" fontId="13" fillId="0" borderId="23" xfId="1" applyNumberFormat="1" applyFont="1" applyFill="1" applyBorder="1" applyAlignment="1"/>
    <xf numFmtId="179" fontId="13" fillId="0" borderId="15" xfId="1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19" fillId="0" borderId="13" xfId="0" applyFont="1" applyFill="1" applyBorder="1" applyAlignment="1">
      <alignment horizontal="left"/>
    </xf>
    <xf numFmtId="0" fontId="19" fillId="0" borderId="19" xfId="0" applyFont="1" applyFill="1" applyBorder="1" applyAlignment="1">
      <alignment horizontal="left"/>
    </xf>
    <xf numFmtId="0" fontId="1" fillId="0" borderId="20" xfId="0" applyFont="1" applyFill="1" applyBorder="1"/>
    <xf numFmtId="0" fontId="1" fillId="0" borderId="20" xfId="0" applyFont="1" applyFill="1" applyBorder="1" applyAlignment="1">
      <alignment horizontal="center"/>
    </xf>
    <xf numFmtId="179" fontId="25" fillId="0" borderId="20" xfId="1" applyNumberFormat="1" applyFont="1" applyFill="1" applyBorder="1"/>
    <xf numFmtId="179" fontId="1" fillId="0" borderId="9" xfId="1" applyNumberFormat="1" applyFont="1" applyFill="1" applyBorder="1" applyAlignment="1"/>
    <xf numFmtId="179" fontId="25" fillId="0" borderId="9" xfId="1" applyNumberFormat="1" applyFont="1" applyFill="1" applyBorder="1"/>
    <xf numFmtId="179" fontId="19" fillId="0" borderId="9" xfId="0" applyNumberFormat="1" applyFont="1" applyFill="1" applyBorder="1"/>
    <xf numFmtId="179" fontId="1" fillId="0" borderId="14" xfId="1" applyNumberFormat="1" applyFont="1" applyFill="1" applyBorder="1" applyAlignment="1"/>
    <xf numFmtId="0" fontId="19" fillId="0" borderId="20" xfId="0" applyFont="1" applyFill="1" applyBorder="1"/>
    <xf numFmtId="0" fontId="19" fillId="0" borderId="20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5" xfId="0" applyFont="1" applyFill="1" applyBorder="1" applyAlignment="1">
      <alignment horizontal="center"/>
    </xf>
    <xf numFmtId="179" fontId="29" fillId="0" borderId="9" xfId="1" applyNumberFormat="1" applyFont="1" applyFill="1" applyBorder="1" applyAlignment="1"/>
    <xf numFmtId="179" fontId="29" fillId="0" borderId="14" xfId="1" applyNumberFormat="1" applyFont="1" applyFill="1" applyBorder="1" applyAlignment="1"/>
    <xf numFmtId="0" fontId="1" fillId="0" borderId="21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26" xfId="0" applyFont="1" applyFill="1" applyBorder="1"/>
    <xf numFmtId="179" fontId="12" fillId="0" borderId="21" xfId="1" applyNumberFormat="1" applyFont="1" applyFill="1" applyBorder="1"/>
    <xf numFmtId="179" fontId="1" fillId="0" borderId="15" xfId="1" applyNumberFormat="1" applyFont="1" applyFill="1" applyBorder="1"/>
    <xf numFmtId="1" fontId="1" fillId="0" borderId="15" xfId="0" applyNumberFormat="1" applyFont="1" applyFill="1" applyBorder="1"/>
    <xf numFmtId="0" fontId="19" fillId="0" borderId="27" xfId="0" applyFont="1" applyFill="1" applyBorder="1" applyAlignment="1">
      <alignment horizontal="left"/>
    </xf>
    <xf numFmtId="0" fontId="1" fillId="0" borderId="28" xfId="0" applyFont="1" applyFill="1" applyBorder="1"/>
    <xf numFmtId="0" fontId="1" fillId="0" borderId="28" xfId="0" applyFont="1" applyFill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/>
    </xf>
    <xf numFmtId="0" fontId="0" fillId="0" borderId="20" xfId="0" applyFill="1" applyBorder="1"/>
    <xf numFmtId="0" fontId="12" fillId="0" borderId="24" xfId="0" applyFont="1" applyFill="1" applyBorder="1"/>
    <xf numFmtId="0" fontId="0" fillId="0" borderId="17" xfId="0" applyFill="1" applyBorder="1"/>
    <xf numFmtId="179" fontId="0" fillId="0" borderId="0" xfId="1" applyNumberFormat="1" applyFont="1" applyFill="1"/>
    <xf numFmtId="179" fontId="0" fillId="0" borderId="9" xfId="1" applyNumberFormat="1" applyFont="1" applyFill="1" applyBorder="1"/>
    <xf numFmtId="179" fontId="1" fillId="0" borderId="9" xfId="1" applyNumberFormat="1" applyFont="1" applyFill="1" applyBorder="1"/>
    <xf numFmtId="0" fontId="12" fillId="0" borderId="14" xfId="0" applyFont="1" applyFill="1" applyBorder="1"/>
    <xf numFmtId="0" fontId="12" fillId="0" borderId="14" xfId="0" applyFont="1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179" fontId="0" fillId="0" borderId="20" xfId="1" applyNumberFormat="1" applyFont="1" applyFill="1" applyBorder="1"/>
    <xf numFmtId="0" fontId="0" fillId="0" borderId="14" xfId="0" applyFill="1" applyBorder="1" applyAlignment="1">
      <alignment horizontal="left"/>
    </xf>
    <xf numFmtId="0" fontId="0" fillId="0" borderId="14" xfId="0" applyFill="1" applyBorder="1"/>
    <xf numFmtId="179" fontId="0" fillId="0" borderId="14" xfId="1" applyNumberFormat="1" applyFont="1" applyFill="1" applyBorder="1"/>
    <xf numFmtId="0" fontId="24" fillId="0" borderId="14" xfId="0" applyFont="1" applyFill="1" applyBorder="1" applyAlignment="1">
      <alignment horizontal="left"/>
    </xf>
    <xf numFmtId="0" fontId="24" fillId="0" borderId="14" xfId="0" applyFont="1" applyFill="1" applyBorder="1"/>
    <xf numFmtId="0" fontId="13" fillId="0" borderId="20" xfId="0" applyFont="1" applyFill="1" applyBorder="1"/>
    <xf numFmtId="179" fontId="12" fillId="0" borderId="0" xfId="0" applyNumberFormat="1" applyFont="1" applyFill="1"/>
    <xf numFmtId="179" fontId="0" fillId="0" borderId="0" xfId="0" applyNumberFormat="1" applyFill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8" fillId="0" borderId="24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/>
    <xf numFmtId="179" fontId="16" fillId="0" borderId="20" xfId="0" applyNumberFormat="1" applyFont="1" applyFill="1" applyBorder="1"/>
    <xf numFmtId="179" fontId="16" fillId="0" borderId="20" xfId="1" applyNumberFormat="1" applyFont="1" applyFill="1" applyBorder="1"/>
    <xf numFmtId="179" fontId="12" fillId="0" borderId="9" xfId="0" applyNumberFormat="1" applyFont="1" applyFill="1" applyBorder="1" applyAlignment="1">
      <alignment horizontal="right"/>
    </xf>
    <xf numFmtId="179" fontId="12" fillId="0" borderId="9" xfId="1" applyNumberFormat="1" applyFont="1" applyFill="1" applyBorder="1" applyAlignment="1">
      <alignment horizontal="right"/>
    </xf>
    <xf numFmtId="179" fontId="12" fillId="0" borderId="9" xfId="0" applyNumberFormat="1" applyFont="1" applyFill="1" applyBorder="1"/>
    <xf numFmtId="179" fontId="12" fillId="0" borderId="9" xfId="1" applyNumberFormat="1" applyFont="1" applyFill="1" applyBorder="1"/>
    <xf numFmtId="0" fontId="16" fillId="0" borderId="22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9" xfId="0" applyFont="1" applyFill="1" applyBorder="1"/>
    <xf numFmtId="179" fontId="16" fillId="0" borderId="9" xfId="0" applyNumberFormat="1" applyFont="1" applyFill="1" applyBorder="1"/>
    <xf numFmtId="179" fontId="16" fillId="0" borderId="9" xfId="1" applyNumberFormat="1" applyFont="1" applyFill="1" applyBorder="1"/>
    <xf numFmtId="0" fontId="12" fillId="0" borderId="9" xfId="0" applyFont="1" applyFill="1" applyBorder="1" applyAlignment="1">
      <alignment horizontal="right"/>
    </xf>
    <xf numFmtId="0" fontId="12" fillId="0" borderId="13" xfId="0" applyFont="1" applyFill="1" applyBorder="1" applyAlignment="1">
      <alignment horizontal="center"/>
    </xf>
    <xf numFmtId="179" fontId="16" fillId="0" borderId="23" xfId="1" applyNumberFormat="1" applyFont="1" applyFill="1" applyBorder="1"/>
    <xf numFmtId="0" fontId="12" fillId="0" borderId="23" xfId="0" applyFont="1" applyFill="1" applyBorder="1" applyAlignment="1">
      <alignment horizontal="right"/>
    </xf>
    <xf numFmtId="179" fontId="12" fillId="0" borderId="23" xfId="1" applyNumberFormat="1" applyFont="1" applyFill="1" applyBorder="1"/>
    <xf numFmtId="0" fontId="16" fillId="0" borderId="23" xfId="0" applyFont="1" applyFill="1" applyBorder="1"/>
    <xf numFmtId="0" fontId="19" fillId="0" borderId="25" xfId="0" applyFont="1" applyFill="1" applyBorder="1" applyAlignment="1"/>
    <xf numFmtId="179" fontId="19" fillId="0" borderId="26" xfId="1" applyNumberFormat="1" applyFont="1" applyFill="1" applyBorder="1" applyAlignment="1">
      <alignment horizontal="center"/>
    </xf>
    <xf numFmtId="0" fontId="19" fillId="0" borderId="24" xfId="0" applyFont="1" applyFill="1" applyBorder="1" applyAlignment="1">
      <alignment horizontal="left"/>
    </xf>
    <xf numFmtId="179" fontId="19" fillId="0" borderId="25" xfId="0" applyNumberFormat="1" applyFont="1" applyFill="1" applyBorder="1"/>
    <xf numFmtId="179" fontId="19" fillId="0" borderId="26" xfId="1" applyNumberFormat="1" applyFont="1" applyFill="1" applyBorder="1"/>
    <xf numFmtId="1" fontId="19" fillId="0" borderId="26" xfId="0" applyNumberFormat="1" applyFont="1" applyFill="1" applyBorder="1"/>
    <xf numFmtId="0" fontId="20" fillId="0" borderId="10" xfId="0" applyFont="1" applyFill="1" applyBorder="1"/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11" xfId="0" applyFont="1" applyFill="1" applyBorder="1"/>
    <xf numFmtId="0" fontId="20" fillId="0" borderId="12" xfId="0" applyFont="1" applyFill="1" applyBorder="1"/>
    <xf numFmtId="0" fontId="20" fillId="0" borderId="13" xfId="0" applyFont="1" applyFill="1" applyBorder="1"/>
    <xf numFmtId="0" fontId="20" fillId="0" borderId="14" xfId="0" applyFont="1" applyFill="1" applyBorder="1"/>
    <xf numFmtId="0" fontId="20" fillId="0" borderId="15" xfId="0" applyFont="1" applyFill="1" applyBorder="1"/>
    <xf numFmtId="0" fontId="20" fillId="0" borderId="16" xfId="0" applyFont="1" applyFill="1" applyBorder="1"/>
    <xf numFmtId="0" fontId="20" fillId="0" borderId="17" xfId="0" applyFont="1" applyFill="1" applyBorder="1"/>
    <xf numFmtId="0" fontId="20" fillId="0" borderId="18" xfId="0" applyFont="1" applyFill="1" applyBorder="1"/>
    <xf numFmtId="0" fontId="20" fillId="0" borderId="19" xfId="0" applyFont="1" applyFill="1" applyBorder="1"/>
    <xf numFmtId="0" fontId="20" fillId="0" borderId="20" xfId="0" applyFont="1" applyFill="1" applyBorder="1"/>
    <xf numFmtId="0" fontId="20" fillId="0" borderId="21" xfId="0" applyFont="1" applyFill="1" applyBorder="1"/>
    <xf numFmtId="0" fontId="21" fillId="0" borderId="22" xfId="0" applyFont="1" applyFill="1" applyBorder="1"/>
    <xf numFmtId="0" fontId="20" fillId="0" borderId="9" xfId="0" applyFont="1" applyFill="1" applyBorder="1"/>
    <xf numFmtId="0" fontId="20" fillId="0" borderId="23" xfId="0" applyFont="1" applyFill="1" applyBorder="1"/>
    <xf numFmtId="1" fontId="20" fillId="0" borderId="9" xfId="0" applyNumberFormat="1" applyFont="1" applyFill="1" applyBorder="1"/>
    <xf numFmtId="1" fontId="20" fillId="0" borderId="23" xfId="0" applyNumberFormat="1" applyFont="1" applyFill="1" applyBorder="1"/>
    <xf numFmtId="0" fontId="23" fillId="0" borderId="22" xfId="0" applyFont="1" applyFill="1" applyBorder="1"/>
    <xf numFmtId="0" fontId="22" fillId="0" borderId="13" xfId="0" applyFont="1" applyFill="1" applyBorder="1"/>
    <xf numFmtId="0" fontId="23" fillId="0" borderId="24" xfId="0" applyFont="1" applyFill="1" applyBorder="1"/>
    <xf numFmtId="0" fontId="21" fillId="0" borderId="25" xfId="0" applyFont="1" applyFill="1" applyBorder="1"/>
    <xf numFmtId="1" fontId="21" fillId="0" borderId="25" xfId="0" applyNumberFormat="1" applyFont="1" applyFill="1" applyBorder="1"/>
    <xf numFmtId="1" fontId="21" fillId="0" borderId="26" xfId="1" applyNumberFormat="1" applyFont="1" applyFill="1" applyBorder="1"/>
    <xf numFmtId="0" fontId="22" fillId="0" borderId="27" xfId="0" applyFont="1" applyFill="1" applyBorder="1"/>
    <xf numFmtId="0" fontId="20" fillId="0" borderId="28" xfId="0" applyFont="1" applyFill="1" applyBorder="1"/>
    <xf numFmtId="0" fontId="20" fillId="0" borderId="32" xfId="0" applyFont="1" applyFill="1" applyBorder="1"/>
    <xf numFmtId="0" fontId="20" fillId="0" borderId="0" xfId="0" applyFont="1" applyFill="1"/>
    <xf numFmtId="0" fontId="12" fillId="0" borderId="29" xfId="0" applyFont="1" applyFill="1" applyBorder="1" applyAlignment="1"/>
    <xf numFmtId="0" fontId="12" fillId="0" borderId="30" xfId="0" applyFont="1" applyFill="1" applyBorder="1" applyAlignment="1"/>
    <xf numFmtId="179" fontId="12" fillId="0" borderId="31" xfId="1" applyNumberFormat="1" applyFont="1" applyFill="1" applyBorder="1" applyAlignment="1"/>
    <xf numFmtId="0" fontId="30" fillId="0" borderId="24" xfId="0" applyFont="1" applyFill="1" applyBorder="1"/>
    <xf numFmtId="0" fontId="30" fillId="0" borderId="25" xfId="0" applyFont="1" applyFill="1" applyBorder="1"/>
    <xf numFmtId="179" fontId="30" fillId="0" borderId="26" xfId="1" applyNumberFormat="1" applyFont="1" applyFill="1" applyBorder="1"/>
    <xf numFmtId="0" fontId="30" fillId="0" borderId="24" xfId="0" applyFont="1" applyFill="1" applyBorder="1" applyAlignment="1">
      <alignment horizontal="left"/>
    </xf>
    <xf numFmtId="179" fontId="31" fillId="0" borderId="9" xfId="1" applyNumberFormat="1" applyFont="1" applyFill="1" applyBorder="1"/>
    <xf numFmtId="0" fontId="0" fillId="0" borderId="24" xfId="0" applyFill="1" applyBorder="1" applyAlignment="1">
      <alignment horizontal="left"/>
    </xf>
    <xf numFmtId="0" fontId="12" fillId="0" borderId="25" xfId="0" applyFont="1" applyFill="1" applyBorder="1"/>
    <xf numFmtId="0" fontId="0" fillId="0" borderId="25" xfId="0" applyFill="1" applyBorder="1"/>
    <xf numFmtId="179" fontId="12" fillId="0" borderId="26" xfId="1" applyNumberFormat="1" applyFont="1" applyFill="1" applyBorder="1"/>
    <xf numFmtId="0" fontId="1" fillId="0" borderId="14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ka%20shpk/2013%20Kontabiliteti%20El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a"/>
      <sheetName val="FDP 2013"/>
      <sheetName val="Permbledhese e bankes"/>
      <sheetName val="Soc all"/>
      <sheetName val="Cr-euro,ALL"/>
      <sheetName val="Rfz.All"/>
      <sheetName val="Bkt.Usd"/>
      <sheetName val="Bkt All"/>
      <sheetName val="PERMBLEDHESA BANKA"/>
      <sheetName val="an 401"/>
      <sheetName val="an 411"/>
      <sheetName val="Ditari i Blerjeve"/>
      <sheetName val="Ditari i Shitjeve"/>
      <sheetName val="Paga"/>
      <sheetName val="Centro 2013"/>
    </sheetNames>
    <sheetDataSet>
      <sheetData sheetId="0">
        <row r="20">
          <cell r="I20">
            <v>4347272</v>
          </cell>
          <cell r="L20">
            <v>8820398.0399999991</v>
          </cell>
          <cell r="N20">
            <v>0</v>
          </cell>
          <cell r="O20">
            <v>620375.951</v>
          </cell>
          <cell r="Q20">
            <v>132498</v>
          </cell>
          <cell r="R20">
            <v>39603</v>
          </cell>
          <cell r="S20">
            <v>63501</v>
          </cell>
          <cell r="T20">
            <v>392411.54200000002</v>
          </cell>
          <cell r="AE20">
            <v>12121215.199999999</v>
          </cell>
          <cell r="AI20">
            <v>0</v>
          </cell>
          <cell r="AM20">
            <v>2300000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8">
          <cell r="I38">
            <v>12121215.199999999</v>
          </cell>
          <cell r="L38">
            <v>825814.83</v>
          </cell>
          <cell r="N38">
            <v>3999840</v>
          </cell>
          <cell r="O38">
            <v>650285</v>
          </cell>
          <cell r="Q38">
            <v>25547</v>
          </cell>
          <cell r="T38">
            <v>158901</v>
          </cell>
          <cell r="AB38">
            <v>134673.07999999999</v>
          </cell>
          <cell r="AC38">
            <v>27214.15729321343</v>
          </cell>
          <cell r="AE38">
            <v>4347272</v>
          </cell>
          <cell r="AI38">
            <v>14747123</v>
          </cell>
          <cell r="AJ38">
            <v>63501</v>
          </cell>
          <cell r="AM38">
            <v>290.10999999999996</v>
          </cell>
        </row>
      </sheetData>
      <sheetData sheetId="9"/>
      <sheetData sheetId="10"/>
      <sheetData sheetId="11"/>
      <sheetData sheetId="12"/>
      <sheetData sheetId="13"/>
      <sheetData sheetId="14">
        <row r="5">
          <cell r="V5">
            <v>-372531</v>
          </cell>
        </row>
        <row r="6">
          <cell r="V6">
            <v>-10000</v>
          </cell>
        </row>
        <row r="7">
          <cell r="V7">
            <v>-3858890.599999994</v>
          </cell>
        </row>
        <row r="9">
          <cell r="V9">
            <v>-569603.52</v>
          </cell>
        </row>
        <row r="12">
          <cell r="U12">
            <v>982089.1</v>
          </cell>
        </row>
        <row r="13">
          <cell r="U13">
            <v>485486.6605</v>
          </cell>
        </row>
        <row r="16">
          <cell r="V16">
            <v>-12796978.278000003</v>
          </cell>
        </row>
        <row r="18">
          <cell r="U18">
            <v>22179543.399999999</v>
          </cell>
        </row>
        <row r="20">
          <cell r="V20">
            <v>-90117</v>
          </cell>
        </row>
        <row r="22">
          <cell r="V22">
            <v>-4000</v>
          </cell>
        </row>
        <row r="24">
          <cell r="U24">
            <v>250529.32012999876</v>
          </cell>
        </row>
        <row r="25">
          <cell r="V25">
            <v>-280482</v>
          </cell>
        </row>
        <row r="28">
          <cell r="V28">
            <v>-22464</v>
          </cell>
        </row>
        <row r="29">
          <cell r="U29">
            <v>4247214.1572932135</v>
          </cell>
        </row>
        <row r="30">
          <cell r="V30">
            <v>-9134556</v>
          </cell>
        </row>
        <row r="34">
          <cell r="B34">
            <v>13902</v>
          </cell>
          <cell r="U34">
            <v>224041.25390678644</v>
          </cell>
        </row>
        <row r="35">
          <cell r="B35">
            <v>85802</v>
          </cell>
          <cell r="U35">
            <v>90957.667000001296</v>
          </cell>
        </row>
        <row r="40">
          <cell r="S40">
            <v>9500</v>
          </cell>
        </row>
        <row r="43">
          <cell r="S43">
            <v>50000</v>
          </cell>
        </row>
        <row r="45">
          <cell r="S45">
            <v>54143.900000000009</v>
          </cell>
        </row>
        <row r="47">
          <cell r="S47">
            <v>0</v>
          </cell>
        </row>
        <row r="48">
          <cell r="S48">
            <v>153445.3799999984</v>
          </cell>
        </row>
        <row r="49">
          <cell r="S49">
            <v>0</v>
          </cell>
        </row>
        <row r="51">
          <cell r="S51">
            <v>742543.62299999991</v>
          </cell>
        </row>
        <row r="54">
          <cell r="S54">
            <v>127069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O16" sqref="O16"/>
    </sheetView>
  </sheetViews>
  <sheetFormatPr defaultRowHeight="12.75"/>
  <cols>
    <col min="1" max="1" width="6.7109375" customWidth="1"/>
    <col min="11" max="11" width="7.42578125" customWidth="1"/>
  </cols>
  <sheetData>
    <row r="1" spans="1:11" ht="13.5" thickBot="1"/>
    <row r="2" spans="1:11" ht="15.7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.7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5.7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ht="15.75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26.25">
      <c r="A6" s="4"/>
      <c r="B6" s="7"/>
      <c r="C6" s="153" t="s">
        <v>0</v>
      </c>
      <c r="D6" s="153"/>
      <c r="E6" s="153"/>
      <c r="F6" s="153"/>
      <c r="G6" s="153"/>
      <c r="H6" s="153"/>
      <c r="I6" s="7"/>
      <c r="J6" s="7"/>
      <c r="K6" s="6"/>
    </row>
    <row r="7" spans="1:11" ht="15.75">
      <c r="A7" s="4"/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ht="15.75">
      <c r="A8" s="4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ht="15.75">
      <c r="A9" s="4"/>
      <c r="B9" s="154" t="s">
        <v>1</v>
      </c>
      <c r="C9" s="154"/>
      <c r="D9" s="154"/>
      <c r="E9" s="154"/>
      <c r="F9" s="154"/>
      <c r="G9" s="154"/>
      <c r="H9" s="154"/>
      <c r="I9" s="154"/>
      <c r="J9" s="154"/>
      <c r="K9" s="6"/>
    </row>
    <row r="10" spans="1:11" ht="15.75">
      <c r="A10" s="4"/>
      <c r="B10" s="108" t="s">
        <v>2</v>
      </c>
      <c r="C10" s="108"/>
      <c r="D10" s="108"/>
      <c r="E10" s="108"/>
      <c r="F10" s="108"/>
      <c r="G10" s="108"/>
      <c r="H10" s="108"/>
      <c r="I10" s="108"/>
      <c r="J10" s="108"/>
      <c r="K10" s="6"/>
    </row>
    <row r="11" spans="1:11" ht="15.75">
      <c r="A11" s="4"/>
      <c r="B11" s="8"/>
      <c r="C11" s="8"/>
      <c r="D11" s="8"/>
      <c r="E11" s="8"/>
      <c r="F11" s="8"/>
      <c r="G11" s="8"/>
      <c r="H11" s="8"/>
      <c r="I11" s="8"/>
      <c r="J11" s="8"/>
      <c r="K11" s="6"/>
    </row>
    <row r="12" spans="1:11" ht="15.75">
      <c r="A12" s="4"/>
      <c r="B12" s="8"/>
      <c r="C12" s="8"/>
      <c r="D12" s="8"/>
      <c r="E12" s="8"/>
      <c r="F12" s="8"/>
      <c r="G12" s="8"/>
      <c r="H12" s="8"/>
      <c r="I12" s="8"/>
      <c r="J12" s="8"/>
      <c r="K12" s="6"/>
    </row>
    <row r="13" spans="1:11" ht="15.75">
      <c r="A13" s="4"/>
      <c r="B13" s="8"/>
      <c r="C13" s="8"/>
      <c r="D13" s="8"/>
      <c r="E13" s="8"/>
      <c r="F13" s="8"/>
      <c r="G13" s="8"/>
      <c r="H13" s="8"/>
      <c r="I13" s="8"/>
      <c r="J13" s="8"/>
      <c r="K13" s="6"/>
    </row>
    <row r="14" spans="1:11" ht="15.75">
      <c r="A14" s="4"/>
      <c r="B14" s="8"/>
      <c r="C14" s="8"/>
      <c r="D14" s="8"/>
      <c r="E14" s="8"/>
      <c r="F14" s="8"/>
      <c r="G14" s="8"/>
      <c r="H14" s="8"/>
      <c r="I14" s="8"/>
      <c r="J14" s="8"/>
      <c r="K14" s="6"/>
    </row>
    <row r="15" spans="1:11" ht="15.75">
      <c r="A15" s="4"/>
      <c r="B15" s="5"/>
      <c r="C15" s="5"/>
      <c r="D15" s="5"/>
      <c r="E15" s="5"/>
      <c r="F15" s="5"/>
      <c r="G15" s="5"/>
      <c r="H15" s="5"/>
      <c r="I15" s="5"/>
      <c r="J15" s="5"/>
      <c r="K15" s="6"/>
    </row>
    <row r="16" spans="1:11" ht="15.75">
      <c r="A16" s="4"/>
      <c r="B16" s="5"/>
      <c r="C16" s="5"/>
      <c r="D16" s="5"/>
      <c r="E16" s="5"/>
      <c r="F16" s="5"/>
      <c r="G16" s="5"/>
      <c r="H16" s="5"/>
      <c r="I16" s="5"/>
      <c r="J16" s="5"/>
      <c r="K16" s="6"/>
    </row>
    <row r="17" spans="1:11" ht="15.75">
      <c r="A17" s="4"/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ht="16.5" thickBot="1">
      <c r="A18" s="4"/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ht="15.75">
      <c r="A19" s="4"/>
      <c r="B19" s="155" t="s">
        <v>3</v>
      </c>
      <c r="C19" s="156"/>
      <c r="D19" s="156"/>
      <c r="E19" s="157"/>
      <c r="F19" s="5"/>
      <c r="G19" s="155" t="s">
        <v>4</v>
      </c>
      <c r="H19" s="156"/>
      <c r="I19" s="156"/>
      <c r="J19" s="157"/>
      <c r="K19" s="6"/>
    </row>
    <row r="20" spans="1:11" ht="15.75">
      <c r="A20" s="4"/>
      <c r="B20" s="4"/>
      <c r="C20" s="5"/>
      <c r="D20" s="5"/>
      <c r="E20" s="6"/>
      <c r="F20" s="5"/>
      <c r="G20" s="4"/>
      <c r="H20" s="5"/>
      <c r="I20" s="5"/>
      <c r="J20" s="6"/>
      <c r="K20" s="6"/>
    </row>
    <row r="21" spans="1:11" ht="18.75">
      <c r="A21" s="4"/>
      <c r="B21" s="4" t="s">
        <v>5</v>
      </c>
      <c r="C21" s="9" t="s">
        <v>214</v>
      </c>
      <c r="D21" s="10"/>
      <c r="E21" s="6"/>
      <c r="F21" s="5"/>
      <c r="G21" s="4"/>
      <c r="H21" s="5"/>
      <c r="I21" s="5" t="s">
        <v>6</v>
      </c>
      <c r="J21" s="6"/>
      <c r="K21" s="6"/>
    </row>
    <row r="22" spans="1:11" ht="18.75">
      <c r="A22" s="4"/>
      <c r="B22" s="4"/>
      <c r="C22" s="11"/>
      <c r="D22" s="5"/>
      <c r="E22" s="6"/>
      <c r="F22" s="5"/>
      <c r="G22" s="4" t="s">
        <v>7</v>
      </c>
      <c r="H22" s="5"/>
      <c r="I22" s="5"/>
      <c r="J22" s="6"/>
      <c r="K22" s="6"/>
    </row>
    <row r="23" spans="1:11" ht="18.75">
      <c r="A23" s="4"/>
      <c r="B23" s="4" t="s">
        <v>8</v>
      </c>
      <c r="C23" s="9" t="s">
        <v>215</v>
      </c>
      <c r="D23" s="9"/>
      <c r="E23" s="6"/>
      <c r="F23" s="5"/>
      <c r="G23" s="4"/>
      <c r="H23" s="5"/>
      <c r="I23" s="5" t="s">
        <v>9</v>
      </c>
      <c r="J23" s="6"/>
      <c r="K23" s="6"/>
    </row>
    <row r="24" spans="1:11" ht="15.75">
      <c r="A24" s="4"/>
      <c r="B24" s="4"/>
      <c r="C24" s="5"/>
      <c r="D24" s="5"/>
      <c r="E24" s="6"/>
      <c r="F24" s="5"/>
      <c r="G24" s="4"/>
      <c r="H24" s="5"/>
      <c r="I24" s="5"/>
      <c r="J24" s="6"/>
      <c r="K24" s="6"/>
    </row>
    <row r="25" spans="1:11" ht="18.75">
      <c r="A25" s="4"/>
      <c r="B25" s="4" t="s">
        <v>10</v>
      </c>
      <c r="C25" s="9" t="s">
        <v>216</v>
      </c>
      <c r="D25" s="9"/>
      <c r="E25" s="12"/>
      <c r="F25" s="5"/>
      <c r="G25" s="4" t="s">
        <v>11</v>
      </c>
      <c r="H25" s="5"/>
      <c r="I25" s="9" t="s">
        <v>12</v>
      </c>
      <c r="J25" s="6"/>
      <c r="K25" s="6"/>
    </row>
    <row r="26" spans="1:11" ht="18.75">
      <c r="A26" s="4"/>
      <c r="B26" s="13"/>
      <c r="C26" s="9"/>
      <c r="D26" s="9"/>
      <c r="E26" s="12"/>
      <c r="F26" s="5"/>
      <c r="G26" s="4"/>
      <c r="H26" s="5"/>
      <c r="I26" s="5"/>
      <c r="J26" s="6"/>
      <c r="K26" s="6"/>
    </row>
    <row r="27" spans="1:11" ht="18.75">
      <c r="A27" s="4"/>
      <c r="B27" s="4" t="s">
        <v>13</v>
      </c>
      <c r="C27" s="5"/>
      <c r="D27" s="9"/>
      <c r="E27" s="14"/>
      <c r="F27" s="5"/>
      <c r="G27" s="4" t="s">
        <v>14</v>
      </c>
      <c r="H27" s="5"/>
      <c r="I27" s="5"/>
      <c r="J27" s="6"/>
      <c r="K27" s="6"/>
    </row>
    <row r="28" spans="1:11" ht="15.75">
      <c r="A28" s="4"/>
      <c r="B28" s="4"/>
      <c r="C28" s="5"/>
      <c r="D28" s="5"/>
      <c r="E28" s="6"/>
      <c r="F28" s="5"/>
      <c r="G28" s="4"/>
      <c r="H28" s="5"/>
      <c r="I28" s="5"/>
      <c r="J28" s="6"/>
      <c r="K28" s="6"/>
    </row>
    <row r="29" spans="1:11" ht="18.75">
      <c r="A29" s="4"/>
      <c r="B29" s="4" t="s">
        <v>15</v>
      </c>
      <c r="C29" s="5"/>
      <c r="D29" s="9"/>
      <c r="E29" s="6"/>
      <c r="F29" s="5"/>
      <c r="G29" s="4" t="s">
        <v>16</v>
      </c>
      <c r="H29" s="5"/>
      <c r="I29" s="5"/>
      <c r="J29" s="6"/>
      <c r="K29" s="6"/>
    </row>
    <row r="30" spans="1:11" ht="18.75">
      <c r="A30" s="4"/>
      <c r="B30" s="4"/>
      <c r="C30" s="5"/>
      <c r="D30" s="5"/>
      <c r="E30" s="6"/>
      <c r="F30" s="5"/>
      <c r="G30" s="4" t="s">
        <v>240</v>
      </c>
      <c r="H30" s="5"/>
      <c r="I30" s="6"/>
      <c r="J30" s="6"/>
      <c r="K30" s="6"/>
    </row>
    <row r="31" spans="1:11" ht="15.75">
      <c r="A31" s="4"/>
      <c r="B31" s="4" t="s">
        <v>17</v>
      </c>
      <c r="C31" s="5"/>
      <c r="D31" s="5"/>
      <c r="E31" s="6"/>
      <c r="F31" s="5"/>
      <c r="G31" s="4"/>
      <c r="H31" s="5"/>
      <c r="I31" s="5"/>
      <c r="J31" s="6"/>
      <c r="K31" s="6"/>
    </row>
    <row r="32" spans="1:11" ht="15.75">
      <c r="A32" s="4"/>
      <c r="B32" s="4"/>
      <c r="C32" s="5"/>
      <c r="D32" s="5"/>
      <c r="E32" s="6"/>
      <c r="F32" s="5"/>
      <c r="G32" s="4"/>
      <c r="H32" s="5"/>
      <c r="I32" s="5"/>
      <c r="J32" s="6"/>
      <c r="K32" s="6"/>
    </row>
    <row r="33" spans="1:11" ht="18.75">
      <c r="A33" s="4"/>
      <c r="B33" s="13" t="s">
        <v>217</v>
      </c>
      <c r="C33" s="15"/>
      <c r="D33" s="9"/>
      <c r="E33" s="12"/>
      <c r="F33" s="5"/>
      <c r="G33" s="4" t="s">
        <v>167</v>
      </c>
      <c r="H33" s="5"/>
      <c r="I33" s="5"/>
      <c r="J33" s="6"/>
      <c r="K33" s="6"/>
    </row>
    <row r="34" spans="1:11" ht="15.75">
      <c r="A34" s="4"/>
      <c r="B34" s="4"/>
      <c r="C34" s="5"/>
      <c r="D34" s="5"/>
      <c r="E34" s="6"/>
      <c r="F34" s="5"/>
      <c r="G34" s="4"/>
      <c r="H34" s="5" t="s">
        <v>229</v>
      </c>
      <c r="I34" s="5"/>
      <c r="J34" s="6"/>
      <c r="K34" s="6"/>
    </row>
    <row r="35" spans="1:11" ht="16.5" thickBot="1">
      <c r="A35" s="4"/>
      <c r="B35" s="16"/>
      <c r="C35" s="17"/>
      <c r="D35" s="17"/>
      <c r="E35" s="18"/>
      <c r="F35" s="5"/>
      <c r="G35" s="16"/>
      <c r="H35" s="17"/>
      <c r="I35" s="17"/>
      <c r="J35" s="18"/>
      <c r="K35" s="6"/>
    </row>
    <row r="36" spans="1:11" ht="15.75">
      <c r="A36" s="4"/>
      <c r="B36" s="5"/>
      <c r="C36" s="5"/>
      <c r="D36" s="5"/>
      <c r="E36" s="5"/>
      <c r="F36" s="5"/>
      <c r="G36" s="5"/>
      <c r="H36" s="5"/>
      <c r="I36" s="5"/>
      <c r="J36" s="5"/>
      <c r="K36" s="6"/>
    </row>
    <row r="37" spans="1:11" ht="15.75">
      <c r="A37" s="4"/>
      <c r="B37" s="5"/>
      <c r="C37" s="5"/>
      <c r="D37" s="5"/>
      <c r="E37" s="5"/>
      <c r="F37" s="5"/>
      <c r="G37" s="5"/>
      <c r="H37" s="5"/>
      <c r="I37" s="5"/>
      <c r="J37" s="5"/>
      <c r="K37" s="6"/>
    </row>
    <row r="38" spans="1:11" ht="16.5" thickBot="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8"/>
    </row>
  </sheetData>
  <mergeCells count="4">
    <mergeCell ref="C6:H6"/>
    <mergeCell ref="B9:J9"/>
    <mergeCell ref="B19:E19"/>
    <mergeCell ref="G19:J19"/>
  </mergeCells>
  <phoneticPr fontId="0" type="noConversion"/>
  <pageMargins left="0.26" right="0.36" top="1" bottom="1" header="0.5" footer="0.5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7"/>
  <sheetViews>
    <sheetView workbookViewId="0">
      <selection activeCell="G97" sqref="A1:G97"/>
    </sheetView>
  </sheetViews>
  <sheetFormatPr defaultRowHeight="15.95" customHeight="1"/>
  <cols>
    <col min="1" max="2" width="3.5703125" style="49" customWidth="1"/>
    <col min="3" max="3" width="3.5703125" style="53" customWidth="1"/>
    <col min="4" max="4" width="48.5703125" style="24" customWidth="1"/>
    <col min="5" max="5" width="11.5703125" style="24" customWidth="1"/>
    <col min="6" max="6" width="14.85546875" style="24" customWidth="1"/>
    <col min="7" max="7" width="14.42578125" style="24" customWidth="1"/>
    <col min="8" max="8" width="9.140625" style="24"/>
    <col min="9" max="9" width="11.5703125" style="24" bestFit="1" customWidth="1"/>
    <col min="10" max="16384" width="9.140625" style="24"/>
  </cols>
  <sheetData>
    <row r="1" spans="1:7" ht="12.75">
      <c r="A1" s="48"/>
      <c r="B1" s="48"/>
      <c r="C1" s="48"/>
      <c r="D1" s="158" t="s">
        <v>18</v>
      </c>
      <c r="E1" s="158"/>
      <c r="F1" s="158"/>
      <c r="G1" s="158"/>
    </row>
    <row r="2" spans="1:7" ht="12.75">
      <c r="A2" s="48"/>
      <c r="B2" s="48"/>
      <c r="C2" s="48"/>
      <c r="D2" s="50"/>
      <c r="E2" s="50"/>
      <c r="F2" s="50"/>
    </row>
    <row r="3" spans="1:7" ht="12.75">
      <c r="A3" s="158" t="s">
        <v>230</v>
      </c>
      <c r="B3" s="158"/>
      <c r="C3" s="158"/>
      <c r="D3" s="158"/>
      <c r="E3" s="158"/>
      <c r="F3" s="158"/>
      <c r="G3" s="158"/>
    </row>
    <row r="4" spans="1:7" ht="11.25" customHeight="1" thickBot="1">
      <c r="A4" s="51"/>
      <c r="C4" s="49"/>
      <c r="D4" s="49"/>
      <c r="E4" s="49"/>
      <c r="F4" s="49"/>
      <c r="G4" s="49"/>
    </row>
    <row r="5" spans="1:7" ht="22.5" customHeight="1" thickBot="1">
      <c r="A5" s="159" t="s">
        <v>19</v>
      </c>
      <c r="B5" s="160"/>
      <c r="C5" s="160"/>
      <c r="D5" s="160"/>
      <c r="E5" s="95" t="s">
        <v>20</v>
      </c>
      <c r="F5" s="96" t="s">
        <v>21</v>
      </c>
      <c r="G5" s="97" t="s">
        <v>22</v>
      </c>
    </row>
    <row r="6" spans="1:7" s="25" customFormat="1" ht="15" customHeight="1">
      <c r="A6" s="171" t="s">
        <v>197</v>
      </c>
      <c r="B6" s="172"/>
      <c r="C6" s="172"/>
      <c r="D6" s="173" t="s">
        <v>24</v>
      </c>
      <c r="E6" s="173"/>
      <c r="F6" s="174">
        <f>F7+F10+F13+F21+F29+F30+F31</f>
        <v>28902318.798330002</v>
      </c>
      <c r="G6" s="175">
        <v>29406403</v>
      </c>
    </row>
    <row r="7" spans="1:7" s="50" customFormat="1" ht="15" customHeight="1">
      <c r="A7" s="22"/>
      <c r="B7" s="19">
        <v>1</v>
      </c>
      <c r="C7" s="19"/>
      <c r="D7" s="23" t="s">
        <v>25</v>
      </c>
      <c r="E7" s="23"/>
      <c r="F7" s="176">
        <f>F8+F9</f>
        <v>314998.92090678774</v>
      </c>
      <c r="G7" s="177">
        <v>99704</v>
      </c>
    </row>
    <row r="8" spans="1:7" s="50" customFormat="1" ht="15" customHeight="1">
      <c r="A8" s="22"/>
      <c r="B8" s="19"/>
      <c r="C8" s="19"/>
      <c r="D8" s="23" t="s">
        <v>168</v>
      </c>
      <c r="E8" s="23"/>
      <c r="F8" s="82">
        <f>'[1]Centro 2013'!$U$34</f>
        <v>224041.25390678644</v>
      </c>
      <c r="G8" s="82">
        <v>13902</v>
      </c>
    </row>
    <row r="9" spans="1:7" s="50" customFormat="1" ht="15" customHeight="1">
      <c r="A9" s="22"/>
      <c r="B9" s="19"/>
      <c r="C9" s="19"/>
      <c r="D9" s="23" t="s">
        <v>169</v>
      </c>
      <c r="E9" s="23"/>
      <c r="F9" s="82">
        <f>'[1]Centro 2013'!$U$35</f>
        <v>90957.667000001296</v>
      </c>
      <c r="G9" s="82">
        <v>85802</v>
      </c>
    </row>
    <row r="10" spans="1:7" s="50" customFormat="1" ht="15" customHeight="1">
      <c r="A10" s="22"/>
      <c r="B10" s="19">
        <v>2</v>
      </c>
      <c r="C10" s="19"/>
      <c r="D10" s="23" t="s">
        <v>26</v>
      </c>
      <c r="E10" s="23"/>
      <c r="F10" s="23">
        <v>0</v>
      </c>
      <c r="G10" s="23">
        <v>0</v>
      </c>
    </row>
    <row r="11" spans="1:7" ht="15" customHeight="1">
      <c r="A11" s="22"/>
      <c r="B11" s="19"/>
      <c r="C11" s="31" t="s">
        <v>27</v>
      </c>
      <c r="D11" s="32" t="s">
        <v>28</v>
      </c>
      <c r="E11" s="32"/>
      <c r="F11" s="32"/>
      <c r="G11" s="32"/>
    </row>
    <row r="12" spans="1:7" ht="15" customHeight="1">
      <c r="A12" s="22"/>
      <c r="B12" s="19"/>
      <c r="C12" s="31" t="s">
        <v>29</v>
      </c>
      <c r="D12" s="32" t="s">
        <v>30</v>
      </c>
      <c r="E12" s="32"/>
      <c r="F12" s="32"/>
      <c r="G12" s="32"/>
    </row>
    <row r="13" spans="1:7" ht="15" customHeight="1">
      <c r="A13" s="22"/>
      <c r="B13" s="19">
        <v>3</v>
      </c>
      <c r="C13" s="31"/>
      <c r="D13" s="23" t="s">
        <v>31</v>
      </c>
      <c r="E13" s="23"/>
      <c r="F13" s="178">
        <f>F14+F16+F17+F18</f>
        <v>26677286.877423212</v>
      </c>
      <c r="G13" s="179">
        <v>27631266</v>
      </c>
    </row>
    <row r="14" spans="1:7" ht="15" customHeight="1">
      <c r="A14" s="22"/>
      <c r="B14" s="19"/>
      <c r="C14" s="31" t="s">
        <v>27</v>
      </c>
      <c r="D14" s="32" t="s">
        <v>170</v>
      </c>
      <c r="E14" s="32"/>
      <c r="F14" s="82">
        <f>'[1]Centro 2013'!$U$18</f>
        <v>22179543.399999999</v>
      </c>
      <c r="G14" s="82">
        <v>23137050</v>
      </c>
    </row>
    <row r="15" spans="1:7" ht="15" customHeight="1">
      <c r="A15" s="22"/>
      <c r="B15" s="19"/>
      <c r="C15" s="31" t="s">
        <v>29</v>
      </c>
      <c r="D15" s="32" t="s">
        <v>171</v>
      </c>
      <c r="E15" s="32"/>
      <c r="F15" s="32"/>
      <c r="G15" s="82"/>
    </row>
    <row r="16" spans="1:7" ht="15" customHeight="1">
      <c r="A16" s="22"/>
      <c r="B16" s="19"/>
      <c r="C16" s="31" t="s">
        <v>32</v>
      </c>
      <c r="D16" s="32" t="s">
        <v>172</v>
      </c>
      <c r="E16" s="32"/>
      <c r="F16" s="82">
        <f>'[1]Centro 2013'!$U$24</f>
        <v>250529.32012999876</v>
      </c>
      <c r="G16" s="82">
        <v>274216</v>
      </c>
    </row>
    <row r="17" spans="1:7" ht="15" customHeight="1">
      <c r="A17" s="22"/>
      <c r="B17" s="19"/>
      <c r="C17" s="31" t="s">
        <v>33</v>
      </c>
      <c r="D17" s="32" t="s">
        <v>173</v>
      </c>
      <c r="E17" s="32"/>
      <c r="F17" s="32">
        <v>0</v>
      </c>
      <c r="G17" s="82"/>
    </row>
    <row r="18" spans="1:7" ht="15" customHeight="1">
      <c r="A18" s="22"/>
      <c r="B18" s="19"/>
      <c r="C18" s="31" t="s">
        <v>39</v>
      </c>
      <c r="D18" s="32" t="s">
        <v>174</v>
      </c>
      <c r="E18" s="32"/>
      <c r="F18" s="82">
        <f>'[1]Centro 2013'!$U$29</f>
        <v>4247214.1572932135</v>
      </c>
      <c r="G18" s="82">
        <v>4220000</v>
      </c>
    </row>
    <row r="19" spans="1:7" ht="15" customHeight="1">
      <c r="A19" s="22"/>
      <c r="B19" s="19"/>
      <c r="C19" s="31"/>
      <c r="D19" s="32"/>
      <c r="E19" s="32"/>
      <c r="F19" s="32"/>
      <c r="G19" s="32"/>
    </row>
    <row r="20" spans="1:7" ht="15" customHeight="1">
      <c r="A20" s="22"/>
      <c r="B20" s="19"/>
      <c r="C20" s="31"/>
      <c r="D20" s="32"/>
      <c r="E20" s="32"/>
      <c r="F20" s="32"/>
      <c r="G20" s="34"/>
    </row>
    <row r="21" spans="1:7" ht="15" customHeight="1">
      <c r="A21" s="22"/>
      <c r="B21" s="19">
        <v>4</v>
      </c>
      <c r="C21" s="31"/>
      <c r="D21" s="23" t="s">
        <v>34</v>
      </c>
      <c r="E21" s="23"/>
      <c r="F21" s="178">
        <f>F22</f>
        <v>1910033</v>
      </c>
      <c r="G21" s="23">
        <v>1675433</v>
      </c>
    </row>
    <row r="22" spans="1:7" ht="15" customHeight="1">
      <c r="A22" s="22"/>
      <c r="B22" s="19"/>
      <c r="C22" s="31" t="s">
        <v>27</v>
      </c>
      <c r="D22" s="32" t="s">
        <v>35</v>
      </c>
      <c r="E22" s="32"/>
      <c r="F22" s="82">
        <v>1910033</v>
      </c>
      <c r="G22" s="82">
        <v>1675433</v>
      </c>
    </row>
    <row r="23" spans="1:7" ht="15" customHeight="1">
      <c r="A23" s="22"/>
      <c r="B23" s="19"/>
      <c r="C23" s="31" t="s">
        <v>29</v>
      </c>
      <c r="D23" s="32" t="s">
        <v>175</v>
      </c>
      <c r="E23" s="32"/>
      <c r="F23" s="32"/>
      <c r="G23" s="32"/>
    </row>
    <row r="24" spans="1:7" ht="15" customHeight="1">
      <c r="A24" s="22"/>
      <c r="B24" s="19"/>
      <c r="C24" s="31" t="s">
        <v>32</v>
      </c>
      <c r="D24" s="32" t="s">
        <v>36</v>
      </c>
      <c r="E24" s="32"/>
      <c r="F24" s="32"/>
      <c r="G24" s="32"/>
    </row>
    <row r="25" spans="1:7" ht="15" customHeight="1">
      <c r="A25" s="22"/>
      <c r="B25" s="19"/>
      <c r="C25" s="31" t="s">
        <v>33</v>
      </c>
      <c r="D25" s="32" t="s">
        <v>37</v>
      </c>
      <c r="E25" s="32"/>
      <c r="F25" s="32"/>
      <c r="G25" s="32"/>
    </row>
    <row r="26" spans="1:7" ht="15" customHeight="1">
      <c r="A26" s="22"/>
      <c r="B26" s="19"/>
      <c r="C26" s="31" t="s">
        <v>39</v>
      </c>
      <c r="D26" s="32" t="s">
        <v>38</v>
      </c>
      <c r="E26" s="32"/>
      <c r="F26" s="32"/>
      <c r="G26" s="32"/>
    </row>
    <row r="27" spans="1:7" ht="15" customHeight="1">
      <c r="A27" s="22"/>
      <c r="B27" s="19"/>
      <c r="C27" s="21" t="s">
        <v>176</v>
      </c>
      <c r="D27" s="32" t="s">
        <v>40</v>
      </c>
      <c r="E27" s="32"/>
      <c r="F27" s="32"/>
      <c r="G27" s="32"/>
    </row>
    <row r="28" spans="1:7" ht="15" customHeight="1">
      <c r="A28" s="22"/>
      <c r="B28" s="19"/>
      <c r="C28" s="31"/>
      <c r="D28" s="32"/>
      <c r="E28" s="32"/>
      <c r="F28" s="32"/>
      <c r="G28" s="32"/>
    </row>
    <row r="29" spans="1:7" ht="15" customHeight="1">
      <c r="A29" s="22"/>
      <c r="B29" s="19">
        <v>5</v>
      </c>
      <c r="C29" s="19"/>
      <c r="D29" s="23" t="s">
        <v>41</v>
      </c>
      <c r="E29" s="23"/>
      <c r="F29" s="23">
        <v>0</v>
      </c>
      <c r="G29" s="23">
        <v>0</v>
      </c>
    </row>
    <row r="30" spans="1:7" ht="15" customHeight="1">
      <c r="A30" s="22"/>
      <c r="B30" s="19">
        <v>6</v>
      </c>
      <c r="C30" s="19"/>
      <c r="D30" s="23" t="s">
        <v>42</v>
      </c>
      <c r="E30" s="23"/>
      <c r="F30" s="23">
        <v>0</v>
      </c>
      <c r="G30" s="23">
        <v>0</v>
      </c>
    </row>
    <row r="31" spans="1:7" ht="15" customHeight="1">
      <c r="A31" s="22"/>
      <c r="B31" s="19">
        <v>7</v>
      </c>
      <c r="C31" s="19"/>
      <c r="D31" s="23" t="s">
        <v>43</v>
      </c>
      <c r="E31" s="23"/>
      <c r="F31" s="23">
        <v>0</v>
      </c>
      <c r="G31" s="23">
        <v>0</v>
      </c>
    </row>
    <row r="32" spans="1:7" ht="15" customHeight="1">
      <c r="A32" s="22"/>
      <c r="B32" s="19"/>
      <c r="C32" s="19" t="s">
        <v>27</v>
      </c>
      <c r="D32" s="23" t="s">
        <v>177</v>
      </c>
      <c r="E32" s="23"/>
      <c r="F32" s="23"/>
      <c r="G32" s="23"/>
    </row>
    <row r="33" spans="1:7" ht="15" customHeight="1">
      <c r="A33" s="22"/>
      <c r="B33" s="19"/>
      <c r="C33" s="19"/>
      <c r="D33" s="23"/>
      <c r="E33" s="23"/>
      <c r="F33" s="23"/>
      <c r="G33" s="23"/>
    </row>
    <row r="34" spans="1:7" s="25" customFormat="1" ht="15" customHeight="1">
      <c r="A34" s="180" t="s">
        <v>198</v>
      </c>
      <c r="B34" s="181"/>
      <c r="C34" s="181"/>
      <c r="D34" s="182" t="s">
        <v>45</v>
      </c>
      <c r="E34" s="182"/>
      <c r="F34" s="183">
        <f>F35+F40+F45+F46+F50+F51</f>
        <v>1467575.7604999999</v>
      </c>
      <c r="G34" s="184">
        <v>1477978</v>
      </c>
    </row>
    <row r="35" spans="1:7" ht="15" customHeight="1">
      <c r="A35" s="22"/>
      <c r="B35" s="19">
        <v>1</v>
      </c>
      <c r="C35" s="19"/>
      <c r="D35" s="23" t="s">
        <v>46</v>
      </c>
      <c r="E35" s="23"/>
      <c r="F35" s="23">
        <v>0</v>
      </c>
      <c r="G35" s="23">
        <v>0</v>
      </c>
    </row>
    <row r="36" spans="1:7" ht="15" customHeight="1">
      <c r="A36" s="22"/>
      <c r="B36" s="19"/>
      <c r="C36" s="31" t="s">
        <v>27</v>
      </c>
      <c r="D36" s="33" t="s">
        <v>47</v>
      </c>
      <c r="E36" s="33"/>
      <c r="F36" s="33"/>
      <c r="G36" s="34"/>
    </row>
    <row r="37" spans="1:7" ht="15" customHeight="1">
      <c r="A37" s="22"/>
      <c r="B37" s="19"/>
      <c r="C37" s="31" t="s">
        <v>29</v>
      </c>
      <c r="D37" s="33" t="s">
        <v>48</v>
      </c>
      <c r="E37" s="33"/>
      <c r="F37" s="33"/>
      <c r="G37" s="32"/>
    </row>
    <row r="38" spans="1:7" ht="15" customHeight="1">
      <c r="A38" s="22"/>
      <c r="B38" s="19"/>
      <c r="C38" s="31" t="s">
        <v>32</v>
      </c>
      <c r="D38" s="32" t="s">
        <v>49</v>
      </c>
      <c r="E38" s="32"/>
      <c r="F38" s="32"/>
      <c r="G38" s="32"/>
    </row>
    <row r="39" spans="1:7" ht="15" customHeight="1">
      <c r="A39" s="22"/>
      <c r="B39" s="19"/>
      <c r="C39" s="31" t="s">
        <v>33</v>
      </c>
      <c r="D39" s="32" t="s">
        <v>50</v>
      </c>
      <c r="E39" s="32"/>
      <c r="F39" s="32"/>
      <c r="G39" s="32"/>
    </row>
    <row r="40" spans="1:7" s="50" customFormat="1" ht="15" customHeight="1">
      <c r="A40" s="22"/>
      <c r="B40" s="19">
        <v>2</v>
      </c>
      <c r="C40" s="19"/>
      <c r="D40" s="23" t="s">
        <v>51</v>
      </c>
      <c r="E40" s="23"/>
      <c r="F40" s="178">
        <f>F43+F44</f>
        <v>1467575.7604999999</v>
      </c>
      <c r="G40" s="23">
        <v>1477978</v>
      </c>
    </row>
    <row r="41" spans="1:7" ht="15" customHeight="1">
      <c r="A41" s="22"/>
      <c r="B41" s="19"/>
      <c r="C41" s="31" t="s">
        <v>27</v>
      </c>
      <c r="D41" s="32" t="s">
        <v>52</v>
      </c>
      <c r="E41" s="32"/>
      <c r="F41" s="32"/>
      <c r="G41" s="32"/>
    </row>
    <row r="42" spans="1:7" ht="15" customHeight="1">
      <c r="A42" s="22"/>
      <c r="B42" s="19"/>
      <c r="C42" s="31" t="s">
        <v>29</v>
      </c>
      <c r="D42" s="32" t="s">
        <v>53</v>
      </c>
      <c r="E42" s="32"/>
      <c r="F42" s="32"/>
      <c r="G42" s="32"/>
    </row>
    <row r="43" spans="1:7" ht="15" customHeight="1">
      <c r="A43" s="22"/>
      <c r="B43" s="19"/>
      <c r="C43" s="31" t="s">
        <v>32</v>
      </c>
      <c r="D43" s="32" t="s">
        <v>54</v>
      </c>
      <c r="E43" s="32"/>
      <c r="F43" s="82">
        <f>'[1]Centro 2013'!$U$12</f>
        <v>982089.1</v>
      </c>
      <c r="G43" s="32">
        <v>1033778</v>
      </c>
    </row>
    <row r="44" spans="1:7" ht="15" customHeight="1">
      <c r="A44" s="22"/>
      <c r="B44" s="19"/>
      <c r="C44" s="31" t="s">
        <v>33</v>
      </c>
      <c r="D44" s="32" t="s">
        <v>55</v>
      </c>
      <c r="E44" s="32"/>
      <c r="F44" s="82">
        <f>'[1]Centro 2013'!$U$13</f>
        <v>485486.6605</v>
      </c>
      <c r="G44" s="34">
        <v>444200</v>
      </c>
    </row>
    <row r="45" spans="1:7" ht="15" customHeight="1">
      <c r="A45" s="22"/>
      <c r="B45" s="19">
        <v>3</v>
      </c>
      <c r="C45" s="19"/>
      <c r="D45" s="23" t="s">
        <v>56</v>
      </c>
      <c r="E45" s="23"/>
      <c r="F45" s="23">
        <v>0</v>
      </c>
      <c r="G45" s="185">
        <v>0</v>
      </c>
    </row>
    <row r="46" spans="1:7" ht="15" customHeight="1">
      <c r="A46" s="22"/>
      <c r="B46" s="19">
        <v>4</v>
      </c>
      <c r="C46" s="19"/>
      <c r="D46" s="23" t="s">
        <v>57</v>
      </c>
      <c r="E46" s="23"/>
      <c r="F46" s="23">
        <v>0</v>
      </c>
      <c r="G46" s="185">
        <v>0</v>
      </c>
    </row>
    <row r="47" spans="1:7" ht="15" customHeight="1">
      <c r="A47" s="22"/>
      <c r="B47" s="19"/>
      <c r="C47" s="31" t="s">
        <v>27</v>
      </c>
      <c r="D47" s="32" t="s">
        <v>58</v>
      </c>
      <c r="E47" s="32"/>
      <c r="F47" s="32"/>
      <c r="G47" s="34"/>
    </row>
    <row r="48" spans="1:7" ht="15" customHeight="1">
      <c r="A48" s="22"/>
      <c r="B48" s="19"/>
      <c r="C48" s="31" t="s">
        <v>29</v>
      </c>
      <c r="D48" s="32" t="s">
        <v>59</v>
      </c>
      <c r="E48" s="32"/>
      <c r="F48" s="32"/>
      <c r="G48" s="34"/>
    </row>
    <row r="49" spans="1:7" ht="15" customHeight="1">
      <c r="A49" s="22"/>
      <c r="B49" s="19"/>
      <c r="C49" s="31" t="s">
        <v>32</v>
      </c>
      <c r="D49" s="32" t="s">
        <v>60</v>
      </c>
      <c r="E49" s="32"/>
      <c r="F49" s="32"/>
      <c r="G49" s="34"/>
    </row>
    <row r="50" spans="1:7" ht="15" customHeight="1">
      <c r="A50" s="22"/>
      <c r="B50" s="19">
        <v>5</v>
      </c>
      <c r="C50" s="19"/>
      <c r="D50" s="23" t="s">
        <v>61</v>
      </c>
      <c r="E50" s="23"/>
      <c r="F50" s="23">
        <v>0</v>
      </c>
      <c r="G50" s="185">
        <v>0</v>
      </c>
    </row>
    <row r="51" spans="1:7" s="50" customFormat="1" ht="15" customHeight="1" thickBot="1">
      <c r="A51" s="186"/>
      <c r="B51" s="142">
        <v>6</v>
      </c>
      <c r="C51" s="142"/>
      <c r="D51" s="141" t="s">
        <v>62</v>
      </c>
      <c r="E51" s="141"/>
      <c r="F51" s="141">
        <v>0</v>
      </c>
      <c r="G51" s="141">
        <v>0</v>
      </c>
    </row>
    <row r="52" spans="1:7" s="25" customFormat="1" ht="15" customHeight="1" thickBot="1">
      <c r="A52" s="91"/>
      <c r="B52" s="92"/>
      <c r="C52" s="92"/>
      <c r="D52" s="93" t="s">
        <v>201</v>
      </c>
      <c r="E52" s="93"/>
      <c r="F52" s="94">
        <f>F34+F6</f>
        <v>30369894.55883</v>
      </c>
      <c r="G52" s="90">
        <v>30884381</v>
      </c>
    </row>
    <row r="53" spans="1:7" s="25" customFormat="1" ht="11.25" customHeight="1" thickBot="1">
      <c r="A53" s="27"/>
      <c r="B53" s="27"/>
      <c r="C53" s="27"/>
      <c r="D53" s="28"/>
      <c r="E53" s="28"/>
      <c r="F53" s="28"/>
      <c r="G53" s="29"/>
    </row>
    <row r="54" spans="1:7" ht="21" customHeight="1" thickBot="1">
      <c r="A54" s="161" t="s">
        <v>179</v>
      </c>
      <c r="B54" s="162"/>
      <c r="C54" s="162"/>
      <c r="D54" s="162"/>
      <c r="E54" s="95" t="s">
        <v>20</v>
      </c>
      <c r="F54" s="96" t="s">
        <v>21</v>
      </c>
      <c r="G54" s="97" t="s">
        <v>22</v>
      </c>
    </row>
    <row r="55" spans="1:7" ht="17.25" customHeight="1">
      <c r="A55" s="100"/>
      <c r="B55" s="35"/>
      <c r="C55" s="35"/>
      <c r="D55" s="35"/>
      <c r="E55" s="26"/>
      <c r="F55" s="26"/>
      <c r="G55" s="101"/>
    </row>
    <row r="56" spans="1:7" ht="17.25" customHeight="1">
      <c r="A56" s="100" t="s">
        <v>23</v>
      </c>
      <c r="B56" s="35"/>
      <c r="C56" s="35"/>
      <c r="D56" s="35" t="s">
        <v>196</v>
      </c>
      <c r="E56" s="26"/>
      <c r="F56" s="26"/>
      <c r="G56" s="101"/>
    </row>
    <row r="57" spans="1:7" s="25" customFormat="1" ht="17.25" customHeight="1">
      <c r="A57" s="180" t="s">
        <v>197</v>
      </c>
      <c r="B57" s="181"/>
      <c r="C57" s="181"/>
      <c r="D57" s="182" t="s">
        <v>178</v>
      </c>
      <c r="E57" s="182"/>
      <c r="F57" s="183">
        <f>F58+F59+F63+F74+F75</f>
        <v>25558860.278000005</v>
      </c>
      <c r="G57" s="187">
        <v>26642959</v>
      </c>
    </row>
    <row r="58" spans="1:7" s="50" customFormat="1" ht="17.25" customHeight="1">
      <c r="A58" s="22"/>
      <c r="B58" s="19">
        <v>1</v>
      </c>
      <c r="C58" s="19"/>
      <c r="D58" s="23" t="s">
        <v>28</v>
      </c>
      <c r="E58" s="23"/>
      <c r="F58" s="23">
        <v>0</v>
      </c>
      <c r="G58" s="188">
        <v>0</v>
      </c>
    </row>
    <row r="59" spans="1:7" s="50" customFormat="1" ht="17.25" customHeight="1">
      <c r="A59" s="22"/>
      <c r="B59" s="19">
        <v>2</v>
      </c>
      <c r="C59" s="19"/>
      <c r="D59" s="23" t="s">
        <v>63</v>
      </c>
      <c r="E59" s="23"/>
      <c r="F59" s="23">
        <v>0</v>
      </c>
      <c r="G59" s="189">
        <v>985794</v>
      </c>
    </row>
    <row r="60" spans="1:7" ht="17.25" customHeight="1">
      <c r="A60" s="22"/>
      <c r="B60" s="19"/>
      <c r="C60" s="31" t="s">
        <v>27</v>
      </c>
      <c r="D60" s="32" t="s">
        <v>181</v>
      </c>
      <c r="E60" s="32"/>
      <c r="F60" s="32">
        <v>0</v>
      </c>
      <c r="G60" s="102">
        <v>985794</v>
      </c>
    </row>
    <row r="61" spans="1:7" ht="17.25" customHeight="1">
      <c r="A61" s="22"/>
      <c r="B61" s="19"/>
      <c r="C61" s="31" t="s">
        <v>29</v>
      </c>
      <c r="D61" s="32" t="s">
        <v>182</v>
      </c>
      <c r="E61" s="32"/>
      <c r="F61" s="32"/>
      <c r="G61" s="103"/>
    </row>
    <row r="62" spans="1:7" ht="17.25" customHeight="1">
      <c r="A62" s="22"/>
      <c r="B62" s="19"/>
      <c r="C62" s="31" t="s">
        <v>32</v>
      </c>
      <c r="D62" s="32" t="s">
        <v>64</v>
      </c>
      <c r="E62" s="32"/>
      <c r="F62" s="32"/>
      <c r="G62" s="103"/>
    </row>
    <row r="63" spans="1:7" s="50" customFormat="1" ht="17.25" customHeight="1">
      <c r="A63" s="22"/>
      <c r="B63" s="19">
        <v>3</v>
      </c>
      <c r="C63" s="19"/>
      <c r="D63" s="23" t="s">
        <v>65</v>
      </c>
      <c r="E63" s="23"/>
      <c r="F63" s="178">
        <f>F64+F65+F66+F67+F69+F70+F73</f>
        <v>25558860.278000005</v>
      </c>
      <c r="G63" s="189">
        <v>25657165</v>
      </c>
    </row>
    <row r="64" spans="1:7" ht="17.25" customHeight="1">
      <c r="A64" s="22"/>
      <c r="B64" s="19"/>
      <c r="C64" s="31" t="s">
        <v>27</v>
      </c>
      <c r="D64" s="32" t="s">
        <v>66</v>
      </c>
      <c r="E64" s="32"/>
      <c r="F64" s="82">
        <f>-'[1]Centro 2013'!$V$16</f>
        <v>12796978.278000003</v>
      </c>
      <c r="G64" s="102">
        <v>12614490</v>
      </c>
    </row>
    <row r="65" spans="1:7" ht="17.25" customHeight="1">
      <c r="A65" s="22"/>
      <c r="B65" s="19"/>
      <c r="C65" s="31" t="s">
        <v>29</v>
      </c>
      <c r="D65" s="32" t="s">
        <v>67</v>
      </c>
      <c r="E65" s="32"/>
      <c r="F65" s="82">
        <v>3230263</v>
      </c>
      <c r="G65" s="102">
        <v>5864690</v>
      </c>
    </row>
    <row r="66" spans="1:7" ht="17.25" customHeight="1">
      <c r="A66" s="22"/>
      <c r="B66" s="19"/>
      <c r="C66" s="31" t="s">
        <v>32</v>
      </c>
      <c r="D66" s="32" t="s">
        <v>180</v>
      </c>
      <c r="E66" s="32"/>
      <c r="F66" s="82">
        <f>-'[1]Centro 2013'!$V$20</f>
        <v>90117</v>
      </c>
      <c r="G66" s="102">
        <v>120241</v>
      </c>
    </row>
    <row r="67" spans="1:7" ht="17.25" customHeight="1">
      <c r="A67" s="22"/>
      <c r="B67" s="19"/>
      <c r="C67" s="31" t="s">
        <v>33</v>
      </c>
      <c r="D67" s="32" t="s">
        <v>183</v>
      </c>
      <c r="E67" s="32"/>
      <c r="F67" s="82">
        <f>-'[1]Centro 2013'!$V$22</f>
        <v>4000</v>
      </c>
      <c r="G67" s="102">
        <v>29082</v>
      </c>
    </row>
    <row r="68" spans="1:7" ht="17.25" customHeight="1">
      <c r="A68" s="22"/>
      <c r="B68" s="19"/>
      <c r="C68" s="31" t="s">
        <v>39</v>
      </c>
      <c r="D68" s="32" t="s">
        <v>184</v>
      </c>
      <c r="E68" s="32"/>
      <c r="F68" s="82"/>
      <c r="G68" s="102"/>
    </row>
    <row r="69" spans="1:7" ht="17.25" customHeight="1">
      <c r="A69" s="22"/>
      <c r="B69" s="19"/>
      <c r="C69" s="31" t="s">
        <v>176</v>
      </c>
      <c r="D69" s="32" t="s">
        <v>185</v>
      </c>
      <c r="E69" s="32"/>
      <c r="F69" s="82">
        <f>-'[1]Centro 2013'!$V$25</f>
        <v>280482</v>
      </c>
      <c r="G69" s="102">
        <v>171642</v>
      </c>
    </row>
    <row r="70" spans="1:7" ht="17.25" customHeight="1">
      <c r="A70" s="22"/>
      <c r="B70" s="19"/>
      <c r="C70" s="31" t="s">
        <v>187</v>
      </c>
      <c r="D70" s="32" t="s">
        <v>186</v>
      </c>
      <c r="E70" s="32"/>
      <c r="F70" s="82">
        <f>-'[1]Centro 2013'!$V$28</f>
        <v>22464</v>
      </c>
      <c r="G70" s="102">
        <v>22464</v>
      </c>
    </row>
    <row r="71" spans="1:7" ht="17.25" customHeight="1">
      <c r="A71" s="22"/>
      <c r="B71" s="19"/>
      <c r="C71" s="31" t="s">
        <v>188</v>
      </c>
      <c r="D71" s="32" t="s">
        <v>174</v>
      </c>
      <c r="E71" s="32"/>
      <c r="F71" s="82"/>
      <c r="G71" s="102"/>
    </row>
    <row r="72" spans="1:7" ht="17.25" customHeight="1">
      <c r="A72" s="22"/>
      <c r="B72" s="19"/>
      <c r="C72" s="31" t="s">
        <v>191</v>
      </c>
      <c r="D72" s="32" t="s">
        <v>189</v>
      </c>
      <c r="E72" s="32"/>
      <c r="F72" s="82"/>
      <c r="G72" s="102"/>
    </row>
    <row r="73" spans="1:7" ht="17.25" customHeight="1">
      <c r="A73" s="22"/>
      <c r="B73" s="19"/>
      <c r="C73" s="31" t="s">
        <v>192</v>
      </c>
      <c r="D73" s="32" t="s">
        <v>190</v>
      </c>
      <c r="E73" s="32"/>
      <c r="F73" s="82">
        <f>-'[1]Centro 2013'!$V$30</f>
        <v>9134556</v>
      </c>
      <c r="G73" s="102">
        <v>6834556</v>
      </c>
    </row>
    <row r="74" spans="1:7" ht="17.25" customHeight="1">
      <c r="A74" s="22"/>
      <c r="B74" s="19">
        <v>4</v>
      </c>
      <c r="C74" s="31"/>
      <c r="D74" s="23" t="s">
        <v>68</v>
      </c>
      <c r="E74" s="23"/>
      <c r="F74" s="23">
        <v>0</v>
      </c>
      <c r="G74" s="104">
        <v>0</v>
      </c>
    </row>
    <row r="75" spans="1:7" ht="17.25" customHeight="1">
      <c r="A75" s="22"/>
      <c r="B75" s="19">
        <v>5</v>
      </c>
      <c r="C75" s="31"/>
      <c r="D75" s="23" t="s">
        <v>69</v>
      </c>
      <c r="E75" s="23"/>
      <c r="F75" s="23">
        <v>0</v>
      </c>
      <c r="G75" s="104">
        <v>0</v>
      </c>
    </row>
    <row r="76" spans="1:7" s="25" customFormat="1" ht="17.25" customHeight="1">
      <c r="A76" s="180" t="s">
        <v>198</v>
      </c>
      <c r="B76" s="181"/>
      <c r="C76" s="181"/>
      <c r="D76" s="182" t="s">
        <v>193</v>
      </c>
      <c r="E76" s="182"/>
      <c r="F76" s="182">
        <v>0</v>
      </c>
      <c r="G76" s="190">
        <v>0</v>
      </c>
    </row>
    <row r="77" spans="1:7" s="50" customFormat="1" ht="17.25" customHeight="1">
      <c r="A77" s="22"/>
      <c r="B77" s="19">
        <v>1</v>
      </c>
      <c r="C77" s="19"/>
      <c r="D77" s="23" t="s">
        <v>70</v>
      </c>
      <c r="E77" s="23"/>
      <c r="F77" s="23"/>
      <c r="G77" s="104"/>
    </row>
    <row r="78" spans="1:7" ht="17.25" customHeight="1">
      <c r="A78" s="22"/>
      <c r="B78" s="19"/>
      <c r="C78" s="31" t="s">
        <v>27</v>
      </c>
      <c r="D78" s="32" t="s">
        <v>71</v>
      </c>
      <c r="E78" s="32"/>
      <c r="F78" s="32"/>
      <c r="G78" s="103"/>
    </row>
    <row r="79" spans="1:7" ht="17.25" customHeight="1">
      <c r="A79" s="22"/>
      <c r="B79" s="19"/>
      <c r="C79" s="31" t="s">
        <v>29</v>
      </c>
      <c r="D79" s="32" t="s">
        <v>72</v>
      </c>
      <c r="E79" s="32"/>
      <c r="F79" s="32"/>
      <c r="G79" s="103"/>
    </row>
    <row r="80" spans="1:7" ht="17.25" customHeight="1">
      <c r="A80" s="22"/>
      <c r="B80" s="19">
        <v>2</v>
      </c>
      <c r="C80" s="19"/>
      <c r="D80" s="23" t="s">
        <v>73</v>
      </c>
      <c r="E80" s="23"/>
      <c r="F80" s="23"/>
      <c r="G80" s="104"/>
    </row>
    <row r="81" spans="1:7" ht="17.25" customHeight="1">
      <c r="A81" s="22"/>
      <c r="B81" s="19">
        <v>3</v>
      </c>
      <c r="C81" s="19"/>
      <c r="D81" s="23" t="s">
        <v>74</v>
      </c>
      <c r="E81" s="23"/>
      <c r="F81" s="23"/>
      <c r="G81" s="104"/>
    </row>
    <row r="82" spans="1:7" ht="17.25" customHeight="1">
      <c r="A82" s="22"/>
      <c r="B82" s="19">
        <v>4</v>
      </c>
      <c r="C82" s="19"/>
      <c r="D82" s="23" t="s">
        <v>68</v>
      </c>
      <c r="E82" s="23"/>
      <c r="F82" s="23"/>
      <c r="G82" s="104"/>
    </row>
    <row r="83" spans="1:7" ht="17.25" customHeight="1">
      <c r="A83" s="22"/>
      <c r="B83" s="19"/>
      <c r="C83" s="19"/>
      <c r="D83" s="23" t="s">
        <v>199</v>
      </c>
      <c r="E83" s="23"/>
      <c r="F83" s="23"/>
      <c r="G83" s="104"/>
    </row>
    <row r="84" spans="1:7" s="25" customFormat="1" ht="17.25" customHeight="1">
      <c r="A84" s="180" t="s">
        <v>44</v>
      </c>
      <c r="B84" s="181"/>
      <c r="C84" s="181"/>
      <c r="D84" s="182" t="s">
        <v>75</v>
      </c>
      <c r="E84" s="182"/>
      <c r="F84" s="183">
        <f>F87+F91+F93+F94</f>
        <v>4811025.1199999936</v>
      </c>
      <c r="G84" s="187">
        <v>4241422</v>
      </c>
    </row>
    <row r="85" spans="1:7" ht="17.25" customHeight="1">
      <c r="A85" s="30"/>
      <c r="B85" s="31">
        <v>1</v>
      </c>
      <c r="C85" s="31"/>
      <c r="D85" s="32" t="s">
        <v>194</v>
      </c>
      <c r="E85" s="32"/>
      <c r="F85" s="32"/>
      <c r="G85" s="102"/>
    </row>
    <row r="86" spans="1:7" ht="17.25" customHeight="1">
      <c r="A86" s="30"/>
      <c r="B86" s="31">
        <v>2</v>
      </c>
      <c r="C86" s="31"/>
      <c r="D86" s="33" t="s">
        <v>195</v>
      </c>
      <c r="E86" s="33"/>
      <c r="F86" s="33"/>
      <c r="G86" s="105"/>
    </row>
    <row r="87" spans="1:7" ht="17.25" customHeight="1">
      <c r="A87" s="30"/>
      <c r="B87" s="31">
        <v>3</v>
      </c>
      <c r="C87" s="31"/>
      <c r="D87" s="33" t="s">
        <v>76</v>
      </c>
      <c r="E87" s="33"/>
      <c r="F87" s="98">
        <f>-'[1]Centro 2013'!$V$5</f>
        <v>372531</v>
      </c>
      <c r="G87" s="106">
        <v>372531</v>
      </c>
    </row>
    <row r="88" spans="1:7" ht="17.25" customHeight="1">
      <c r="A88" s="30"/>
      <c r="B88" s="31">
        <v>4</v>
      </c>
      <c r="C88" s="31"/>
      <c r="D88" s="32" t="s">
        <v>77</v>
      </c>
      <c r="E88" s="32"/>
      <c r="F88" s="82"/>
      <c r="G88" s="102"/>
    </row>
    <row r="89" spans="1:7" ht="17.25" customHeight="1">
      <c r="A89" s="30"/>
      <c r="B89" s="31">
        <v>5</v>
      </c>
      <c r="C89" s="31"/>
      <c r="D89" s="32" t="s">
        <v>78</v>
      </c>
      <c r="E89" s="32"/>
      <c r="F89" s="82"/>
      <c r="G89" s="102"/>
    </row>
    <row r="90" spans="1:7" ht="17.25" customHeight="1">
      <c r="A90" s="30"/>
      <c r="B90" s="31">
        <v>6</v>
      </c>
      <c r="C90" s="31"/>
      <c r="D90" s="32" t="s">
        <v>79</v>
      </c>
      <c r="E90" s="32"/>
      <c r="F90" s="82"/>
      <c r="G90" s="102"/>
    </row>
    <row r="91" spans="1:7" ht="17.25" customHeight="1">
      <c r="A91" s="30"/>
      <c r="B91" s="31">
        <v>7</v>
      </c>
      <c r="C91" s="31"/>
      <c r="D91" s="32" t="s">
        <v>80</v>
      </c>
      <c r="E91" s="32"/>
      <c r="F91" s="82">
        <f>-'[1]Centro 2013'!$V$6</f>
        <v>10000</v>
      </c>
      <c r="G91" s="102">
        <v>10000</v>
      </c>
    </row>
    <row r="92" spans="1:7" ht="17.25" customHeight="1">
      <c r="A92" s="30"/>
      <c r="B92" s="31">
        <v>8</v>
      </c>
      <c r="C92" s="31"/>
      <c r="D92" s="32" t="s">
        <v>81</v>
      </c>
      <c r="E92" s="32"/>
      <c r="F92" s="82"/>
      <c r="G92" s="102"/>
    </row>
    <row r="93" spans="1:7" ht="17.25" customHeight="1">
      <c r="A93" s="30"/>
      <c r="B93" s="31">
        <v>9</v>
      </c>
      <c r="C93" s="31"/>
      <c r="D93" s="32" t="s">
        <v>82</v>
      </c>
      <c r="E93" s="32"/>
      <c r="F93" s="82">
        <f>-'[1]Centro 2013'!$V$7</f>
        <v>3858890.599999994</v>
      </c>
      <c r="G93" s="105">
        <v>2928497</v>
      </c>
    </row>
    <row r="94" spans="1:7" ht="17.25" customHeight="1" thickBot="1">
      <c r="A94" s="83"/>
      <c r="B94" s="84">
        <v>10</v>
      </c>
      <c r="C94" s="84"/>
      <c r="D94" s="85" t="s">
        <v>83</v>
      </c>
      <c r="E94" s="85"/>
      <c r="F94" s="99">
        <f>-'[1]Centro 2013'!$V$9</f>
        <v>569603.52</v>
      </c>
      <c r="G94" s="107">
        <v>930394</v>
      </c>
    </row>
    <row r="95" spans="1:7" s="52" customFormat="1" ht="17.25" customHeight="1" thickBot="1">
      <c r="A95" s="86"/>
      <c r="B95" s="87"/>
      <c r="C95" s="87"/>
      <c r="D95" s="88" t="s">
        <v>200</v>
      </c>
      <c r="E95" s="88"/>
      <c r="F95" s="89">
        <f>F57+F76+F84</f>
        <v>30369885.397999998</v>
      </c>
      <c r="G95" s="90">
        <f>G57+G76+G84</f>
        <v>30884381</v>
      </c>
    </row>
    <row r="96" spans="1:7" ht="14.25" customHeight="1"/>
    <row r="97" spans="3:7" ht="15.95" customHeight="1">
      <c r="C97" s="49"/>
      <c r="D97" s="50"/>
      <c r="E97" s="50"/>
      <c r="F97" s="50"/>
      <c r="G97" s="50"/>
    </row>
  </sheetData>
  <mergeCells count="4">
    <mergeCell ref="D1:G1"/>
    <mergeCell ref="A3:G3"/>
    <mergeCell ref="A5:D5"/>
    <mergeCell ref="A54:D54"/>
  </mergeCells>
  <phoneticPr fontId="0" type="noConversion"/>
  <pageMargins left="0.34" right="0.35" top="0.26" bottom="0.26" header="0.32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H40"/>
  <sheetViews>
    <sheetView workbookViewId="0">
      <selection activeCell="K23" sqref="K23"/>
    </sheetView>
  </sheetViews>
  <sheetFormatPr defaultRowHeight="15.95" customHeight="1"/>
  <cols>
    <col min="1" max="1" width="2.85546875" style="36" customWidth="1"/>
    <col min="2" max="2" width="4.140625" style="70" customWidth="1"/>
    <col min="3" max="3" width="73.140625" style="36" bestFit="1" customWidth="1"/>
    <col min="4" max="4" width="17.28515625" style="71" customWidth="1"/>
    <col min="5" max="5" width="20.7109375" style="71" customWidth="1"/>
    <col min="6" max="6" width="17.28515625" style="36" customWidth="1"/>
    <col min="7" max="7" width="9.140625" style="36"/>
    <col min="8" max="8" width="10.140625" style="36" bestFit="1" customWidth="1"/>
    <col min="9" max="16384" width="9.140625" style="36"/>
  </cols>
  <sheetData>
    <row r="1" spans="2:7" ht="15.95" customHeight="1" thickBot="1">
      <c r="B1" s="163" t="s">
        <v>84</v>
      </c>
      <c r="C1" s="164"/>
      <c r="D1" s="164"/>
      <c r="E1" s="164"/>
      <c r="F1" s="164"/>
      <c r="G1" s="54"/>
    </row>
    <row r="2" spans="2:7" ht="15.95" customHeight="1">
      <c r="B2" s="165" t="s">
        <v>85</v>
      </c>
      <c r="C2" s="166"/>
      <c r="D2" s="166"/>
      <c r="E2" s="166"/>
      <c r="F2" s="166"/>
      <c r="G2" s="54"/>
    </row>
    <row r="3" spans="2:7" ht="8.25" customHeight="1" thickBot="1">
      <c r="B3" s="55"/>
      <c r="C3" s="56"/>
      <c r="D3" s="57"/>
      <c r="E3" s="57"/>
      <c r="F3" s="56"/>
    </row>
    <row r="4" spans="2:7" ht="15.95" customHeight="1">
      <c r="B4" s="58" t="s">
        <v>86</v>
      </c>
      <c r="C4" s="59" t="s">
        <v>87</v>
      </c>
      <c r="D4" s="59" t="s">
        <v>88</v>
      </c>
      <c r="E4" s="59" t="s">
        <v>89</v>
      </c>
      <c r="F4" s="60" t="s">
        <v>90</v>
      </c>
    </row>
    <row r="5" spans="2:7" ht="15.95" customHeight="1">
      <c r="B5" s="37">
        <v>1</v>
      </c>
      <c r="C5" s="61" t="s">
        <v>203</v>
      </c>
      <c r="D5" s="62">
        <v>705</v>
      </c>
      <c r="E5" s="62"/>
      <c r="F5" s="61"/>
    </row>
    <row r="6" spans="2:7" ht="15.95" customHeight="1">
      <c r="B6" s="37">
        <v>2</v>
      </c>
      <c r="C6" s="61" t="s">
        <v>204</v>
      </c>
      <c r="D6" s="62">
        <v>704</v>
      </c>
      <c r="E6" s="78">
        <v>11491347</v>
      </c>
      <c r="F6" s="78">
        <v>17885943</v>
      </c>
    </row>
    <row r="7" spans="2:7" ht="15.95" customHeight="1">
      <c r="B7" s="37">
        <v>3</v>
      </c>
      <c r="C7" s="61" t="s">
        <v>91</v>
      </c>
      <c r="D7" s="63">
        <v>752</v>
      </c>
      <c r="E7" s="63"/>
      <c r="F7" s="61"/>
    </row>
    <row r="8" spans="2:7" ht="15.95" customHeight="1" thickBot="1">
      <c r="B8" s="109">
        <v>4</v>
      </c>
      <c r="C8" s="64" t="s">
        <v>92</v>
      </c>
      <c r="D8" s="65">
        <v>71</v>
      </c>
      <c r="E8" s="65"/>
      <c r="F8" s="66"/>
    </row>
    <row r="9" spans="2:7" ht="15.95" customHeight="1" thickBot="1">
      <c r="B9" s="125" t="s">
        <v>197</v>
      </c>
      <c r="C9" s="191" t="s">
        <v>202</v>
      </c>
      <c r="D9" s="121"/>
      <c r="E9" s="192">
        <f>SUM(E5:E8)</f>
        <v>11491347</v>
      </c>
      <c r="F9" s="192">
        <v>17885943</v>
      </c>
    </row>
    <row r="10" spans="2:7" ht="15.95" customHeight="1">
      <c r="B10" s="110">
        <v>1</v>
      </c>
      <c r="C10" s="111" t="s">
        <v>93</v>
      </c>
      <c r="D10" s="112" t="s">
        <v>94</v>
      </c>
      <c r="E10" s="113">
        <v>7760274</v>
      </c>
      <c r="F10" s="113">
        <v>9922739</v>
      </c>
    </row>
    <row r="11" spans="2:7" ht="15.95" customHeight="1">
      <c r="B11" s="37"/>
      <c r="C11" s="61" t="s">
        <v>205</v>
      </c>
      <c r="D11" s="63"/>
      <c r="E11" s="122"/>
      <c r="F11" s="114">
        <v>9004019</v>
      </c>
    </row>
    <row r="12" spans="2:7" ht="15.95" customHeight="1">
      <c r="B12" s="37"/>
      <c r="C12" s="61" t="s">
        <v>206</v>
      </c>
      <c r="D12" s="63"/>
      <c r="E12" s="122">
        <f>'[1]Centro 2013'!$S$40+'[1]Centro 2013'!$S$43+'[1]Centro 2013'!$S$45</f>
        <v>113643.90000000001</v>
      </c>
      <c r="F12" s="114">
        <v>854600</v>
      </c>
    </row>
    <row r="13" spans="2:7" ht="15.95" customHeight="1">
      <c r="B13" s="37"/>
      <c r="C13" s="61" t="s">
        <v>207</v>
      </c>
      <c r="D13" s="63"/>
      <c r="E13" s="122"/>
      <c r="F13" s="114"/>
    </row>
    <row r="14" spans="2:7" ht="15.95" customHeight="1">
      <c r="B14" s="37"/>
      <c r="C14" s="61" t="s">
        <v>212</v>
      </c>
      <c r="D14" s="63"/>
      <c r="E14" s="122">
        <f>'[1]Centro 2013'!$S$49</f>
        <v>0</v>
      </c>
      <c r="F14" s="114">
        <v>64120</v>
      </c>
    </row>
    <row r="15" spans="2:7" ht="15.95" customHeight="1">
      <c r="B15" s="37">
        <v>2</v>
      </c>
      <c r="C15" s="61" t="s">
        <v>95</v>
      </c>
      <c r="D15" s="63" t="s">
        <v>96</v>
      </c>
      <c r="E15" s="115"/>
      <c r="F15" s="115">
        <v>6404917</v>
      </c>
    </row>
    <row r="16" spans="2:7" ht="15.95" customHeight="1">
      <c r="B16" s="37"/>
      <c r="C16" s="61" t="s">
        <v>208</v>
      </c>
      <c r="D16" s="63"/>
      <c r="E16" s="122">
        <v>1996369</v>
      </c>
      <c r="F16" s="114">
        <v>5488361</v>
      </c>
    </row>
    <row r="17" spans="2:8" ht="15.95" customHeight="1">
      <c r="B17" s="37"/>
      <c r="C17" s="61" t="s">
        <v>209</v>
      </c>
      <c r="D17" s="63"/>
      <c r="E17" s="122">
        <f>'[1]Centro 2013'!$S$51</f>
        <v>742543.62299999991</v>
      </c>
      <c r="F17" s="114">
        <v>916556</v>
      </c>
    </row>
    <row r="18" spans="2:8" ht="15.95" customHeight="1">
      <c r="B18" s="37">
        <v>3</v>
      </c>
      <c r="C18" s="61" t="s">
        <v>97</v>
      </c>
      <c r="D18" s="63" t="s">
        <v>98</v>
      </c>
      <c r="E18" s="122">
        <f>'[1]Centro 2013'!$S$54</f>
        <v>127069</v>
      </c>
      <c r="F18" s="114">
        <v>60000</v>
      </c>
    </row>
    <row r="19" spans="2:8" ht="15.95" customHeight="1">
      <c r="B19" s="37">
        <v>4</v>
      </c>
      <c r="C19" s="61" t="s">
        <v>99</v>
      </c>
      <c r="D19" s="63" t="s">
        <v>100</v>
      </c>
      <c r="E19" s="115"/>
      <c r="F19" s="115">
        <v>327415</v>
      </c>
    </row>
    <row r="20" spans="2:8" ht="15.95" customHeight="1">
      <c r="B20" s="37"/>
      <c r="C20" s="61" t="s">
        <v>210</v>
      </c>
      <c r="D20" s="63"/>
      <c r="E20" s="122">
        <f>'[1]Centro 2013'!$S$47</f>
        <v>0</v>
      </c>
      <c r="F20" s="114">
        <v>25983</v>
      </c>
    </row>
    <row r="21" spans="2:8" ht="15.95" customHeight="1">
      <c r="B21" s="37"/>
      <c r="C21" s="61" t="s">
        <v>211</v>
      </c>
      <c r="D21" s="63"/>
      <c r="E21" s="122">
        <f>'[1]Centro 2013'!$S$48</f>
        <v>153445.3799999984</v>
      </c>
      <c r="F21" s="114">
        <v>301432</v>
      </c>
    </row>
    <row r="22" spans="2:8" ht="15.95" customHeight="1" thickBot="1">
      <c r="B22" s="109">
        <v>5</v>
      </c>
      <c r="C22" s="66" t="s">
        <v>219</v>
      </c>
      <c r="D22" s="65">
        <v>657</v>
      </c>
      <c r="E22" s="123"/>
      <c r="F22" s="117">
        <v>130017</v>
      </c>
    </row>
    <row r="23" spans="2:8" ht="15.95" customHeight="1" thickBot="1">
      <c r="B23" s="193" t="s">
        <v>198</v>
      </c>
      <c r="C23" s="120" t="s">
        <v>101</v>
      </c>
      <c r="D23" s="121"/>
      <c r="E23" s="194">
        <f>SUM(E10:E22)</f>
        <v>10893344.902999999</v>
      </c>
      <c r="F23" s="195">
        <v>16845088</v>
      </c>
    </row>
    <row r="24" spans="2:8" ht="10.5" customHeight="1">
      <c r="B24" s="110"/>
      <c r="C24" s="118"/>
      <c r="D24" s="119"/>
      <c r="E24" s="119"/>
      <c r="F24" s="118"/>
    </row>
    <row r="25" spans="2:8" s="69" customFormat="1" ht="15.95" customHeight="1">
      <c r="B25" s="67" t="s">
        <v>23</v>
      </c>
      <c r="C25" s="38" t="s">
        <v>213</v>
      </c>
      <c r="D25" s="68"/>
      <c r="E25" s="116">
        <f>E9-E23</f>
        <v>598002.097000001</v>
      </c>
      <c r="F25" s="38">
        <v>1040855</v>
      </c>
    </row>
    <row r="26" spans="2:8" ht="15" customHeight="1">
      <c r="B26" s="37">
        <v>1</v>
      </c>
      <c r="C26" s="61" t="s">
        <v>102</v>
      </c>
      <c r="D26" s="62">
        <v>761661</v>
      </c>
      <c r="E26" s="62"/>
      <c r="F26" s="81"/>
    </row>
    <row r="27" spans="2:8" ht="15" customHeight="1">
      <c r="B27" s="37">
        <v>2</v>
      </c>
      <c r="C27" s="61" t="s">
        <v>103</v>
      </c>
      <c r="D27" s="62">
        <v>762662</v>
      </c>
      <c r="E27" s="62"/>
      <c r="F27" s="81"/>
    </row>
    <row r="28" spans="2:8" ht="15" customHeight="1">
      <c r="B28" s="37">
        <v>3</v>
      </c>
      <c r="C28" s="61" t="s">
        <v>104</v>
      </c>
      <c r="D28" s="63"/>
      <c r="E28" s="63"/>
      <c r="F28" s="61"/>
    </row>
    <row r="29" spans="2:8" ht="15" customHeight="1">
      <c r="B29" s="37">
        <v>4</v>
      </c>
      <c r="C29" s="61" t="s">
        <v>105</v>
      </c>
      <c r="D29" s="63" t="s">
        <v>106</v>
      </c>
      <c r="E29" s="63"/>
      <c r="F29" s="61"/>
    </row>
    <row r="30" spans="2:8" ht="15" customHeight="1">
      <c r="B30" s="37">
        <v>5</v>
      </c>
      <c r="C30" s="61" t="s">
        <v>107</v>
      </c>
      <c r="D30" s="63">
        <v>661</v>
      </c>
      <c r="E30" s="63"/>
      <c r="F30" s="61"/>
    </row>
    <row r="31" spans="2:8" ht="15" customHeight="1">
      <c r="B31" s="37">
        <v>6</v>
      </c>
      <c r="C31" s="61" t="s">
        <v>108</v>
      </c>
      <c r="D31" s="62">
        <v>766</v>
      </c>
      <c r="E31" s="78">
        <v>34600</v>
      </c>
      <c r="F31" s="78">
        <v>17454</v>
      </c>
      <c r="H31" s="80"/>
    </row>
    <row r="32" spans="2:8" ht="15" customHeight="1">
      <c r="B32" s="37">
        <v>7</v>
      </c>
      <c r="C32" s="61" t="s">
        <v>109</v>
      </c>
      <c r="D32" s="62">
        <v>666</v>
      </c>
      <c r="E32" s="78"/>
      <c r="F32" s="81">
        <v>-10092</v>
      </c>
    </row>
    <row r="33" spans="2:6" ht="15" customHeight="1" thickBot="1">
      <c r="B33" s="109">
        <v>8</v>
      </c>
      <c r="C33" s="66" t="s">
        <v>110</v>
      </c>
      <c r="D33" s="65">
        <v>767</v>
      </c>
      <c r="E33" s="239">
        <v>290</v>
      </c>
      <c r="F33" s="66"/>
    </row>
    <row r="34" spans="2:6" s="69" customFormat="1" ht="15.95" customHeight="1" thickBot="1">
      <c r="B34" s="125" t="s">
        <v>44</v>
      </c>
      <c r="C34" s="120" t="s">
        <v>111</v>
      </c>
      <c r="D34" s="121"/>
      <c r="E34" s="120">
        <f>SUM(E26:E33)</f>
        <v>34890</v>
      </c>
      <c r="F34" s="126">
        <v>7362</v>
      </c>
    </row>
    <row r="35" spans="2:6" ht="15.95" customHeight="1">
      <c r="B35" s="110"/>
      <c r="C35" s="111" t="s">
        <v>112</v>
      </c>
      <c r="D35" s="112"/>
      <c r="E35" s="127">
        <f>E25+E34+E22</f>
        <v>632892.097000001</v>
      </c>
      <c r="F35" s="124">
        <v>1178234</v>
      </c>
    </row>
    <row r="36" spans="2:6" ht="15.95" customHeight="1" thickBot="1">
      <c r="B36" s="109"/>
      <c r="C36" s="66" t="s">
        <v>113</v>
      </c>
      <c r="D36" s="65">
        <v>69</v>
      </c>
      <c r="E36" s="128">
        <f>E35*10%</f>
        <v>63289.209700000101</v>
      </c>
      <c r="F36" s="129">
        <v>117823.40000000001</v>
      </c>
    </row>
    <row r="37" spans="2:6" s="69" customFormat="1" ht="15.95" customHeight="1" thickBot="1">
      <c r="B37" s="193">
        <v>22</v>
      </c>
      <c r="C37" s="120" t="s">
        <v>114</v>
      </c>
      <c r="D37" s="121"/>
      <c r="E37" s="195">
        <f>E35-E36-E22</f>
        <v>569602.88730000088</v>
      </c>
      <c r="F37" s="196">
        <v>930393.60000000009</v>
      </c>
    </row>
    <row r="38" spans="2:6" ht="15.95" customHeight="1" thickBot="1">
      <c r="B38" s="130">
        <v>23</v>
      </c>
      <c r="C38" s="131" t="s">
        <v>115</v>
      </c>
      <c r="D38" s="132"/>
      <c r="E38" s="132"/>
      <c r="F38" s="131"/>
    </row>
    <row r="40" spans="2:6" ht="15.95" customHeight="1">
      <c r="E40" s="79"/>
    </row>
  </sheetData>
  <mergeCells count="2">
    <mergeCell ref="B1:F1"/>
    <mergeCell ref="B2:F2"/>
  </mergeCells>
  <phoneticPr fontId="0" type="noConversion"/>
  <pageMargins left="0.17" right="0.17" top="0.25" bottom="0.26" header="0.18" footer="0.17"/>
  <pageSetup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J32"/>
  <sheetViews>
    <sheetView workbookViewId="0">
      <selection activeCell="Q24" sqref="Q24"/>
    </sheetView>
  </sheetViews>
  <sheetFormatPr defaultRowHeight="12.75"/>
  <cols>
    <col min="1" max="1" width="38.140625" style="72" customWidth="1"/>
    <col min="2" max="8" width="9.140625" style="72"/>
    <col min="9" max="9" width="10.7109375" style="72" customWidth="1"/>
    <col min="10" max="10" width="11.140625" style="72" bestFit="1" customWidth="1"/>
    <col min="11" max="16384" width="9.140625" style="72"/>
  </cols>
  <sheetData>
    <row r="4" spans="1:10" ht="18.75" thickBot="1">
      <c r="A4" s="51"/>
    </row>
    <row r="5" spans="1:10">
      <c r="A5" s="197"/>
      <c r="B5" s="198" t="s">
        <v>116</v>
      </c>
      <c r="C5" s="199"/>
      <c r="D5" s="199"/>
      <c r="E5" s="199"/>
      <c r="F5" s="199"/>
      <c r="G5" s="199"/>
      <c r="H5" s="200"/>
      <c r="I5" s="201"/>
      <c r="J5" s="202"/>
    </row>
    <row r="6" spans="1:10">
      <c r="A6" s="203"/>
      <c r="B6" s="204" t="s">
        <v>75</v>
      </c>
      <c r="C6" s="204" t="s">
        <v>117</v>
      </c>
      <c r="D6" s="204" t="s">
        <v>118</v>
      </c>
      <c r="E6" s="204" t="s">
        <v>119</v>
      </c>
      <c r="F6" s="204" t="s">
        <v>120</v>
      </c>
      <c r="G6" s="204" t="s">
        <v>121</v>
      </c>
      <c r="H6" s="204" t="s">
        <v>122</v>
      </c>
      <c r="I6" s="204" t="s">
        <v>123</v>
      </c>
      <c r="J6" s="205" t="s">
        <v>122</v>
      </c>
    </row>
    <row r="7" spans="1:10">
      <c r="A7" s="206"/>
      <c r="B7" s="207" t="s">
        <v>124</v>
      </c>
      <c r="C7" s="207" t="s">
        <v>125</v>
      </c>
      <c r="D7" s="207" t="s">
        <v>126</v>
      </c>
      <c r="E7" s="207" t="s">
        <v>127</v>
      </c>
      <c r="F7" s="207" t="s">
        <v>128</v>
      </c>
      <c r="G7" s="207" t="s">
        <v>129</v>
      </c>
      <c r="H7" s="207"/>
      <c r="I7" s="207" t="s">
        <v>130</v>
      </c>
      <c r="J7" s="208"/>
    </row>
    <row r="8" spans="1:10">
      <c r="A8" s="206"/>
      <c r="B8" s="207"/>
      <c r="C8" s="207"/>
      <c r="D8" s="207"/>
      <c r="E8" s="207" t="s">
        <v>131</v>
      </c>
      <c r="F8" s="207"/>
      <c r="G8" s="207"/>
      <c r="H8" s="207"/>
      <c r="I8" s="207"/>
      <c r="J8" s="208"/>
    </row>
    <row r="9" spans="1:10">
      <c r="A9" s="209"/>
      <c r="B9" s="210"/>
      <c r="C9" s="210"/>
      <c r="D9" s="210"/>
      <c r="E9" s="210"/>
      <c r="F9" s="210"/>
      <c r="G9" s="210"/>
      <c r="H9" s="210"/>
      <c r="I9" s="210"/>
      <c r="J9" s="211"/>
    </row>
    <row r="10" spans="1:10">
      <c r="A10" s="212" t="s">
        <v>227</v>
      </c>
      <c r="B10" s="213">
        <v>372531</v>
      </c>
      <c r="C10" s="213"/>
      <c r="D10" s="213"/>
      <c r="E10" s="213">
        <v>10000</v>
      </c>
      <c r="F10" s="213"/>
      <c r="G10" s="213">
        <v>3858891</v>
      </c>
      <c r="H10" s="213">
        <f t="shared" ref="H10:H30" si="0">SUM(B10:G10)</f>
        <v>4241422</v>
      </c>
      <c r="I10" s="213"/>
      <c r="J10" s="214">
        <f>H10</f>
        <v>4241422</v>
      </c>
    </row>
    <row r="11" spans="1:10">
      <c r="A11" s="20" t="s">
        <v>132</v>
      </c>
      <c r="B11" s="213"/>
      <c r="C11" s="213"/>
      <c r="D11" s="213"/>
      <c r="E11" s="213"/>
      <c r="F11" s="213"/>
      <c r="G11" s="213"/>
      <c r="H11" s="213">
        <f t="shared" si="0"/>
        <v>0</v>
      </c>
      <c r="I11" s="213"/>
      <c r="J11" s="214"/>
    </row>
    <row r="12" spans="1:10">
      <c r="A12" s="20" t="s">
        <v>133</v>
      </c>
      <c r="B12" s="213"/>
      <c r="C12" s="213"/>
      <c r="D12" s="213"/>
      <c r="E12" s="213"/>
      <c r="F12" s="213"/>
      <c r="G12" s="213"/>
      <c r="H12" s="213">
        <f t="shared" si="0"/>
        <v>0</v>
      </c>
      <c r="I12" s="213"/>
      <c r="J12" s="214"/>
    </row>
    <row r="13" spans="1:10">
      <c r="A13" s="20" t="s">
        <v>134</v>
      </c>
      <c r="B13" s="213"/>
      <c r="C13" s="213"/>
      <c r="D13" s="213"/>
      <c r="E13" s="213"/>
      <c r="F13" s="213"/>
      <c r="G13" s="213"/>
      <c r="H13" s="213">
        <f t="shared" si="0"/>
        <v>0</v>
      </c>
      <c r="I13" s="213"/>
      <c r="J13" s="214"/>
    </row>
    <row r="14" spans="1:10">
      <c r="A14" s="20" t="s">
        <v>135</v>
      </c>
      <c r="B14" s="213"/>
      <c r="C14" s="213"/>
      <c r="D14" s="213"/>
      <c r="E14" s="213"/>
      <c r="F14" s="213"/>
      <c r="G14" s="213"/>
      <c r="H14" s="213">
        <f t="shared" si="0"/>
        <v>0</v>
      </c>
      <c r="I14" s="213"/>
      <c r="J14" s="214"/>
    </row>
    <row r="15" spans="1:10">
      <c r="A15" s="20" t="s">
        <v>136</v>
      </c>
      <c r="B15" s="213"/>
      <c r="C15" s="213"/>
      <c r="D15" s="213"/>
      <c r="E15" s="213"/>
      <c r="F15" s="213"/>
      <c r="G15" s="213"/>
      <c r="H15" s="213">
        <f t="shared" si="0"/>
        <v>0</v>
      </c>
      <c r="I15" s="213"/>
      <c r="J15" s="214"/>
    </row>
    <row r="16" spans="1:10">
      <c r="A16" s="20" t="s">
        <v>137</v>
      </c>
      <c r="B16" s="213"/>
      <c r="C16" s="213"/>
      <c r="D16" s="213"/>
      <c r="E16" s="213"/>
      <c r="F16" s="213"/>
      <c r="G16" s="213"/>
      <c r="H16" s="213">
        <f t="shared" si="0"/>
        <v>0</v>
      </c>
      <c r="I16" s="213"/>
      <c r="J16" s="214"/>
    </row>
    <row r="17" spans="1:10">
      <c r="A17" s="20" t="s">
        <v>238</v>
      </c>
      <c r="B17" s="213"/>
      <c r="C17" s="213"/>
      <c r="D17" s="213"/>
      <c r="E17" s="213"/>
      <c r="F17" s="213"/>
      <c r="G17" s="215">
        <f>'te ardh dhe shpenz'!E37</f>
        <v>569602.88730000088</v>
      </c>
      <c r="H17" s="215">
        <f t="shared" si="0"/>
        <v>569602.88730000088</v>
      </c>
      <c r="I17" s="215"/>
      <c r="J17" s="216">
        <f>H17+I17</f>
        <v>569602.88730000088</v>
      </c>
    </row>
    <row r="18" spans="1:10">
      <c r="A18" s="20" t="s">
        <v>138</v>
      </c>
      <c r="B18" s="213"/>
      <c r="C18" s="213"/>
      <c r="D18" s="213"/>
      <c r="E18" s="213"/>
      <c r="F18" s="213"/>
      <c r="G18" s="213"/>
      <c r="H18" s="213">
        <f t="shared" si="0"/>
        <v>0</v>
      </c>
      <c r="I18" s="213"/>
      <c r="J18" s="214"/>
    </row>
    <row r="19" spans="1:10">
      <c r="A19" s="20" t="s">
        <v>139</v>
      </c>
      <c r="B19" s="213"/>
      <c r="C19" s="213"/>
      <c r="D19" s="213"/>
      <c r="E19" s="213"/>
      <c r="F19" s="213"/>
      <c r="G19" s="213"/>
      <c r="H19" s="213">
        <f t="shared" si="0"/>
        <v>0</v>
      </c>
      <c r="I19" s="213"/>
      <c r="J19" s="214"/>
    </row>
    <row r="20" spans="1:10">
      <c r="A20" s="20" t="s">
        <v>140</v>
      </c>
      <c r="B20" s="213"/>
      <c r="C20" s="213"/>
      <c r="D20" s="213"/>
      <c r="E20" s="213"/>
      <c r="F20" s="213"/>
      <c r="G20" s="213"/>
      <c r="H20" s="213">
        <f t="shared" si="0"/>
        <v>0</v>
      </c>
      <c r="I20" s="213"/>
      <c r="J20" s="214"/>
    </row>
    <row r="21" spans="1:10">
      <c r="A21" s="217"/>
      <c r="B21" s="213"/>
      <c r="C21" s="213"/>
      <c r="D21" s="213"/>
      <c r="E21" s="213"/>
      <c r="F21" s="213"/>
      <c r="G21" s="213"/>
      <c r="H21" s="213">
        <f t="shared" si="0"/>
        <v>0</v>
      </c>
      <c r="I21" s="213"/>
      <c r="J21" s="214"/>
    </row>
    <row r="22" spans="1:10">
      <c r="A22" s="20" t="s">
        <v>134</v>
      </c>
      <c r="B22" s="213"/>
      <c r="C22" s="213"/>
      <c r="D22" s="213"/>
      <c r="E22" s="213"/>
      <c r="F22" s="213"/>
      <c r="G22" s="213"/>
      <c r="H22" s="213">
        <f t="shared" si="0"/>
        <v>0</v>
      </c>
      <c r="I22" s="213"/>
      <c r="J22" s="214"/>
    </row>
    <row r="23" spans="1:10">
      <c r="A23" s="20" t="s">
        <v>135</v>
      </c>
      <c r="B23" s="213"/>
      <c r="C23" s="213"/>
      <c r="D23" s="213"/>
      <c r="E23" s="213"/>
      <c r="F23" s="213"/>
      <c r="G23" s="213"/>
      <c r="H23" s="213">
        <f t="shared" si="0"/>
        <v>0</v>
      </c>
      <c r="I23" s="213"/>
      <c r="J23" s="214"/>
    </row>
    <row r="24" spans="1:10">
      <c r="A24" s="20" t="s">
        <v>136</v>
      </c>
      <c r="B24" s="213"/>
      <c r="C24" s="213"/>
      <c r="D24" s="213"/>
      <c r="E24" s="213"/>
      <c r="F24" s="213"/>
      <c r="G24" s="213"/>
      <c r="H24" s="213">
        <f t="shared" si="0"/>
        <v>0</v>
      </c>
      <c r="I24" s="213"/>
      <c r="J24" s="214"/>
    </row>
    <row r="25" spans="1:10">
      <c r="A25" s="20" t="s">
        <v>137</v>
      </c>
      <c r="B25" s="213"/>
      <c r="C25" s="213"/>
      <c r="D25" s="213"/>
      <c r="E25" s="213"/>
      <c r="F25" s="213"/>
      <c r="G25" s="213"/>
      <c r="H25" s="213">
        <f t="shared" si="0"/>
        <v>0</v>
      </c>
      <c r="I25" s="213"/>
      <c r="J25" s="214"/>
    </row>
    <row r="26" spans="1:10">
      <c r="A26" s="20" t="s">
        <v>141</v>
      </c>
      <c r="B26" s="213"/>
      <c r="C26" s="213"/>
      <c r="D26" s="213"/>
      <c r="E26" s="213"/>
      <c r="F26" s="213"/>
      <c r="G26" s="213"/>
      <c r="H26" s="213">
        <f t="shared" si="0"/>
        <v>0</v>
      </c>
      <c r="I26" s="213"/>
      <c r="J26" s="214"/>
    </row>
    <row r="27" spans="1:10">
      <c r="A27" s="20" t="s">
        <v>138</v>
      </c>
      <c r="B27" s="213"/>
      <c r="C27" s="213"/>
      <c r="D27" s="213"/>
      <c r="E27" s="213"/>
      <c r="F27" s="213"/>
      <c r="G27" s="213"/>
      <c r="H27" s="213">
        <f t="shared" si="0"/>
        <v>0</v>
      </c>
      <c r="I27" s="213"/>
      <c r="J27" s="214"/>
    </row>
    <row r="28" spans="1:10">
      <c r="A28" s="20" t="s">
        <v>142</v>
      </c>
      <c r="B28" s="213"/>
      <c r="C28" s="213"/>
      <c r="D28" s="213"/>
      <c r="E28" s="213"/>
      <c r="F28" s="213"/>
      <c r="G28" s="213"/>
      <c r="H28" s="213">
        <f t="shared" si="0"/>
        <v>0</v>
      </c>
      <c r="I28" s="213"/>
      <c r="J28" s="214"/>
    </row>
    <row r="29" spans="1:10" ht="13.5" thickBot="1">
      <c r="A29" s="218" t="s">
        <v>143</v>
      </c>
      <c r="B29" s="204"/>
      <c r="C29" s="204"/>
      <c r="D29" s="204"/>
      <c r="E29" s="204"/>
      <c r="F29" s="204"/>
      <c r="G29" s="204"/>
      <c r="H29" s="204">
        <f t="shared" si="0"/>
        <v>0</v>
      </c>
      <c r="I29" s="204"/>
      <c r="J29" s="205"/>
    </row>
    <row r="30" spans="1:10" s="50" customFormat="1" ht="13.5" thickBot="1">
      <c r="A30" s="219" t="s">
        <v>239</v>
      </c>
      <c r="B30" s="220">
        <f>SUM(B10:B29)</f>
        <v>372531</v>
      </c>
      <c r="C30" s="220"/>
      <c r="D30" s="220"/>
      <c r="E30" s="220">
        <f>SUM(E10:E29)</f>
        <v>10000</v>
      </c>
      <c r="F30" s="220"/>
      <c r="G30" s="221">
        <f>SUM(G10:G29)</f>
        <v>4428493.8873000005</v>
      </c>
      <c r="H30" s="221">
        <f t="shared" si="0"/>
        <v>4811024.8873000005</v>
      </c>
      <c r="I30" s="221"/>
      <c r="J30" s="222">
        <f>SUM(J10:J29)</f>
        <v>4811024.8873000005</v>
      </c>
    </row>
    <row r="31" spans="1:10" ht="13.5" thickBot="1">
      <c r="A31" s="223"/>
      <c r="B31" s="224"/>
      <c r="C31" s="224"/>
      <c r="D31" s="224"/>
      <c r="E31" s="224"/>
      <c r="F31" s="224"/>
      <c r="G31" s="224"/>
      <c r="H31" s="224"/>
      <c r="I31" s="224"/>
      <c r="J31" s="225"/>
    </row>
    <row r="32" spans="1:10">
      <c r="A32" s="226"/>
      <c r="B32" s="226"/>
      <c r="C32" s="226"/>
      <c r="D32" s="226"/>
      <c r="E32" s="226"/>
      <c r="F32" s="226"/>
      <c r="G32" s="226"/>
      <c r="H32" s="226"/>
      <c r="I32" s="226"/>
      <c r="J32" s="226"/>
    </row>
  </sheetData>
  <mergeCells count="1">
    <mergeCell ref="B5:H5"/>
  </mergeCells>
  <phoneticPr fontId="0" type="noConversion"/>
  <pageMargins left="0.75" right="0.75" top="1" bottom="1" header="0.5" footer="0.5"/>
  <pageSetup paperSize="9" orientation="landscape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H11" sqref="H11"/>
    </sheetView>
  </sheetViews>
  <sheetFormatPr defaultRowHeight="12.75"/>
  <cols>
    <col min="1" max="1" width="12" style="72" customWidth="1"/>
    <col min="2" max="2" width="41.28515625" style="72" customWidth="1"/>
    <col min="3" max="3" width="12.85546875" style="72" customWidth="1"/>
    <col min="4" max="4" width="16" style="72" customWidth="1"/>
    <col min="5" max="5" width="9.140625" style="72"/>
    <col min="6" max="6" width="11.28515625" style="72" bestFit="1" customWidth="1"/>
    <col min="7" max="7" width="12.85546875" style="72" bestFit="1" customWidth="1"/>
    <col min="8" max="16384" width="9.140625" style="72"/>
  </cols>
  <sheetData>
    <row r="1" spans="1:7" ht="23.25" customHeight="1">
      <c r="A1" s="51"/>
    </row>
    <row r="2" spans="1:7" ht="16.5" customHeight="1">
      <c r="A2" s="133"/>
      <c r="B2" s="134" t="s">
        <v>144</v>
      </c>
      <c r="C2" s="133"/>
      <c r="D2" s="133"/>
    </row>
    <row r="3" spans="1:7" ht="16.5" customHeight="1" thickBot="1">
      <c r="A3" s="133"/>
      <c r="B3" s="133"/>
      <c r="C3" s="133"/>
      <c r="D3" s="133"/>
    </row>
    <row r="4" spans="1:7" ht="16.5" customHeight="1" thickBot="1">
      <c r="A4" s="136" t="s">
        <v>145</v>
      </c>
      <c r="B4" s="167" t="s">
        <v>232</v>
      </c>
      <c r="C4" s="168"/>
      <c r="D4" s="169"/>
    </row>
    <row r="5" spans="1:7" ht="16.5" customHeight="1" thickBot="1">
      <c r="B5" s="137"/>
      <c r="C5" s="137"/>
      <c r="D5" s="137"/>
    </row>
    <row r="6" spans="1:7" ht="16.5" customHeight="1" thickBot="1">
      <c r="A6" s="227" t="s">
        <v>233</v>
      </c>
      <c r="B6" s="228"/>
      <c r="C6" s="228"/>
      <c r="D6" s="229">
        <f>'[1]Centro 2013'!$B$34+'[1]Centro 2013'!$B$35</f>
        <v>99704</v>
      </c>
    </row>
    <row r="7" spans="1:7" ht="16.5" customHeight="1">
      <c r="A7" s="135"/>
      <c r="B7" s="135"/>
      <c r="C7" s="135"/>
      <c r="D7" s="135"/>
    </row>
    <row r="8" spans="1:7" ht="16.5" customHeight="1" thickBot="1">
      <c r="A8" s="141" t="s">
        <v>146</v>
      </c>
      <c r="B8" s="141" t="s">
        <v>147</v>
      </c>
      <c r="C8" s="142" t="s">
        <v>148</v>
      </c>
      <c r="D8" s="142" t="s">
        <v>149</v>
      </c>
    </row>
    <row r="9" spans="1:7" ht="16.5" customHeight="1" thickBot="1">
      <c r="A9" s="230" t="s">
        <v>150</v>
      </c>
      <c r="B9" s="231"/>
      <c r="C9" s="231"/>
      <c r="D9" s="232">
        <f>D10+D14+D17+D18+D19</f>
        <v>33579401.310000002</v>
      </c>
      <c r="F9" s="152"/>
      <c r="G9" s="152"/>
    </row>
    <row r="10" spans="1:7" ht="16.5" customHeight="1">
      <c r="A10" s="143">
        <v>411</v>
      </c>
      <c r="B10" s="135" t="s">
        <v>151</v>
      </c>
      <c r="C10" s="135"/>
      <c r="D10" s="144">
        <f>[1]Arka!$AI$20+'[1]PERMBLEDHESA BANKA'!$AI$38</f>
        <v>14747123</v>
      </c>
    </row>
    <row r="11" spans="1:7" ht="16.5" customHeight="1">
      <c r="A11" s="74">
        <v>161</v>
      </c>
      <c r="B11" s="73" t="s">
        <v>152</v>
      </c>
      <c r="C11" s="73"/>
      <c r="D11" s="139"/>
    </row>
    <row r="12" spans="1:7" ht="16.5" customHeight="1">
      <c r="A12" s="74">
        <v>767</v>
      </c>
      <c r="B12" s="73" t="s">
        <v>153</v>
      </c>
      <c r="C12" s="73"/>
      <c r="D12" s="139"/>
    </row>
    <row r="13" spans="1:7" ht="16.5" customHeight="1">
      <c r="A13" s="74">
        <v>766</v>
      </c>
      <c r="B13" s="73" t="s">
        <v>154</v>
      </c>
      <c r="C13" s="73"/>
      <c r="D13" s="139">
        <v>0</v>
      </c>
    </row>
    <row r="14" spans="1:7" ht="16.5" customHeight="1">
      <c r="A14" s="74">
        <v>581</v>
      </c>
      <c r="B14" s="73" t="s">
        <v>155</v>
      </c>
      <c r="C14" s="73"/>
      <c r="D14" s="139">
        <f>[1]Arka!$AE$20+'[1]PERMBLEDHESA BANKA'!$AE$38</f>
        <v>16468487.199999999</v>
      </c>
    </row>
    <row r="15" spans="1:7" ht="16.5" customHeight="1">
      <c r="A15" s="74">
        <v>467</v>
      </c>
      <c r="B15" s="73" t="s">
        <v>156</v>
      </c>
      <c r="C15" s="73"/>
      <c r="D15" s="139">
        <v>0</v>
      </c>
    </row>
    <row r="16" spans="1:7" ht="16.5" customHeight="1">
      <c r="A16" s="74">
        <v>766</v>
      </c>
      <c r="B16" s="73" t="s">
        <v>226</v>
      </c>
      <c r="C16" s="73"/>
      <c r="D16" s="139"/>
    </row>
    <row r="17" spans="1:7" ht="16.5" customHeight="1">
      <c r="A17" s="74">
        <v>456</v>
      </c>
      <c r="B17" s="73" t="s">
        <v>157</v>
      </c>
      <c r="C17" s="73"/>
      <c r="D17" s="139">
        <f>[1]Arka!$AM$20</f>
        <v>2300000</v>
      </c>
    </row>
    <row r="18" spans="1:7" ht="16.5" customHeight="1">
      <c r="A18" s="74">
        <v>767</v>
      </c>
      <c r="B18" s="32" t="s">
        <v>235</v>
      </c>
      <c r="C18" s="73"/>
      <c r="D18" s="139">
        <f>'[1]PERMBLEDHESA BANKA'!$AM$38</f>
        <v>290.10999999999996</v>
      </c>
    </row>
    <row r="19" spans="1:7" ht="16.5" customHeight="1">
      <c r="A19" s="74"/>
      <c r="B19" s="32" t="s">
        <v>236</v>
      </c>
      <c r="C19" s="73"/>
      <c r="D19" s="139">
        <f>'[1]PERMBLEDHESA BANKA'!$AJ$38</f>
        <v>63501</v>
      </c>
    </row>
    <row r="20" spans="1:7" ht="16.5" customHeight="1" thickBot="1">
      <c r="A20" s="145"/>
      <c r="B20" s="146"/>
      <c r="C20" s="146"/>
      <c r="D20" s="147"/>
    </row>
    <row r="21" spans="1:7" s="50" customFormat="1" ht="16.5" customHeight="1" thickBot="1">
      <c r="A21" s="233" t="s">
        <v>158</v>
      </c>
      <c r="B21" s="231"/>
      <c r="C21" s="231"/>
      <c r="D21" s="232">
        <f>D22+D23+D24+D25+D26+D27+D28+D29+D30+D31+D32+D33+D34+D35+D36</f>
        <v>33364106.800293207</v>
      </c>
      <c r="G21" s="151"/>
    </row>
    <row r="22" spans="1:7" ht="16.5" customHeight="1">
      <c r="A22" s="143">
        <v>421</v>
      </c>
      <c r="B22" s="135" t="s">
        <v>159</v>
      </c>
      <c r="C22" s="135"/>
      <c r="D22" s="144">
        <f>[1]Arka!$N$20+'[1]PERMBLEDHESA BANKA'!$N$38</f>
        <v>3999840</v>
      </c>
    </row>
    <row r="23" spans="1:7" ht="16.5" customHeight="1">
      <c r="A23" s="143"/>
      <c r="B23" s="150" t="s">
        <v>237</v>
      </c>
      <c r="C23" s="135"/>
      <c r="D23" s="144">
        <f>[1]Arka!$S$20</f>
        <v>63501</v>
      </c>
    </row>
    <row r="24" spans="1:7" ht="16.5" customHeight="1">
      <c r="A24" s="74">
        <v>581</v>
      </c>
      <c r="B24" s="73" t="s">
        <v>155</v>
      </c>
      <c r="C24" s="73"/>
      <c r="D24" s="139">
        <f>[1]Arka!$I$20+'[1]PERMBLEDHESA BANKA'!$I$38</f>
        <v>16468487.199999999</v>
      </c>
    </row>
    <row r="25" spans="1:7" ht="16.5" customHeight="1">
      <c r="A25" s="74">
        <v>431</v>
      </c>
      <c r="B25" s="73" t="s">
        <v>160</v>
      </c>
      <c r="C25" s="73"/>
      <c r="D25" s="139">
        <f>[1]Arka!$O$20+[1]Arka!$Q$20+'[1]PERMBLEDHESA BANKA'!$Q$38+'[1]PERMBLEDHESA BANKA'!$O$38</f>
        <v>1428705.9509999999</v>
      </c>
    </row>
    <row r="26" spans="1:7" ht="16.5" customHeight="1">
      <c r="A26" s="74">
        <v>401</v>
      </c>
      <c r="B26" s="73" t="s">
        <v>161</v>
      </c>
      <c r="C26" s="73"/>
      <c r="D26" s="139">
        <f>[1]Arka!$L$20+'[1]PERMBLEDHESA BANKA'!$L$38</f>
        <v>9646212.8699999992</v>
      </c>
    </row>
    <row r="27" spans="1:7" ht="16.5" customHeight="1">
      <c r="A27" s="74">
        <v>444</v>
      </c>
      <c r="B27" s="73" t="s">
        <v>162</v>
      </c>
      <c r="C27" s="73"/>
      <c r="D27" s="139">
        <f>[1]Arka!$R$20</f>
        <v>39603</v>
      </c>
    </row>
    <row r="28" spans="1:7" ht="16.5" customHeight="1">
      <c r="A28" s="74">
        <v>445</v>
      </c>
      <c r="B28" s="73" t="s">
        <v>173</v>
      </c>
      <c r="C28" s="73"/>
      <c r="D28" s="139">
        <f>[1]Arka!$T$20+'[1]PERMBLEDHESA BANKA'!$T$38</f>
        <v>551312.54200000002</v>
      </c>
    </row>
    <row r="29" spans="1:7" ht="16.5" customHeight="1">
      <c r="A29" s="74">
        <v>448</v>
      </c>
      <c r="B29" s="73" t="s">
        <v>218</v>
      </c>
      <c r="C29" s="73"/>
      <c r="D29" s="234"/>
    </row>
    <row r="30" spans="1:7" ht="16.5" customHeight="1">
      <c r="A30" s="74">
        <v>456</v>
      </c>
      <c r="B30" s="73" t="s">
        <v>157</v>
      </c>
      <c r="C30" s="73"/>
      <c r="D30" s="139"/>
    </row>
    <row r="31" spans="1:7" ht="16.5" customHeight="1">
      <c r="A31" s="74">
        <v>661</v>
      </c>
      <c r="B31" s="73" t="s">
        <v>163</v>
      </c>
      <c r="C31" s="73"/>
      <c r="D31" s="139">
        <f>'[1]PERMBLEDHESA BANKA'!$AB$38</f>
        <v>134673.07999999999</v>
      </c>
    </row>
    <row r="32" spans="1:7" ht="16.5" customHeight="1">
      <c r="A32" s="74">
        <v>161</v>
      </c>
      <c r="B32" s="73" t="s">
        <v>164</v>
      </c>
      <c r="C32" s="73"/>
      <c r="D32" s="140">
        <v>1004557</v>
      </c>
    </row>
    <row r="33" spans="1:7" ht="16.5" customHeight="1">
      <c r="A33" s="74">
        <v>628</v>
      </c>
      <c r="B33" s="73" t="s">
        <v>165</v>
      </c>
      <c r="C33" s="73"/>
      <c r="D33" s="139">
        <f>'[1]PERMBLEDHESA BANKA'!$AC$38</f>
        <v>27214.15729321343</v>
      </c>
    </row>
    <row r="34" spans="1:7" ht="16.5" customHeight="1">
      <c r="A34" s="74">
        <v>467</v>
      </c>
      <c r="B34" s="73" t="s">
        <v>166</v>
      </c>
      <c r="C34" s="73"/>
      <c r="D34" s="139"/>
    </row>
    <row r="35" spans="1:7" ht="16.5" customHeight="1">
      <c r="A35" s="74">
        <v>657</v>
      </c>
      <c r="B35" s="32" t="s">
        <v>225</v>
      </c>
      <c r="C35" s="73"/>
      <c r="D35" s="139"/>
    </row>
    <row r="36" spans="1:7" s="36" customFormat="1" ht="16.5" customHeight="1">
      <c r="A36" s="75">
        <v>666</v>
      </c>
      <c r="B36" s="73" t="s">
        <v>228</v>
      </c>
      <c r="C36" s="61"/>
      <c r="D36" s="140"/>
    </row>
    <row r="37" spans="1:7" s="76" customFormat="1" ht="16.5" customHeight="1" thickBot="1">
      <c r="A37" s="148"/>
      <c r="B37" s="149"/>
      <c r="C37" s="149"/>
      <c r="D37" s="149"/>
    </row>
    <row r="38" spans="1:7" ht="16.5" customHeight="1" thickBot="1">
      <c r="A38" s="235"/>
      <c r="B38" s="236" t="s">
        <v>234</v>
      </c>
      <c r="C38" s="237"/>
      <c r="D38" s="238">
        <f>D6+D9-D21</f>
        <v>314998.50970679522</v>
      </c>
      <c r="F38" s="138"/>
      <c r="G38" s="138"/>
    </row>
    <row r="40" spans="1:7">
      <c r="D40" s="77"/>
    </row>
  </sheetData>
  <mergeCells count="1">
    <mergeCell ref="B4:D4"/>
  </mergeCells>
  <phoneticPr fontId="0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3"/>
  <sheetViews>
    <sheetView topLeftCell="A4" workbookViewId="0">
      <selection activeCell="L37" sqref="L37"/>
    </sheetView>
  </sheetViews>
  <sheetFormatPr defaultRowHeight="12.75"/>
  <cols>
    <col min="9" max="9" width="14.140625" customWidth="1"/>
  </cols>
  <sheetData>
    <row r="1" spans="1:9">
      <c r="A1" s="39"/>
      <c r="B1" s="40"/>
      <c r="C1" s="40"/>
      <c r="D1" s="40"/>
      <c r="E1" s="40"/>
      <c r="F1" s="40"/>
      <c r="G1" s="40"/>
      <c r="H1" s="40"/>
      <c r="I1" s="41"/>
    </row>
    <row r="2" spans="1:9">
      <c r="A2" s="42"/>
      <c r="B2" s="15"/>
      <c r="C2" s="15"/>
      <c r="D2" s="15"/>
      <c r="E2" s="15"/>
      <c r="F2" s="15"/>
      <c r="G2" s="15"/>
      <c r="H2" s="15"/>
      <c r="I2" s="43"/>
    </row>
    <row r="3" spans="1:9">
      <c r="A3" s="42"/>
      <c r="B3" s="15"/>
      <c r="C3" s="15"/>
      <c r="D3" s="15"/>
      <c r="E3" s="15"/>
      <c r="F3" s="15"/>
      <c r="G3" s="15"/>
      <c r="H3" s="15"/>
      <c r="I3" s="43"/>
    </row>
    <row r="4" spans="1:9">
      <c r="A4" s="42"/>
      <c r="B4" s="15"/>
      <c r="C4" s="15"/>
      <c r="D4" s="15"/>
      <c r="E4" s="15"/>
      <c r="F4" s="15"/>
      <c r="G4" s="15"/>
      <c r="H4" s="15"/>
      <c r="I4" s="43"/>
    </row>
    <row r="5" spans="1:9">
      <c r="A5" s="42"/>
      <c r="B5" s="15"/>
      <c r="C5" s="15"/>
      <c r="D5" s="15"/>
      <c r="E5" s="15"/>
      <c r="F5" s="15"/>
      <c r="G5" s="15"/>
      <c r="H5" s="15"/>
      <c r="I5" s="43"/>
    </row>
    <row r="6" spans="1:9">
      <c r="A6" s="42"/>
      <c r="B6" s="15"/>
      <c r="C6" s="15"/>
      <c r="D6" s="15"/>
      <c r="E6" s="15"/>
      <c r="F6" s="15"/>
      <c r="G6" s="15"/>
      <c r="H6" s="15"/>
      <c r="I6" s="43"/>
    </row>
    <row r="7" spans="1:9">
      <c r="A7" s="42"/>
      <c r="B7" s="15"/>
      <c r="C7" s="15"/>
      <c r="D7" s="15"/>
      <c r="E7" s="15"/>
      <c r="F7" s="15"/>
      <c r="G7" s="15"/>
      <c r="H7" s="15"/>
      <c r="I7" s="43"/>
    </row>
    <row r="8" spans="1:9">
      <c r="A8" s="42"/>
      <c r="B8" s="15"/>
      <c r="C8" s="15"/>
      <c r="D8" s="15"/>
      <c r="E8" s="15"/>
      <c r="F8" s="15"/>
      <c r="G8" s="15"/>
      <c r="H8" s="15"/>
      <c r="I8" s="43"/>
    </row>
    <row r="9" spans="1:9">
      <c r="A9" s="42"/>
      <c r="B9" s="15"/>
      <c r="C9" s="15"/>
      <c r="D9" s="15"/>
      <c r="E9" s="15"/>
      <c r="F9" s="15"/>
      <c r="G9" s="15"/>
      <c r="H9" s="15"/>
      <c r="I9" s="43"/>
    </row>
    <row r="10" spans="1:9">
      <c r="A10" s="42"/>
      <c r="B10" s="15"/>
      <c r="C10" s="15"/>
      <c r="D10" s="15"/>
      <c r="E10" s="15"/>
      <c r="F10" s="15"/>
      <c r="G10" s="15"/>
      <c r="H10" s="15"/>
      <c r="I10" s="43"/>
    </row>
    <row r="11" spans="1:9">
      <c r="A11" s="42"/>
      <c r="B11" s="15"/>
      <c r="C11" s="15"/>
      <c r="D11" s="15"/>
      <c r="E11" s="15"/>
      <c r="F11" s="15"/>
      <c r="G11" s="15"/>
      <c r="H11" s="15"/>
      <c r="I11" s="43"/>
    </row>
    <row r="12" spans="1:9">
      <c r="A12" s="42"/>
      <c r="H12" s="15"/>
      <c r="I12" s="43"/>
    </row>
    <row r="13" spans="1:9">
      <c r="A13" s="42"/>
      <c r="B13" s="15"/>
      <c r="C13" s="15"/>
      <c r="D13" s="15"/>
      <c r="E13" s="15"/>
      <c r="F13" s="15"/>
      <c r="G13" s="15"/>
      <c r="H13" s="15"/>
      <c r="I13" s="43"/>
    </row>
    <row r="14" spans="1:9">
      <c r="A14" s="42"/>
      <c r="B14" s="15"/>
      <c r="C14" s="15"/>
      <c r="D14" s="15"/>
      <c r="E14" s="15"/>
      <c r="F14" s="15"/>
      <c r="G14" s="15"/>
      <c r="H14" s="15"/>
      <c r="I14" s="43"/>
    </row>
    <row r="15" spans="1:9" ht="18">
      <c r="A15" s="42"/>
      <c r="B15" s="15"/>
      <c r="C15" s="15"/>
      <c r="D15" s="170" t="s">
        <v>231</v>
      </c>
      <c r="E15" s="170"/>
      <c r="F15" s="15"/>
      <c r="G15" s="15"/>
      <c r="H15" s="15"/>
      <c r="I15" s="43"/>
    </row>
    <row r="16" spans="1:9" ht="18">
      <c r="A16" s="42"/>
      <c r="B16" s="170" t="s">
        <v>220</v>
      </c>
      <c r="C16" s="170"/>
      <c r="D16" s="170"/>
      <c r="E16" s="170"/>
      <c r="F16" s="170"/>
      <c r="G16" s="170"/>
      <c r="H16" s="15"/>
      <c r="I16" s="43"/>
    </row>
    <row r="17" spans="1:9">
      <c r="A17" s="42"/>
      <c r="B17" s="15"/>
      <c r="C17" s="15"/>
      <c r="D17" s="15"/>
      <c r="E17" s="15"/>
      <c r="F17" s="15"/>
      <c r="G17" s="15"/>
      <c r="H17" s="15"/>
      <c r="I17" s="43"/>
    </row>
    <row r="18" spans="1:9">
      <c r="A18" s="42"/>
      <c r="B18" s="15"/>
      <c r="C18" s="15"/>
      <c r="D18" s="15"/>
      <c r="E18" s="15"/>
      <c r="F18" s="15"/>
      <c r="G18" s="15"/>
      <c r="H18" s="15"/>
      <c r="I18" s="43"/>
    </row>
    <row r="19" spans="1:9">
      <c r="A19" s="42"/>
      <c r="B19" s="15"/>
      <c r="C19" s="15"/>
      <c r="D19" s="15"/>
      <c r="E19" s="15"/>
      <c r="F19" s="15"/>
      <c r="G19" s="15"/>
      <c r="H19" s="15"/>
      <c r="I19" s="43"/>
    </row>
    <row r="20" spans="1:9">
      <c r="A20" s="42"/>
      <c r="I20" s="43"/>
    </row>
    <row r="21" spans="1:9">
      <c r="A21" s="42"/>
      <c r="I21" s="43"/>
    </row>
    <row r="22" spans="1:9">
      <c r="A22" s="42"/>
      <c r="I22" s="43"/>
    </row>
    <row r="23" spans="1:9">
      <c r="A23" s="42"/>
      <c r="B23" s="15"/>
      <c r="C23" s="15"/>
      <c r="D23" s="15"/>
      <c r="E23" s="15"/>
      <c r="F23" s="15"/>
      <c r="G23" s="15"/>
      <c r="H23" s="15"/>
      <c r="I23" s="43"/>
    </row>
    <row r="24" spans="1:9">
      <c r="A24" s="42"/>
      <c r="B24" s="15"/>
      <c r="C24" s="15"/>
      <c r="D24" s="15"/>
      <c r="E24" s="15"/>
      <c r="F24" s="15"/>
      <c r="G24" s="15"/>
      <c r="H24" s="15"/>
      <c r="I24" s="43"/>
    </row>
    <row r="25" spans="1:9">
      <c r="A25" s="42"/>
      <c r="B25" s="15"/>
      <c r="C25" s="15"/>
      <c r="D25" s="15"/>
      <c r="E25" s="15"/>
      <c r="F25" s="15"/>
      <c r="G25" s="15"/>
      <c r="H25" s="15"/>
      <c r="I25" s="43"/>
    </row>
    <row r="26" spans="1:9">
      <c r="A26" s="42"/>
      <c r="B26" s="15"/>
      <c r="C26" s="15"/>
      <c r="D26" s="15"/>
      <c r="E26" s="15"/>
      <c r="F26" s="15"/>
      <c r="G26" s="15"/>
      <c r="H26" s="15"/>
      <c r="I26" s="43"/>
    </row>
    <row r="27" spans="1:9">
      <c r="A27" s="42"/>
      <c r="B27" s="15"/>
      <c r="C27" s="15"/>
      <c r="D27" s="15"/>
      <c r="E27" s="15"/>
      <c r="F27" s="15"/>
      <c r="G27" s="15"/>
      <c r="H27" s="15"/>
      <c r="I27" s="43"/>
    </row>
    <row r="28" spans="1:9">
      <c r="A28" s="42"/>
      <c r="B28" s="15"/>
      <c r="C28" s="15"/>
      <c r="D28" s="15"/>
      <c r="E28" s="15"/>
      <c r="F28" s="15"/>
      <c r="G28" s="15"/>
      <c r="H28" s="15"/>
      <c r="I28" s="43"/>
    </row>
    <row r="29" spans="1:9">
      <c r="A29" s="42"/>
      <c r="B29" s="15"/>
      <c r="C29" s="15"/>
      <c r="D29" s="15"/>
      <c r="E29" s="15"/>
      <c r="F29" s="15"/>
      <c r="G29" s="15"/>
      <c r="H29" s="15"/>
      <c r="I29" s="43"/>
    </row>
    <row r="30" spans="1:9">
      <c r="A30" s="42"/>
      <c r="B30" s="15"/>
      <c r="C30" s="15"/>
      <c r="D30" s="15"/>
      <c r="E30" s="15"/>
      <c r="F30" s="15"/>
      <c r="G30" s="15"/>
      <c r="H30" s="15"/>
      <c r="I30" s="43"/>
    </row>
    <row r="31" spans="1:9">
      <c r="A31" s="42"/>
      <c r="B31" s="15"/>
      <c r="C31" s="15"/>
      <c r="D31" s="15"/>
      <c r="E31" s="15"/>
      <c r="F31" s="15"/>
      <c r="G31" s="15"/>
      <c r="H31" s="15"/>
      <c r="I31" s="43"/>
    </row>
    <row r="32" spans="1:9">
      <c r="A32" s="42"/>
      <c r="B32" s="15"/>
      <c r="C32" s="15"/>
      <c r="D32" s="15"/>
      <c r="E32" s="15"/>
      <c r="F32" s="15"/>
      <c r="G32" s="15"/>
      <c r="H32" s="15"/>
      <c r="I32" s="43"/>
    </row>
    <row r="33" spans="1:9">
      <c r="A33" s="42"/>
      <c r="B33" s="15"/>
      <c r="C33" s="15"/>
      <c r="D33" s="15"/>
      <c r="E33" s="15"/>
      <c r="F33" s="15"/>
      <c r="G33" s="15"/>
      <c r="H33" s="15"/>
      <c r="I33" s="43"/>
    </row>
    <row r="34" spans="1:9">
      <c r="A34" s="42"/>
      <c r="B34" s="15"/>
      <c r="C34" s="15"/>
      <c r="D34" s="15"/>
      <c r="E34" s="15"/>
      <c r="F34" s="15"/>
      <c r="G34" s="15"/>
      <c r="H34" s="15"/>
      <c r="I34" s="43"/>
    </row>
    <row r="35" spans="1:9" ht="15">
      <c r="A35" s="42"/>
      <c r="B35" s="47" t="s">
        <v>221</v>
      </c>
      <c r="C35" s="15"/>
      <c r="D35" s="15"/>
      <c r="E35" s="15"/>
      <c r="F35" s="15"/>
      <c r="G35" s="15" t="s">
        <v>223</v>
      </c>
      <c r="H35" s="15"/>
      <c r="I35" s="43"/>
    </row>
    <row r="36" spans="1:9" ht="15">
      <c r="A36" s="42"/>
      <c r="B36" s="47"/>
      <c r="C36" s="15"/>
      <c r="D36" s="15"/>
      <c r="E36" s="15"/>
      <c r="F36" s="15"/>
      <c r="G36" s="15"/>
      <c r="H36" s="15"/>
      <c r="I36" s="43"/>
    </row>
    <row r="37" spans="1:9" ht="15">
      <c r="A37" s="42"/>
      <c r="B37" s="47" t="s">
        <v>222</v>
      </c>
      <c r="C37" s="15"/>
      <c r="D37" s="15"/>
      <c r="E37" s="15"/>
      <c r="F37" s="15"/>
      <c r="G37" s="15" t="s">
        <v>224</v>
      </c>
      <c r="H37" s="15"/>
      <c r="I37" s="43"/>
    </row>
    <row r="38" spans="1:9">
      <c r="A38" s="42"/>
      <c r="B38" s="15"/>
      <c r="C38" s="15"/>
      <c r="D38" s="15"/>
      <c r="E38" s="15"/>
      <c r="F38" s="15"/>
      <c r="G38" s="15"/>
      <c r="H38" s="15"/>
      <c r="I38" s="43"/>
    </row>
    <row r="39" spans="1:9">
      <c r="A39" s="42"/>
      <c r="B39" s="15"/>
      <c r="C39" s="15"/>
      <c r="D39" s="15"/>
      <c r="E39" s="15"/>
      <c r="F39" s="15"/>
      <c r="G39" s="15"/>
      <c r="H39" s="15"/>
      <c r="I39" s="43"/>
    </row>
    <row r="40" spans="1:9">
      <c r="A40" s="42"/>
      <c r="B40" s="15"/>
      <c r="C40" s="15"/>
      <c r="D40" s="15"/>
      <c r="E40" s="15"/>
      <c r="F40" s="15"/>
      <c r="G40" s="15"/>
      <c r="H40" s="15"/>
      <c r="I40" s="43"/>
    </row>
    <row r="41" spans="1:9">
      <c r="A41" s="42"/>
      <c r="B41" s="15"/>
      <c r="C41" s="15"/>
      <c r="D41" s="15"/>
      <c r="E41" s="15"/>
      <c r="F41" s="15"/>
      <c r="G41" s="15"/>
      <c r="H41" s="15"/>
      <c r="I41" s="43"/>
    </row>
    <row r="42" spans="1:9">
      <c r="A42" s="42"/>
      <c r="B42" s="15"/>
      <c r="C42" s="15"/>
      <c r="D42" s="15"/>
      <c r="E42" s="15"/>
      <c r="F42" s="15"/>
      <c r="G42" s="15"/>
      <c r="H42" s="15"/>
      <c r="I42" s="43"/>
    </row>
    <row r="43" spans="1:9">
      <c r="A43" s="42"/>
      <c r="B43" s="15"/>
      <c r="C43" s="15"/>
      <c r="D43" s="15"/>
      <c r="E43" s="15"/>
      <c r="F43" s="15"/>
      <c r="G43" s="15"/>
      <c r="H43" s="15"/>
      <c r="I43" s="43"/>
    </row>
    <row r="44" spans="1:9">
      <c r="A44" s="42"/>
      <c r="B44" s="15"/>
      <c r="C44" s="15"/>
      <c r="D44" s="15"/>
      <c r="E44" s="15"/>
      <c r="F44" s="15"/>
      <c r="G44" s="15"/>
      <c r="H44" s="15"/>
      <c r="I44" s="43"/>
    </row>
    <row r="45" spans="1:9">
      <c r="A45" s="42"/>
      <c r="B45" s="15"/>
      <c r="C45" s="15"/>
      <c r="D45" s="15"/>
      <c r="E45" s="15"/>
      <c r="F45" s="15"/>
      <c r="G45" s="15"/>
      <c r="H45" s="15"/>
      <c r="I45" s="43"/>
    </row>
    <row r="46" spans="1:9">
      <c r="A46" s="42"/>
      <c r="B46" s="15"/>
      <c r="C46" s="15"/>
      <c r="D46" s="15"/>
      <c r="E46" s="15"/>
      <c r="F46" s="15"/>
      <c r="G46" s="15"/>
      <c r="H46" s="15"/>
      <c r="I46" s="43"/>
    </row>
    <row r="47" spans="1:9">
      <c r="A47" s="42"/>
      <c r="B47" s="15"/>
      <c r="C47" s="15"/>
      <c r="D47" s="15"/>
      <c r="E47" s="15"/>
      <c r="F47" s="15"/>
      <c r="G47" s="15"/>
      <c r="H47" s="15"/>
      <c r="I47" s="43"/>
    </row>
    <row r="48" spans="1:9">
      <c r="A48" s="42"/>
      <c r="B48" s="15"/>
      <c r="C48" s="15"/>
      <c r="D48" s="15"/>
      <c r="E48" s="15"/>
      <c r="F48" s="15"/>
      <c r="G48" s="15"/>
      <c r="H48" s="15"/>
      <c r="I48" s="43"/>
    </row>
    <row r="49" spans="1:9">
      <c r="A49" s="42"/>
      <c r="B49" s="15"/>
      <c r="C49" s="15"/>
      <c r="D49" s="15"/>
      <c r="E49" s="15"/>
      <c r="F49" s="15"/>
      <c r="G49" s="15"/>
      <c r="H49" s="15"/>
      <c r="I49" s="43"/>
    </row>
    <row r="50" spans="1:9">
      <c r="A50" s="42"/>
      <c r="B50" s="15"/>
      <c r="C50" s="15"/>
      <c r="D50" s="15"/>
      <c r="E50" s="15"/>
      <c r="F50" s="15"/>
      <c r="G50" s="15"/>
      <c r="H50" s="15"/>
      <c r="I50" s="43"/>
    </row>
    <row r="51" spans="1:9">
      <c r="A51" s="42"/>
      <c r="B51" s="15"/>
      <c r="C51" s="15"/>
      <c r="D51" s="15"/>
      <c r="E51" s="15"/>
      <c r="F51" s="15"/>
      <c r="G51" s="15"/>
      <c r="H51" s="15"/>
      <c r="I51" s="43"/>
    </row>
    <row r="52" spans="1:9">
      <c r="A52" s="42"/>
      <c r="B52" s="15"/>
      <c r="C52" s="15"/>
      <c r="D52" s="15"/>
      <c r="E52" s="15"/>
      <c r="F52" s="15"/>
      <c r="G52" s="15"/>
      <c r="H52" s="15"/>
      <c r="I52" s="43"/>
    </row>
    <row r="53" spans="1:9" ht="13.5" thickBot="1">
      <c r="A53" s="44"/>
      <c r="B53" s="45"/>
      <c r="C53" s="45"/>
      <c r="D53" s="45"/>
      <c r="E53" s="45"/>
      <c r="F53" s="45"/>
      <c r="G53" s="45"/>
      <c r="H53" s="45"/>
      <c r="I53" s="46"/>
    </row>
  </sheetData>
  <mergeCells count="2">
    <mergeCell ref="D15:E15"/>
    <mergeCell ref="B16:G16"/>
  </mergeCells>
  <phoneticPr fontId="28" type="noConversion"/>
  <pageMargins left="0.75" right="0.75" top="1" bottom="1" header="0.5" footer="0.5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kapaku</vt:lpstr>
      <vt:lpstr>aktivi dhe pasivi</vt:lpstr>
      <vt:lpstr>te ardh dhe shpenz</vt:lpstr>
      <vt:lpstr>levizjet e kapitalit</vt:lpstr>
      <vt:lpstr>cash flow</vt:lpstr>
      <vt:lpstr>fin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Lenovo</cp:lastModifiedBy>
  <cp:lastPrinted>2014-03-29T11:16:42Z</cp:lastPrinted>
  <dcterms:created xsi:type="dcterms:W3CDTF">1996-10-14T23:33:28Z</dcterms:created>
  <dcterms:modified xsi:type="dcterms:W3CDTF">2014-03-29T11:16:57Z</dcterms:modified>
</cp:coreProperties>
</file>