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2120" windowHeight="7620"/>
  </bookViews>
  <sheets>
    <sheet name="ppf RF" sheetId="1" r:id="rId1"/>
    <sheet name="kap.bilanci" sheetId="13" r:id="rId2"/>
    <sheet name="For bil plote" sheetId="3" r:id="rId3"/>
    <sheet name="For  1 Pash kshsn" sheetId="4" r:id="rId4"/>
    <sheet name="Pash kshsf" sheetId="6" r:id="rId5"/>
    <sheet name="Pfm md" sheetId="5" r:id="rId6"/>
    <sheet name="Pfm mid" sheetId="9" r:id="rId7"/>
    <sheet name="Plk" sheetId="8" r:id="rId8"/>
    <sheet name="Inventar banka" sheetId="15" r:id="rId9"/>
    <sheet name="AAM + AMORTIZIMI" sheetId="21" r:id="rId10"/>
    <sheet name="INVENTAR MJETEVE" sheetId="20" r:id="rId11"/>
    <sheet name="AS  1" sheetId="19" r:id="rId12"/>
    <sheet name="AS 2" sheetId="18" r:id="rId13"/>
    <sheet name="AS 3" sheetId="17" r:id="rId14"/>
    <sheet name="DEKLARATA  VJETORE  ARDHURA" sheetId="12" r:id="rId15"/>
  </sheets>
  <definedNames>
    <definedName name="_xlnm.Print_Area" localSheetId="11">'AS  1'!$A$1:$J$48</definedName>
    <definedName name="_xlnm.Print_Area" localSheetId="12">'AS 2'!$A$1:$J$51</definedName>
    <definedName name="_xlnm.Print_Area" localSheetId="3">'For  1 Pash kshsn'!$A$1:$E$45</definedName>
    <definedName name="_xlnm.Print_Area" localSheetId="2">'For bil plote'!$A$1:$F$139</definedName>
    <definedName name="_xlnm.Print_Area" localSheetId="4">'Pash kshsf'!$A$1:$E$47</definedName>
    <definedName name="_xlnm.Print_Area" localSheetId="5">'Pfm md'!$A$1:$D$43</definedName>
    <definedName name="_xlnm.Print_Area" localSheetId="6">'Pfm mid'!$A$1:$D$48</definedName>
  </definedNames>
  <calcPr calcId="145621"/>
</workbook>
</file>

<file path=xl/calcChain.xml><?xml version="1.0" encoding="utf-8"?>
<calcChain xmlns="http://schemas.openxmlformats.org/spreadsheetml/2006/main">
  <c r="H15" i="15"/>
  <c r="J12" i="8"/>
  <c r="J14"/>
  <c r="I33" i="18"/>
  <c r="I29"/>
  <c r="I17"/>
  <c r="I13"/>
  <c r="I7"/>
  <c r="I38"/>
  <c r="I11" i="19"/>
  <c r="I7"/>
  <c r="I23"/>
  <c r="C34" i="9"/>
  <c r="C26"/>
  <c r="C24"/>
  <c r="C41"/>
  <c r="C43"/>
  <c r="C28" i="5"/>
  <c r="C21"/>
  <c r="C12"/>
  <c r="C35"/>
  <c r="C37"/>
  <c r="D26" i="6"/>
  <c r="D13"/>
  <c r="D21"/>
  <c r="D33"/>
  <c r="D36"/>
  <c r="D27" i="4"/>
  <c r="D17"/>
  <c r="D22"/>
  <c r="D33"/>
  <c r="D35"/>
  <c r="E112" i="3"/>
  <c r="E99"/>
  <c r="E82"/>
  <c r="E89"/>
  <c r="E70"/>
  <c r="E79"/>
  <c r="E66"/>
  <c r="E45"/>
  <c r="E33"/>
  <c r="E39"/>
  <c r="E34"/>
  <c r="E58"/>
  <c r="E21"/>
  <c r="E16"/>
  <c r="E31"/>
  <c r="E60"/>
  <c r="E13"/>
  <c r="D34" i="9"/>
  <c r="D26"/>
  <c r="D24"/>
  <c r="D41"/>
  <c r="D43"/>
  <c r="D28" i="5"/>
  <c r="D21"/>
  <c r="D12"/>
  <c r="D35"/>
  <c r="D37"/>
  <c r="J33" i="18"/>
  <c r="J29"/>
  <c r="J17"/>
  <c r="J13"/>
  <c r="J7"/>
  <c r="J38"/>
  <c r="E26" i="6"/>
  <c r="E13"/>
  <c r="E21"/>
  <c r="E33"/>
  <c r="E36"/>
  <c r="E27" i="4"/>
  <c r="E22"/>
  <c r="E33"/>
  <c r="E35"/>
  <c r="E17"/>
  <c r="E55" i="17"/>
  <c r="D55"/>
  <c r="D44"/>
  <c r="D32"/>
  <c r="D27"/>
  <c r="D18"/>
  <c r="D45"/>
  <c r="D14"/>
  <c r="J11" i="19"/>
  <c r="J7"/>
  <c r="J23"/>
  <c r="F112" i="3"/>
  <c r="F99"/>
  <c r="F82"/>
  <c r="F89"/>
  <c r="F91"/>
  <c r="F114"/>
  <c r="F70"/>
  <c r="F66"/>
  <c r="F79"/>
  <c r="F45"/>
  <c r="F39"/>
  <c r="F34"/>
  <c r="F33"/>
  <c r="F21"/>
  <c r="F16"/>
  <c r="F13"/>
  <c r="F31"/>
  <c r="F60"/>
  <c r="E32" i="21"/>
  <c r="F32"/>
  <c r="H19" i="15"/>
  <c r="H22"/>
  <c r="H28"/>
  <c r="E14" i="17"/>
  <c r="E18"/>
  <c r="E27"/>
  <c r="E45"/>
  <c r="E32"/>
  <c r="E44"/>
  <c r="E29" i="20"/>
  <c r="E46" i="21"/>
  <c r="F46"/>
  <c r="G45"/>
  <c r="G44"/>
  <c r="G43"/>
  <c r="G42"/>
  <c r="G41"/>
  <c r="G40"/>
  <c r="G39"/>
  <c r="G31"/>
  <c r="G30"/>
  <c r="G29"/>
  <c r="G28"/>
  <c r="G27"/>
  <c r="G26"/>
  <c r="G25"/>
  <c r="G32"/>
  <c r="E16"/>
  <c r="G16"/>
  <c r="F16"/>
  <c r="G15"/>
  <c r="G14"/>
  <c r="G13"/>
  <c r="G12"/>
  <c r="G11"/>
  <c r="G10"/>
  <c r="G9"/>
  <c r="K14" i="12"/>
  <c r="K41"/>
  <c r="K50"/>
  <c r="K53"/>
  <c r="I41"/>
  <c r="J17" i="8"/>
  <c r="J18"/>
  <c r="H14"/>
  <c r="H21"/>
  <c r="H32"/>
  <c r="I14"/>
  <c r="I21"/>
  <c r="I32"/>
  <c r="C14"/>
  <c r="C21"/>
  <c r="D14"/>
  <c r="D21"/>
  <c r="D32"/>
  <c r="E14"/>
  <c r="E21"/>
  <c r="E32"/>
  <c r="F14"/>
  <c r="F21"/>
  <c r="F32"/>
  <c r="G14"/>
  <c r="G21"/>
  <c r="G32"/>
  <c r="J31"/>
  <c r="J30"/>
  <c r="J29"/>
  <c r="J27"/>
  <c r="J24"/>
  <c r="J25"/>
  <c r="J26"/>
  <c r="J20"/>
  <c r="J19"/>
  <c r="J15"/>
  <c r="J28"/>
  <c r="G46" i="21"/>
  <c r="F58" i="3"/>
  <c r="E81"/>
  <c r="E91"/>
  <c r="E114"/>
  <c r="J21" i="8"/>
  <c r="C32"/>
  <c r="J32"/>
  <c r="F81" i="3"/>
</calcChain>
</file>

<file path=xl/comments1.xml><?xml version="1.0" encoding="utf-8"?>
<comments xmlns="http://schemas.openxmlformats.org/spreadsheetml/2006/main">
  <authors>
    <author>.</author>
  </authors>
  <commentList>
    <comment ref="B11" authorId="0">
      <text>
        <r>
          <rPr>
            <b/>
            <sz val="8"/>
            <color indexed="81"/>
            <rFont val="Tahoma"/>
          </rPr>
          <t>.:</t>
        </r>
        <r>
          <rPr>
            <sz val="8"/>
            <color indexed="81"/>
            <rFont val="Tahoma"/>
          </rPr>
          <t xml:space="preserve">
pakesimet njihen  si shpenzime dhe rritjet  si apkesim i shpenzimeve (shpenzime negative)</t>
        </r>
      </text>
    </comment>
  </commentList>
</comments>
</file>

<file path=xl/sharedStrings.xml><?xml version="1.0" encoding="utf-8"?>
<sst xmlns="http://schemas.openxmlformats.org/spreadsheetml/2006/main" count="873" uniqueCount="648">
  <si>
    <t>1. Bilanci</t>
  </si>
  <si>
    <t>2. Pasqyra e të ardhurave dhe shpenzimeve</t>
  </si>
  <si>
    <t>3. Pasqyra e lëvizjes së kapitalit</t>
  </si>
  <si>
    <t>4. Pasqyra e flukseve monetare</t>
  </si>
  <si>
    <t>5. Shënimet shpjeguese</t>
  </si>
  <si>
    <t>NR</t>
  </si>
  <si>
    <t>PERSHKRIMI I LLOGARISE</t>
  </si>
  <si>
    <t>Viti</t>
  </si>
  <si>
    <t>Raportues</t>
  </si>
  <si>
    <t>Paraardhes</t>
  </si>
  <si>
    <t>I.</t>
  </si>
  <si>
    <t>AKTIVET</t>
  </si>
  <si>
    <t>AKTIVET  AFATSHKURTERA</t>
  </si>
  <si>
    <t>Aktive monetare</t>
  </si>
  <si>
    <t>Derivative dhe aktive të mbajtura për tregtim</t>
  </si>
  <si>
    <t>Aktive të tjera financiare afatshkurtër</t>
  </si>
  <si>
    <t>Inventari</t>
  </si>
  <si>
    <t>Aktive biologjike afatshkurtër</t>
  </si>
  <si>
    <t>Aktive afatshkurtëra të mbajtura për shitje</t>
  </si>
  <si>
    <t>Parapagimet dhe shpenzimet e shtyra</t>
  </si>
  <si>
    <t>II.</t>
  </si>
  <si>
    <t>AKTIVET AFATGJATA</t>
  </si>
  <si>
    <t>Investimet financiare afatgjata</t>
  </si>
  <si>
    <t>Aktive afatgjata materiale</t>
  </si>
  <si>
    <t>Aktivet Biologjike afatgjata</t>
  </si>
  <si>
    <t>Aktivet afatgjata jomateriale</t>
  </si>
  <si>
    <t>Kapitali aksionar i papaguar</t>
  </si>
  <si>
    <t>Aktive të tjera afatgjata</t>
  </si>
  <si>
    <t>TOTALI   I  AKTIVEVE ( I + II )</t>
  </si>
  <si>
    <t>Derivativët</t>
  </si>
  <si>
    <t>Huamarrjet</t>
  </si>
  <si>
    <t>Grantet dhe të ardhurat e shtyra</t>
  </si>
  <si>
    <t>Provizionet  afatshkurtëra</t>
  </si>
  <si>
    <t>Huatë dhe parapagimet</t>
  </si>
  <si>
    <t>Huatë afatgjata</t>
  </si>
  <si>
    <t>Huamarrje të tjera afatgjata</t>
  </si>
  <si>
    <t>Provizionet afatgjata</t>
  </si>
  <si>
    <t>III.</t>
  </si>
  <si>
    <t>KAPITALI</t>
  </si>
  <si>
    <t>Aksionet  e pakices (pëdoret ne pasqyra e konsoliduara)</t>
  </si>
  <si>
    <t xml:space="preserve">Kapitali i aksonerëve të shoqërisë mëmë (Pf konsoliduara) </t>
  </si>
  <si>
    <t>Kapitali aksionar</t>
  </si>
  <si>
    <t>Primi  i  aksionit</t>
  </si>
  <si>
    <t>Njësitë ose aksionet e thesarit (negative)</t>
  </si>
  <si>
    <t>Rezerva  statutore</t>
  </si>
  <si>
    <t>Rezerva  ligjore</t>
  </si>
  <si>
    <t>Rezerva të tjera</t>
  </si>
  <si>
    <t>Fitimet e pashpërndara</t>
  </si>
  <si>
    <t>Fitimi / Humbja  e vitit  financiar</t>
  </si>
  <si>
    <t xml:space="preserve">TOTALI  I  KAPITALIT   III </t>
  </si>
  <si>
    <t>Totali</t>
  </si>
  <si>
    <t>PASQYRA  E PLOTE   E BILANCIT</t>
  </si>
  <si>
    <t xml:space="preserve"> 3 (i)    - Llogari/Kërkesa të arkëtueshme</t>
  </si>
  <si>
    <t xml:space="preserve"> 3 (ii)   - Llogari /Kërkesa të tjera të arkëtueshme</t>
  </si>
  <si>
    <t xml:space="preserve"> 3 (iii)  - Instrumenta të tjera borxhi</t>
  </si>
  <si>
    <t xml:space="preserve"> 3 (iv)  - Investime të tjera financiare</t>
  </si>
  <si>
    <t xml:space="preserve"> 2 ( i )  - Derivativet</t>
  </si>
  <si>
    <t xml:space="preserve"> 2 ( ii ) - Aktivet e mbajtura  për tregtim</t>
  </si>
  <si>
    <t xml:space="preserve"> 4 ( i )  - Lëndët e para</t>
  </si>
  <si>
    <t xml:space="preserve"> 4 ( ii ) - Prodhim në proçes</t>
  </si>
  <si>
    <t xml:space="preserve"> 4 ( iii ) - Produkte të gatshme</t>
  </si>
  <si>
    <t xml:space="preserve"> 4 ( iv ) - Mallra për rishitje</t>
  </si>
  <si>
    <t xml:space="preserve"> 4 ( v ) - Parapagesat për furnizime </t>
  </si>
  <si>
    <t>TOTALI   I  AKTIVEVE  AFATSHKURTRA ( I )</t>
  </si>
  <si>
    <t>ni</t>
  </si>
  <si>
    <t>me</t>
  </si>
  <si>
    <t>She</t>
  </si>
  <si>
    <t>Referi</t>
  </si>
  <si>
    <t>mi</t>
  </si>
  <si>
    <t>SKK</t>
  </si>
  <si>
    <t>1 ( i ) Aksione dhe pjesmarrje  të tjera ne njesi të kontrolluar</t>
  </si>
  <si>
    <t>1 (ii)  Aksione dhe investime të tjera në pjesëmarrje</t>
  </si>
  <si>
    <t>1 (iii) Aksione dhe letra të tjera me vlerë</t>
  </si>
  <si>
    <t>1 (iv)  Llogari / Kërkesa të arkëtueshme afatgjata</t>
  </si>
  <si>
    <t>2 ( i )  Toka</t>
  </si>
  <si>
    <t>2 ( ii ) Ndërtesa</t>
  </si>
  <si>
    <t xml:space="preserve">2 (iii ) Makineri  dhe pajisje  </t>
  </si>
  <si>
    <t>2 ( iv) Aktive të tjera afatgjata materiale (me vlere kontabel)</t>
  </si>
  <si>
    <t>4 ( i )   Emri i mirë</t>
  </si>
  <si>
    <t xml:space="preserve">4 ( ii )  Shpenzimet  e zhvillimit </t>
  </si>
  <si>
    <t>4 (iii )  Aktive të tjera afatgjata jomateriale</t>
  </si>
  <si>
    <t>TOTALI   I  AKTIVEVE ( II )</t>
  </si>
  <si>
    <t>3,9</t>
  </si>
  <si>
    <t>5,9</t>
  </si>
  <si>
    <t>PASIVET   DHE  KAPITALI</t>
  </si>
  <si>
    <t>PASIVET  AFATSHKURTERA</t>
  </si>
  <si>
    <t>2 ( i )  Huatë dhe oblogacionet afatshkurtëra</t>
  </si>
  <si>
    <t>2 (ii )  Kthimet /ripagesat e huave afatgjata</t>
  </si>
  <si>
    <t>2 (iii ) Bono të konvertueshme</t>
  </si>
  <si>
    <t>3 ( i )  Të pagueshme ndaj furnitorëve</t>
  </si>
  <si>
    <t xml:space="preserve">3 ( ii ) Të pagueshme ndaj punonjësve </t>
  </si>
  <si>
    <t>3 ( iii ) Detyrime tatimore</t>
  </si>
  <si>
    <t>3 ( iv ) Hua të tjera</t>
  </si>
  <si>
    <t>3 ( v )  Parapagimet e arkëtuara</t>
  </si>
  <si>
    <t>TOTALI  I  DETYRIMEVE  AFATSHKURTRA ( I )</t>
  </si>
  <si>
    <t>PASIVET  AFATGJATA</t>
  </si>
  <si>
    <t>3,7</t>
  </si>
  <si>
    <t>1 ( i )   Hua,bono dhe detyrime nga qiraja financiare</t>
  </si>
  <si>
    <t>1 ( ii )  Bonot e konvertueshme</t>
  </si>
  <si>
    <t xml:space="preserve">TOTALI  I  PASIVEVE AFATGJATA ( II ) </t>
  </si>
  <si>
    <t xml:space="preserve">TOTALI  I  PASIVEVE  ( I + II ) </t>
  </si>
  <si>
    <t xml:space="preserve">TOTALI   I  PASIVEVE  DHE  KAPITALIT  ( I+ II+ III ) </t>
  </si>
  <si>
    <t>1,5</t>
  </si>
  <si>
    <t>PASQYRA E TE ARDHURAVE  DHE SHPENZIMEVE   (P.A.SH.)</t>
  </si>
  <si>
    <t>KLASIFIKIMI  I SHPENZIMEVE  SIPAS NATYRES</t>
  </si>
  <si>
    <t>Nr</t>
  </si>
  <si>
    <t>PERSHKRIMI  I VEPRIMIT</t>
  </si>
  <si>
    <t>Shenim</t>
  </si>
  <si>
    <t>Shitjet  neto</t>
  </si>
  <si>
    <t>x</t>
  </si>
  <si>
    <t>Ndryshimet në inventarin e produkteve të gatshme</t>
  </si>
  <si>
    <t>dhe të punës në proçes</t>
  </si>
  <si>
    <t>Puna e kyer nga njësia ekonomike  raportuese për</t>
  </si>
  <si>
    <t>qëllimet e veta dhe e kapitalizuar</t>
  </si>
  <si>
    <t xml:space="preserve">Mallrat,lëndët e para dhe shërbimet </t>
  </si>
  <si>
    <t>Shpenzimet të tjera nga veprimtaritë e shfrytëzimit</t>
  </si>
  <si>
    <t>Shpenzime të personelit</t>
  </si>
  <si>
    <t>7-1 Pagat</t>
  </si>
  <si>
    <t>7-2 Shpenzimet e sigurimeve shoqërore</t>
  </si>
  <si>
    <t>7-3 Shpenzimet për pensionet</t>
  </si>
  <si>
    <t>Rënia në vlerë(zhvlerësimi ) dhe amortizimi</t>
  </si>
  <si>
    <t>(x)</t>
  </si>
  <si>
    <t>Fitimi (humbja) nga veprimtaritë e shfrytëzimit</t>
  </si>
  <si>
    <t xml:space="preserve">Të ardhurat dhe shpenzimet  financiare nga njësite </t>
  </si>
  <si>
    <t>e  kontrolluara</t>
  </si>
  <si>
    <t>x (x)</t>
  </si>
  <si>
    <t xml:space="preserve">Të ardhurat dhe shpenzimet  financiare nga </t>
  </si>
  <si>
    <t>pjesëmarrjet</t>
  </si>
  <si>
    <t xml:space="preserve">Të ardhurat dhe shpenzime të tjera financiare </t>
  </si>
  <si>
    <t>12-1 Të ardhurat dhe shpenzimet financiare nga investime</t>
  </si>
  <si>
    <t xml:space="preserve"> të tjera financiare  afatgjata</t>
  </si>
  <si>
    <t xml:space="preserve">12-3 Fitimet (humbjet) nga kursi i këmbimit </t>
  </si>
  <si>
    <t>12-2 Të ardhurat dhe shpenzimet nga interesi</t>
  </si>
  <si>
    <t xml:space="preserve">12-4 Të ardhura dhe shpenzime të tjera financiare </t>
  </si>
  <si>
    <t>Fitimi (humbja) para tatimit</t>
  </si>
  <si>
    <t xml:space="preserve">Shpenzimi i tatimit mbi fitimin </t>
  </si>
  <si>
    <r>
      <t xml:space="preserve">Të ardhura të tjera ( </t>
    </r>
    <r>
      <rPr>
        <b/>
        <i/>
        <sz val="12"/>
        <rFont val="Arial"/>
        <family val="2"/>
      </rPr>
      <t>nga veprimtaritë e shfrytëzimit</t>
    </r>
    <r>
      <rPr>
        <b/>
        <sz val="12"/>
        <rFont val="Arial"/>
        <family val="2"/>
      </rPr>
      <t xml:space="preserve"> )</t>
    </r>
  </si>
  <si>
    <t>Fitimi (humbja) neto e vitit financiar</t>
  </si>
  <si>
    <t>Shenim: x jane te ardhura ; (x) jane  shpenzime</t>
  </si>
  <si>
    <t>Pjesa e fitimit  neto për aksionarët e shoqërisë mëmë</t>
  </si>
  <si>
    <t>Pjesa e fitimit  neto për aksionarët e pakicës</t>
  </si>
  <si>
    <t xml:space="preserve">PASQYRA  E FLUKSIT MONETAR </t>
  </si>
  <si>
    <t>Sipas metodes direkte</t>
  </si>
  <si>
    <t>Pasqyra e fluksit monetar</t>
  </si>
  <si>
    <t>Metoda  Direkte</t>
  </si>
  <si>
    <t xml:space="preserve">Periudha </t>
  </si>
  <si>
    <t>raportuese</t>
  </si>
  <si>
    <t>paraardhse</t>
  </si>
  <si>
    <t xml:space="preserve">Fluksi monetar nga veprimtaritë e shfrytëzimit </t>
  </si>
  <si>
    <t>Pasqyra e të ardhurave dhe shpenzimeve ( P.A.SH.)</t>
  </si>
  <si>
    <t xml:space="preserve">Klasifikimi i shpenzimeve sipas funksionit </t>
  </si>
  <si>
    <t>Përshkrimi</t>
  </si>
  <si>
    <t xml:space="preserve">Viti </t>
  </si>
  <si>
    <t>Shitjet neto</t>
  </si>
  <si>
    <t>(X)</t>
  </si>
  <si>
    <t>që  lidhet  me  proçesin  e  prodhimit</t>
  </si>
  <si>
    <t>Fitimi(humbja) bruto</t>
  </si>
  <si>
    <t>X</t>
  </si>
  <si>
    <t xml:space="preserve">Të ardhura  të tjera  nga veprimtritë e shfrytëzimit   </t>
  </si>
  <si>
    <t>Shpenzime të  tjera  të zakonshme</t>
  </si>
  <si>
    <t>Fitimi (humbja) nga veprimtaritë  e  shfrytëzimit</t>
  </si>
  <si>
    <t>X(X)</t>
  </si>
  <si>
    <t>Të  ardhurat   dhe  shpenzimet nga investime në pjesëmarrje</t>
  </si>
  <si>
    <t>Të ardhurat  dhe  shpenzimet financiare</t>
  </si>
  <si>
    <t>11.1 Të ardhurat  dhe  shpenzimet financiare nga investimet</t>
  </si>
  <si>
    <t xml:space="preserve">        e tjera financiare  afatgjata</t>
  </si>
  <si>
    <t>11.2 Të ardhurat dhe shpenzimet nga  interesi</t>
  </si>
  <si>
    <t>11.3 Fitimet (humbjet) nga kursi i këmbimit</t>
  </si>
  <si>
    <t>11.4 Të  ardhura  dhe shpenzime  të tjera  financiare</t>
  </si>
  <si>
    <t>Shpenzimet  e  tatimit të fitimit</t>
  </si>
  <si>
    <t>Fitimi (humbja) neto e vitit  financiar</t>
  </si>
  <si>
    <t>14.1 Përfshin:Pjesën e  fitimit neto për  aksionarët e shoqërise mëmë</t>
  </si>
  <si>
    <t>X1</t>
  </si>
  <si>
    <t>14.2 Pjesën e fitimit neto  për  aksionarët  e  pakicës</t>
  </si>
  <si>
    <t>X2</t>
  </si>
  <si>
    <r>
      <t>Kostoja  e  mallrave  të  shitura</t>
    </r>
    <r>
      <rPr>
        <sz val="12"/>
        <rFont val="Arial"/>
        <family val="2"/>
      </rPr>
      <t xml:space="preserve">  </t>
    </r>
    <r>
      <rPr>
        <i/>
        <sz val="12"/>
        <rFont val="Arial"/>
        <family val="2"/>
      </rPr>
      <t>Pjesa  përkatëse  e  llogarive</t>
    </r>
  </si>
  <si>
    <t>kostove të  shpërndarjes</t>
  </si>
  <si>
    <r>
      <t>Kostot  e  shpërndarjes</t>
    </r>
    <r>
      <rPr>
        <sz val="12"/>
        <rFont val="Arial"/>
        <family val="2"/>
      </rPr>
      <t xml:space="preserve"> : </t>
    </r>
    <r>
      <rPr>
        <i/>
        <sz val="12"/>
        <rFont val="Arial"/>
        <family val="2"/>
      </rPr>
      <t xml:space="preserve">Pjesa  përkatëse  e  llogarive të </t>
    </r>
  </si>
  <si>
    <t xml:space="preserve">lidhet  me  shpenzimet e administrimit </t>
  </si>
  <si>
    <r>
      <t>Shpenzimet administrative</t>
    </r>
    <r>
      <rPr>
        <sz val="12"/>
        <rFont val="Arial"/>
        <family val="2"/>
      </rPr>
      <t xml:space="preserve"> :</t>
    </r>
    <r>
      <rPr>
        <i/>
        <sz val="12"/>
        <rFont val="Arial"/>
        <family val="2"/>
      </rPr>
      <t xml:space="preserve">Pjesa  përkatëse e  llogarive që </t>
    </r>
  </si>
  <si>
    <t xml:space="preserve">Të  ardhurat  dhe  zhpenzimet  financiare  nga  njësitë e </t>
  </si>
  <si>
    <t>kontrolluara</t>
  </si>
  <si>
    <t>Kapitali</t>
  </si>
  <si>
    <t>Toka</t>
  </si>
  <si>
    <t>Akciza</t>
  </si>
  <si>
    <t>SHPENZIMET</t>
  </si>
  <si>
    <t>Shpenzime transporti</t>
  </si>
  <si>
    <t>Komisione</t>
  </si>
  <si>
    <t xml:space="preserve">Mjetet monetare (MM) të arkëtuara nga klientët </t>
  </si>
  <si>
    <t>MM të paguara ndaj furnitorëve dhe  punonjësve</t>
  </si>
  <si>
    <t xml:space="preserve">MM të ardhura nga veprimtaritë </t>
  </si>
  <si>
    <t>Interesi i paguar</t>
  </si>
  <si>
    <t xml:space="preserve">Tatim mbi fitimin i paguar </t>
  </si>
  <si>
    <t xml:space="preserve">MM neto nga veprimtaritë e shfrytëzimit </t>
  </si>
  <si>
    <t xml:space="preserve">Fluksi monetar nga veprimtaritë investuese </t>
  </si>
  <si>
    <t xml:space="preserve">Blerja e njësisë së kontrolluar X minus paratë e arkëtuara </t>
  </si>
  <si>
    <t>Blerja e aktiveve  afatgjata materiale</t>
  </si>
  <si>
    <t>Të ardhurat nga shitja e pajisjeve</t>
  </si>
  <si>
    <t>Interesi i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</si>
  <si>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</si>
  <si>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</si>
  <si>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</si>
  <si>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 afatgjata</t>
  </si>
  <si>
    <t>Pagesat e detyrimeve  të qirasë financiare</t>
  </si>
  <si>
    <t>Dividentë të paguar</t>
  </si>
  <si>
    <t>MM neto e përdorur në veprimtaritë financiare</t>
  </si>
  <si>
    <t>Rritja/Rënia neto e mjeteve monetare</t>
  </si>
  <si>
    <t>Mjetet monetare në fillim  të periudhës kontabël</t>
  </si>
  <si>
    <t>Sipas metodes indirekte</t>
  </si>
  <si>
    <t>Metoda  indirekte</t>
  </si>
  <si>
    <t>Mjetet monetare në fund  të periudhës kontabël</t>
  </si>
  <si>
    <t>Fitimi para tatimit</t>
  </si>
  <si>
    <t>Rregullime për :</t>
  </si>
  <si>
    <t xml:space="preserve">                       2.1 Amortizimin</t>
  </si>
  <si>
    <t xml:space="preserve">                       2.2 Humbje nga këmbimet valutore</t>
  </si>
  <si>
    <t xml:space="preserve">                       2.3 Të ardhura nga Investimet</t>
  </si>
  <si>
    <t xml:space="preserve">                       2.4 Shpenzime  për interesa</t>
  </si>
  <si>
    <t>Rritje/Rënie në tepricën e kërkesave të arkëtueshme nga</t>
  </si>
  <si>
    <t>aktiviteti ,si dhe kërkesave të arkëtueshme të tjera</t>
  </si>
  <si>
    <t>Rritje/Rënie në tepricën e inventarit</t>
  </si>
  <si>
    <t>Rritje/Rënie në tepricën e detyrimeve, për t'u paguar nga</t>
  </si>
  <si>
    <t>aktiviteti</t>
  </si>
  <si>
    <t>MM të përfituara nga aktivitetet</t>
  </si>
  <si>
    <t>Tatim mbi fitimin i paguar</t>
  </si>
  <si>
    <t>MM neto nga aktivitetet e shfrytëzimit</t>
  </si>
  <si>
    <t>I</t>
  </si>
  <si>
    <t>II</t>
  </si>
  <si>
    <t xml:space="preserve">Blerja e shoqërisë së kontrolluar X minus paratë e arkëtuara </t>
  </si>
  <si>
    <t>Dividentët e arkëtuar</t>
  </si>
  <si>
    <t>MM neto, e përdorur në aktivitetet investuese</t>
  </si>
  <si>
    <t>Fluksi monetar nga veprimtaritë  financiare</t>
  </si>
  <si>
    <t>III</t>
  </si>
  <si>
    <t>Hyrje nga emetimi i kapitalit aksionar</t>
  </si>
  <si>
    <t>Hyrje nga huamarrje  afatgjata</t>
  </si>
  <si>
    <t>Dividentët e paguar</t>
  </si>
  <si>
    <t>MM neto, e përdorur në aktivitetet financiare</t>
  </si>
  <si>
    <t xml:space="preserve">PASQYRA  E  LEVIZJES  SE  KAPITALIT  </t>
  </si>
  <si>
    <t>Efekti i ndryshimeve në politikat kontabël</t>
  </si>
  <si>
    <t>Pozicioni i rregulluar</t>
  </si>
  <si>
    <t>Fitimi neto i periudhës kontabël</t>
  </si>
  <si>
    <t xml:space="preserve">Dividentët e paguar/deklaruar </t>
  </si>
  <si>
    <t xml:space="preserve">Transferime në rezervën e detyrueshme ligjore </t>
  </si>
  <si>
    <t>Transferime në rezervën e detyrueshme statutore</t>
  </si>
  <si>
    <t>Emetim i kapitalit aksionar</t>
  </si>
  <si>
    <t>Efekte të ndryshimeve të kurseve të këmbimit</t>
  </si>
  <si>
    <t>gjate konsolidimit</t>
  </si>
  <si>
    <t>Fitimi neto për periudhën kontabël</t>
  </si>
  <si>
    <t>Krijimi rezervave të rivlerësimit</t>
  </si>
  <si>
    <t>Aksionar</t>
  </si>
  <si>
    <t>Primi i</t>
  </si>
  <si>
    <t>Aksionit</t>
  </si>
  <si>
    <t xml:space="preserve">Aksionet </t>
  </si>
  <si>
    <t>e thesarit</t>
  </si>
  <si>
    <t>Rezerva</t>
  </si>
  <si>
    <t>statutore</t>
  </si>
  <si>
    <t>dhe ligjore</t>
  </si>
  <si>
    <t xml:space="preserve">Rezerva të </t>
  </si>
  <si>
    <t>konvertimit të</t>
  </si>
  <si>
    <t>monedhave të</t>
  </si>
  <si>
    <t>huaja</t>
  </si>
  <si>
    <t>Shpërndarë</t>
  </si>
  <si>
    <t>i  pa</t>
  </si>
  <si>
    <t xml:space="preserve">Fitimi </t>
  </si>
  <si>
    <t xml:space="preserve">Rezerva </t>
  </si>
  <si>
    <t>të tjera</t>
  </si>
  <si>
    <t xml:space="preserve">                       Kapitali  aksionar që i përket  aksionarëve të shoqërisë mëmë</t>
  </si>
  <si>
    <t>Aksione të thesarit të riblera</t>
  </si>
  <si>
    <t xml:space="preserve">      PASQYRAT  FINANCIARE</t>
  </si>
  <si>
    <t xml:space="preserve">     (Mbështetur në Ligjin nr. 9228 , datë 29.04.2004 " Për kontabilitetin dhe Pasqyrat</t>
  </si>
  <si>
    <t xml:space="preserve">    Financiare " , të ndryshuar , dhe në Standartet Kombëtare të Kontabilitetit  -  SKK 2 )</t>
  </si>
  <si>
    <t xml:space="preserve">            Të  dhëna  identifikuese</t>
  </si>
  <si>
    <t xml:space="preserve">            Të  dhëna të tjera</t>
  </si>
  <si>
    <t>Emri</t>
  </si>
  <si>
    <t>Individuale</t>
  </si>
  <si>
    <t>Pasqyra financiare</t>
  </si>
  <si>
    <t>NIPT</t>
  </si>
  <si>
    <t>Të konsoliduara</t>
  </si>
  <si>
    <t>Adresa</t>
  </si>
  <si>
    <t>Monedha</t>
  </si>
  <si>
    <t>Data e krijimit</t>
  </si>
  <si>
    <t>Rrumbullakimi</t>
  </si>
  <si>
    <t>Nr.Rregj.Tregtar</t>
  </si>
  <si>
    <t>Periudha Kontabël</t>
  </si>
  <si>
    <t>Fusha e veprimtarise</t>
  </si>
  <si>
    <t>Data e plotësimit të P.F</t>
  </si>
  <si>
    <t>26.04.2006</t>
  </si>
  <si>
    <t>Lek</t>
  </si>
  <si>
    <t>Perfaqsuesi  i Firmes</t>
  </si>
  <si>
    <t>Hartuesi i  P.Financiare</t>
  </si>
  <si>
    <t xml:space="preserve">Drejtuar  : </t>
  </si>
  <si>
    <t>Drejtoria  Rajonale Tatimeve</t>
  </si>
  <si>
    <t xml:space="preserve">    </t>
  </si>
  <si>
    <t>Shkoder</t>
  </si>
  <si>
    <t>Lenda :</t>
  </si>
  <si>
    <t xml:space="preserve">Në mbështetje te  ligjit Nr.9228 date 29.04.2004 " Për kontabilitetin dhe Pasqyrat </t>
  </si>
  <si>
    <t xml:space="preserve">financiare "  si dhe  Standartet Kombetare Kontabilitetit  pikerisht  sipas SKK 2 </t>
  </si>
  <si>
    <t xml:space="preserve">paragrafi 6  , bashkengjitur  po ju dergojme pasqyrat e duhura per kete qëllim </t>
  </si>
  <si>
    <t>Duke  ju  falenderuar  per  bashkepunimin.</t>
  </si>
  <si>
    <t>Kapitalizimi i fitimit të pashpërndarë dhe rezervave ligj</t>
  </si>
  <si>
    <t>SUBJEKTI  "  XHELDAZ   " Sh.A</t>
  </si>
  <si>
    <t>Xhemal     DARA</t>
  </si>
  <si>
    <t>NIPT K 46801001 R</t>
  </si>
  <si>
    <t>XHELDAZ    SH.A</t>
  </si>
  <si>
    <t>K46801001 R</t>
  </si>
  <si>
    <t xml:space="preserve"> Rr.Alqi  Kondi</t>
  </si>
  <si>
    <t>Nr.21</t>
  </si>
  <si>
    <t>Ngjitur Hotel Argenti Shkoder</t>
  </si>
  <si>
    <t>01.06.2004</t>
  </si>
  <si>
    <t>Tregti</t>
  </si>
  <si>
    <t>Vajra  lubrifikante, goma , bateri Import -Eksport</t>
  </si>
  <si>
    <t>SUBJEKTI  "  XHELDAZ  " Sh.A</t>
  </si>
  <si>
    <t>NIPT K 46801001R</t>
  </si>
  <si>
    <t>UBA  BANK  ALL</t>
  </si>
  <si>
    <t xml:space="preserve">Emri  i  Bankes </t>
  </si>
  <si>
    <t xml:space="preserve">                                           LLOJI  I  MONEDHES </t>
  </si>
  <si>
    <t>LEKE</t>
  </si>
  <si>
    <t>USD</t>
  </si>
  <si>
    <t>KURSI</t>
  </si>
  <si>
    <t>EURO</t>
  </si>
  <si>
    <t xml:space="preserve">VLERA LEKE </t>
  </si>
  <si>
    <t>ALPHA BANK   ALL</t>
  </si>
  <si>
    <t xml:space="preserve">TOTALI </t>
  </si>
  <si>
    <t>Numri i Vendosjes se Dokumentit (NVD)</t>
  </si>
  <si>
    <t>DEKLARATA  ANALITIKE PER</t>
  </si>
  <si>
    <t>(vetem per perdorim zyrtar)</t>
  </si>
  <si>
    <t>TATIMIN  MBI  TE ARDHURAT</t>
  </si>
  <si>
    <t>Periudha  tatimore</t>
  </si>
  <si>
    <t xml:space="preserve">VITI </t>
  </si>
  <si>
    <t>EMERTIMI</t>
  </si>
  <si>
    <t xml:space="preserve">      Sipas bilancit</t>
  </si>
  <si>
    <t xml:space="preserve">         Fiskale</t>
  </si>
  <si>
    <t>Totali i te Ardhurave</t>
  </si>
  <si>
    <t>[1]</t>
  </si>
  <si>
    <t>[2]</t>
  </si>
  <si>
    <t>Totali i shpenzimeve</t>
  </si>
  <si>
    <t>[3]</t>
  </si>
  <si>
    <t>[4]</t>
  </si>
  <si>
    <t>Total shpenzimet e pazbritshme sipas ligjit (neni 21)</t>
  </si>
  <si>
    <t>[5]</t>
  </si>
  <si>
    <t>[a] kosto e blerjes  dhe e permirisimit te tokes dhe te truallit</t>
  </si>
  <si>
    <t>[6]</t>
  </si>
  <si>
    <t>[b] kosto e blerjes dhe e permiresimit  per aktive objekt amortizimi</t>
  </si>
  <si>
    <t>[7]</t>
  </si>
  <si>
    <t>[c] zmadhimi I kapitalit themeltar te shoqerise ose kontributit te secilit</t>
  </si>
  <si>
    <t>[8]</t>
  </si>
  <si>
    <t>person ne ortakeri</t>
  </si>
  <si>
    <t>[ç] vlera e shperblimeve  ne natyre</t>
  </si>
  <si>
    <t>[9]</t>
  </si>
  <si>
    <t xml:space="preserve">[d] kontributet vullnetare  te pensioneve </t>
  </si>
  <si>
    <t>[10]</t>
  </si>
  <si>
    <t>[dh] dividentet e deklaruar dhe ndarja e fitimit</t>
  </si>
  <si>
    <t>[11]</t>
  </si>
  <si>
    <t>[e] interesat e paguara mbi interesin maksimal te kredise te caktuar</t>
  </si>
  <si>
    <t>[12]</t>
  </si>
  <si>
    <t>nga  Banka  e  Shqiperise</t>
  </si>
  <si>
    <t>[ë]  gjobat, kamat-vonesat dhe kushtet  e tjera penale</t>
  </si>
  <si>
    <t>[13]</t>
  </si>
  <si>
    <t>[f] krijimi ose rritja e rezervave e fondeve te tjera</t>
  </si>
  <si>
    <t>[14]</t>
  </si>
  <si>
    <t xml:space="preserve">[g] tatim  mbi te  ardhurat personale,akcize, tatim mbi fitimin dhe </t>
  </si>
  <si>
    <t>[15]</t>
  </si>
  <si>
    <t>tatim mbi vleren e shtuar  te zbritshme</t>
  </si>
  <si>
    <t>[gj] shpenzimet e perfaqsimit , pritje  percjellje</t>
  </si>
  <si>
    <t>[16]</t>
  </si>
  <si>
    <t>[h] shpenzimet e konsumit personal</t>
  </si>
  <si>
    <t>[17]</t>
  </si>
  <si>
    <t>[i] shpenzime te cilat tejkalojne kufijte e percaktuar me ligje</t>
  </si>
  <si>
    <t>[18]</t>
  </si>
  <si>
    <t xml:space="preserve">[j] shpenzime  per  dhurata </t>
  </si>
  <si>
    <t>[19]</t>
  </si>
  <si>
    <t>[k]  çdo lloj shpenzimi , masa e te  cilit  nuk vertetohet me  dokumenta</t>
  </si>
  <si>
    <t>[20]</t>
  </si>
  <si>
    <t>[l]  interesi I paguar  kur  huaja dhe parapagimet tejkalojne  kater here</t>
  </si>
  <si>
    <t>[21]</t>
  </si>
  <si>
    <t>kapitalin themeltar</t>
  </si>
  <si>
    <t>[ll]  nëse  baza  e  amortizimit  eshte nje  shume  negative</t>
  </si>
  <si>
    <t>[22]</t>
  </si>
  <si>
    <t xml:space="preserve">[m]  shpenzime per  sherbime teknike , konsulence , menaxhim te </t>
  </si>
  <si>
    <t>[23]</t>
  </si>
  <si>
    <t>palikujduara  brenda  periudhes  tatimore</t>
  </si>
  <si>
    <t>[n] amortizimi nga rivlersimi I aktiveve  te  qëndrueshme</t>
  </si>
  <si>
    <t>[24]</t>
  </si>
  <si>
    <t>REZULTATI  I VITIT  USHTRIMOR:</t>
  </si>
  <si>
    <t>Humbja</t>
  </si>
  <si>
    <t>[25]</t>
  </si>
  <si>
    <t>[26]</t>
  </si>
  <si>
    <t>Fitimi</t>
  </si>
  <si>
    <t>[27]</t>
  </si>
  <si>
    <t>[28]</t>
  </si>
  <si>
    <t>Humbja  për tu mbartur nga 1 vit me pare</t>
  </si>
  <si>
    <t>[29]</t>
  </si>
  <si>
    <t>Humbja  për tu mbartur nga 2 vit me pare</t>
  </si>
  <si>
    <t>[30]</t>
  </si>
  <si>
    <t>Humbja  për tu mbartur nga 3 vit me pare</t>
  </si>
  <si>
    <t>[31]</t>
  </si>
  <si>
    <t>Shuma  e humbjes  për tu mbartur  në vitin ushtrimor</t>
  </si>
  <si>
    <t>[32]</t>
  </si>
  <si>
    <t>[33]</t>
  </si>
  <si>
    <t>Shuma  e  humbjeve  qe nuk mbarten për efekt fiskal</t>
  </si>
  <si>
    <t>[34]</t>
  </si>
  <si>
    <t>E-TAF000/a</t>
  </si>
  <si>
    <t>Fitim  i  tatueshem</t>
  </si>
  <si>
    <t>[35]</t>
  </si>
  <si>
    <t>Tatim  fitimi  i  llogaritur</t>
  </si>
  <si>
    <t>[36]</t>
  </si>
  <si>
    <t>Zbritje  nga fitimi ( rezervat ligjore)</t>
  </si>
  <si>
    <t>[37]</t>
  </si>
  <si>
    <t>[38]</t>
  </si>
  <si>
    <t>Fitimi neto per tu shperndare nga periudha ushtrimore</t>
  </si>
  <si>
    <t>[39]</t>
  </si>
  <si>
    <t>Fitimi neto per tu shperndare nga vitet e kaluara</t>
  </si>
  <si>
    <t>[40]</t>
  </si>
  <si>
    <t>Shtese  kapitali nga  fitimi</t>
  </si>
  <si>
    <t>[41]</t>
  </si>
  <si>
    <t>Divedente per tu shperndare</t>
  </si>
  <si>
    <t>[42]</t>
  </si>
  <si>
    <t>Tatimi  mbi dividentin  i llogaritur</t>
  </si>
  <si>
    <t>[43]</t>
  </si>
  <si>
    <t xml:space="preserve">    Llogaritja  e  Amortizimit </t>
  </si>
  <si>
    <t>Ne  total llogaritja  e amortizimit vjetor = (a+b+c+d)</t>
  </si>
  <si>
    <t>[44]</t>
  </si>
  <si>
    <t>[45]</t>
  </si>
  <si>
    <t>a. Ndertesa e makineri afat  gjate</t>
  </si>
  <si>
    <t>[46]</t>
  </si>
  <si>
    <t>[47]</t>
  </si>
  <si>
    <t>b. Aktive  te  trupezuara</t>
  </si>
  <si>
    <t>[48]</t>
  </si>
  <si>
    <t>[49]</t>
  </si>
  <si>
    <t>c. Kompjuterat dhe sisteme informacioni</t>
  </si>
  <si>
    <t>[50]</t>
  </si>
  <si>
    <t>[51]</t>
  </si>
  <si>
    <t>d. Te  gjitha  aktivet e tjera  te aktivitetit</t>
  </si>
  <si>
    <t>[52]</t>
  </si>
  <si>
    <t>[53]</t>
  </si>
  <si>
    <t>Tatim I mbajtur ne burim ne zbatim te nenit  33</t>
  </si>
  <si>
    <t>[54]</t>
  </si>
  <si>
    <t>Data dhe Nenshkrimi  i personelit te tatueshem- Deklaroj nen pergjejgjesine time  qe  informacioni i mesiperm eshte.</t>
  </si>
  <si>
    <t xml:space="preserve">                                                                                                 i plote dhe  i  sakte</t>
  </si>
  <si>
    <t>SUBJEKTI  "  Xheldaz" Sh.a</t>
  </si>
  <si>
    <t>ALPHA BANK   EUR</t>
  </si>
  <si>
    <t>FIRST INVESTMENT</t>
  </si>
  <si>
    <t>UNION BANK       EUR</t>
  </si>
  <si>
    <t>UNION BANK      ALL</t>
  </si>
  <si>
    <t>BKT                      ALL</t>
  </si>
  <si>
    <t>BKT                      EUR</t>
  </si>
  <si>
    <t xml:space="preserve">Subjekti  " Xheldaz "  sh.a </t>
  </si>
  <si>
    <t xml:space="preserve">        Xhemal  DARA</t>
  </si>
  <si>
    <t xml:space="preserve">     " XHELDAZ   " SH.A</t>
  </si>
  <si>
    <t xml:space="preserve">         Xhemal  DARA  </t>
  </si>
  <si>
    <r>
      <t xml:space="preserve">NIPT  </t>
    </r>
    <r>
      <rPr>
        <u/>
        <sz val="10"/>
        <rFont val="Arial"/>
        <family val="2"/>
      </rPr>
      <t>K 46801001R</t>
    </r>
  </si>
  <si>
    <r>
      <t xml:space="preserve">Emri  Tregtar   </t>
    </r>
    <r>
      <rPr>
        <u/>
        <sz val="10"/>
        <rFont val="Arial"/>
        <family val="2"/>
      </rPr>
      <t>" XHELDAZ " SH.A</t>
    </r>
  </si>
  <si>
    <t>Adresa: Rr.Alqi  Kondi Nr.41 Ngjitur me Hotel Argenti</t>
  </si>
  <si>
    <t>6. Kontrata e qerase/vertetimi i pronesise  per  ambientet</t>
  </si>
  <si>
    <t>7. Inventari  analitik i materialeve dhe mallrave .</t>
  </si>
  <si>
    <t>8. Inventari  i  mjeteve te  transportit ne pronesi</t>
  </si>
  <si>
    <t>9. Pasqyra e  AAM dhe Amortizimi</t>
  </si>
  <si>
    <t xml:space="preserve">10. Pasqyra statistikore 1 </t>
  </si>
  <si>
    <t>11. Pasqyra statistikore   2</t>
  </si>
  <si>
    <t>12. Pasqyra statistikore 3</t>
  </si>
  <si>
    <t>13. Deklarate e administratorit</t>
  </si>
  <si>
    <t xml:space="preserve">  ILDA   ZAJA</t>
  </si>
  <si>
    <t>Emertimi</t>
  </si>
  <si>
    <t>Sasia</t>
  </si>
  <si>
    <t xml:space="preserve">Gjendja </t>
  </si>
  <si>
    <t>Shtesa</t>
  </si>
  <si>
    <t>Pakesime</t>
  </si>
  <si>
    <t>Gjendja</t>
  </si>
  <si>
    <t>Ndertime</t>
  </si>
  <si>
    <t>Makineri e paisje</t>
  </si>
  <si>
    <t>Mjete transporti</t>
  </si>
  <si>
    <t>Kompjuterike</t>
  </si>
  <si>
    <t>Zyre</t>
  </si>
  <si>
    <r>
      <t>TOT</t>
    </r>
    <r>
      <rPr>
        <sz val="10"/>
        <rFont val="Arial"/>
      </rPr>
      <t xml:space="preserve">ALI </t>
    </r>
  </si>
  <si>
    <t xml:space="preserve">A D M I N I S T R A T O R I </t>
  </si>
  <si>
    <t>( emer , mbiemer , firme , vule  )</t>
  </si>
  <si>
    <t>INVENTARI   I  MJETEVE  TE  TRANSPORTIT</t>
  </si>
  <si>
    <t>Lloji  automjetit</t>
  </si>
  <si>
    <t>Kapaciteti</t>
  </si>
  <si>
    <t>Targa</t>
  </si>
  <si>
    <t>Vlera</t>
  </si>
  <si>
    <t>Shuma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</si>
  <si>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</si>
  <si>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</si>
  <si>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</si>
  <si>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</si>
  <si>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</si>
  <si>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</si>
  <si>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</si>
  <si>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</si>
  <si>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</si>
  <si>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</si>
  <si>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</si>
  <si>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</si>
  <si>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</si>
  <si>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</si>
  <si>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</si>
  <si>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</si>
  <si>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</si>
  <si>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</si>
  <si>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</si>
  <si>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</si>
  <si>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</si>
  <si>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</si>
  <si>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</si>
  <si>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</si>
  <si>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</si>
  <si>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</si>
  <si>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</si>
  <si>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</si>
  <si>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</si>
  <si>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</si>
  <si>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</si>
  <si>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</si>
  <si>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</si>
  <si>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</si>
  <si>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</si>
  <si>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</si>
  <si>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</si>
  <si>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</si>
  <si>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</si>
  <si>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</si>
  <si>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</si>
  <si>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</si>
  <si>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</si>
  <si>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</si>
  <si>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</si>
  <si>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</si>
  <si>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</si>
  <si>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</si>
  <si>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</si>
  <si>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</si>
  <si>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</si>
  <si>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</si>
  <si>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</si>
  <si>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</si>
  <si>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</si>
  <si>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</si>
  <si>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</si>
  <si>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</si>
  <si>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</si>
  <si>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</si>
  <si>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</si>
  <si>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</si>
  <si>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</si>
  <si>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</si>
  <si>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</si>
  <si>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</si>
  <si>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</si>
  <si>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</si>
  <si>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</si>
  <si>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</si>
  <si>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</si>
  <si>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</si>
  <si>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</si>
  <si>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</si>
  <si>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</si>
  <si>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</si>
  <si>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</si>
  <si>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</si>
  <si>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</si>
  <si>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</si>
  <si>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</si>
  <si>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</si>
  <si>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</si>
  <si>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</si>
  <si>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</si>
  <si>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</si>
  <si>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</si>
  <si>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</si>
  <si>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</si>
  <si>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</si>
  <si>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000/leke</t>
  </si>
  <si>
    <t>Aktiviteti</t>
  </si>
  <si>
    <t>Te ardhurat nga aktiviteti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</si>
  <si>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</si>
  <si>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</si>
  <si>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</si>
  <si>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</si>
  <si>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</si>
  <si>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</si>
  <si>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</si>
  <si>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</si>
  <si>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</si>
  <si>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</si>
  <si>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</si>
  <si>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</si>
  <si>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</si>
  <si>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</si>
  <si>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</si>
  <si>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</si>
  <si>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</si>
  <si>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</si>
  <si>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</si>
  <si>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</si>
  <si>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</si>
  <si>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</si>
  <si>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</si>
  <si>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</si>
  <si>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</si>
  <si>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</si>
  <si>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</si>
  <si>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</si>
  <si>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</si>
  <si>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</si>
  <si>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</si>
  <si>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</si>
  <si>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</si>
  <si>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</si>
  <si>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</si>
  <si>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</si>
  <si>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</si>
  <si>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</si>
  <si>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</si>
  <si>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</si>
  <si>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</si>
  <si>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</si>
  <si>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</si>
  <si>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</si>
  <si>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</si>
  <si>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</si>
  <si>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</si>
  <si>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</si>
  <si>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</si>
  <si>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</si>
  <si>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</si>
  <si>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PROCREDIT BANK</t>
  </si>
  <si>
    <t>Pozicioni më 31 dhjetor 2010</t>
  </si>
  <si>
    <t>Xhemal DARA</t>
  </si>
  <si>
    <t xml:space="preserve">FURGON </t>
  </si>
  <si>
    <t>Viti 2011</t>
  </si>
  <si>
    <t>Tregti te tjera vajra lubrifikante</t>
  </si>
  <si>
    <t>Me page deri ne 20.000 leke</t>
  </si>
  <si>
    <t>Me page nga 20.001 deri ne 30.000 leke</t>
  </si>
  <si>
    <t>UBA  BANK  EUR</t>
  </si>
  <si>
    <t>Shkoder , me  21/03/2013</t>
  </si>
  <si>
    <t>Pasqyrat financiare për  vitin ushtrimor viti  2012</t>
  </si>
  <si>
    <t xml:space="preserve">     Nga   01.01.2012 Deri   31.12.2012</t>
  </si>
  <si>
    <t>21.03.2013</t>
  </si>
  <si>
    <t>Pozicioni më 31 dhjetor 2012</t>
  </si>
  <si>
    <t>Pozicioni më 31 dhjetor 2011</t>
  </si>
  <si>
    <t>INVENTARI   I  BANKES  ME 31/12/2012</t>
  </si>
  <si>
    <t>NIPT K46801001R</t>
  </si>
  <si>
    <t>Aktivet Afatgjata Materiale me vlere fillestare 2012</t>
  </si>
  <si>
    <t>Amortizimi  Aktiveve Afatgjata Materiale viti  2012</t>
  </si>
  <si>
    <t>Vlera  kontabel neto e A.A.Materiale  2012</t>
  </si>
  <si>
    <t>Viti 2012</t>
  </si>
  <si>
    <t>AUTOVETURE</t>
  </si>
  <si>
    <t>SOCIETA GENERALE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</si>
</sst>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28"/>
      <name val="Arial"/>
    </font>
    <font>
      <i/>
      <sz val="14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</font>
    <font>
      <sz val="8"/>
      <name val="Arial"/>
      <charset val="238"/>
    </font>
    <font>
      <u/>
      <sz val="10"/>
      <name val="Arial"/>
      <family val="2"/>
    </font>
    <font>
      <sz val="10"/>
      <color indexed="47"/>
      <name val="Arial"/>
      <charset val="238"/>
    </font>
    <font>
      <sz val="10"/>
      <color indexed="10"/>
      <name val="Arial"/>
      <charset val="238"/>
    </font>
    <font>
      <sz val="10"/>
      <name val="Arial CE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315">
    <xf numFmtId="0" fontId="0" fillId="0" borderId="0" xfId="0"/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4" fillId="0" borderId="4" xfId="0" applyFont="1" applyBorder="1"/>
    <xf numFmtId="0" fontId="0" fillId="0" borderId="4" xfId="0" applyBorder="1"/>
    <xf numFmtId="0" fontId="7" fillId="0" borderId="4" xfId="0" applyFont="1" applyBorder="1"/>
    <xf numFmtId="0" fontId="5" fillId="0" borderId="4" xfId="0" applyFont="1" applyBorder="1"/>
    <xf numFmtId="0" fontId="6" fillId="0" borderId="1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0" fillId="0" borderId="3" xfId="0" applyBorder="1"/>
    <xf numFmtId="0" fontId="0" fillId="0" borderId="2" xfId="0" applyBorder="1"/>
    <xf numFmtId="0" fontId="9" fillId="0" borderId="4" xfId="0" applyFont="1" applyBorder="1" applyAlignment="1">
      <alignment horizontal="center"/>
    </xf>
    <xf numFmtId="0" fontId="6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6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6" fillId="0" borderId="7" xfId="0" applyFont="1" applyFill="1" applyBorder="1"/>
    <xf numFmtId="0" fontId="6" fillId="0" borderId="6" xfId="0" applyFont="1" applyFill="1" applyBorder="1"/>
    <xf numFmtId="0" fontId="6" fillId="0" borderId="4" xfId="0" applyFont="1" applyFill="1" applyBorder="1"/>
    <xf numFmtId="0" fontId="6" fillId="0" borderId="1" xfId="0" applyFont="1" applyFill="1" applyBorder="1"/>
    <xf numFmtId="0" fontId="6" fillId="0" borderId="8" xfId="0" applyFont="1" applyFill="1" applyBorder="1"/>
    <xf numFmtId="0" fontId="9" fillId="0" borderId="2" xfId="0" applyFont="1" applyBorder="1"/>
    <xf numFmtId="0" fontId="7" fillId="0" borderId="4" xfId="0" applyFont="1" applyFill="1" applyBorder="1"/>
    <xf numFmtId="0" fontId="6" fillId="0" borderId="3" xfId="0" applyFont="1" applyFill="1" applyBorder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8" xfId="0" applyFont="1" applyFill="1" applyBorder="1"/>
    <xf numFmtId="0" fontId="5" fillId="0" borderId="0" xfId="0" applyFont="1"/>
    <xf numFmtId="0" fontId="2" fillId="0" borderId="1" xfId="0" applyFont="1" applyBorder="1"/>
    <xf numFmtId="0" fontId="2" fillId="0" borderId="3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7" fillId="0" borderId="3" xfId="0" applyFont="1" applyBorder="1"/>
    <xf numFmtId="0" fontId="7" fillId="0" borderId="1" xfId="0" applyFont="1" applyBorder="1"/>
    <xf numFmtId="0" fontId="9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Border="1"/>
    <xf numFmtId="0" fontId="9" fillId="0" borderId="7" xfId="0" applyFont="1" applyBorder="1"/>
    <xf numFmtId="0" fontId="9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4" xfId="0" applyFont="1" applyBorder="1"/>
    <xf numFmtId="0" fontId="4" fillId="0" borderId="0" xfId="0" applyFont="1" applyFill="1" applyBorder="1"/>
    <xf numFmtId="1" fontId="4" fillId="0" borderId="0" xfId="0" applyNumberFormat="1" applyFont="1" applyFill="1" applyBorder="1"/>
    <xf numFmtId="1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12" fillId="0" borderId="0" xfId="0" applyFont="1" applyBorder="1"/>
    <xf numFmtId="0" fontId="6" fillId="0" borderId="1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Border="1"/>
    <xf numFmtId="0" fontId="13" fillId="0" borderId="16" xfId="0" applyFont="1" applyBorder="1"/>
    <xf numFmtId="0" fontId="13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19" xfId="0" applyFont="1" applyBorder="1"/>
    <xf numFmtId="0" fontId="6" fillId="0" borderId="9" xfId="0" applyFont="1" applyBorder="1"/>
    <xf numFmtId="0" fontId="9" fillId="0" borderId="9" xfId="0" applyFont="1" applyBorder="1"/>
    <xf numFmtId="0" fontId="6" fillId="0" borderId="20" xfId="0" applyFont="1" applyBorder="1"/>
    <xf numFmtId="0" fontId="9" fillId="0" borderId="0" xfId="0" applyFont="1" applyBorder="1"/>
    <xf numFmtId="0" fontId="6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9" xfId="0" applyFont="1" applyBorder="1"/>
    <xf numFmtId="0" fontId="2" fillId="0" borderId="20" xfId="0" applyFont="1" applyBorder="1"/>
    <xf numFmtId="0" fontId="14" fillId="0" borderId="0" xfId="0" applyFont="1" applyBorder="1"/>
    <xf numFmtId="0" fontId="2" fillId="0" borderId="19" xfId="0" applyFont="1" applyBorder="1"/>
    <xf numFmtId="0" fontId="6" fillId="0" borderId="28" xfId="0" applyFont="1" applyBorder="1"/>
    <xf numFmtId="0" fontId="4" fillId="0" borderId="10" xfId="0" applyFont="1" applyBorder="1"/>
    <xf numFmtId="0" fontId="4" fillId="0" borderId="29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/>
    <xf numFmtId="0" fontId="15" fillId="0" borderId="4" xfId="0" applyFont="1" applyBorder="1"/>
    <xf numFmtId="0" fontId="16" fillId="0" borderId="4" xfId="0" applyFont="1" applyBorder="1"/>
    <xf numFmtId="0" fontId="16" fillId="0" borderId="1" xfId="0" applyFont="1" applyBorder="1"/>
    <xf numFmtId="0" fontId="16" fillId="0" borderId="3" xfId="0" applyFont="1" applyBorder="1"/>
    <xf numFmtId="0" fontId="14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4" fillId="0" borderId="30" xfId="0" applyFont="1" applyBorder="1"/>
    <xf numFmtId="1" fontId="4" fillId="0" borderId="3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/>
    <xf numFmtId="0" fontId="6" fillId="0" borderId="30" xfId="0" applyFont="1" applyBorder="1"/>
    <xf numFmtId="0" fontId="6" fillId="0" borderId="33" xfId="0" applyFont="1" applyBorder="1"/>
    <xf numFmtId="0" fontId="0" fillId="0" borderId="32" xfId="0" applyBorder="1"/>
    <xf numFmtId="0" fontId="0" fillId="0" borderId="8" xfId="0" applyBorder="1"/>
    <xf numFmtId="0" fontId="0" fillId="0" borderId="31" xfId="0" applyBorder="1"/>
    <xf numFmtId="0" fontId="0" fillId="0" borderId="6" xfId="0" applyBorder="1"/>
    <xf numFmtId="3" fontId="2" fillId="0" borderId="4" xfId="0" applyNumberFormat="1" applyFont="1" applyBorder="1"/>
    <xf numFmtId="0" fontId="0" fillId="0" borderId="4" xfId="0" applyFill="1" applyBorder="1"/>
    <xf numFmtId="3" fontId="0" fillId="0" borderId="0" xfId="0" applyNumberFormat="1"/>
    <xf numFmtId="0" fontId="2" fillId="0" borderId="0" xfId="0" applyFont="1"/>
    <xf numFmtId="0" fontId="0" fillId="0" borderId="5" xfId="0" applyBorder="1"/>
    <xf numFmtId="0" fontId="0" fillId="0" borderId="30" xfId="0" applyBorder="1"/>
    <xf numFmtId="0" fontId="0" fillId="0" borderId="7" xfId="0" applyBorder="1"/>
    <xf numFmtId="0" fontId="17" fillId="0" borderId="9" xfId="0" applyFont="1" applyBorder="1"/>
    <xf numFmtId="0" fontId="0" fillId="0" borderId="33" xfId="0" applyBorder="1"/>
    <xf numFmtId="0" fontId="0" fillId="0" borderId="10" xfId="0" applyBorder="1" applyAlignment="1">
      <alignment horizontal="left"/>
    </xf>
    <xf numFmtId="3" fontId="0" fillId="0" borderId="8" xfId="0" applyNumberFormat="1" applyBorder="1"/>
    <xf numFmtId="0" fontId="19" fillId="2" borderId="10" xfId="0" applyFont="1" applyFill="1" applyBorder="1"/>
    <xf numFmtId="3" fontId="19" fillId="2" borderId="8" xfId="0" applyNumberFormat="1" applyFont="1" applyFill="1" applyBorder="1"/>
    <xf numFmtId="0" fontId="19" fillId="2" borderId="32" xfId="0" applyFont="1" applyFill="1" applyBorder="1"/>
    <xf numFmtId="3" fontId="19" fillId="2" borderId="7" xfId="0" applyNumberFormat="1" applyFont="1" applyFill="1" applyBorder="1"/>
    <xf numFmtId="0" fontId="0" fillId="0" borderId="32" xfId="0" applyBorder="1" applyAlignment="1">
      <alignment horizontal="left"/>
    </xf>
    <xf numFmtId="3" fontId="0" fillId="0" borderId="7" xfId="0" applyNumberFormat="1" applyBorder="1"/>
    <xf numFmtId="0" fontId="19" fillId="2" borderId="31" xfId="0" applyFont="1" applyFill="1" applyBorder="1"/>
    <xf numFmtId="3" fontId="19" fillId="2" borderId="6" xfId="0" applyNumberFormat="1" applyFont="1" applyFill="1" applyBorder="1"/>
    <xf numFmtId="0" fontId="0" fillId="0" borderId="31" xfId="0" applyBorder="1" applyAlignment="1">
      <alignment horizontal="left"/>
    </xf>
    <xf numFmtId="3" fontId="0" fillId="0" borderId="6" xfId="0" applyNumberFormat="1" applyBorder="1"/>
    <xf numFmtId="0" fontId="19" fillId="2" borderId="10" xfId="0" applyFont="1" applyFill="1" applyBorder="1" applyAlignment="1"/>
    <xf numFmtId="3" fontId="19" fillId="2" borderId="30" xfId="0" applyNumberFormat="1" applyFont="1" applyFill="1" applyBorder="1"/>
    <xf numFmtId="3" fontId="19" fillId="2" borderId="9" xfId="0" applyNumberFormat="1" applyFont="1" applyFill="1" applyBorder="1"/>
    <xf numFmtId="0" fontId="0" fillId="0" borderId="0" xfId="0" applyAlignment="1">
      <alignment horizontal="left"/>
    </xf>
    <xf numFmtId="0" fontId="0" fillId="2" borderId="10" xfId="0" applyFill="1" applyBorder="1"/>
    <xf numFmtId="3" fontId="0" fillId="2" borderId="8" xfId="0" applyNumberFormat="1" applyFill="1" applyBorder="1"/>
    <xf numFmtId="0" fontId="20" fillId="2" borderId="10" xfId="0" applyFont="1" applyFill="1" applyBorder="1"/>
    <xf numFmtId="3" fontId="20" fillId="2" borderId="8" xfId="0" applyNumberFormat="1" applyFont="1" applyFill="1" applyBorder="1"/>
    <xf numFmtId="0" fontId="4" fillId="0" borderId="31" xfId="0" applyFont="1" applyBorder="1"/>
    <xf numFmtId="0" fontId="6" fillId="0" borderId="29" xfId="0" applyFont="1" applyBorder="1"/>
    <xf numFmtId="14" fontId="0" fillId="0" borderId="3" xfId="0" applyNumberFormat="1" applyBorder="1" applyAlignment="1">
      <alignment horizontal="center"/>
    </xf>
    <xf numFmtId="0" fontId="14" fillId="0" borderId="0" xfId="0" applyFont="1"/>
    <xf numFmtId="0" fontId="2" fillId="0" borderId="0" xfId="1" applyFont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0" fontId="2" fillId="0" borderId="34" xfId="1" applyFont="1" applyBorder="1" applyAlignment="1">
      <alignment horizontal="center"/>
    </xf>
    <xf numFmtId="2" fontId="23" fillId="0" borderId="5" xfId="1" applyNumberFormat="1" applyFont="1" applyBorder="1" applyAlignment="1">
      <alignment horizontal="center" wrapText="1"/>
    </xf>
    <xf numFmtId="0" fontId="24" fillId="0" borderId="2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/>
    </xf>
    <xf numFmtId="0" fontId="2" fillId="0" borderId="36" xfId="1" applyFont="1" applyBorder="1" applyAlignment="1">
      <alignment horizontal="left" wrapText="1"/>
    </xf>
    <xf numFmtId="0" fontId="2" fillId="0" borderId="36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8" xfId="1" applyFont="1" applyBorder="1" applyAlignment="1">
      <alignment horizontal="left" wrapText="1"/>
    </xf>
    <xf numFmtId="0" fontId="22" fillId="0" borderId="4" xfId="1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5" fillId="0" borderId="4" xfId="1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0" fontId="2" fillId="0" borderId="37" xfId="1" applyFont="1" applyBorder="1" applyAlignment="1">
      <alignment horizontal="center"/>
    </xf>
    <xf numFmtId="0" fontId="2" fillId="0" borderId="4" xfId="1" applyFont="1" applyBorder="1" applyAlignment="1">
      <alignment horizontal="left" wrapText="1"/>
    </xf>
    <xf numFmtId="0" fontId="2" fillId="0" borderId="38" xfId="1" applyFont="1" applyBorder="1" applyAlignment="1">
      <alignment horizontal="center"/>
    </xf>
    <xf numFmtId="0" fontId="2" fillId="0" borderId="3" xfId="1" applyFont="1" applyBorder="1" applyAlignment="1">
      <alignment horizontal="left" wrapText="1"/>
    </xf>
    <xf numFmtId="0" fontId="2" fillId="0" borderId="39" xfId="1" applyFont="1" applyBorder="1" applyAlignment="1">
      <alignment horizontal="center"/>
    </xf>
    <xf numFmtId="0" fontId="2" fillId="0" borderId="40" xfId="1" applyFont="1" applyBorder="1" applyAlignment="1">
      <alignment horizontal="left" wrapText="1"/>
    </xf>
    <xf numFmtId="0" fontId="2" fillId="0" borderId="4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 wrapText="1"/>
    </xf>
    <xf numFmtId="0" fontId="26" fillId="0" borderId="1" xfId="1" applyFont="1" applyBorder="1"/>
    <xf numFmtId="2" fontId="23" fillId="0" borderId="1" xfId="1" applyNumberFormat="1" applyFont="1" applyBorder="1" applyAlignment="1">
      <alignment horizontal="center" wrapText="1"/>
    </xf>
    <xf numFmtId="0" fontId="24" fillId="0" borderId="41" xfId="1" applyFont="1" applyBorder="1" applyAlignment="1">
      <alignment horizontal="center"/>
    </xf>
    <xf numFmtId="0" fontId="24" fillId="0" borderId="36" xfId="1" applyFont="1" applyBorder="1" applyAlignment="1">
      <alignment horizontal="left" wrapText="1"/>
    </xf>
    <xf numFmtId="0" fontId="26" fillId="0" borderId="42" xfId="1" applyFont="1" applyBorder="1" applyAlignment="1">
      <alignment horizontal="left"/>
    </xf>
    <xf numFmtId="0" fontId="26" fillId="0" borderId="4" xfId="2" applyFont="1" applyFill="1" applyBorder="1" applyAlignment="1">
      <alignment horizontal="left" wrapText="1"/>
    </xf>
    <xf numFmtId="0" fontId="26" fillId="0" borderId="4" xfId="1" applyFont="1" applyBorder="1" applyAlignment="1">
      <alignment horizontal="left" wrapText="1"/>
    </xf>
    <xf numFmtId="0" fontId="24" fillId="0" borderId="42" xfId="1" applyFont="1" applyBorder="1" applyAlignment="1">
      <alignment horizontal="center"/>
    </xf>
    <xf numFmtId="0" fontId="24" fillId="0" borderId="4" xfId="1" applyFont="1" applyBorder="1" applyAlignment="1">
      <alignment horizontal="left" wrapText="1"/>
    </xf>
    <xf numFmtId="0" fontId="26" fillId="0" borderId="42" xfId="1" applyFont="1" applyBorder="1" applyAlignment="1">
      <alignment horizontal="center"/>
    </xf>
    <xf numFmtId="0" fontId="26" fillId="0" borderId="4" xfId="1" applyFont="1" applyBorder="1" applyAlignment="1">
      <alignment horizontal="left"/>
    </xf>
    <xf numFmtId="0" fontId="26" fillId="0" borderId="42" xfId="1" applyFont="1" applyFill="1" applyBorder="1" applyAlignment="1">
      <alignment horizontal="center"/>
    </xf>
    <xf numFmtId="0" fontId="24" fillId="0" borderId="4" xfId="1" applyFont="1" applyBorder="1" applyAlignment="1">
      <alignment horizontal="left"/>
    </xf>
    <xf numFmtId="0" fontId="26" fillId="0" borderId="19" xfId="0" applyFont="1" applyBorder="1"/>
    <xf numFmtId="0" fontId="24" fillId="0" borderId="0" xfId="0" applyFont="1" applyBorder="1"/>
    <xf numFmtId="0" fontId="26" fillId="0" borderId="0" xfId="0" applyFont="1" applyBorder="1"/>
    <xf numFmtId="0" fontId="24" fillId="0" borderId="42" xfId="1" applyFont="1" applyBorder="1"/>
    <xf numFmtId="0" fontId="26" fillId="0" borderId="42" xfId="0" applyFont="1" applyBorder="1"/>
    <xf numFmtId="0" fontId="26" fillId="0" borderId="42" xfId="1" applyFont="1" applyBorder="1"/>
    <xf numFmtId="0" fontId="26" fillId="0" borderId="39" xfId="1" applyFont="1" applyBorder="1"/>
    <xf numFmtId="0" fontId="24" fillId="0" borderId="40" xfId="1" applyFont="1" applyBorder="1" applyAlignment="1">
      <alignment horizontal="left"/>
    </xf>
    <xf numFmtId="0" fontId="26" fillId="0" borderId="40" xfId="1" applyFont="1" applyBorder="1" applyAlignment="1">
      <alignment horizontal="left"/>
    </xf>
    <xf numFmtId="0" fontId="26" fillId="0" borderId="0" xfId="0" applyFont="1"/>
    <xf numFmtId="0" fontId="24" fillId="0" borderId="0" xfId="1" applyFont="1" applyBorder="1" applyAlignment="1">
      <alignment horizontal="left"/>
    </xf>
    <xf numFmtId="0" fontId="22" fillId="0" borderId="0" xfId="0" applyFont="1"/>
    <xf numFmtId="0" fontId="2" fillId="0" borderId="0" xfId="0" applyFont="1" applyAlignment="1">
      <alignment horizontal="right"/>
    </xf>
    <xf numFmtId="0" fontId="14" fillId="0" borderId="2" xfId="0" applyFont="1" applyFill="1" applyBorder="1"/>
    <xf numFmtId="0" fontId="14" fillId="0" borderId="1" xfId="0" applyFont="1" applyBorder="1"/>
    <xf numFmtId="0" fontId="2" fillId="0" borderId="10" xfId="0" applyFont="1" applyBorder="1"/>
    <xf numFmtId="0" fontId="2" fillId="0" borderId="8" xfId="0" applyFont="1" applyBorder="1"/>
    <xf numFmtId="0" fontId="6" fillId="0" borderId="0" xfId="0" applyFont="1" applyFill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29" xfId="0" applyFont="1" applyFill="1" applyBorder="1"/>
    <xf numFmtId="0" fontId="4" fillId="0" borderId="8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2" fontId="4" fillId="0" borderId="4" xfId="0" applyNumberFormat="1" applyFont="1" applyFill="1" applyBorder="1"/>
    <xf numFmtId="2" fontId="6" fillId="0" borderId="4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0" fontId="4" fillId="0" borderId="0" xfId="0" applyFont="1" applyFill="1"/>
    <xf numFmtId="0" fontId="6" fillId="0" borderId="2" xfId="0" applyFont="1" applyFill="1" applyBorder="1" applyAlignment="1">
      <alignment horizontal="center"/>
    </xf>
    <xf numFmtId="0" fontId="5" fillId="0" borderId="0" xfId="0" applyFont="1" applyFill="1"/>
    <xf numFmtId="0" fontId="6" fillId="0" borderId="4" xfId="0" applyFont="1" applyFill="1" applyBorder="1" applyAlignment="1">
      <alignment horizontal="center"/>
    </xf>
    <xf numFmtId="0" fontId="4" fillId="0" borderId="2" xfId="0" applyFont="1" applyFill="1" applyBorder="1"/>
    <xf numFmtId="0" fontId="2" fillId="0" borderId="3" xfId="1" applyFont="1" applyBorder="1" applyAlignment="1">
      <alignment horizontal="right"/>
    </xf>
    <xf numFmtId="0" fontId="14" fillId="0" borderId="4" xfId="1" applyFont="1" applyBorder="1" applyAlignment="1">
      <alignment horizontal="left" wrapText="1"/>
    </xf>
    <xf numFmtId="0" fontId="14" fillId="0" borderId="4" xfId="1" applyFont="1" applyBorder="1" applyAlignment="1">
      <alignment horizontal="center" wrapText="1"/>
    </xf>
    <xf numFmtId="0" fontId="14" fillId="0" borderId="42" xfId="1" applyFont="1" applyBorder="1" applyAlignment="1">
      <alignment horizontal="center"/>
    </xf>
    <xf numFmtId="0" fontId="2" fillId="0" borderId="42" xfId="1" applyFont="1" applyBorder="1" applyAlignment="1">
      <alignment horizontal="center"/>
    </xf>
    <xf numFmtId="0" fontId="2" fillId="0" borderId="42" xfId="1" applyFont="1" applyBorder="1" applyAlignment="1">
      <alignment horizontal="center" vertical="center"/>
    </xf>
    <xf numFmtId="0" fontId="14" fillId="0" borderId="0" xfId="0" applyFont="1" applyFill="1"/>
    <xf numFmtId="0" fontId="2" fillId="0" borderId="0" xfId="0" applyFont="1" applyFill="1"/>
    <xf numFmtId="0" fontId="22" fillId="0" borderId="0" xfId="0" applyFont="1" applyFill="1" applyBorder="1"/>
    <xf numFmtId="0" fontId="24" fillId="0" borderId="1" xfId="1" applyFont="1" applyFill="1" applyBorder="1" applyAlignment="1">
      <alignment horizontal="center" vertical="center" wrapText="1"/>
    </xf>
    <xf numFmtId="0" fontId="24" fillId="0" borderId="36" xfId="1" applyFont="1" applyFill="1" applyBorder="1" applyAlignment="1">
      <alignment horizontal="right"/>
    </xf>
    <xf numFmtId="0" fontId="24" fillId="0" borderId="4" xfId="1" applyFont="1" applyFill="1" applyBorder="1" applyAlignment="1">
      <alignment horizontal="right"/>
    </xf>
    <xf numFmtId="0" fontId="24" fillId="0" borderId="4" xfId="1" applyFont="1" applyFill="1" applyBorder="1" applyAlignment="1">
      <alignment horizontal="right" wrapText="1"/>
    </xf>
    <xf numFmtId="0" fontId="24" fillId="0" borderId="3" xfId="1" applyFont="1" applyFill="1" applyBorder="1" applyAlignment="1">
      <alignment horizontal="center" vertical="center" wrapText="1"/>
    </xf>
    <xf numFmtId="0" fontId="24" fillId="0" borderId="40" xfId="1" applyFont="1" applyFill="1" applyBorder="1" applyAlignment="1">
      <alignment horizontal="right"/>
    </xf>
    <xf numFmtId="0" fontId="24" fillId="0" borderId="0" xfId="1" applyFont="1" applyFill="1" applyBorder="1" applyAlignment="1">
      <alignment horizontal="left"/>
    </xf>
    <xf numFmtId="0" fontId="6" fillId="0" borderId="0" xfId="0" applyFont="1" applyFill="1" applyBorder="1"/>
    <xf numFmtId="14" fontId="0" fillId="3" borderId="3" xfId="0" applyNumberForma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0" fillId="3" borderId="0" xfId="0" applyFill="1"/>
    <xf numFmtId="0" fontId="2" fillId="3" borderId="9" xfId="0" applyFont="1" applyFill="1" applyBorder="1"/>
    <xf numFmtId="0" fontId="0" fillId="3" borderId="1" xfId="0" applyFill="1" applyBorder="1" applyAlignment="1">
      <alignment horizontal="center"/>
    </xf>
    <xf numFmtId="0" fontId="6" fillId="3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9" fillId="3" borderId="1" xfId="0" applyFont="1" applyFill="1" applyBorder="1"/>
    <xf numFmtId="0" fontId="4" fillId="3" borderId="4" xfId="0" applyFont="1" applyFill="1" applyBorder="1"/>
    <xf numFmtId="2" fontId="4" fillId="3" borderId="4" xfId="0" applyNumberFormat="1" applyFont="1" applyFill="1" applyBorder="1"/>
    <xf numFmtId="0" fontId="4" fillId="3" borderId="0" xfId="0" applyFont="1" applyFill="1"/>
    <xf numFmtId="0" fontId="14" fillId="3" borderId="0" xfId="0" applyFont="1" applyFill="1"/>
    <xf numFmtId="0" fontId="24" fillId="3" borderId="36" xfId="1" applyFont="1" applyFill="1" applyBorder="1" applyAlignment="1">
      <alignment horizontal="right"/>
    </xf>
    <xf numFmtId="0" fontId="24" fillId="3" borderId="4" xfId="1" applyFont="1" applyFill="1" applyBorder="1" applyAlignment="1">
      <alignment horizontal="right"/>
    </xf>
    <xf numFmtId="0" fontId="24" fillId="3" borderId="4" xfId="1" applyFont="1" applyFill="1" applyBorder="1" applyAlignment="1">
      <alignment horizontal="right" wrapText="1"/>
    </xf>
    <xf numFmtId="0" fontId="24" fillId="3" borderId="3" xfId="1" applyFont="1" applyFill="1" applyBorder="1" applyAlignment="1">
      <alignment horizontal="center" vertical="center" wrapText="1"/>
    </xf>
    <xf numFmtId="0" fontId="24" fillId="3" borderId="40" xfId="1" applyFont="1" applyFill="1" applyBorder="1" applyAlignment="1">
      <alignment horizontal="right"/>
    </xf>
    <xf numFmtId="0" fontId="4" fillId="3" borderId="30" xfId="0" applyFont="1" applyFill="1" applyBorder="1"/>
    <xf numFmtId="0" fontId="4" fillId="3" borderId="0" xfId="0" applyFont="1" applyFill="1" applyBorder="1"/>
    <xf numFmtId="0" fontId="4" fillId="3" borderId="9" xfId="0" applyFont="1" applyFill="1" applyBorder="1"/>
    <xf numFmtId="0" fontId="6" fillId="3" borderId="2" xfId="0" applyFont="1" applyFill="1" applyBorder="1" applyAlignment="1">
      <alignment horizontal="center"/>
    </xf>
    <xf numFmtId="0" fontId="5" fillId="3" borderId="0" xfId="0" applyFont="1" applyFill="1"/>
    <xf numFmtId="0" fontId="4" fillId="3" borderId="1" xfId="0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0" fontId="14" fillId="0" borderId="4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29" xfId="1" applyFont="1" applyBorder="1" applyAlignment="1">
      <alignment horizontal="left" wrapText="1"/>
    </xf>
    <xf numFmtId="0" fontId="2" fillId="0" borderId="8" xfId="1" applyFont="1" applyBorder="1" applyAlignment="1">
      <alignment horizontal="left" wrapText="1"/>
    </xf>
    <xf numFmtId="0" fontId="2" fillId="0" borderId="40" xfId="1" applyFont="1" applyBorder="1" applyAlignment="1">
      <alignment horizontal="left" wrapText="1"/>
    </xf>
    <xf numFmtId="0" fontId="14" fillId="0" borderId="4" xfId="1" applyFont="1" applyBorder="1" applyAlignment="1">
      <alignment horizontal="center" wrapText="1"/>
    </xf>
    <xf numFmtId="0" fontId="2" fillId="0" borderId="4" xfId="1" applyFont="1" applyBorder="1" applyAlignment="1">
      <alignment horizontal="left" wrapText="1"/>
    </xf>
    <xf numFmtId="0" fontId="25" fillId="0" borderId="4" xfId="1" applyFont="1" applyBorder="1" applyAlignment="1">
      <alignment horizontal="left" wrapText="1"/>
    </xf>
    <xf numFmtId="2" fontId="2" fillId="0" borderId="43" xfId="1" applyNumberFormat="1" applyFont="1" applyBorder="1" applyAlignment="1">
      <alignment horizontal="center" wrapText="1"/>
    </xf>
    <xf numFmtId="2" fontId="2" fillId="0" borderId="44" xfId="1" applyNumberFormat="1" applyFont="1" applyBorder="1" applyAlignment="1">
      <alignment horizontal="center" wrapText="1"/>
    </xf>
    <xf numFmtId="2" fontId="2" fillId="0" borderId="45" xfId="1" applyNumberFormat="1" applyFont="1" applyBorder="1" applyAlignment="1">
      <alignment horizontal="center" wrapText="1"/>
    </xf>
    <xf numFmtId="2" fontId="23" fillId="0" borderId="0" xfId="1" applyNumberFormat="1" applyFont="1" applyBorder="1" applyAlignment="1">
      <alignment horizontal="center" wrapText="1"/>
    </xf>
    <xf numFmtId="2" fontId="23" fillId="0" borderId="5" xfId="1" applyNumberFormat="1" applyFont="1" applyBorder="1" applyAlignment="1">
      <alignment horizontal="center" wrapText="1"/>
    </xf>
    <xf numFmtId="0" fontId="2" fillId="0" borderId="46" xfId="1" applyFont="1" applyBorder="1" applyAlignment="1">
      <alignment horizontal="left" wrapText="1"/>
    </xf>
    <xf numFmtId="0" fontId="2" fillId="0" borderId="36" xfId="1" applyFont="1" applyBorder="1" applyAlignment="1">
      <alignment horizontal="left" wrapText="1"/>
    </xf>
    <xf numFmtId="0" fontId="26" fillId="0" borderId="4" xfId="2" applyFont="1" applyFill="1" applyBorder="1" applyAlignment="1">
      <alignment horizontal="left" wrapText="1"/>
    </xf>
    <xf numFmtId="0" fontId="24" fillId="0" borderId="4" xfId="1" applyFont="1" applyBorder="1" applyAlignment="1">
      <alignment horizontal="left" wrapText="1"/>
    </xf>
    <xf numFmtId="0" fontId="24" fillId="0" borderId="4" xfId="1" applyFont="1" applyBorder="1" applyAlignment="1">
      <alignment horizontal="left"/>
    </xf>
    <xf numFmtId="0" fontId="26" fillId="0" borderId="4" xfId="1" applyFont="1" applyBorder="1" applyAlignment="1">
      <alignment horizontal="left"/>
    </xf>
    <xf numFmtId="0" fontId="27" fillId="0" borderId="4" xfId="1" applyFont="1" applyBorder="1" applyAlignment="1">
      <alignment horizontal="left"/>
    </xf>
    <xf numFmtId="0" fontId="27" fillId="0" borderId="40" xfId="1" applyFont="1" applyBorder="1" applyAlignment="1">
      <alignment horizontal="left"/>
    </xf>
    <xf numFmtId="0" fontId="27" fillId="0" borderId="4" xfId="2" applyFont="1" applyFill="1" applyBorder="1" applyAlignment="1">
      <alignment horizontal="left" wrapText="1"/>
    </xf>
    <xf numFmtId="0" fontId="24" fillId="0" borderId="4" xfId="2" applyFont="1" applyFill="1" applyBorder="1" applyAlignment="1">
      <alignment horizontal="left" wrapText="1"/>
    </xf>
    <xf numFmtId="0" fontId="26" fillId="0" borderId="4" xfId="1" applyFont="1" applyBorder="1" applyAlignment="1">
      <alignment horizontal="left" wrapText="1"/>
    </xf>
    <xf numFmtId="2" fontId="2" fillId="0" borderId="10" xfId="1" applyNumberFormat="1" applyFont="1" applyBorder="1" applyAlignment="1">
      <alignment horizontal="center" wrapText="1"/>
    </xf>
    <xf numFmtId="2" fontId="2" fillId="0" borderId="29" xfId="1" applyNumberFormat="1" applyFont="1" applyBorder="1" applyAlignment="1">
      <alignment horizontal="center" wrapText="1"/>
    </xf>
    <xf numFmtId="2" fontId="2" fillId="0" borderId="8" xfId="1" applyNumberFormat="1" applyFont="1" applyBorder="1" applyAlignment="1">
      <alignment horizontal="center" wrapText="1"/>
    </xf>
    <xf numFmtId="0" fontId="23" fillId="0" borderId="32" xfId="1" applyFont="1" applyBorder="1" applyAlignment="1">
      <alignment horizontal="center" wrapText="1"/>
    </xf>
    <xf numFmtId="0" fontId="23" fillId="0" borderId="30" xfId="1" applyFont="1" applyBorder="1" applyAlignment="1">
      <alignment horizontal="center" wrapText="1"/>
    </xf>
    <xf numFmtId="0" fontId="23" fillId="0" borderId="7" xfId="1" applyFont="1" applyBorder="1" applyAlignment="1">
      <alignment horizontal="center" wrapText="1"/>
    </xf>
    <xf numFmtId="0" fontId="24" fillId="0" borderId="46" xfId="1" applyFont="1" applyBorder="1" applyAlignment="1">
      <alignment horizontal="left" wrapText="1"/>
    </xf>
    <xf numFmtId="0" fontId="24" fillId="0" borderId="36" xfId="1" applyFont="1" applyBorder="1" applyAlignment="1">
      <alignment horizontal="left" wrapText="1"/>
    </xf>
  </cellXfs>
  <cellStyles count="3">
    <cellStyle name="Normal" xfId="0" builtinId="0"/>
    <cellStyle name="Normal_asn_2009 Propozimet" xfId="1"/>
    <cellStyle name="Normal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J38"/>
  <sheetViews>
    <sheetView tabSelected="1" workbookViewId="0">
      <selection activeCell="J19" sqref="J19"/>
    </sheetView>
  </sheetViews>
  <sheetFormatPr defaultRowHeight="12.75"/>
  <cols>
    <col min="7" max="7" width="9" customWidth="1"/>
  </cols>
  <sheetData>
    <row r="2" spans="1:10" ht="15.75">
      <c r="A2" s="3" t="s">
        <v>299</v>
      </c>
      <c r="B2" s="3"/>
      <c r="C2" s="3"/>
    </row>
    <row r="3" spans="1:10" ht="15.75">
      <c r="A3" s="3" t="s">
        <v>301</v>
      </c>
      <c r="B3" s="3"/>
      <c r="C3" s="52"/>
      <c r="G3" s="3" t="s">
        <v>634</v>
      </c>
      <c r="H3" s="1"/>
      <c r="I3" s="1"/>
    </row>
    <row r="5" spans="1:10" ht="15.75">
      <c r="B5" s="3" t="s">
        <v>289</v>
      </c>
      <c r="C5" s="3" t="s">
        <v>290</v>
      </c>
      <c r="D5" s="3"/>
      <c r="E5" s="3"/>
      <c r="F5" s="3"/>
    </row>
    <row r="6" spans="1:10" ht="15.75">
      <c r="B6" s="3"/>
      <c r="C6" s="3" t="s">
        <v>291</v>
      </c>
      <c r="D6" s="3"/>
      <c r="E6" s="3"/>
      <c r="F6" s="3" t="s">
        <v>292</v>
      </c>
    </row>
    <row r="8" spans="1:10" ht="15.75">
      <c r="A8" s="3" t="s">
        <v>293</v>
      </c>
      <c r="B8" s="3" t="s">
        <v>635</v>
      </c>
      <c r="C8" s="3"/>
      <c r="D8" s="3"/>
      <c r="E8" s="3"/>
      <c r="F8" s="3"/>
      <c r="G8" s="3"/>
      <c r="H8" s="3"/>
      <c r="I8" s="3"/>
      <c r="J8" s="3"/>
    </row>
    <row r="9" spans="1:10" ht="15.7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5.75">
      <c r="A10" s="3"/>
      <c r="B10" s="3"/>
      <c r="C10" s="3"/>
      <c r="D10" s="3"/>
      <c r="E10" s="3"/>
      <c r="F10" s="3"/>
      <c r="G10" s="3"/>
      <c r="H10" s="3"/>
      <c r="I10" s="3"/>
    </row>
    <row r="11" spans="1:10" ht="15">
      <c r="A11" s="52"/>
      <c r="B11" s="52" t="s">
        <v>294</v>
      </c>
      <c r="C11" s="52"/>
      <c r="D11" s="52"/>
      <c r="E11" s="52"/>
      <c r="F11" s="52"/>
      <c r="G11" s="52"/>
      <c r="H11" s="52"/>
      <c r="I11" s="52"/>
      <c r="J11" s="52"/>
    </row>
    <row r="12" spans="1:10" ht="15">
      <c r="A12" s="52"/>
      <c r="B12" s="52" t="s">
        <v>295</v>
      </c>
      <c r="C12" s="52"/>
      <c r="D12" s="52"/>
      <c r="E12" s="52"/>
      <c r="F12" s="52"/>
      <c r="G12" s="52"/>
      <c r="H12" s="52"/>
      <c r="I12" s="52"/>
    </row>
    <row r="13" spans="1:10" ht="15">
      <c r="A13" s="52"/>
      <c r="B13" s="52" t="s">
        <v>296</v>
      </c>
      <c r="C13" s="52"/>
      <c r="D13" s="52"/>
      <c r="E13" s="52"/>
      <c r="F13" s="52"/>
      <c r="G13" s="52"/>
      <c r="H13" s="52"/>
      <c r="I13" s="52"/>
    </row>
    <row r="14" spans="1:10" ht="15">
      <c r="A14" s="52"/>
      <c r="B14" s="52"/>
      <c r="C14" s="52"/>
      <c r="D14" s="52"/>
      <c r="E14" s="52"/>
      <c r="F14" s="52"/>
      <c r="G14" s="52"/>
      <c r="H14" s="52"/>
      <c r="I14" s="52"/>
    </row>
    <row r="15" spans="1:10" ht="15">
      <c r="A15" s="52"/>
      <c r="B15" s="52" t="s">
        <v>0</v>
      </c>
      <c r="C15" s="52"/>
      <c r="D15" s="52"/>
      <c r="E15" s="52"/>
      <c r="F15" s="52"/>
      <c r="G15" s="52"/>
      <c r="H15" s="52"/>
      <c r="I15" s="52"/>
    </row>
    <row r="16" spans="1:10" ht="15">
      <c r="A16" s="52"/>
      <c r="B16" s="52" t="s">
        <v>1</v>
      </c>
      <c r="C16" s="52"/>
      <c r="D16" s="52"/>
      <c r="E16" s="52"/>
      <c r="F16" s="52"/>
      <c r="G16" s="52"/>
      <c r="H16" s="52"/>
      <c r="I16" s="52"/>
    </row>
    <row r="17" spans="1:9" ht="15">
      <c r="A17" s="52"/>
      <c r="B17" s="52" t="s">
        <v>2</v>
      </c>
      <c r="C17" s="52"/>
      <c r="D17" s="52"/>
      <c r="E17" s="52"/>
      <c r="F17" s="52"/>
      <c r="G17" s="52"/>
      <c r="H17" s="52"/>
      <c r="I17" s="52"/>
    </row>
    <row r="18" spans="1:9" ht="15">
      <c r="A18" s="52"/>
      <c r="B18" s="52" t="s">
        <v>3</v>
      </c>
      <c r="C18" s="52"/>
      <c r="D18" s="52"/>
      <c r="E18" s="52"/>
      <c r="F18" s="52"/>
      <c r="G18" s="52"/>
      <c r="H18" s="52"/>
      <c r="I18" s="52"/>
    </row>
    <row r="19" spans="1:9" ht="15">
      <c r="A19" s="52"/>
      <c r="B19" s="52" t="s">
        <v>4</v>
      </c>
      <c r="C19" s="52"/>
      <c r="D19" s="52"/>
      <c r="E19" s="52"/>
      <c r="F19" s="52"/>
      <c r="G19" s="52"/>
      <c r="H19" s="52"/>
      <c r="I19" s="52"/>
    </row>
    <row r="20" spans="1:9" ht="15">
      <c r="B20" s="52" t="s">
        <v>452</v>
      </c>
      <c r="C20" s="52"/>
      <c r="D20" s="52"/>
      <c r="E20" s="52"/>
      <c r="F20" s="52"/>
      <c r="G20" s="52"/>
      <c r="H20" s="52"/>
    </row>
    <row r="21" spans="1:9" ht="15">
      <c r="B21" s="1" t="s">
        <v>453</v>
      </c>
      <c r="C21" s="1"/>
      <c r="D21" s="1"/>
      <c r="E21" s="1"/>
      <c r="F21" s="1"/>
      <c r="G21" s="1"/>
      <c r="H21" s="1"/>
    </row>
    <row r="22" spans="1:9" ht="15">
      <c r="B22" s="1" t="s">
        <v>454</v>
      </c>
      <c r="C22" s="1"/>
      <c r="D22" s="1"/>
      <c r="E22" s="1"/>
      <c r="F22" s="1"/>
      <c r="G22" s="1"/>
      <c r="H22" s="1"/>
    </row>
    <row r="23" spans="1:9" ht="15">
      <c r="B23" s="1" t="s">
        <v>455</v>
      </c>
      <c r="C23" s="1"/>
      <c r="D23" s="1"/>
      <c r="E23" s="1"/>
      <c r="F23" s="1"/>
      <c r="G23" s="1"/>
      <c r="H23" s="1"/>
    </row>
    <row r="24" spans="1:9" ht="15">
      <c r="B24" s="1" t="s">
        <v>456</v>
      </c>
      <c r="C24" s="1"/>
      <c r="D24" s="1"/>
      <c r="E24" s="1"/>
      <c r="F24" s="1"/>
      <c r="G24" s="1"/>
      <c r="H24" s="1"/>
    </row>
    <row r="25" spans="1:9" ht="15">
      <c r="B25" s="1" t="s">
        <v>457</v>
      </c>
      <c r="C25" s="1"/>
      <c r="D25" s="1"/>
      <c r="E25" s="1"/>
      <c r="F25" s="1"/>
      <c r="G25" s="1"/>
      <c r="H25" s="1"/>
    </row>
    <row r="26" spans="1:9" ht="15">
      <c r="B26" s="1" t="s">
        <v>458</v>
      </c>
      <c r="C26" s="1"/>
      <c r="D26" s="1"/>
      <c r="E26" s="1"/>
      <c r="F26" s="1"/>
      <c r="G26" s="1"/>
      <c r="H26" s="1"/>
    </row>
    <row r="27" spans="1:9" ht="15">
      <c r="B27" s="1" t="s">
        <v>459</v>
      </c>
      <c r="C27" s="1"/>
      <c r="D27" s="1"/>
      <c r="E27" s="1"/>
      <c r="F27" s="1"/>
      <c r="G27" s="1"/>
      <c r="H27" s="1"/>
    </row>
    <row r="32" spans="1:9" ht="15">
      <c r="B32" s="52" t="s">
        <v>297</v>
      </c>
    </row>
    <row r="35" spans="3:7">
      <c r="C35" s="49"/>
    </row>
    <row r="36" spans="3:7" ht="15.75">
      <c r="E36" s="3" t="s">
        <v>299</v>
      </c>
      <c r="F36" s="3"/>
      <c r="G36" s="3"/>
    </row>
    <row r="37" spans="3:7" ht="15.75">
      <c r="E37" s="3"/>
      <c r="F37" s="3"/>
      <c r="G37" s="3"/>
    </row>
    <row r="38" spans="3:7" ht="15.75">
      <c r="E38" s="3" t="s">
        <v>300</v>
      </c>
      <c r="F38" s="3"/>
      <c r="G38" s="3"/>
    </row>
  </sheetData>
  <phoneticPr fontId="3" type="noConversion"/>
  <pageMargins left="0.46" right="0.75" top="0.65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M25" sqref="M25"/>
    </sheetView>
  </sheetViews>
  <sheetFormatPr defaultRowHeight="12.75"/>
  <cols>
    <col min="1" max="1" width="4" customWidth="1"/>
    <col min="2" max="2" width="15.42578125" customWidth="1"/>
    <col min="3" max="3" width="7.85546875" customWidth="1"/>
    <col min="4" max="4" width="11.28515625" customWidth="1"/>
    <col min="7" max="7" width="12.5703125" customWidth="1"/>
  </cols>
  <sheetData>
    <row r="1" spans="1:7" ht="15.75">
      <c r="A1" s="3" t="s">
        <v>310</v>
      </c>
      <c r="B1" s="3"/>
      <c r="C1" s="82"/>
      <c r="D1" s="82"/>
      <c r="E1" s="53"/>
      <c r="F1" s="130"/>
    </row>
    <row r="2" spans="1:7" ht="15.75">
      <c r="A2" s="3" t="s">
        <v>311</v>
      </c>
      <c r="B2" s="3"/>
      <c r="C2" s="82"/>
      <c r="D2" s="157"/>
      <c r="E2" s="3"/>
      <c r="F2" s="130"/>
    </row>
    <row r="3" spans="1:7" ht="15">
      <c r="A3" s="52"/>
      <c r="B3" s="52"/>
      <c r="C3" s="52"/>
      <c r="D3" s="52"/>
      <c r="E3" s="52"/>
    </row>
    <row r="4" spans="1:7" ht="15.75">
      <c r="B4" s="82" t="s">
        <v>642</v>
      </c>
      <c r="C4" s="96"/>
      <c r="D4" s="96"/>
      <c r="E4" s="96"/>
      <c r="F4" s="96"/>
      <c r="G4" s="96"/>
    </row>
    <row r="7" spans="1:7">
      <c r="A7" s="45" t="s">
        <v>105</v>
      </c>
      <c r="B7" s="45" t="s">
        <v>461</v>
      </c>
      <c r="C7" s="44" t="s">
        <v>462</v>
      </c>
      <c r="D7" s="44" t="s">
        <v>463</v>
      </c>
      <c r="E7" s="44" t="s">
        <v>464</v>
      </c>
      <c r="F7" s="44" t="s">
        <v>465</v>
      </c>
      <c r="G7" s="44" t="s">
        <v>466</v>
      </c>
    </row>
    <row r="8" spans="1:7">
      <c r="A8" s="21"/>
      <c r="B8" s="21"/>
      <c r="C8" s="46"/>
      <c r="D8" s="250">
        <v>40909</v>
      </c>
      <c r="E8" s="46"/>
      <c r="F8" s="46"/>
      <c r="G8" s="158">
        <v>41274</v>
      </c>
    </row>
    <row r="9" spans="1:7">
      <c r="A9" s="11">
        <v>1</v>
      </c>
      <c r="B9" s="11" t="s">
        <v>183</v>
      </c>
      <c r="C9" s="11">
        <v>0</v>
      </c>
      <c r="D9" s="251">
        <v>0</v>
      </c>
      <c r="E9" s="11">
        <v>0</v>
      </c>
      <c r="F9" s="11">
        <v>0</v>
      </c>
      <c r="G9" s="61">
        <f>D9+E9-F9</f>
        <v>0</v>
      </c>
    </row>
    <row r="10" spans="1:7">
      <c r="A10" s="11">
        <v>2</v>
      </c>
      <c r="B10" s="11" t="s">
        <v>467</v>
      </c>
      <c r="C10" s="11">
        <v>0</v>
      </c>
      <c r="D10" s="251">
        <v>0</v>
      </c>
      <c r="E10" s="11">
        <v>0</v>
      </c>
      <c r="F10" s="11">
        <v>0</v>
      </c>
      <c r="G10" s="61">
        <f t="shared" ref="G10:G16" si="0">D10+E10-F10</f>
        <v>0</v>
      </c>
    </row>
    <row r="11" spans="1:7">
      <c r="A11" s="11">
        <v>3</v>
      </c>
      <c r="B11" s="11" t="s">
        <v>468</v>
      </c>
      <c r="C11" s="11"/>
      <c r="D11" s="251">
        <v>0</v>
      </c>
      <c r="E11" s="11">
        <v>0</v>
      </c>
      <c r="F11" s="11">
        <v>0</v>
      </c>
      <c r="G11" s="61">
        <f t="shared" si="0"/>
        <v>0</v>
      </c>
    </row>
    <row r="12" spans="1:7">
      <c r="A12" s="11">
        <v>4</v>
      </c>
      <c r="B12" s="11" t="s">
        <v>469</v>
      </c>
      <c r="C12" s="11">
        <v>1</v>
      </c>
      <c r="D12" s="251">
        <v>1034198</v>
      </c>
      <c r="E12" s="11">
        <v>453750</v>
      </c>
      <c r="F12" s="11"/>
      <c r="G12" s="61">
        <f t="shared" si="0"/>
        <v>1487948</v>
      </c>
    </row>
    <row r="13" spans="1:7">
      <c r="A13" s="11">
        <v>5</v>
      </c>
      <c r="B13" s="11" t="s">
        <v>470</v>
      </c>
      <c r="C13" s="11"/>
      <c r="D13" s="251">
        <v>0</v>
      </c>
      <c r="E13" s="11">
        <v>0</v>
      </c>
      <c r="F13" s="11">
        <v>0</v>
      </c>
      <c r="G13" s="61">
        <f t="shared" si="0"/>
        <v>0</v>
      </c>
    </row>
    <row r="14" spans="1:7">
      <c r="A14" s="11">
        <v>6</v>
      </c>
      <c r="B14" s="11" t="s">
        <v>471</v>
      </c>
      <c r="C14" s="11"/>
      <c r="D14" s="251">
        <v>0</v>
      </c>
      <c r="E14" s="11">
        <v>0</v>
      </c>
      <c r="F14" s="11">
        <v>0</v>
      </c>
      <c r="G14" s="61">
        <f t="shared" si="0"/>
        <v>0</v>
      </c>
    </row>
    <row r="15" spans="1:7">
      <c r="A15" s="11"/>
      <c r="B15" s="11"/>
      <c r="C15" s="11"/>
      <c r="D15" s="251">
        <v>0</v>
      </c>
      <c r="E15" s="11"/>
      <c r="F15" s="11"/>
      <c r="G15" s="61">
        <f t="shared" si="0"/>
        <v>0</v>
      </c>
    </row>
    <row r="16" spans="1:7">
      <c r="A16" s="11"/>
      <c r="B16" s="61" t="s">
        <v>321</v>
      </c>
      <c r="C16" s="11"/>
      <c r="D16" s="252">
        <v>1034198</v>
      </c>
      <c r="E16" s="61">
        <f>SUM(E9:E15)</f>
        <v>453750</v>
      </c>
      <c r="F16" s="61">
        <f>SUM(F9:F15)</f>
        <v>0</v>
      </c>
      <c r="G16" s="61">
        <f t="shared" si="0"/>
        <v>1487948</v>
      </c>
    </row>
    <row r="17" spans="1:7">
      <c r="D17" s="253"/>
    </row>
    <row r="18" spans="1:7">
      <c r="D18" s="253"/>
    </row>
    <row r="19" spans="1:7">
      <c r="D19" s="253"/>
    </row>
    <row r="20" spans="1:7" ht="15.75">
      <c r="B20" s="82" t="s">
        <v>643</v>
      </c>
      <c r="C20" s="96"/>
      <c r="D20" s="254"/>
      <c r="E20" s="96"/>
      <c r="F20" s="96"/>
      <c r="G20" s="96"/>
    </row>
    <row r="21" spans="1:7">
      <c r="D21" s="253"/>
    </row>
    <row r="22" spans="1:7">
      <c r="D22" s="253"/>
    </row>
    <row r="23" spans="1:7">
      <c r="A23" s="45" t="s">
        <v>105</v>
      </c>
      <c r="B23" s="45" t="s">
        <v>461</v>
      </c>
      <c r="C23" s="44" t="s">
        <v>462</v>
      </c>
      <c r="D23" s="255" t="s">
        <v>463</v>
      </c>
      <c r="E23" s="44" t="s">
        <v>464</v>
      </c>
      <c r="F23" s="44" t="s">
        <v>465</v>
      </c>
      <c r="G23" s="44" t="s">
        <v>466</v>
      </c>
    </row>
    <row r="24" spans="1:7">
      <c r="A24" s="21"/>
      <c r="B24" s="21"/>
      <c r="C24" s="46"/>
      <c r="D24" s="250">
        <v>40909</v>
      </c>
      <c r="E24" s="46"/>
      <c r="F24" s="46"/>
      <c r="G24" s="158">
        <v>41274</v>
      </c>
    </row>
    <row r="25" spans="1:7">
      <c r="A25" s="11">
        <v>1</v>
      </c>
      <c r="B25" s="11" t="s">
        <v>183</v>
      </c>
      <c r="C25" s="11"/>
      <c r="D25" s="251">
        <v>0</v>
      </c>
      <c r="E25" s="11">
        <v>0</v>
      </c>
      <c r="F25" s="11">
        <v>0</v>
      </c>
      <c r="G25" s="61">
        <f>D25+E25-F25</f>
        <v>0</v>
      </c>
    </row>
    <row r="26" spans="1:7">
      <c r="A26" s="11">
        <v>2</v>
      </c>
      <c r="B26" s="11" t="s">
        <v>467</v>
      </c>
      <c r="C26" s="11"/>
      <c r="D26" s="251">
        <v>0</v>
      </c>
      <c r="E26" s="11">
        <v>0</v>
      </c>
      <c r="F26" s="11">
        <v>0</v>
      </c>
      <c r="G26" s="61">
        <f t="shared" ref="G26:G31" si="1">D26+E26-F26</f>
        <v>0</v>
      </c>
    </row>
    <row r="27" spans="1:7">
      <c r="A27" s="11">
        <v>3</v>
      </c>
      <c r="B27" s="11" t="s">
        <v>468</v>
      </c>
      <c r="C27" s="11"/>
      <c r="D27" s="251">
        <v>0</v>
      </c>
      <c r="E27" s="11">
        <v>0</v>
      </c>
      <c r="F27" s="11">
        <v>0</v>
      </c>
      <c r="G27" s="61">
        <f t="shared" si="1"/>
        <v>0</v>
      </c>
    </row>
    <row r="28" spans="1:7">
      <c r="A28" s="11">
        <v>4</v>
      </c>
      <c r="B28" s="11" t="s">
        <v>469</v>
      </c>
      <c r="C28" s="11"/>
      <c r="D28" s="251">
        <v>374544</v>
      </c>
      <c r="E28" s="11">
        <v>162163</v>
      </c>
      <c r="F28" s="11">
        <v>0</v>
      </c>
      <c r="G28" s="61">
        <f t="shared" si="1"/>
        <v>536707</v>
      </c>
    </row>
    <row r="29" spans="1:7">
      <c r="A29" s="11">
        <v>5</v>
      </c>
      <c r="B29" s="11" t="s">
        <v>470</v>
      </c>
      <c r="C29" s="11"/>
      <c r="D29" s="251">
        <v>0</v>
      </c>
      <c r="E29" s="11">
        <v>0</v>
      </c>
      <c r="F29" s="11">
        <v>0</v>
      </c>
      <c r="G29" s="61">
        <f t="shared" si="1"/>
        <v>0</v>
      </c>
    </row>
    <row r="30" spans="1:7">
      <c r="A30" s="11">
        <v>6</v>
      </c>
      <c r="B30" s="11" t="s">
        <v>471</v>
      </c>
      <c r="C30" s="11"/>
      <c r="D30" s="251">
        <v>0</v>
      </c>
      <c r="E30" s="11">
        <v>0</v>
      </c>
      <c r="F30" s="11">
        <v>0</v>
      </c>
      <c r="G30" s="61">
        <f t="shared" si="1"/>
        <v>0</v>
      </c>
    </row>
    <row r="31" spans="1:7">
      <c r="A31" s="11"/>
      <c r="B31" s="11"/>
      <c r="C31" s="11"/>
      <c r="D31" s="251">
        <v>0</v>
      </c>
      <c r="E31" s="11">
        <v>0</v>
      </c>
      <c r="F31" s="11">
        <v>0</v>
      </c>
      <c r="G31" s="61">
        <f t="shared" si="1"/>
        <v>0</v>
      </c>
    </row>
    <row r="32" spans="1:7">
      <c r="A32" s="11"/>
      <c r="B32" s="61" t="s">
        <v>321</v>
      </c>
      <c r="C32" s="11"/>
      <c r="D32" s="252">
        <v>374544</v>
      </c>
      <c r="E32" s="61">
        <f>SUM(E25:E31)</f>
        <v>162163</v>
      </c>
      <c r="F32" s="61">
        <f>SUM(F25:F31)</f>
        <v>0</v>
      </c>
      <c r="G32" s="61">
        <f>SUM(G25:G31)</f>
        <v>536707</v>
      </c>
    </row>
    <row r="33" spans="1:7">
      <c r="D33" s="253"/>
    </row>
    <row r="34" spans="1:7" ht="15.75">
      <c r="B34" s="82" t="s">
        <v>644</v>
      </c>
      <c r="C34" s="96"/>
      <c r="D34" s="254"/>
      <c r="E34" s="96"/>
      <c r="F34" s="96"/>
      <c r="G34" s="74"/>
    </row>
    <row r="35" spans="1:7">
      <c r="D35" s="253"/>
    </row>
    <row r="36" spans="1:7">
      <c r="D36" s="253"/>
    </row>
    <row r="37" spans="1:7">
      <c r="A37" s="45" t="s">
        <v>105</v>
      </c>
      <c r="B37" s="45" t="s">
        <v>461</v>
      </c>
      <c r="C37" s="44" t="s">
        <v>462</v>
      </c>
      <c r="D37" s="255" t="s">
        <v>463</v>
      </c>
      <c r="E37" s="44" t="s">
        <v>464</v>
      </c>
      <c r="F37" s="44" t="s">
        <v>465</v>
      </c>
      <c r="G37" s="44" t="s">
        <v>466</v>
      </c>
    </row>
    <row r="38" spans="1:7">
      <c r="A38" s="21"/>
      <c r="B38" s="21"/>
      <c r="C38" s="46"/>
      <c r="D38" s="250">
        <v>40909</v>
      </c>
      <c r="E38" s="46"/>
      <c r="F38" s="46"/>
      <c r="G38" s="158">
        <v>41274</v>
      </c>
    </row>
    <row r="39" spans="1:7">
      <c r="A39" s="11">
        <v>1</v>
      </c>
      <c r="B39" s="11" t="s">
        <v>183</v>
      </c>
      <c r="C39" s="11">
        <v>0</v>
      </c>
      <c r="D39" s="251">
        <v>0</v>
      </c>
      <c r="E39" s="11">
        <v>0</v>
      </c>
      <c r="F39" s="11">
        <v>0</v>
      </c>
      <c r="G39" s="61">
        <f>D39+E39-F39</f>
        <v>0</v>
      </c>
    </row>
    <row r="40" spans="1:7">
      <c r="A40" s="11">
        <v>2</v>
      </c>
      <c r="B40" s="11" t="s">
        <v>467</v>
      </c>
      <c r="C40" s="11">
        <v>0</v>
      </c>
      <c r="D40" s="251">
        <v>0</v>
      </c>
      <c r="E40" s="11">
        <v>0</v>
      </c>
      <c r="F40" s="11">
        <v>0</v>
      </c>
      <c r="G40" s="61">
        <f t="shared" ref="G40:G46" si="2">D40+E40-F40</f>
        <v>0</v>
      </c>
    </row>
    <row r="41" spans="1:7">
      <c r="A41" s="11">
        <v>3</v>
      </c>
      <c r="B41" s="11" t="s">
        <v>468</v>
      </c>
      <c r="C41" s="11">
        <v>0</v>
      </c>
      <c r="D41" s="251">
        <v>0</v>
      </c>
      <c r="E41" s="11">
        <v>0</v>
      </c>
      <c r="F41" s="11">
        <v>0</v>
      </c>
      <c r="G41" s="61">
        <f t="shared" si="2"/>
        <v>0</v>
      </c>
    </row>
    <row r="42" spans="1:7">
      <c r="A42" s="11">
        <v>4</v>
      </c>
      <c r="B42" s="11" t="s">
        <v>469</v>
      </c>
      <c r="C42" s="11">
        <v>2</v>
      </c>
      <c r="D42" s="251">
        <v>659654</v>
      </c>
      <c r="E42" s="11">
        <v>453750</v>
      </c>
      <c r="F42" s="11">
        <v>162163</v>
      </c>
      <c r="G42" s="61">
        <f t="shared" si="2"/>
        <v>951241</v>
      </c>
    </row>
    <row r="43" spans="1:7">
      <c r="A43" s="11">
        <v>5</v>
      </c>
      <c r="B43" s="11" t="s">
        <v>470</v>
      </c>
      <c r="C43" s="11">
        <v>0</v>
      </c>
      <c r="D43" s="251">
        <v>0</v>
      </c>
      <c r="E43" s="11">
        <v>0</v>
      </c>
      <c r="F43" s="11">
        <v>0</v>
      </c>
      <c r="G43" s="61">
        <f t="shared" si="2"/>
        <v>0</v>
      </c>
    </row>
    <row r="44" spans="1:7">
      <c r="A44" s="11">
        <v>6</v>
      </c>
      <c r="B44" s="11" t="s">
        <v>471</v>
      </c>
      <c r="C44" s="11">
        <v>0</v>
      </c>
      <c r="D44" s="251">
        <v>0</v>
      </c>
      <c r="E44" s="11">
        <v>0</v>
      </c>
      <c r="F44" s="11">
        <v>0</v>
      </c>
      <c r="G44" s="61">
        <f t="shared" si="2"/>
        <v>0</v>
      </c>
    </row>
    <row r="45" spans="1:7">
      <c r="A45" s="11"/>
      <c r="B45" s="11"/>
      <c r="C45" s="11">
        <v>0</v>
      </c>
      <c r="D45" s="251">
        <v>0</v>
      </c>
      <c r="E45" s="11">
        <v>0</v>
      </c>
      <c r="F45" s="11">
        <v>0</v>
      </c>
      <c r="G45" s="61">
        <f t="shared" si="2"/>
        <v>0</v>
      </c>
    </row>
    <row r="46" spans="1:7">
      <c r="A46" s="11"/>
      <c r="B46" s="61" t="s">
        <v>472</v>
      </c>
      <c r="C46" s="11"/>
      <c r="D46" s="252">
        <v>659654</v>
      </c>
      <c r="E46" s="61">
        <f>SUM(E39:E45)</f>
        <v>453750</v>
      </c>
      <c r="F46" s="61">
        <f>SUM(F39:F45)</f>
        <v>162163</v>
      </c>
      <c r="G46" s="61">
        <f t="shared" si="2"/>
        <v>951241</v>
      </c>
    </row>
    <row r="49" spans="4:6" ht="15.75">
      <c r="D49" s="3" t="s">
        <v>473</v>
      </c>
      <c r="E49" s="3"/>
      <c r="F49" s="3"/>
    </row>
    <row r="50" spans="4:6" ht="15.75">
      <c r="D50" s="3"/>
      <c r="E50" s="3"/>
      <c r="F50" s="3"/>
    </row>
    <row r="51" spans="4:6" ht="15.75">
      <c r="D51" s="3" t="s">
        <v>627</v>
      </c>
    </row>
    <row r="52" spans="4:6">
      <c r="D52" t="s">
        <v>474</v>
      </c>
    </row>
  </sheetData>
  <phoneticPr fontId="3" type="noConversion"/>
  <pageMargins left="0.75" right="0.75" top="0.69" bottom="0.75" header="0.5" footer="0.5"/>
  <pageSetup orientation="portrait" r:id="rId1"/>
  <headerFooter alignWithMargins="0">
    <oddFooter>&amp;CXheldaz sha  Vajra lubrifikante  Bilance 2012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34"/>
  <sheetViews>
    <sheetView topLeftCell="A13" workbookViewId="0">
      <selection activeCell="F38" sqref="F38"/>
    </sheetView>
  </sheetViews>
  <sheetFormatPr defaultRowHeight="12.75"/>
  <cols>
    <col min="1" max="1" width="4.28515625" customWidth="1"/>
    <col min="2" max="2" width="30.42578125" customWidth="1"/>
    <col min="3" max="3" width="10.85546875" customWidth="1"/>
    <col min="4" max="4" width="11" customWidth="1"/>
    <col min="5" max="5" width="17.28515625" customWidth="1"/>
  </cols>
  <sheetData>
    <row r="1" spans="1:5" ht="15.75">
      <c r="A1" s="3" t="s">
        <v>310</v>
      </c>
      <c r="B1" s="3"/>
      <c r="C1" s="82"/>
      <c r="D1" s="96"/>
      <c r="E1" s="98"/>
    </row>
    <row r="2" spans="1:5" ht="15.75">
      <c r="A2" s="3" t="s">
        <v>311</v>
      </c>
      <c r="B2" s="3"/>
      <c r="C2" s="82"/>
      <c r="D2" s="130"/>
      <c r="E2" s="159"/>
    </row>
    <row r="5" spans="1:5" ht="15.75">
      <c r="B5" s="3" t="s">
        <v>475</v>
      </c>
      <c r="C5" s="3"/>
      <c r="D5" s="3"/>
      <c r="E5" s="3">
        <v>2012</v>
      </c>
    </row>
    <row r="7" spans="1:5">
      <c r="A7" s="11" t="s">
        <v>105</v>
      </c>
      <c r="B7" s="11" t="s">
        <v>476</v>
      </c>
      <c r="C7" s="11" t="s">
        <v>477</v>
      </c>
      <c r="D7" s="11" t="s">
        <v>478</v>
      </c>
      <c r="E7" s="11" t="s">
        <v>479</v>
      </c>
    </row>
    <row r="8" spans="1:5">
      <c r="A8" s="11">
        <v>1</v>
      </c>
      <c r="B8" s="11" t="s">
        <v>628</v>
      </c>
      <c r="C8" s="11"/>
      <c r="D8" s="11"/>
      <c r="E8" s="11">
        <v>527741</v>
      </c>
    </row>
    <row r="9" spans="1:5">
      <c r="A9" s="11">
        <v>2</v>
      </c>
      <c r="B9" s="11" t="s">
        <v>646</v>
      </c>
      <c r="C9" s="11"/>
      <c r="D9" s="11"/>
      <c r="E9" s="11">
        <v>423500</v>
      </c>
    </row>
    <row r="10" spans="1:5">
      <c r="A10" s="11">
        <v>3</v>
      </c>
      <c r="B10" s="11"/>
      <c r="C10" s="11"/>
      <c r="D10" s="11"/>
      <c r="E10" s="11"/>
    </row>
    <row r="11" spans="1:5">
      <c r="A11" s="11">
        <v>4</v>
      </c>
      <c r="B11" s="11"/>
      <c r="C11" s="11"/>
      <c r="D11" s="11"/>
      <c r="E11" s="11"/>
    </row>
    <row r="12" spans="1:5">
      <c r="A12" s="11">
        <v>5</v>
      </c>
      <c r="B12" s="11"/>
      <c r="C12" s="11"/>
      <c r="D12" s="11"/>
      <c r="E12" s="11"/>
    </row>
    <row r="13" spans="1:5">
      <c r="A13" s="11">
        <v>6</v>
      </c>
      <c r="B13" s="11"/>
      <c r="C13" s="11"/>
      <c r="D13" s="11"/>
      <c r="E13" s="11"/>
    </row>
    <row r="14" spans="1:5">
      <c r="A14" s="11">
        <v>7</v>
      </c>
      <c r="B14" s="11"/>
      <c r="C14" s="11"/>
      <c r="D14" s="11"/>
      <c r="E14" s="11"/>
    </row>
    <row r="15" spans="1:5">
      <c r="A15" s="11">
        <v>8</v>
      </c>
      <c r="B15" s="11"/>
      <c r="C15" s="11"/>
      <c r="D15" s="11"/>
      <c r="E15" s="11"/>
    </row>
    <row r="16" spans="1:5">
      <c r="A16" s="11">
        <v>9</v>
      </c>
      <c r="B16" s="11"/>
      <c r="C16" s="11"/>
      <c r="D16" s="11"/>
      <c r="E16" s="11"/>
    </row>
    <row r="17" spans="1:5">
      <c r="A17" s="11">
        <v>10</v>
      </c>
      <c r="B17" s="11"/>
      <c r="C17" s="11"/>
      <c r="D17" s="11"/>
      <c r="E17" s="11"/>
    </row>
    <row r="18" spans="1:5">
      <c r="A18" s="11">
        <v>11</v>
      </c>
      <c r="B18" s="11"/>
      <c r="C18" s="11"/>
      <c r="D18" s="11"/>
      <c r="E18" s="11"/>
    </row>
    <row r="19" spans="1:5">
      <c r="A19" s="11">
        <v>12</v>
      </c>
      <c r="B19" s="11"/>
      <c r="C19" s="11"/>
      <c r="D19" s="11"/>
      <c r="E19" s="11"/>
    </row>
    <row r="20" spans="1:5">
      <c r="A20" s="11">
        <v>13</v>
      </c>
      <c r="B20" s="11"/>
      <c r="C20" s="11"/>
      <c r="D20" s="11"/>
      <c r="E20" s="11"/>
    </row>
    <row r="21" spans="1:5">
      <c r="A21" s="11">
        <v>14</v>
      </c>
      <c r="B21" s="11"/>
      <c r="C21" s="11"/>
      <c r="D21" s="11"/>
      <c r="E21" s="11"/>
    </row>
    <row r="22" spans="1:5">
      <c r="A22" s="11">
        <v>15</v>
      </c>
      <c r="B22" s="11"/>
      <c r="C22" s="11"/>
      <c r="D22" s="11"/>
      <c r="E22" s="11"/>
    </row>
    <row r="23" spans="1:5">
      <c r="A23" s="11">
        <v>16</v>
      </c>
      <c r="B23" s="11"/>
      <c r="C23" s="11"/>
      <c r="D23" s="11"/>
      <c r="E23" s="11"/>
    </row>
    <row r="24" spans="1:5">
      <c r="A24" s="11">
        <v>17</v>
      </c>
      <c r="B24" s="11"/>
      <c r="C24" s="11"/>
      <c r="D24" s="11"/>
      <c r="E24" s="11"/>
    </row>
    <row r="25" spans="1:5">
      <c r="A25" s="11">
        <v>18</v>
      </c>
      <c r="B25" s="11"/>
      <c r="C25" s="11"/>
      <c r="D25" s="11"/>
      <c r="E25" s="11"/>
    </row>
    <row r="26" spans="1:5">
      <c r="A26" s="11">
        <v>19</v>
      </c>
      <c r="B26" s="11"/>
      <c r="C26" s="11"/>
      <c r="D26" s="11"/>
      <c r="E26" s="11"/>
    </row>
    <row r="27" spans="1:5">
      <c r="A27" s="11">
        <v>20</v>
      </c>
      <c r="B27" s="11"/>
      <c r="C27" s="11"/>
      <c r="D27" s="11"/>
      <c r="E27" s="11"/>
    </row>
    <row r="28" spans="1:5">
      <c r="A28" s="11"/>
      <c r="B28" s="11"/>
      <c r="C28" s="11"/>
      <c r="D28" s="11"/>
      <c r="E28" s="11"/>
    </row>
    <row r="29" spans="1:5">
      <c r="A29" s="11"/>
      <c r="B29" s="61" t="s">
        <v>480</v>
      </c>
      <c r="C29" s="11"/>
      <c r="D29" s="11"/>
      <c r="E29" s="61">
        <f>SUM(E8:E28)</f>
        <v>951241</v>
      </c>
    </row>
    <row r="32" spans="1:5">
      <c r="C32" s="160" t="s">
        <v>481</v>
      </c>
    </row>
    <row r="33" spans="3:3">
      <c r="C33" s="160"/>
    </row>
    <row r="34" spans="3:3" ht="15.75">
      <c r="C34" s="3" t="s">
        <v>627</v>
      </c>
    </row>
  </sheetData>
  <phoneticPr fontId="3" type="noConversion"/>
  <pageMargins left="0.75" right="0.75" top="1" bottom="1" header="0.5" footer="0.5"/>
  <pageSetup orientation="portrait" r:id="rId1"/>
  <headerFooter alignWithMargins="0">
    <oddFooter>&amp;CXheldaz sha  Vajra lubrifikante  Bilance 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M16" sqref="M16"/>
    </sheetView>
  </sheetViews>
  <sheetFormatPr defaultRowHeight="12.75"/>
  <sheetData>
    <row r="1" spans="1:10" ht="15.75">
      <c r="A1" s="82" t="s">
        <v>310</v>
      </c>
      <c r="B1" s="82"/>
      <c r="C1" s="82"/>
      <c r="D1" s="96"/>
      <c r="E1" s="74"/>
      <c r="F1" s="98"/>
      <c r="G1" s="98"/>
      <c r="H1" s="159"/>
      <c r="I1" s="159"/>
      <c r="J1" s="159"/>
    </row>
    <row r="2" spans="1:10" ht="15.75">
      <c r="A2" s="157" t="s">
        <v>311</v>
      </c>
      <c r="B2" s="157"/>
      <c r="C2" s="82"/>
      <c r="D2" s="130"/>
      <c r="E2" s="130"/>
      <c r="F2" s="268"/>
      <c r="G2" s="268"/>
      <c r="H2" s="159"/>
      <c r="I2" s="130" t="s">
        <v>482</v>
      </c>
      <c r="J2" s="159"/>
    </row>
    <row r="3" spans="1:10">
      <c r="A3" s="159"/>
      <c r="B3" s="130"/>
      <c r="C3" s="159"/>
      <c r="D3" s="159"/>
      <c r="E3" s="159"/>
      <c r="F3" s="159"/>
      <c r="G3" s="159"/>
      <c r="H3" s="159"/>
      <c r="I3" s="159"/>
      <c r="J3" s="159"/>
    </row>
    <row r="4" spans="1:10" ht="13.5" thickBot="1">
      <c r="A4" s="98"/>
      <c r="B4" s="98"/>
      <c r="C4" s="98"/>
      <c r="D4" s="98"/>
      <c r="E4" s="98"/>
      <c r="F4" s="98"/>
      <c r="G4" s="98"/>
      <c r="H4" s="98"/>
      <c r="I4" s="161"/>
      <c r="J4" s="162" t="s">
        <v>483</v>
      </c>
    </row>
    <row r="5" spans="1:10">
      <c r="A5" s="291" t="s">
        <v>484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 ht="33" thickBot="1">
      <c r="A6" s="163"/>
      <c r="B6" s="294" t="s">
        <v>485</v>
      </c>
      <c r="C6" s="294"/>
      <c r="D6" s="294"/>
      <c r="E6" s="294"/>
      <c r="F6" s="295"/>
      <c r="G6" s="164" t="s">
        <v>486</v>
      </c>
      <c r="H6" s="164" t="s">
        <v>487</v>
      </c>
      <c r="I6" s="165" t="s">
        <v>645</v>
      </c>
      <c r="J6" s="165" t="s">
        <v>629</v>
      </c>
    </row>
    <row r="7" spans="1:10">
      <c r="A7" s="166">
        <v>1</v>
      </c>
      <c r="B7" s="296" t="s">
        <v>488</v>
      </c>
      <c r="C7" s="297"/>
      <c r="D7" s="297"/>
      <c r="E7" s="297"/>
      <c r="F7" s="297"/>
      <c r="G7" s="167">
        <v>70</v>
      </c>
      <c r="H7" s="167">
        <v>11100</v>
      </c>
      <c r="I7" s="168">
        <f>I8+I9+I10</f>
        <v>32348</v>
      </c>
      <c r="J7" s="168">
        <f>J8+J9+J10</f>
        <v>28088</v>
      </c>
    </row>
    <row r="8" spans="1:10" ht="25.5">
      <c r="A8" s="236" t="s">
        <v>489</v>
      </c>
      <c r="B8" s="282" t="s">
        <v>490</v>
      </c>
      <c r="C8" s="282"/>
      <c r="D8" s="282"/>
      <c r="E8" s="282"/>
      <c r="F8" s="282"/>
      <c r="G8" s="234" t="s">
        <v>491</v>
      </c>
      <c r="H8" s="234">
        <v>11101</v>
      </c>
      <c r="I8" s="169">
        <v>0</v>
      </c>
      <c r="J8" s="169">
        <v>0</v>
      </c>
    </row>
    <row r="9" spans="1:10">
      <c r="A9" s="236" t="s">
        <v>492</v>
      </c>
      <c r="B9" s="282" t="s">
        <v>493</v>
      </c>
      <c r="C9" s="282"/>
      <c r="D9" s="282"/>
      <c r="E9" s="282"/>
      <c r="F9" s="282"/>
      <c r="G9" s="234">
        <v>704</v>
      </c>
      <c r="H9" s="234">
        <v>11102</v>
      </c>
      <c r="I9" s="169">
        <v>0</v>
      </c>
      <c r="J9" s="169">
        <v>0</v>
      </c>
    </row>
    <row r="10" spans="1:10">
      <c r="A10" s="236" t="s">
        <v>494</v>
      </c>
      <c r="B10" s="282" t="s">
        <v>495</v>
      </c>
      <c r="C10" s="282"/>
      <c r="D10" s="282"/>
      <c r="E10" s="282"/>
      <c r="F10" s="282"/>
      <c r="G10" s="173">
        <v>705</v>
      </c>
      <c r="H10" s="234">
        <v>11103</v>
      </c>
      <c r="I10" s="169">
        <v>32348</v>
      </c>
      <c r="J10" s="169">
        <v>28088</v>
      </c>
    </row>
    <row r="11" spans="1:10">
      <c r="A11" s="237">
        <v>2</v>
      </c>
      <c r="B11" s="289" t="s">
        <v>496</v>
      </c>
      <c r="C11" s="289"/>
      <c r="D11" s="289"/>
      <c r="E11" s="289"/>
      <c r="F11" s="289"/>
      <c r="G11" s="176">
        <v>708</v>
      </c>
      <c r="H11" s="234">
        <v>11104</v>
      </c>
      <c r="I11" s="169">
        <f>I12+I13+I14</f>
        <v>0</v>
      </c>
      <c r="J11" s="169">
        <f>J12+J13+J14</f>
        <v>0</v>
      </c>
    </row>
    <row r="12" spans="1:10">
      <c r="A12" s="236" t="s">
        <v>489</v>
      </c>
      <c r="B12" s="282" t="s">
        <v>497</v>
      </c>
      <c r="C12" s="282"/>
      <c r="D12" s="282"/>
      <c r="E12" s="282"/>
      <c r="F12" s="282"/>
      <c r="G12" s="234">
        <v>7081</v>
      </c>
      <c r="H12" s="234">
        <v>111041</v>
      </c>
      <c r="I12" s="169">
        <v>0</v>
      </c>
      <c r="J12" s="169">
        <v>0</v>
      </c>
    </row>
    <row r="13" spans="1:10">
      <c r="A13" s="236" t="s">
        <v>498</v>
      </c>
      <c r="B13" s="282" t="s">
        <v>187</v>
      </c>
      <c r="C13" s="282"/>
      <c r="D13" s="282"/>
      <c r="E13" s="282"/>
      <c r="F13" s="282"/>
      <c r="G13" s="234">
        <v>7082</v>
      </c>
      <c r="H13" s="234">
        <v>111042</v>
      </c>
      <c r="I13" s="169">
        <v>0</v>
      </c>
      <c r="J13" s="169">
        <v>0</v>
      </c>
    </row>
    <row r="14" spans="1:10">
      <c r="A14" s="236" t="s">
        <v>499</v>
      </c>
      <c r="B14" s="282" t="s">
        <v>500</v>
      </c>
      <c r="C14" s="282"/>
      <c r="D14" s="282"/>
      <c r="E14" s="282"/>
      <c r="F14" s="282"/>
      <c r="G14" s="234">
        <v>7083</v>
      </c>
      <c r="H14" s="234">
        <v>111043</v>
      </c>
      <c r="I14" s="169">
        <v>0</v>
      </c>
      <c r="J14" s="169">
        <v>0</v>
      </c>
    </row>
    <row r="15" spans="1:10">
      <c r="A15" s="238">
        <v>3</v>
      </c>
      <c r="B15" s="289" t="s">
        <v>501</v>
      </c>
      <c r="C15" s="289"/>
      <c r="D15" s="289"/>
      <c r="E15" s="289"/>
      <c r="F15" s="289"/>
      <c r="G15" s="176">
        <v>71</v>
      </c>
      <c r="H15" s="234">
        <v>11201</v>
      </c>
      <c r="I15" s="169">
        <v>0</v>
      </c>
      <c r="J15" s="169">
        <v>0</v>
      </c>
    </row>
    <row r="16" spans="1:10">
      <c r="A16" s="238"/>
      <c r="B16" s="288" t="s">
        <v>502</v>
      </c>
      <c r="C16" s="288"/>
      <c r="D16" s="288"/>
      <c r="E16" s="288"/>
      <c r="F16" s="288"/>
      <c r="G16" s="235"/>
      <c r="H16" s="234">
        <v>112011</v>
      </c>
      <c r="I16" s="169">
        <v>0</v>
      </c>
      <c r="J16" s="169">
        <v>0</v>
      </c>
    </row>
    <row r="17" spans="1:10">
      <c r="A17" s="238"/>
      <c r="B17" s="288" t="s">
        <v>503</v>
      </c>
      <c r="C17" s="288"/>
      <c r="D17" s="288"/>
      <c r="E17" s="288"/>
      <c r="F17" s="288"/>
      <c r="G17" s="235"/>
      <c r="H17" s="234">
        <v>112012</v>
      </c>
      <c r="I17" s="169">
        <v>0</v>
      </c>
      <c r="J17" s="169">
        <v>0</v>
      </c>
    </row>
    <row r="18" spans="1:10">
      <c r="A18" s="237">
        <v>4</v>
      </c>
      <c r="B18" s="289" t="s">
        <v>504</v>
      </c>
      <c r="C18" s="289"/>
      <c r="D18" s="289"/>
      <c r="E18" s="289"/>
      <c r="F18" s="289"/>
      <c r="G18" s="171">
        <v>72</v>
      </c>
      <c r="H18" s="172">
        <v>11300</v>
      </c>
      <c r="I18" s="169">
        <v>0</v>
      </c>
      <c r="J18" s="169">
        <v>0</v>
      </c>
    </row>
    <row r="19" spans="1:10">
      <c r="A19" s="236"/>
      <c r="B19" s="290" t="s">
        <v>505</v>
      </c>
      <c r="C19" s="290"/>
      <c r="D19" s="290"/>
      <c r="E19" s="290"/>
      <c r="F19" s="290"/>
      <c r="G19" s="61"/>
      <c r="H19" s="174">
        <v>11301</v>
      </c>
      <c r="I19" s="169">
        <v>0</v>
      </c>
      <c r="J19" s="169">
        <v>0</v>
      </c>
    </row>
    <row r="20" spans="1:10">
      <c r="A20" s="237">
        <v>5</v>
      </c>
      <c r="B20" s="289" t="s">
        <v>506</v>
      </c>
      <c r="C20" s="289"/>
      <c r="D20" s="289"/>
      <c r="E20" s="289"/>
      <c r="F20" s="289"/>
      <c r="G20" s="176">
        <v>73</v>
      </c>
      <c r="H20" s="176">
        <v>11400</v>
      </c>
      <c r="I20" s="169">
        <v>0</v>
      </c>
      <c r="J20" s="169">
        <v>0</v>
      </c>
    </row>
    <row r="21" spans="1:10">
      <c r="A21" s="177">
        <v>6</v>
      </c>
      <c r="B21" s="283" t="s">
        <v>507</v>
      </c>
      <c r="C21" s="284"/>
      <c r="D21" s="284"/>
      <c r="E21" s="284"/>
      <c r="F21" s="284"/>
      <c r="G21" s="178">
        <v>75</v>
      </c>
      <c r="H21" s="178">
        <v>11500</v>
      </c>
      <c r="I21" s="233">
        <v>0</v>
      </c>
      <c r="J21" s="233">
        <v>0</v>
      </c>
    </row>
    <row r="22" spans="1:10">
      <c r="A22" s="175">
        <v>7</v>
      </c>
      <c r="B22" s="285" t="s">
        <v>508</v>
      </c>
      <c r="C22" s="285"/>
      <c r="D22" s="285"/>
      <c r="E22" s="285"/>
      <c r="F22" s="286"/>
      <c r="G22" s="170">
        <v>77</v>
      </c>
      <c r="H22" s="170">
        <v>11600</v>
      </c>
      <c r="I22" s="169">
        <v>0</v>
      </c>
      <c r="J22" s="169">
        <v>0</v>
      </c>
    </row>
    <row r="23" spans="1:10" ht="13.5" thickBot="1">
      <c r="A23" s="179" t="s">
        <v>509</v>
      </c>
      <c r="B23" s="287" t="s">
        <v>510</v>
      </c>
      <c r="C23" s="287"/>
      <c r="D23" s="287"/>
      <c r="E23" s="287"/>
      <c r="F23" s="287"/>
      <c r="G23" s="180"/>
      <c r="H23" s="180">
        <v>11800</v>
      </c>
      <c r="I23" s="181">
        <f>I7+I11+I15+I18+I20+I21+I22</f>
        <v>32348</v>
      </c>
      <c r="J23" s="181">
        <f>J7+J11+J15+J18+J20+J21+J22</f>
        <v>28088</v>
      </c>
    </row>
    <row r="24" spans="1:10">
      <c r="A24" s="182"/>
      <c r="B24" s="183"/>
      <c r="C24" s="183"/>
      <c r="D24" s="183"/>
      <c r="E24" s="183"/>
      <c r="F24" s="183"/>
      <c r="G24" s="183"/>
      <c r="H24" s="183"/>
      <c r="I24" s="160"/>
      <c r="J24" s="160"/>
    </row>
    <row r="25" spans="1:10">
      <c r="A25" s="182"/>
      <c r="B25" s="183"/>
      <c r="C25" s="183"/>
      <c r="D25" s="183"/>
      <c r="E25" s="183"/>
      <c r="F25" s="183"/>
      <c r="G25" s="183"/>
      <c r="H25" s="183"/>
      <c r="I25" s="160"/>
      <c r="J25" s="160"/>
    </row>
    <row r="26" spans="1:10">
      <c r="A26" s="182"/>
      <c r="B26" s="183"/>
      <c r="C26" s="183"/>
      <c r="D26" s="183"/>
      <c r="E26" s="183"/>
      <c r="F26" s="183"/>
      <c r="G26" s="183"/>
      <c r="H26" s="183"/>
      <c r="I26" s="160"/>
      <c r="J26" s="160"/>
    </row>
    <row r="27" spans="1:10">
      <c r="A27" s="182"/>
      <c r="B27" s="183"/>
      <c r="C27" s="183"/>
      <c r="D27" s="183"/>
      <c r="E27" s="183"/>
      <c r="F27" s="183"/>
      <c r="G27" s="183"/>
      <c r="H27" s="183"/>
      <c r="I27" s="160" t="s">
        <v>481</v>
      </c>
      <c r="J27" s="160"/>
    </row>
    <row r="28" spans="1:10">
      <c r="A28" s="182"/>
      <c r="B28" s="183"/>
      <c r="C28" s="183"/>
      <c r="D28" s="183"/>
      <c r="E28" s="183"/>
      <c r="F28" s="183"/>
      <c r="G28" s="183"/>
      <c r="H28" s="183"/>
      <c r="I28" s="160"/>
      <c r="J28" s="160"/>
    </row>
    <row r="29" spans="1:10" ht="15.75">
      <c r="I29" s="3" t="s">
        <v>627</v>
      </c>
    </row>
  </sheetData>
  <mergeCells count="19">
    <mergeCell ref="B11:F11"/>
    <mergeCell ref="B12:F12"/>
    <mergeCell ref="B13:F13"/>
    <mergeCell ref="A5:J5"/>
    <mergeCell ref="B6:F6"/>
    <mergeCell ref="B7:F7"/>
    <mergeCell ref="B8:F8"/>
    <mergeCell ref="B9:F9"/>
    <mergeCell ref="B10:F10"/>
    <mergeCell ref="B14:F14"/>
    <mergeCell ref="B21:F21"/>
    <mergeCell ref="B22:F22"/>
    <mergeCell ref="B23:F23"/>
    <mergeCell ref="B17:F17"/>
    <mergeCell ref="B18:F18"/>
    <mergeCell ref="B19:F19"/>
    <mergeCell ref="B20:F20"/>
    <mergeCell ref="B15:F15"/>
    <mergeCell ref="B16:F16"/>
  </mergeCells>
  <phoneticPr fontId="3" type="noConversion"/>
  <pageMargins left="0.75" right="0.32" top="1" bottom="1" header="0.5" footer="0.5"/>
  <pageSetup orientation="portrait" r:id="rId1"/>
  <headerFooter alignWithMargins="0">
    <oddFooter>&amp;CXheldaz sha  Vajra lubrifikante  Bilance 2012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O17" sqref="O17"/>
    </sheetView>
  </sheetViews>
  <sheetFormatPr defaultRowHeight="12.75"/>
  <cols>
    <col min="1" max="1" width="4.140625" customWidth="1"/>
    <col min="9" max="9" width="9.140625" style="49"/>
  </cols>
  <sheetData>
    <row r="1" spans="1:10" ht="15.75">
      <c r="A1" s="3" t="s">
        <v>310</v>
      </c>
      <c r="B1" s="3"/>
      <c r="C1" s="82"/>
      <c r="D1" s="96"/>
      <c r="E1" s="98"/>
      <c r="F1" s="98"/>
      <c r="G1" s="159"/>
      <c r="H1" s="159"/>
      <c r="I1" s="239"/>
      <c r="J1" s="159"/>
    </row>
    <row r="2" spans="1:10" ht="15.75">
      <c r="A2" s="3" t="s">
        <v>311</v>
      </c>
      <c r="B2" s="3"/>
      <c r="C2" s="82"/>
      <c r="D2" s="130"/>
      <c r="E2" s="159"/>
      <c r="F2" s="159"/>
      <c r="G2" s="159"/>
      <c r="H2" s="159"/>
      <c r="I2" s="239"/>
      <c r="J2" s="159"/>
    </row>
    <row r="3" spans="1:10">
      <c r="A3" s="159"/>
      <c r="B3" s="130"/>
      <c r="C3" s="159"/>
      <c r="D3" s="159"/>
      <c r="E3" s="159"/>
      <c r="F3" s="159"/>
      <c r="G3" s="159"/>
      <c r="H3" s="159"/>
      <c r="I3" s="240" t="s">
        <v>511</v>
      </c>
      <c r="J3" s="159"/>
    </row>
    <row r="4" spans="1:10">
      <c r="A4" s="98"/>
      <c r="B4" s="98"/>
      <c r="C4" s="98"/>
      <c r="D4" s="98"/>
      <c r="E4" s="98"/>
      <c r="F4" s="98"/>
      <c r="G4" s="98"/>
      <c r="H4" s="98"/>
      <c r="I4" s="241"/>
      <c r="J4" s="162" t="s">
        <v>483</v>
      </c>
    </row>
    <row r="5" spans="1:10">
      <c r="A5" s="307" t="s">
        <v>484</v>
      </c>
      <c r="B5" s="308"/>
      <c r="C5" s="308"/>
      <c r="D5" s="308"/>
      <c r="E5" s="308"/>
      <c r="F5" s="308"/>
      <c r="G5" s="308"/>
      <c r="H5" s="308"/>
      <c r="I5" s="308"/>
      <c r="J5" s="309"/>
    </row>
    <row r="6" spans="1:10" ht="33" thickBot="1">
      <c r="A6" s="184"/>
      <c r="B6" s="310" t="s">
        <v>185</v>
      </c>
      <c r="C6" s="311"/>
      <c r="D6" s="311"/>
      <c r="E6" s="311"/>
      <c r="F6" s="312"/>
      <c r="G6" s="185" t="s">
        <v>486</v>
      </c>
      <c r="H6" s="185" t="s">
        <v>487</v>
      </c>
      <c r="I6" s="242" t="s">
        <v>645</v>
      </c>
      <c r="J6" s="242" t="s">
        <v>629</v>
      </c>
    </row>
    <row r="7" spans="1:10">
      <c r="A7" s="186">
        <v>1</v>
      </c>
      <c r="B7" s="313" t="s">
        <v>512</v>
      </c>
      <c r="C7" s="314"/>
      <c r="D7" s="314"/>
      <c r="E7" s="314"/>
      <c r="F7" s="314"/>
      <c r="G7" s="187">
        <v>60</v>
      </c>
      <c r="H7" s="187">
        <v>12100</v>
      </c>
      <c r="I7" s="269">
        <f>I8+I9+I10+I11+I12</f>
        <v>28370</v>
      </c>
      <c r="J7" s="243">
        <f>J8+J9+J10+J11+J12</f>
        <v>23963</v>
      </c>
    </row>
    <row r="8" spans="1:10">
      <c r="A8" s="188" t="s">
        <v>513</v>
      </c>
      <c r="B8" s="298" t="s">
        <v>514</v>
      </c>
      <c r="C8" s="298" t="s">
        <v>515</v>
      </c>
      <c r="D8" s="298"/>
      <c r="E8" s="298"/>
      <c r="F8" s="298"/>
      <c r="G8" s="189" t="s">
        <v>516</v>
      </c>
      <c r="H8" s="189">
        <v>12101</v>
      </c>
      <c r="I8" s="270">
        <v>0</v>
      </c>
      <c r="J8" s="244">
        <v>0</v>
      </c>
    </row>
    <row r="9" spans="1:10">
      <c r="A9" s="188" t="s">
        <v>492</v>
      </c>
      <c r="B9" s="298" t="s">
        <v>517</v>
      </c>
      <c r="C9" s="298" t="s">
        <v>515</v>
      </c>
      <c r="D9" s="298"/>
      <c r="E9" s="298"/>
      <c r="F9" s="298"/>
      <c r="G9" s="189"/>
      <c r="H9" s="190">
        <v>12102</v>
      </c>
      <c r="I9" s="270">
        <v>0</v>
      </c>
      <c r="J9" s="244">
        <v>0</v>
      </c>
    </row>
    <row r="10" spans="1:10">
      <c r="A10" s="188" t="s">
        <v>494</v>
      </c>
      <c r="B10" s="298" t="s">
        <v>518</v>
      </c>
      <c r="C10" s="298" t="s">
        <v>515</v>
      </c>
      <c r="D10" s="298"/>
      <c r="E10" s="298"/>
      <c r="F10" s="298"/>
      <c r="G10" s="189" t="s">
        <v>519</v>
      </c>
      <c r="H10" s="189">
        <v>12103</v>
      </c>
      <c r="I10" s="270">
        <v>31382</v>
      </c>
      <c r="J10" s="244">
        <v>26958</v>
      </c>
    </row>
    <row r="11" spans="1:10">
      <c r="A11" s="188" t="s">
        <v>520</v>
      </c>
      <c r="B11" s="305" t="s">
        <v>521</v>
      </c>
      <c r="C11" s="298" t="s">
        <v>515</v>
      </c>
      <c r="D11" s="298"/>
      <c r="E11" s="298"/>
      <c r="F11" s="298"/>
      <c r="G11" s="189"/>
      <c r="H11" s="190">
        <v>12104</v>
      </c>
      <c r="I11" s="270">
        <v>-3012</v>
      </c>
      <c r="J11" s="244">
        <v>-2995</v>
      </c>
    </row>
    <row r="12" spans="1:10">
      <c r="A12" s="188" t="s">
        <v>522</v>
      </c>
      <c r="B12" s="298" t="s">
        <v>523</v>
      </c>
      <c r="C12" s="298" t="s">
        <v>515</v>
      </c>
      <c r="D12" s="298"/>
      <c r="E12" s="298"/>
      <c r="F12" s="298"/>
      <c r="G12" s="189" t="s">
        <v>524</v>
      </c>
      <c r="H12" s="190">
        <v>12105</v>
      </c>
      <c r="I12" s="270">
        <v>0</v>
      </c>
      <c r="J12" s="244">
        <v>0</v>
      </c>
    </row>
    <row r="13" spans="1:10">
      <c r="A13" s="191">
        <v>2</v>
      </c>
      <c r="B13" s="299" t="s">
        <v>525</v>
      </c>
      <c r="C13" s="299"/>
      <c r="D13" s="299"/>
      <c r="E13" s="299"/>
      <c r="F13" s="299"/>
      <c r="G13" s="192">
        <v>64</v>
      </c>
      <c r="H13" s="192">
        <v>12200</v>
      </c>
      <c r="I13" s="270">
        <f>I14+I15</f>
        <v>987</v>
      </c>
      <c r="J13" s="244">
        <f>J14+J15</f>
        <v>973</v>
      </c>
    </row>
    <row r="14" spans="1:10">
      <c r="A14" s="193" t="s">
        <v>526</v>
      </c>
      <c r="B14" s="299" t="s">
        <v>527</v>
      </c>
      <c r="C14" s="306"/>
      <c r="D14" s="306"/>
      <c r="E14" s="306"/>
      <c r="F14" s="306"/>
      <c r="G14" s="190">
        <v>641</v>
      </c>
      <c r="H14" s="190">
        <v>12201</v>
      </c>
      <c r="I14" s="270">
        <v>846</v>
      </c>
      <c r="J14" s="244">
        <v>834</v>
      </c>
    </row>
    <row r="15" spans="1:10">
      <c r="A15" s="193" t="s">
        <v>528</v>
      </c>
      <c r="B15" s="306" t="s">
        <v>529</v>
      </c>
      <c r="C15" s="306"/>
      <c r="D15" s="306"/>
      <c r="E15" s="306"/>
      <c r="F15" s="306"/>
      <c r="G15" s="190">
        <v>644</v>
      </c>
      <c r="H15" s="190">
        <v>12202</v>
      </c>
      <c r="I15" s="270">
        <v>141</v>
      </c>
      <c r="J15" s="244">
        <v>139</v>
      </c>
    </row>
    <row r="16" spans="1:10">
      <c r="A16" s="191">
        <v>3</v>
      </c>
      <c r="B16" s="299" t="s">
        <v>530</v>
      </c>
      <c r="C16" s="299"/>
      <c r="D16" s="299"/>
      <c r="E16" s="299"/>
      <c r="F16" s="299"/>
      <c r="G16" s="192">
        <v>68</v>
      </c>
      <c r="H16" s="192">
        <v>12300</v>
      </c>
      <c r="I16" s="270">
        <v>162</v>
      </c>
      <c r="J16" s="244">
        <v>165</v>
      </c>
    </row>
    <row r="17" spans="1:10">
      <c r="A17" s="191">
        <v>4</v>
      </c>
      <c r="B17" s="299" t="s">
        <v>531</v>
      </c>
      <c r="C17" s="299"/>
      <c r="D17" s="299"/>
      <c r="E17" s="299"/>
      <c r="F17" s="299"/>
      <c r="G17" s="192">
        <v>61</v>
      </c>
      <c r="H17" s="192">
        <v>12400</v>
      </c>
      <c r="I17" s="270">
        <f>I18+I19+I20+I21+I22+I23+I24+I25+I26+I27+I28+I29+I29+I32</f>
        <v>452</v>
      </c>
      <c r="J17" s="244">
        <f>J18+J19+J20+J21+J22+J23+J24+J25+J26+J27+J28+J29+J29+J32</f>
        <v>170</v>
      </c>
    </row>
    <row r="18" spans="1:10">
      <c r="A18" s="193" t="s">
        <v>489</v>
      </c>
      <c r="B18" s="301" t="s">
        <v>532</v>
      </c>
      <c r="C18" s="301"/>
      <c r="D18" s="301"/>
      <c r="E18" s="301"/>
      <c r="F18" s="301"/>
      <c r="G18" s="189"/>
      <c r="H18" s="189">
        <v>12401</v>
      </c>
      <c r="I18" s="270">
        <v>0</v>
      </c>
      <c r="J18" s="244">
        <v>0</v>
      </c>
    </row>
    <row r="19" spans="1:10">
      <c r="A19" s="193" t="s">
        <v>498</v>
      </c>
      <c r="B19" s="301" t="s">
        <v>533</v>
      </c>
      <c r="C19" s="301"/>
      <c r="D19" s="301"/>
      <c r="E19" s="301"/>
      <c r="F19" s="301"/>
      <c r="G19" s="194">
        <v>611</v>
      </c>
      <c r="H19" s="189">
        <v>12402</v>
      </c>
      <c r="I19" s="270">
        <v>0</v>
      </c>
      <c r="J19" s="244">
        <v>0</v>
      </c>
    </row>
    <row r="20" spans="1:10">
      <c r="A20" s="193" t="s">
        <v>499</v>
      </c>
      <c r="B20" s="301" t="s">
        <v>534</v>
      </c>
      <c r="C20" s="301"/>
      <c r="D20" s="301"/>
      <c r="E20" s="301"/>
      <c r="F20" s="301"/>
      <c r="G20" s="189">
        <v>613</v>
      </c>
      <c r="H20" s="189">
        <v>12403</v>
      </c>
      <c r="I20" s="270">
        <v>0</v>
      </c>
      <c r="J20" s="244">
        <v>0</v>
      </c>
    </row>
    <row r="21" spans="1:10">
      <c r="A21" s="193" t="s">
        <v>535</v>
      </c>
      <c r="B21" s="301" t="s">
        <v>536</v>
      </c>
      <c r="C21" s="301"/>
      <c r="D21" s="301"/>
      <c r="E21" s="301"/>
      <c r="F21" s="301"/>
      <c r="G21" s="194">
        <v>615</v>
      </c>
      <c r="H21" s="189">
        <v>12404</v>
      </c>
      <c r="I21" s="271">
        <v>115</v>
      </c>
      <c r="J21" s="245">
        <v>43</v>
      </c>
    </row>
    <row r="22" spans="1:10">
      <c r="A22" s="193" t="s">
        <v>537</v>
      </c>
      <c r="B22" s="301" t="s">
        <v>538</v>
      </c>
      <c r="C22" s="301"/>
      <c r="D22" s="301"/>
      <c r="E22" s="301"/>
      <c r="F22" s="301"/>
      <c r="G22" s="194">
        <v>616</v>
      </c>
      <c r="H22" s="189">
        <v>12405</v>
      </c>
      <c r="I22" s="270">
        <v>33</v>
      </c>
      <c r="J22" s="244">
        <v>9</v>
      </c>
    </row>
    <row r="23" spans="1:10">
      <c r="A23" s="193" t="s">
        <v>539</v>
      </c>
      <c r="B23" s="301" t="s">
        <v>540</v>
      </c>
      <c r="C23" s="301"/>
      <c r="D23" s="301"/>
      <c r="E23" s="301"/>
      <c r="F23" s="301"/>
      <c r="G23" s="194">
        <v>617</v>
      </c>
      <c r="H23" s="189">
        <v>12406</v>
      </c>
      <c r="I23" s="270">
        <v>0</v>
      </c>
      <c r="J23" s="244">
        <v>0</v>
      </c>
    </row>
    <row r="24" spans="1:10">
      <c r="A24" s="193" t="s">
        <v>541</v>
      </c>
      <c r="B24" s="298" t="s">
        <v>542</v>
      </c>
      <c r="C24" s="298" t="s">
        <v>515</v>
      </c>
      <c r="D24" s="298"/>
      <c r="E24" s="298"/>
      <c r="F24" s="298"/>
      <c r="G24" s="194">
        <v>618</v>
      </c>
      <c r="H24" s="189">
        <v>12407</v>
      </c>
      <c r="I24" s="270">
        <v>79</v>
      </c>
      <c r="J24" s="244">
        <v>8</v>
      </c>
    </row>
    <row r="25" spans="1:10">
      <c r="A25" s="193" t="s">
        <v>543</v>
      </c>
      <c r="B25" s="298" t="s">
        <v>544</v>
      </c>
      <c r="C25" s="298"/>
      <c r="D25" s="298"/>
      <c r="E25" s="298"/>
      <c r="F25" s="298"/>
      <c r="G25" s="194">
        <v>623</v>
      </c>
      <c r="H25" s="189">
        <v>12408</v>
      </c>
      <c r="I25" s="270">
        <v>0</v>
      </c>
      <c r="J25" s="244">
        <v>0</v>
      </c>
    </row>
    <row r="26" spans="1:10">
      <c r="A26" s="193" t="s">
        <v>545</v>
      </c>
      <c r="B26" s="298" t="s">
        <v>546</v>
      </c>
      <c r="C26" s="298"/>
      <c r="D26" s="298"/>
      <c r="E26" s="298"/>
      <c r="F26" s="298"/>
      <c r="G26" s="194">
        <v>624</v>
      </c>
      <c r="H26" s="189">
        <v>12409</v>
      </c>
      <c r="I26" s="270">
        <v>0</v>
      </c>
      <c r="J26" s="244">
        <v>0</v>
      </c>
    </row>
    <row r="27" spans="1:10">
      <c r="A27" s="193" t="s">
        <v>547</v>
      </c>
      <c r="B27" s="298" t="s">
        <v>548</v>
      </c>
      <c r="C27" s="298"/>
      <c r="D27" s="298"/>
      <c r="E27" s="298"/>
      <c r="F27" s="298"/>
      <c r="G27" s="194">
        <v>625</v>
      </c>
      <c r="H27" s="189">
        <v>12410</v>
      </c>
      <c r="I27" s="270">
        <v>0</v>
      </c>
      <c r="J27" s="244">
        <v>0</v>
      </c>
    </row>
    <row r="28" spans="1:10">
      <c r="A28" s="193" t="s">
        <v>549</v>
      </c>
      <c r="B28" s="298" t="s">
        <v>550</v>
      </c>
      <c r="C28" s="298"/>
      <c r="D28" s="298"/>
      <c r="E28" s="298"/>
      <c r="F28" s="298"/>
      <c r="G28" s="194">
        <v>626</v>
      </c>
      <c r="H28" s="189">
        <v>12411</v>
      </c>
      <c r="I28" s="270">
        <v>47</v>
      </c>
      <c r="J28" s="244">
        <v>53</v>
      </c>
    </row>
    <row r="29" spans="1:10">
      <c r="A29" s="195" t="s">
        <v>551</v>
      </c>
      <c r="B29" s="298" t="s">
        <v>186</v>
      </c>
      <c r="C29" s="298"/>
      <c r="D29" s="298"/>
      <c r="E29" s="298"/>
      <c r="F29" s="298"/>
      <c r="G29" s="194">
        <v>627</v>
      </c>
      <c r="H29" s="189">
        <v>12412</v>
      </c>
      <c r="I29" s="270">
        <f>I30+I31</f>
        <v>0</v>
      </c>
      <c r="J29" s="244">
        <f>J30+J31</f>
        <v>0</v>
      </c>
    </row>
    <row r="30" spans="1:10">
      <c r="A30" s="193"/>
      <c r="B30" s="304" t="s">
        <v>552</v>
      </c>
      <c r="C30" s="304"/>
      <c r="D30" s="304"/>
      <c r="E30" s="304"/>
      <c r="F30" s="304"/>
      <c r="G30" s="194">
        <v>6271</v>
      </c>
      <c r="H30" s="194">
        <v>124121</v>
      </c>
      <c r="I30" s="270">
        <v>0</v>
      </c>
      <c r="J30" s="244">
        <v>0</v>
      </c>
    </row>
    <row r="31" spans="1:10">
      <c r="A31" s="193"/>
      <c r="B31" s="304" t="s">
        <v>553</v>
      </c>
      <c r="C31" s="304"/>
      <c r="D31" s="304"/>
      <c r="E31" s="304"/>
      <c r="F31" s="304"/>
      <c r="G31" s="194">
        <v>6272</v>
      </c>
      <c r="H31" s="194">
        <v>124122</v>
      </c>
      <c r="I31" s="270">
        <v>0</v>
      </c>
      <c r="J31" s="244">
        <v>0</v>
      </c>
    </row>
    <row r="32" spans="1:10">
      <c r="A32" s="193" t="s">
        <v>554</v>
      </c>
      <c r="B32" s="298" t="s">
        <v>555</v>
      </c>
      <c r="C32" s="298"/>
      <c r="D32" s="298"/>
      <c r="E32" s="298"/>
      <c r="F32" s="298"/>
      <c r="G32" s="194">
        <v>628</v>
      </c>
      <c r="H32" s="194">
        <v>12413</v>
      </c>
      <c r="I32" s="270">
        <v>178</v>
      </c>
      <c r="J32" s="244">
        <v>57</v>
      </c>
    </row>
    <row r="33" spans="1:10">
      <c r="A33" s="191">
        <v>5</v>
      </c>
      <c r="B33" s="305" t="s">
        <v>556</v>
      </c>
      <c r="C33" s="298"/>
      <c r="D33" s="298"/>
      <c r="E33" s="298"/>
      <c r="F33" s="298"/>
      <c r="G33" s="196">
        <v>63</v>
      </c>
      <c r="H33" s="196">
        <v>12500</v>
      </c>
      <c r="I33" s="270">
        <f>I34+I35+I36+I37</f>
        <v>112</v>
      </c>
      <c r="J33" s="244">
        <f>J34+J35+J36+J37</f>
        <v>8</v>
      </c>
    </row>
    <row r="34" spans="1:10">
      <c r="A34" s="193" t="s">
        <v>489</v>
      </c>
      <c r="B34" s="298" t="s">
        <v>557</v>
      </c>
      <c r="C34" s="298"/>
      <c r="D34" s="298"/>
      <c r="E34" s="298"/>
      <c r="F34" s="298"/>
      <c r="G34" s="194">
        <v>632</v>
      </c>
      <c r="H34" s="194">
        <v>12501</v>
      </c>
      <c r="I34" s="270">
        <v>0</v>
      </c>
      <c r="J34" s="244">
        <v>0</v>
      </c>
    </row>
    <row r="35" spans="1:10">
      <c r="A35" s="193" t="s">
        <v>498</v>
      </c>
      <c r="B35" s="298" t="s">
        <v>184</v>
      </c>
      <c r="C35" s="298"/>
      <c r="D35" s="298"/>
      <c r="E35" s="298"/>
      <c r="F35" s="298"/>
      <c r="G35" s="194">
        <v>633</v>
      </c>
      <c r="H35" s="194">
        <v>12502</v>
      </c>
      <c r="I35" s="270">
        <v>0</v>
      </c>
      <c r="J35" s="244">
        <v>0</v>
      </c>
    </row>
    <row r="36" spans="1:10">
      <c r="A36" s="193" t="s">
        <v>499</v>
      </c>
      <c r="B36" s="298" t="s">
        <v>558</v>
      </c>
      <c r="C36" s="298"/>
      <c r="D36" s="298"/>
      <c r="E36" s="298"/>
      <c r="F36" s="298"/>
      <c r="G36" s="194">
        <v>634</v>
      </c>
      <c r="H36" s="194">
        <v>12503</v>
      </c>
      <c r="I36" s="270">
        <v>53</v>
      </c>
      <c r="J36" s="244">
        <v>8</v>
      </c>
    </row>
    <row r="37" spans="1:10">
      <c r="A37" s="193" t="s">
        <v>535</v>
      </c>
      <c r="B37" s="298" t="s">
        <v>559</v>
      </c>
      <c r="C37" s="298"/>
      <c r="D37" s="298"/>
      <c r="E37" s="298"/>
      <c r="F37" s="298"/>
      <c r="G37" s="194" t="s">
        <v>560</v>
      </c>
      <c r="H37" s="194">
        <v>12504</v>
      </c>
      <c r="I37" s="270">
        <v>59</v>
      </c>
      <c r="J37" s="244">
        <v>0</v>
      </c>
    </row>
    <row r="38" spans="1:10">
      <c r="A38" s="191" t="s">
        <v>561</v>
      </c>
      <c r="B38" s="299" t="s">
        <v>562</v>
      </c>
      <c r="C38" s="299"/>
      <c r="D38" s="299"/>
      <c r="E38" s="299"/>
      <c r="F38" s="299"/>
      <c r="G38" s="194"/>
      <c r="H38" s="194">
        <v>12600</v>
      </c>
      <c r="I38" s="270">
        <f>I7+I13+I16+I17+I33</f>
        <v>30083</v>
      </c>
      <c r="J38" s="244">
        <f>J7+J13+J16+J17+J33</f>
        <v>25279</v>
      </c>
    </row>
    <row r="39" spans="1:10">
      <c r="A39" s="197"/>
      <c r="B39" s="198" t="s">
        <v>563</v>
      </c>
      <c r="C39" s="199"/>
      <c r="D39" s="199"/>
      <c r="E39" s="199"/>
      <c r="F39" s="199"/>
      <c r="G39" s="199"/>
      <c r="H39" s="199"/>
      <c r="I39" s="272" t="s">
        <v>645</v>
      </c>
      <c r="J39" s="246" t="s">
        <v>629</v>
      </c>
    </row>
    <row r="40" spans="1:10">
      <c r="A40" s="200">
        <v>1</v>
      </c>
      <c r="B40" s="300" t="s">
        <v>564</v>
      </c>
      <c r="C40" s="300"/>
      <c r="D40" s="300"/>
      <c r="E40" s="300"/>
      <c r="F40" s="300"/>
      <c r="G40" s="196"/>
      <c r="H40" s="196">
        <v>14000</v>
      </c>
      <c r="I40" s="270">
        <v>2</v>
      </c>
      <c r="J40" s="244">
        <v>2</v>
      </c>
    </row>
    <row r="41" spans="1:10">
      <c r="A41" s="200">
        <v>2</v>
      </c>
      <c r="B41" s="300" t="s">
        <v>565</v>
      </c>
      <c r="C41" s="300"/>
      <c r="D41" s="300"/>
      <c r="E41" s="300"/>
      <c r="F41" s="300"/>
      <c r="G41" s="196"/>
      <c r="H41" s="196">
        <v>15000</v>
      </c>
      <c r="I41" s="270">
        <v>454</v>
      </c>
      <c r="J41" s="244">
        <v>0</v>
      </c>
    </row>
    <row r="42" spans="1:10">
      <c r="A42" s="201" t="s">
        <v>489</v>
      </c>
      <c r="B42" s="301" t="s">
        <v>566</v>
      </c>
      <c r="C42" s="301"/>
      <c r="D42" s="301"/>
      <c r="E42" s="301"/>
      <c r="F42" s="301"/>
      <c r="G42" s="196"/>
      <c r="H42" s="194">
        <v>15001</v>
      </c>
      <c r="I42" s="270">
        <v>454</v>
      </c>
      <c r="J42" s="244">
        <v>0</v>
      </c>
    </row>
    <row r="43" spans="1:10">
      <c r="A43" s="201"/>
      <c r="B43" s="302" t="s">
        <v>567</v>
      </c>
      <c r="C43" s="302"/>
      <c r="D43" s="302"/>
      <c r="E43" s="302"/>
      <c r="F43" s="302"/>
      <c r="G43" s="196"/>
      <c r="H43" s="194">
        <v>150011</v>
      </c>
      <c r="I43" s="270">
        <v>454</v>
      </c>
      <c r="J43" s="244">
        <v>0</v>
      </c>
    </row>
    <row r="44" spans="1:10">
      <c r="A44" s="202" t="s">
        <v>498</v>
      </c>
      <c r="B44" s="301" t="s">
        <v>568</v>
      </c>
      <c r="C44" s="301"/>
      <c r="D44" s="301"/>
      <c r="E44" s="301"/>
      <c r="F44" s="301"/>
      <c r="G44" s="196"/>
      <c r="H44" s="194">
        <v>15002</v>
      </c>
      <c r="I44" s="270">
        <v>0</v>
      </c>
      <c r="J44" s="244">
        <v>0</v>
      </c>
    </row>
    <row r="45" spans="1:10" ht="13.5" thickBot="1">
      <c r="A45" s="203"/>
      <c r="B45" s="303" t="s">
        <v>569</v>
      </c>
      <c r="C45" s="303"/>
      <c r="D45" s="303"/>
      <c r="E45" s="303"/>
      <c r="F45" s="303"/>
      <c r="G45" s="204"/>
      <c r="H45" s="205">
        <v>150021</v>
      </c>
      <c r="I45" s="273">
        <v>0</v>
      </c>
      <c r="J45" s="247">
        <v>0</v>
      </c>
    </row>
    <row r="46" spans="1:10">
      <c r="A46" s="206"/>
      <c r="B46" s="206"/>
      <c r="C46" s="206"/>
      <c r="D46" s="206"/>
      <c r="E46" s="206"/>
      <c r="F46" s="206"/>
      <c r="G46" s="206"/>
      <c r="H46" s="206"/>
      <c r="I46" s="248"/>
      <c r="J46" s="207"/>
    </row>
    <row r="48" spans="1:10">
      <c r="G48" s="160" t="s">
        <v>481</v>
      </c>
    </row>
    <row r="49" spans="7:7">
      <c r="G49" s="160"/>
    </row>
    <row r="50" spans="7:7" ht="15.75">
      <c r="G50" s="3" t="s">
        <v>627</v>
      </c>
    </row>
  </sheetData>
  <mergeCells count="40">
    <mergeCell ref="B11:F11"/>
    <mergeCell ref="B12:F12"/>
    <mergeCell ref="A5:J5"/>
    <mergeCell ref="B6:F6"/>
    <mergeCell ref="B7:F7"/>
    <mergeCell ref="B8:F8"/>
    <mergeCell ref="B9:F9"/>
    <mergeCell ref="B10:F10"/>
    <mergeCell ref="B27:F27"/>
    <mergeCell ref="B28:F28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44:F44"/>
    <mergeCell ref="B45:F45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40:F40"/>
    <mergeCell ref="B41:F41"/>
    <mergeCell ref="B42:F42"/>
    <mergeCell ref="B43:F43"/>
  </mergeCells>
  <phoneticPr fontId="3" type="noConversion"/>
  <pageMargins left="0.75" right="0.75" top="1" bottom="0.69" header="0.5" footer="0.39"/>
  <pageSetup orientation="portrait" r:id="rId1"/>
  <headerFooter alignWithMargins="0">
    <oddFooter>&amp;CXheldaz sha  Vajra lubrifikante  Bilance 2012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E59"/>
  <sheetViews>
    <sheetView topLeftCell="A13" workbookViewId="0">
      <selection activeCell="D17" sqref="D17"/>
    </sheetView>
  </sheetViews>
  <sheetFormatPr defaultRowHeight="12.75"/>
  <cols>
    <col min="1" max="1" width="4.42578125" customWidth="1"/>
    <col min="2" max="2" width="13.28515625" customWidth="1"/>
    <col min="3" max="3" width="35" customWidth="1"/>
    <col min="4" max="4" width="23" customWidth="1"/>
    <col min="5" max="5" width="23.42578125" customWidth="1"/>
  </cols>
  <sheetData>
    <row r="1" spans="1:5" ht="15.75">
      <c r="A1" s="3" t="s">
        <v>310</v>
      </c>
      <c r="B1" s="3"/>
      <c r="C1" s="82"/>
      <c r="D1" s="74"/>
    </row>
    <row r="2" spans="1:5" ht="15.75">
      <c r="A2" s="3" t="s">
        <v>311</v>
      </c>
      <c r="B2" s="3"/>
      <c r="C2" s="82"/>
      <c r="D2" s="130"/>
    </row>
    <row r="3" spans="1:5">
      <c r="B3" s="208"/>
      <c r="D3" s="130" t="s">
        <v>570</v>
      </c>
    </row>
    <row r="4" spans="1:5">
      <c r="D4" s="209" t="s">
        <v>571</v>
      </c>
    </row>
    <row r="5" spans="1:5">
      <c r="A5" s="11"/>
      <c r="B5" s="11"/>
      <c r="C5" s="61" t="s">
        <v>572</v>
      </c>
      <c r="D5" s="61" t="s">
        <v>573</v>
      </c>
      <c r="E5" s="61" t="s">
        <v>573</v>
      </c>
    </row>
    <row r="6" spans="1:5">
      <c r="A6" s="11">
        <v>1</v>
      </c>
      <c r="B6" s="61" t="s">
        <v>308</v>
      </c>
      <c r="C6" s="114" t="s">
        <v>574</v>
      </c>
      <c r="D6" s="114">
        <v>0</v>
      </c>
      <c r="E6" s="114">
        <v>0</v>
      </c>
    </row>
    <row r="7" spans="1:5">
      <c r="A7" s="11">
        <v>2</v>
      </c>
      <c r="B7" s="61" t="s">
        <v>308</v>
      </c>
      <c r="C7" s="114" t="s">
        <v>575</v>
      </c>
      <c r="D7" s="11">
        <v>0</v>
      </c>
      <c r="E7" s="11">
        <v>0</v>
      </c>
    </row>
    <row r="8" spans="1:5">
      <c r="A8" s="11">
        <v>3</v>
      </c>
      <c r="B8" s="61" t="s">
        <v>308</v>
      </c>
      <c r="C8" s="114" t="s">
        <v>576</v>
      </c>
      <c r="D8" s="11">
        <v>0</v>
      </c>
      <c r="E8" s="11">
        <v>0</v>
      </c>
    </row>
    <row r="9" spans="1:5">
      <c r="A9" s="11">
        <v>4</v>
      </c>
      <c r="B9" s="61" t="s">
        <v>308</v>
      </c>
      <c r="C9" s="114" t="s">
        <v>577</v>
      </c>
      <c r="D9" s="11">
        <v>0</v>
      </c>
      <c r="E9" s="11">
        <v>0</v>
      </c>
    </row>
    <row r="10" spans="1:5">
      <c r="A10" s="11">
        <v>5</v>
      </c>
      <c r="B10" s="61" t="s">
        <v>308</v>
      </c>
      <c r="C10" s="114" t="s">
        <v>578</v>
      </c>
      <c r="D10" s="11">
        <v>0</v>
      </c>
      <c r="E10" s="11">
        <v>0</v>
      </c>
    </row>
    <row r="11" spans="1:5">
      <c r="A11" s="11">
        <v>6</v>
      </c>
      <c r="B11" s="61" t="s">
        <v>308</v>
      </c>
      <c r="C11" s="114" t="s">
        <v>579</v>
      </c>
      <c r="D11" s="11">
        <v>0</v>
      </c>
      <c r="E11" s="11">
        <v>0</v>
      </c>
    </row>
    <row r="12" spans="1:5">
      <c r="A12" s="11">
        <v>7</v>
      </c>
      <c r="B12" s="61" t="s">
        <v>308</v>
      </c>
      <c r="C12" s="114" t="s">
        <v>580</v>
      </c>
      <c r="D12" s="11">
        <v>0</v>
      </c>
      <c r="E12" s="11">
        <v>0</v>
      </c>
    </row>
    <row r="13" spans="1:5">
      <c r="A13" s="11">
        <v>8</v>
      </c>
      <c r="B13" s="61" t="s">
        <v>308</v>
      </c>
      <c r="C13" s="114" t="s">
        <v>630</v>
      </c>
      <c r="D13" s="11">
        <v>32348</v>
      </c>
      <c r="E13" s="11">
        <v>29404</v>
      </c>
    </row>
    <row r="14" spans="1:5">
      <c r="A14" s="61" t="s">
        <v>225</v>
      </c>
      <c r="B14" s="61"/>
      <c r="C14" s="61" t="s">
        <v>581</v>
      </c>
      <c r="D14" s="61">
        <f>D6+D7+D8+D9+D10+D11+D12+D13</f>
        <v>32348</v>
      </c>
      <c r="E14" s="61">
        <f>E6+E7+E8+E9+E10+E11+E12+E13</f>
        <v>29404</v>
      </c>
    </row>
    <row r="15" spans="1:5">
      <c r="A15" s="11">
        <v>9</v>
      </c>
      <c r="B15" s="61" t="s">
        <v>582</v>
      </c>
      <c r="C15" s="114" t="s">
        <v>583</v>
      </c>
      <c r="D15" s="11">
        <v>0</v>
      </c>
      <c r="E15" s="11">
        <v>0</v>
      </c>
    </row>
    <row r="16" spans="1:5">
      <c r="A16" s="11">
        <v>10</v>
      </c>
      <c r="B16" s="61" t="s">
        <v>582</v>
      </c>
      <c r="C16" s="114" t="s">
        <v>584</v>
      </c>
      <c r="D16" s="114">
        <v>0</v>
      </c>
      <c r="E16" s="114">
        <v>0</v>
      </c>
    </row>
    <row r="17" spans="1:5">
      <c r="A17" s="11">
        <v>11</v>
      </c>
      <c r="B17" s="61" t="s">
        <v>582</v>
      </c>
      <c r="C17" s="114" t="s">
        <v>585</v>
      </c>
      <c r="D17" s="11">
        <v>0</v>
      </c>
      <c r="E17" s="11">
        <v>0</v>
      </c>
    </row>
    <row r="18" spans="1:5">
      <c r="A18" s="61" t="s">
        <v>226</v>
      </c>
      <c r="B18" s="61"/>
      <c r="C18" s="61" t="s">
        <v>586</v>
      </c>
      <c r="D18" s="61">
        <f>D15+D16+D17</f>
        <v>0</v>
      </c>
      <c r="E18" s="61">
        <f>E15+E16+E17</f>
        <v>0</v>
      </c>
    </row>
    <row r="19" spans="1:5">
      <c r="A19" s="11">
        <v>12</v>
      </c>
      <c r="B19" s="61" t="s">
        <v>587</v>
      </c>
      <c r="C19" s="114" t="s">
        <v>588</v>
      </c>
      <c r="D19" s="11">
        <v>0</v>
      </c>
      <c r="E19" s="11">
        <v>0</v>
      </c>
    </row>
    <row r="20" spans="1:5">
      <c r="A20" s="11">
        <v>13</v>
      </c>
      <c r="B20" s="61" t="s">
        <v>587</v>
      </c>
      <c r="C20" s="61" t="s">
        <v>589</v>
      </c>
      <c r="D20" s="11">
        <v>0</v>
      </c>
      <c r="E20" s="11">
        <v>0</v>
      </c>
    </row>
    <row r="21" spans="1:5">
      <c r="A21" s="11">
        <v>14</v>
      </c>
      <c r="B21" s="61" t="s">
        <v>587</v>
      </c>
      <c r="C21" s="114" t="s">
        <v>590</v>
      </c>
      <c r="D21" s="11">
        <v>0</v>
      </c>
      <c r="E21" s="11">
        <v>0</v>
      </c>
    </row>
    <row r="22" spans="1:5">
      <c r="A22" s="11">
        <v>15</v>
      </c>
      <c r="B22" s="61" t="s">
        <v>587</v>
      </c>
      <c r="C22" s="114" t="s">
        <v>591</v>
      </c>
      <c r="D22" s="11">
        <v>0</v>
      </c>
      <c r="E22" s="11">
        <v>0</v>
      </c>
    </row>
    <row r="23" spans="1:5">
      <c r="A23" s="11">
        <v>16</v>
      </c>
      <c r="B23" s="61" t="s">
        <v>587</v>
      </c>
      <c r="C23" s="114" t="s">
        <v>592</v>
      </c>
      <c r="D23" s="11">
        <v>0</v>
      </c>
      <c r="E23" s="11">
        <v>0</v>
      </c>
    </row>
    <row r="24" spans="1:5">
      <c r="A24" s="11">
        <v>17</v>
      </c>
      <c r="B24" s="61" t="s">
        <v>587</v>
      </c>
      <c r="C24" s="114" t="s">
        <v>593</v>
      </c>
      <c r="D24" s="11">
        <v>0</v>
      </c>
      <c r="E24" s="11">
        <v>0</v>
      </c>
    </row>
    <row r="25" spans="1:5">
      <c r="A25" s="11">
        <v>18</v>
      </c>
      <c r="B25" s="61" t="s">
        <v>587</v>
      </c>
      <c r="C25" s="114" t="s">
        <v>594</v>
      </c>
      <c r="D25" s="11">
        <v>0</v>
      </c>
      <c r="E25" s="11">
        <v>0</v>
      </c>
    </row>
    <row r="26" spans="1:5">
      <c r="A26" s="11">
        <v>19</v>
      </c>
      <c r="B26" s="61" t="s">
        <v>587</v>
      </c>
      <c r="C26" s="114" t="s">
        <v>595</v>
      </c>
      <c r="D26" s="11">
        <v>0</v>
      </c>
      <c r="E26" s="11">
        <v>0</v>
      </c>
    </row>
    <row r="27" spans="1:5">
      <c r="A27" s="61" t="s">
        <v>231</v>
      </c>
      <c r="B27" s="61"/>
      <c r="C27" s="61" t="s">
        <v>596</v>
      </c>
      <c r="D27" s="61">
        <f>D19+D20+D21+D23+D24+D25+D26</f>
        <v>0</v>
      </c>
      <c r="E27" s="61">
        <f>E19+E20+E21+E23+E24+E25+E26</f>
        <v>0</v>
      </c>
    </row>
    <row r="28" spans="1:5">
      <c r="A28" s="11">
        <v>20</v>
      </c>
      <c r="B28" s="61" t="s">
        <v>597</v>
      </c>
      <c r="C28" s="114" t="s">
        <v>598</v>
      </c>
      <c r="D28" s="11">
        <v>0</v>
      </c>
      <c r="E28" s="11">
        <v>0</v>
      </c>
    </row>
    <row r="29" spans="1:5">
      <c r="A29" s="11">
        <v>21</v>
      </c>
      <c r="B29" s="61" t="s">
        <v>597</v>
      </c>
      <c r="C29" s="114" t="s">
        <v>599</v>
      </c>
      <c r="D29" s="114">
        <v>0</v>
      </c>
      <c r="E29" s="114">
        <v>0</v>
      </c>
    </row>
    <row r="30" spans="1:5">
      <c r="A30" s="11">
        <v>22</v>
      </c>
      <c r="B30" s="61" t="s">
        <v>597</v>
      </c>
      <c r="C30" s="114" t="s">
        <v>600</v>
      </c>
      <c r="D30" s="114">
        <v>0</v>
      </c>
      <c r="E30" s="114">
        <v>0</v>
      </c>
    </row>
    <row r="31" spans="1:5">
      <c r="A31" s="11">
        <v>23</v>
      </c>
      <c r="B31" s="61" t="s">
        <v>597</v>
      </c>
      <c r="C31" s="114" t="s">
        <v>601</v>
      </c>
      <c r="D31" s="11">
        <v>0</v>
      </c>
      <c r="E31" s="11">
        <v>0</v>
      </c>
    </row>
    <row r="32" spans="1:5">
      <c r="A32" s="61" t="s">
        <v>602</v>
      </c>
      <c r="B32" s="61"/>
      <c r="C32" s="61" t="s">
        <v>603</v>
      </c>
      <c r="D32" s="61">
        <f>D28+D29+D30+D31</f>
        <v>0</v>
      </c>
      <c r="E32" s="61">
        <f>E28+E29+E30+E31</f>
        <v>0</v>
      </c>
    </row>
    <row r="33" spans="1:5">
      <c r="A33" s="11">
        <v>24</v>
      </c>
      <c r="B33" s="61" t="s">
        <v>604</v>
      </c>
      <c r="C33" s="114" t="s">
        <v>605</v>
      </c>
      <c r="D33" s="11">
        <v>0</v>
      </c>
      <c r="E33" s="11">
        <v>0</v>
      </c>
    </row>
    <row r="34" spans="1:5">
      <c r="A34" s="11">
        <v>25</v>
      </c>
      <c r="B34" s="61" t="s">
        <v>604</v>
      </c>
      <c r="C34" s="114" t="s">
        <v>606</v>
      </c>
      <c r="D34" s="11">
        <v>0</v>
      </c>
      <c r="E34" s="11">
        <v>0</v>
      </c>
    </row>
    <row r="35" spans="1:5">
      <c r="A35" s="11">
        <v>26</v>
      </c>
      <c r="B35" s="61" t="s">
        <v>604</v>
      </c>
      <c r="C35" s="114" t="s">
        <v>607</v>
      </c>
      <c r="D35" s="11">
        <v>0</v>
      </c>
      <c r="E35" s="11">
        <v>0</v>
      </c>
    </row>
    <row r="36" spans="1:5">
      <c r="A36" s="11">
        <v>27</v>
      </c>
      <c r="B36" s="61" t="s">
        <v>604</v>
      </c>
      <c r="C36" s="114" t="s">
        <v>608</v>
      </c>
      <c r="D36" s="11">
        <v>0</v>
      </c>
      <c r="E36" s="11">
        <v>0</v>
      </c>
    </row>
    <row r="37" spans="1:5">
      <c r="A37" s="11">
        <v>28</v>
      </c>
      <c r="B37" s="61" t="s">
        <v>604</v>
      </c>
      <c r="C37" s="114" t="s">
        <v>609</v>
      </c>
      <c r="D37" s="114">
        <v>0</v>
      </c>
      <c r="E37" s="114">
        <v>0</v>
      </c>
    </row>
    <row r="38" spans="1:5">
      <c r="A38" s="11">
        <v>29</v>
      </c>
      <c r="B38" s="61" t="s">
        <v>604</v>
      </c>
      <c r="C38" s="210" t="s">
        <v>610</v>
      </c>
      <c r="D38" s="11">
        <v>0</v>
      </c>
      <c r="E38" s="11">
        <v>0</v>
      </c>
    </row>
    <row r="39" spans="1:5">
      <c r="A39" s="11">
        <v>30</v>
      </c>
      <c r="B39" s="61" t="s">
        <v>604</v>
      </c>
      <c r="C39" s="114" t="s">
        <v>611</v>
      </c>
      <c r="D39" s="11">
        <v>0</v>
      </c>
      <c r="E39" s="11">
        <v>0</v>
      </c>
    </row>
    <row r="40" spans="1:5">
      <c r="A40" s="11">
        <v>31</v>
      </c>
      <c r="B40" s="61" t="s">
        <v>604</v>
      </c>
      <c r="C40" s="114" t="s">
        <v>612</v>
      </c>
      <c r="D40" s="11">
        <v>0</v>
      </c>
      <c r="E40" s="11">
        <v>0</v>
      </c>
    </row>
    <row r="41" spans="1:5">
      <c r="A41" s="11">
        <v>32</v>
      </c>
      <c r="B41" s="61" t="s">
        <v>604</v>
      </c>
      <c r="C41" s="114" t="s">
        <v>613</v>
      </c>
      <c r="D41" s="11">
        <v>0</v>
      </c>
      <c r="E41" s="11">
        <v>0</v>
      </c>
    </row>
    <row r="42" spans="1:5">
      <c r="A42" s="11">
        <v>33</v>
      </c>
      <c r="B42" s="61" t="s">
        <v>604</v>
      </c>
      <c r="C42" s="114" t="s">
        <v>614</v>
      </c>
      <c r="D42" s="11">
        <v>0</v>
      </c>
      <c r="E42" s="11">
        <v>0</v>
      </c>
    </row>
    <row r="43" spans="1:5">
      <c r="A43" s="128">
        <v>34</v>
      </c>
      <c r="B43" s="61" t="s">
        <v>604</v>
      </c>
      <c r="C43" s="114" t="s">
        <v>615</v>
      </c>
      <c r="D43" s="11">
        <v>0</v>
      </c>
      <c r="E43" s="11">
        <v>0</v>
      </c>
    </row>
    <row r="44" spans="1:5">
      <c r="A44" s="61" t="s">
        <v>616</v>
      </c>
      <c r="B44" s="11"/>
      <c r="C44" s="61" t="s">
        <v>617</v>
      </c>
      <c r="D44" s="61">
        <f>D33+D34+D35+D36+D37+D38+D39+D40+D41+D42+D43</f>
        <v>0</v>
      </c>
      <c r="E44" s="61">
        <f>E33+E34+E35+E36+E37+E38+E39+E40+E41+E42+E43</f>
        <v>0</v>
      </c>
    </row>
    <row r="45" spans="1:5">
      <c r="A45" s="11"/>
      <c r="B45" s="11"/>
      <c r="C45" s="61" t="s">
        <v>618</v>
      </c>
      <c r="D45" s="127">
        <f>D14+D18+D27+D32+D44</f>
        <v>32348</v>
      </c>
      <c r="E45" s="127">
        <f>E14+E18+E27+E32+E44</f>
        <v>29404</v>
      </c>
    </row>
    <row r="48" spans="1:5">
      <c r="B48" s="42" t="s">
        <v>619</v>
      </c>
      <c r="C48" s="45"/>
      <c r="D48" s="61" t="s">
        <v>620</v>
      </c>
      <c r="E48" s="61" t="s">
        <v>620</v>
      </c>
    </row>
    <row r="49" spans="2:5">
      <c r="B49" s="60"/>
      <c r="C49" s="124"/>
      <c r="D49" s="124"/>
      <c r="E49" s="124"/>
    </row>
    <row r="50" spans="2:5">
      <c r="B50" s="21" t="s">
        <v>631</v>
      </c>
      <c r="C50" s="21"/>
      <c r="D50" s="11">
        <v>0</v>
      </c>
      <c r="E50" s="11">
        <v>1</v>
      </c>
    </row>
    <row r="51" spans="2:5">
      <c r="B51" s="11" t="s">
        <v>632</v>
      </c>
      <c r="C51" s="11"/>
      <c r="D51" s="11">
        <v>1</v>
      </c>
      <c r="E51" s="11">
        <v>0</v>
      </c>
    </row>
    <row r="52" spans="2:5">
      <c r="B52" s="11" t="s">
        <v>621</v>
      </c>
      <c r="C52" s="11"/>
      <c r="D52" s="11">
        <v>1</v>
      </c>
      <c r="E52" s="11">
        <v>1</v>
      </c>
    </row>
    <row r="53" spans="2:5">
      <c r="B53" s="11" t="s">
        <v>622</v>
      </c>
      <c r="C53" s="11"/>
      <c r="D53" s="11">
        <v>0</v>
      </c>
      <c r="E53" s="11">
        <v>0</v>
      </c>
    </row>
    <row r="54" spans="2:5">
      <c r="B54" s="211" t="s">
        <v>623</v>
      </c>
      <c r="C54" s="45"/>
      <c r="D54" s="11">
        <v>0</v>
      </c>
      <c r="E54" s="11">
        <v>0</v>
      </c>
    </row>
    <row r="55" spans="2:5">
      <c r="B55" s="212"/>
      <c r="C55" s="213" t="s">
        <v>50</v>
      </c>
      <c r="D55" s="213">
        <f>SUM(D50:D54)</f>
        <v>2</v>
      </c>
      <c r="E55" s="213">
        <f>SUM(E50:E54)</f>
        <v>2</v>
      </c>
    </row>
    <row r="57" spans="2:5">
      <c r="D57" s="160" t="s">
        <v>481</v>
      </c>
    </row>
    <row r="58" spans="2:5">
      <c r="D58" s="160"/>
    </row>
    <row r="59" spans="2:5" ht="15.75">
      <c r="B59" s="130" t="s">
        <v>624</v>
      </c>
      <c r="D59" s="3" t="s">
        <v>627</v>
      </c>
    </row>
  </sheetData>
  <phoneticPr fontId="3" type="noConversion"/>
  <pageMargins left="0.4" right="0.3" top="0.28999999999999998" bottom="0.44" header="0.24" footer="0.16"/>
  <pageSetup orientation="portrait" r:id="rId1"/>
  <headerFooter alignWithMargins="0">
    <oddFooter>&amp;CXheldaz sha  Vajra lubrifikante  Bilance 2012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2:K76"/>
  <sheetViews>
    <sheetView topLeftCell="A52" workbookViewId="0">
      <selection activeCell="K63" sqref="K63"/>
    </sheetView>
  </sheetViews>
  <sheetFormatPr defaultRowHeight="12.75"/>
  <cols>
    <col min="7" max="7" width="6.42578125" customWidth="1"/>
    <col min="9" max="9" width="10.7109375" customWidth="1"/>
    <col min="11" max="11" width="11.7109375" customWidth="1"/>
  </cols>
  <sheetData>
    <row r="2" spans="1:11">
      <c r="H2" s="123" t="s">
        <v>322</v>
      </c>
      <c r="I2" s="132"/>
      <c r="J2" s="132"/>
      <c r="K2" s="133"/>
    </row>
    <row r="3" spans="1:11" ht="15.75">
      <c r="A3" s="3" t="s">
        <v>323</v>
      </c>
      <c r="B3" s="3"/>
      <c r="C3" s="3"/>
      <c r="H3" s="125"/>
      <c r="I3" s="134" t="s">
        <v>324</v>
      </c>
      <c r="J3" s="59"/>
      <c r="K3" s="126"/>
    </row>
    <row r="4" spans="1:11" ht="15.75">
      <c r="A4" s="3" t="s">
        <v>325</v>
      </c>
      <c r="B4" s="3"/>
      <c r="C4" s="3"/>
    </row>
    <row r="7" spans="1:11">
      <c r="A7" s="123" t="s">
        <v>449</v>
      </c>
      <c r="B7" s="132"/>
      <c r="C7" s="132"/>
      <c r="D7" s="132"/>
      <c r="E7" s="133"/>
      <c r="F7" s="69"/>
      <c r="H7" s="123" t="s">
        <v>326</v>
      </c>
      <c r="I7" s="132"/>
      <c r="J7" s="133"/>
    </row>
    <row r="8" spans="1:11">
      <c r="A8" s="135" t="s">
        <v>450</v>
      </c>
      <c r="B8" s="69"/>
      <c r="C8" s="69"/>
      <c r="D8" s="69"/>
      <c r="E8" s="131"/>
      <c r="F8" s="69"/>
      <c r="H8" s="135"/>
      <c r="I8" s="69" t="s">
        <v>327</v>
      </c>
      <c r="J8" s="131">
        <v>2012</v>
      </c>
    </row>
    <row r="9" spans="1:11">
      <c r="A9" s="125" t="s">
        <v>451</v>
      </c>
      <c r="B9" s="59"/>
      <c r="C9" s="59"/>
      <c r="D9" s="59"/>
      <c r="E9" s="126"/>
      <c r="F9" s="69"/>
      <c r="H9" s="125"/>
      <c r="I9" s="59"/>
      <c r="J9" s="126"/>
    </row>
    <row r="10" spans="1:11">
      <c r="H10" s="69"/>
      <c r="I10" s="69"/>
      <c r="J10" s="69"/>
    </row>
    <row r="11" spans="1:11" ht="15.75">
      <c r="C11" s="3" t="s">
        <v>328</v>
      </c>
      <c r="H11" s="130" t="s">
        <v>329</v>
      </c>
      <c r="I11" s="130"/>
      <c r="J11" s="130" t="s">
        <v>330</v>
      </c>
      <c r="K11" s="130"/>
    </row>
    <row r="12" spans="1:11">
      <c r="A12" t="s">
        <v>331</v>
      </c>
      <c r="H12" s="136" t="s">
        <v>332</v>
      </c>
      <c r="I12" s="137">
        <v>32347539</v>
      </c>
      <c r="J12" s="136" t="s">
        <v>333</v>
      </c>
      <c r="K12" s="137">
        <v>32347539</v>
      </c>
    </row>
    <row r="13" spans="1:11">
      <c r="A13" t="s">
        <v>334</v>
      </c>
      <c r="H13" s="136" t="s">
        <v>335</v>
      </c>
      <c r="I13" s="137">
        <v>30083211</v>
      </c>
      <c r="J13" s="136" t="s">
        <v>336</v>
      </c>
      <c r="K13" s="137">
        <v>30083211</v>
      </c>
    </row>
    <row r="14" spans="1:11">
      <c r="A14" t="s">
        <v>337</v>
      </c>
      <c r="H14" s="138"/>
      <c r="I14" s="139"/>
      <c r="J14" s="136" t="s">
        <v>338</v>
      </c>
      <c r="K14" s="137">
        <f>K15+K16+K17+K19+K20+K21+K22+K24+K25+K26+K28+K29+K30+K31+K32+K33+K35+K36+K38</f>
        <v>0</v>
      </c>
    </row>
    <row r="15" spans="1:11">
      <c r="A15" t="s">
        <v>339</v>
      </c>
      <c r="H15" s="138"/>
      <c r="I15" s="139"/>
      <c r="J15" s="136" t="s">
        <v>340</v>
      </c>
      <c r="K15" s="137">
        <v>0</v>
      </c>
    </row>
    <row r="16" spans="1:11">
      <c r="A16" t="s">
        <v>341</v>
      </c>
      <c r="H16" s="138"/>
      <c r="I16" s="139"/>
      <c r="J16" s="136" t="s">
        <v>342</v>
      </c>
      <c r="K16" s="137">
        <v>0</v>
      </c>
    </row>
    <row r="17" spans="1:11">
      <c r="A17" t="s">
        <v>343</v>
      </c>
      <c r="H17" s="140"/>
      <c r="I17" s="141"/>
      <c r="J17" s="142" t="s">
        <v>344</v>
      </c>
      <c r="K17" s="143">
        <v>0</v>
      </c>
    </row>
    <row r="18" spans="1:11">
      <c r="A18" t="s">
        <v>345</v>
      </c>
      <c r="H18" s="144"/>
      <c r="I18" s="145"/>
      <c r="J18" s="146"/>
      <c r="K18" s="147"/>
    </row>
    <row r="19" spans="1:11">
      <c r="A19" t="s">
        <v>346</v>
      </c>
      <c r="H19" s="138"/>
      <c r="I19" s="139"/>
      <c r="J19" s="136" t="s">
        <v>347</v>
      </c>
      <c r="K19" s="137">
        <v>0</v>
      </c>
    </row>
    <row r="20" spans="1:11">
      <c r="A20" t="s">
        <v>348</v>
      </c>
      <c r="H20" s="148"/>
      <c r="I20" s="139"/>
      <c r="J20" s="136" t="s">
        <v>349</v>
      </c>
      <c r="K20" s="137">
        <v>0</v>
      </c>
    </row>
    <row r="21" spans="1:11">
      <c r="A21" t="s">
        <v>350</v>
      </c>
      <c r="H21" s="138"/>
      <c r="I21" s="139"/>
      <c r="J21" s="136" t="s">
        <v>351</v>
      </c>
      <c r="K21" s="137">
        <v>0</v>
      </c>
    </row>
    <row r="22" spans="1:11">
      <c r="A22" t="s">
        <v>352</v>
      </c>
      <c r="H22" s="140"/>
      <c r="I22" s="141"/>
      <c r="J22" s="142" t="s">
        <v>353</v>
      </c>
      <c r="K22" s="143">
        <v>0</v>
      </c>
    </row>
    <row r="23" spans="1:11">
      <c r="A23" t="s">
        <v>354</v>
      </c>
      <c r="H23" s="144"/>
      <c r="I23" s="145"/>
      <c r="J23" s="146"/>
      <c r="K23" s="147"/>
    </row>
    <row r="24" spans="1:11">
      <c r="A24" t="s">
        <v>355</v>
      </c>
      <c r="H24" s="138"/>
      <c r="I24" s="139"/>
      <c r="J24" s="136" t="s">
        <v>356</v>
      </c>
      <c r="K24" s="137">
        <v>0</v>
      </c>
    </row>
    <row r="25" spans="1:11">
      <c r="A25" t="s">
        <v>357</v>
      </c>
      <c r="H25" s="138"/>
      <c r="I25" s="139"/>
      <c r="J25" s="136" t="s">
        <v>358</v>
      </c>
      <c r="K25" s="137">
        <v>0</v>
      </c>
    </row>
    <row r="26" spans="1:11">
      <c r="A26" t="s">
        <v>359</v>
      </c>
      <c r="H26" s="140"/>
      <c r="I26" s="141"/>
      <c r="J26" s="142" t="s">
        <v>360</v>
      </c>
      <c r="K26" s="143">
        <v>0</v>
      </c>
    </row>
    <row r="27" spans="1:11">
      <c r="A27" t="s">
        <v>361</v>
      </c>
      <c r="H27" s="144"/>
      <c r="I27" s="145"/>
      <c r="J27" s="146"/>
      <c r="K27" s="147"/>
    </row>
    <row r="28" spans="1:11">
      <c r="A28" t="s">
        <v>362</v>
      </c>
      <c r="H28" s="138"/>
      <c r="I28" s="139"/>
      <c r="J28" s="136" t="s">
        <v>363</v>
      </c>
      <c r="K28" s="137">
        <v>0</v>
      </c>
    </row>
    <row r="29" spans="1:11">
      <c r="A29" t="s">
        <v>364</v>
      </c>
      <c r="H29" s="138"/>
      <c r="I29" s="139"/>
      <c r="J29" s="136" t="s">
        <v>365</v>
      </c>
      <c r="K29" s="137">
        <v>0</v>
      </c>
    </row>
    <row r="30" spans="1:11">
      <c r="A30" t="s">
        <v>366</v>
      </c>
      <c r="H30" s="138"/>
      <c r="I30" s="139"/>
      <c r="J30" s="136" t="s">
        <v>367</v>
      </c>
      <c r="K30" s="137">
        <v>0</v>
      </c>
    </row>
    <row r="31" spans="1:11">
      <c r="A31" t="s">
        <v>368</v>
      </c>
      <c r="H31" s="138"/>
      <c r="I31" s="139"/>
      <c r="J31" s="136" t="s">
        <v>369</v>
      </c>
      <c r="K31" s="137">
        <v>0</v>
      </c>
    </row>
    <row r="32" spans="1:11">
      <c r="A32" t="s">
        <v>370</v>
      </c>
      <c r="H32" s="140"/>
      <c r="I32" s="141"/>
      <c r="J32" s="142" t="s">
        <v>371</v>
      </c>
      <c r="K32" s="143">
        <v>0</v>
      </c>
    </row>
    <row r="33" spans="1:11">
      <c r="A33" t="s">
        <v>372</v>
      </c>
      <c r="H33" s="140"/>
      <c r="I33" s="149"/>
      <c r="J33" s="142" t="s">
        <v>373</v>
      </c>
      <c r="K33" s="143">
        <v>0</v>
      </c>
    </row>
    <row r="34" spans="1:11">
      <c r="A34" t="s">
        <v>374</v>
      </c>
      <c r="H34" s="144"/>
      <c r="I34" s="150"/>
      <c r="J34" s="146"/>
      <c r="K34" s="147"/>
    </row>
    <row r="35" spans="1:11">
      <c r="A35" t="s">
        <v>375</v>
      </c>
      <c r="H35" s="138"/>
      <c r="I35" s="139"/>
      <c r="J35" s="136" t="s">
        <v>376</v>
      </c>
      <c r="K35" s="137">
        <v>0</v>
      </c>
    </row>
    <row r="36" spans="1:11">
      <c r="A36" t="s">
        <v>377</v>
      </c>
      <c r="H36" s="140"/>
      <c r="I36" s="141"/>
      <c r="J36" s="142" t="s">
        <v>378</v>
      </c>
      <c r="K36" s="143">
        <v>0</v>
      </c>
    </row>
    <row r="37" spans="1:11">
      <c r="A37" t="s">
        <v>379</v>
      </c>
      <c r="H37" s="144"/>
      <c r="I37" s="145"/>
      <c r="J37" s="146"/>
      <c r="K37" s="147"/>
    </row>
    <row r="38" spans="1:11">
      <c r="A38" t="s">
        <v>380</v>
      </c>
      <c r="H38" s="138"/>
      <c r="I38" s="139"/>
      <c r="J38" s="136" t="s">
        <v>381</v>
      </c>
      <c r="K38" s="137">
        <v>0</v>
      </c>
    </row>
    <row r="39" spans="1:11">
      <c r="A39" t="s">
        <v>382</v>
      </c>
      <c r="I39" s="129"/>
      <c r="J39" s="151"/>
      <c r="K39" s="129"/>
    </row>
    <row r="40" spans="1:11">
      <c r="A40" t="s">
        <v>383</v>
      </c>
      <c r="H40" s="60" t="s">
        <v>384</v>
      </c>
      <c r="I40" s="137">
        <v>0</v>
      </c>
      <c r="J40" s="136" t="s">
        <v>385</v>
      </c>
      <c r="K40" s="137">
        <v>0</v>
      </c>
    </row>
    <row r="41" spans="1:11">
      <c r="A41" t="s">
        <v>386</v>
      </c>
      <c r="H41" s="60" t="s">
        <v>387</v>
      </c>
      <c r="I41" s="137">
        <f>I12-I13</f>
        <v>2264328</v>
      </c>
      <c r="J41" s="136" t="s">
        <v>388</v>
      </c>
      <c r="K41" s="137">
        <f>(K12-K13)+K14</f>
        <v>2264328</v>
      </c>
    </row>
    <row r="42" spans="1:11">
      <c r="A42" t="s">
        <v>389</v>
      </c>
      <c r="H42" s="152"/>
      <c r="I42" s="153"/>
      <c r="J42" s="136" t="s">
        <v>390</v>
      </c>
      <c r="K42" s="137">
        <v>0</v>
      </c>
    </row>
    <row r="43" spans="1:11">
      <c r="A43" t="s">
        <v>391</v>
      </c>
      <c r="H43" s="152"/>
      <c r="I43" s="153"/>
      <c r="J43" s="136" t="s">
        <v>392</v>
      </c>
      <c r="K43" s="137">
        <v>0</v>
      </c>
    </row>
    <row r="44" spans="1:11">
      <c r="A44" t="s">
        <v>393</v>
      </c>
      <c r="H44" s="152"/>
      <c r="I44" s="153"/>
      <c r="J44" s="136" t="s">
        <v>394</v>
      </c>
      <c r="K44" s="137">
        <v>0</v>
      </c>
    </row>
    <row r="45" spans="1:11">
      <c r="A45" t="s">
        <v>395</v>
      </c>
      <c r="H45" s="60" t="s">
        <v>396</v>
      </c>
      <c r="I45" s="137">
        <v>0</v>
      </c>
      <c r="J45" s="136" t="s">
        <v>397</v>
      </c>
      <c r="K45" s="137">
        <v>0</v>
      </c>
    </row>
    <row r="46" spans="1:11">
      <c r="A46" t="s">
        <v>398</v>
      </c>
      <c r="H46" s="152"/>
      <c r="I46" s="153"/>
      <c r="J46" s="136" t="s">
        <v>399</v>
      </c>
      <c r="K46" s="137">
        <v>0</v>
      </c>
    </row>
    <row r="47" spans="1:11">
      <c r="I47" s="129"/>
      <c r="J47" s="151"/>
      <c r="K47" s="129"/>
    </row>
    <row r="48" spans="1:11">
      <c r="H48" t="s">
        <v>400</v>
      </c>
      <c r="I48" s="129"/>
      <c r="J48" s="151"/>
      <c r="K48" s="129"/>
    </row>
    <row r="49" spans="1:11">
      <c r="I49" s="129"/>
      <c r="K49" s="129"/>
    </row>
    <row r="50" spans="1:11">
      <c r="A50" t="s">
        <v>401</v>
      </c>
      <c r="H50" s="154"/>
      <c r="I50" s="155"/>
      <c r="J50" s="136" t="s">
        <v>402</v>
      </c>
      <c r="K50" s="137">
        <f>K41-(K42+K43+K44+K45+K46)</f>
        <v>2264328</v>
      </c>
    </row>
    <row r="51" spans="1:11">
      <c r="A51" t="s">
        <v>403</v>
      </c>
      <c r="H51" s="154"/>
      <c r="I51" s="155"/>
      <c r="J51" s="136" t="s">
        <v>404</v>
      </c>
      <c r="K51" s="137">
        <v>226433</v>
      </c>
    </row>
    <row r="52" spans="1:11">
      <c r="A52" t="s">
        <v>405</v>
      </c>
      <c r="H52" s="60" t="s">
        <v>406</v>
      </c>
      <c r="I52" s="137">
        <v>0</v>
      </c>
      <c r="J52" s="136" t="s">
        <v>407</v>
      </c>
      <c r="K52" s="137">
        <v>0</v>
      </c>
    </row>
    <row r="53" spans="1:11">
      <c r="A53" t="s">
        <v>408</v>
      </c>
      <c r="H53" s="152"/>
      <c r="I53" s="153"/>
      <c r="J53" s="136" t="s">
        <v>409</v>
      </c>
      <c r="K53" s="137">
        <f>K50-K51</f>
        <v>2037895</v>
      </c>
    </row>
    <row r="54" spans="1:11">
      <c r="A54" t="s">
        <v>410</v>
      </c>
      <c r="H54" s="152"/>
      <c r="I54" s="153"/>
      <c r="J54" s="136" t="s">
        <v>411</v>
      </c>
      <c r="K54" s="137">
        <v>0</v>
      </c>
    </row>
    <row r="55" spans="1:11">
      <c r="A55" t="s">
        <v>412</v>
      </c>
      <c r="H55" s="152"/>
      <c r="I55" s="153"/>
      <c r="J55" s="136" t="s">
        <v>413</v>
      </c>
      <c r="K55" s="137">
        <v>0</v>
      </c>
    </row>
    <row r="56" spans="1:11">
      <c r="A56" t="s">
        <v>414</v>
      </c>
      <c r="H56" s="152"/>
      <c r="I56" s="153"/>
      <c r="J56" s="136" t="s">
        <v>415</v>
      </c>
      <c r="K56" s="137">
        <v>0</v>
      </c>
    </row>
    <row r="57" spans="1:11">
      <c r="A57" t="s">
        <v>416</v>
      </c>
      <c r="H57" s="152"/>
      <c r="I57" s="153"/>
      <c r="J57" s="136" t="s">
        <v>417</v>
      </c>
      <c r="K57" s="137">
        <v>0</v>
      </c>
    </row>
    <row r="58" spans="1:11">
      <c r="A58" t="s">
        <v>418</v>
      </c>
      <c r="I58" s="129"/>
      <c r="J58" s="151"/>
      <c r="K58" s="129"/>
    </row>
    <row r="59" spans="1:11">
      <c r="A59" t="s">
        <v>419</v>
      </c>
      <c r="H59" s="60" t="s">
        <v>420</v>
      </c>
      <c r="I59" s="137">
        <v>162163</v>
      </c>
      <c r="J59" s="136" t="s">
        <v>421</v>
      </c>
      <c r="K59" s="137">
        <v>162163</v>
      </c>
    </row>
    <row r="60" spans="1:11">
      <c r="A60" t="s">
        <v>422</v>
      </c>
      <c r="H60" s="60" t="s">
        <v>423</v>
      </c>
      <c r="I60" s="137">
        <v>0</v>
      </c>
      <c r="J60" s="136" t="s">
        <v>424</v>
      </c>
      <c r="K60" s="137">
        <v>0</v>
      </c>
    </row>
    <row r="61" spans="1:11">
      <c r="A61" t="s">
        <v>425</v>
      </c>
      <c r="H61" s="60" t="s">
        <v>426</v>
      </c>
      <c r="I61" s="137">
        <v>0</v>
      </c>
      <c r="J61" s="136" t="s">
        <v>427</v>
      </c>
      <c r="K61" s="137">
        <v>0</v>
      </c>
    </row>
    <row r="62" spans="1:11">
      <c r="A62" t="s">
        <v>428</v>
      </c>
      <c r="H62" s="60" t="s">
        <v>429</v>
      </c>
      <c r="I62" s="137">
        <v>0</v>
      </c>
      <c r="J62" s="136" t="s">
        <v>430</v>
      </c>
      <c r="K62" s="137">
        <v>0</v>
      </c>
    </row>
    <row r="63" spans="1:11">
      <c r="A63" t="s">
        <v>431</v>
      </c>
      <c r="H63" s="60" t="s">
        <v>432</v>
      </c>
      <c r="I63" s="137">
        <v>162163</v>
      </c>
      <c r="J63" s="136" t="s">
        <v>433</v>
      </c>
      <c r="K63" s="137">
        <v>162163</v>
      </c>
    </row>
    <row r="64" spans="1:11">
      <c r="A64" t="s">
        <v>434</v>
      </c>
      <c r="H64" s="152"/>
      <c r="I64" s="153"/>
      <c r="J64" s="136" t="s">
        <v>435</v>
      </c>
      <c r="K64" s="137">
        <v>0</v>
      </c>
    </row>
    <row r="69" spans="1:9">
      <c r="A69" s="59"/>
      <c r="B69" s="59"/>
      <c r="C69" s="59"/>
      <c r="D69" s="59"/>
      <c r="E69" s="59"/>
      <c r="F69" s="59"/>
      <c r="G69" s="59"/>
      <c r="H69" s="59"/>
      <c r="I69" s="59"/>
    </row>
    <row r="71" spans="1:9">
      <c r="A71" t="s">
        <v>436</v>
      </c>
    </row>
    <row r="72" spans="1:9">
      <c r="A72" t="s">
        <v>437</v>
      </c>
    </row>
    <row r="75" spans="1:9">
      <c r="C75" t="s">
        <v>447</v>
      </c>
    </row>
    <row r="76" spans="1:9">
      <c r="C76" t="s">
        <v>448</v>
      </c>
    </row>
  </sheetData>
  <phoneticPr fontId="3" type="noConversion"/>
  <pageMargins left="0.24" right="0.34" top="0.34" bottom="0.38" header="0.28999999999999998" footer="0.2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8"/>
  <sheetViews>
    <sheetView workbookViewId="0">
      <selection activeCell="P21" sqref="P21"/>
    </sheetView>
  </sheetViews>
  <sheetFormatPr defaultRowHeight="12.75"/>
  <cols>
    <col min="1" max="1" width="2.28515625" customWidth="1"/>
    <col min="2" max="2" width="11" customWidth="1"/>
    <col min="3" max="3" width="7.7109375" customWidth="1"/>
    <col min="4" max="4" width="10.42578125" customWidth="1"/>
    <col min="5" max="5" width="9.85546875" customWidth="1"/>
    <col min="6" max="6" width="4.7109375" customWidth="1"/>
    <col min="7" max="7" width="3" customWidth="1"/>
    <col min="10" max="10" width="8" customWidth="1"/>
    <col min="12" max="12" width="8.28515625" customWidth="1"/>
  </cols>
  <sheetData>
    <row r="1" spans="1:1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</row>
    <row r="6" spans="1:13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</row>
    <row r="7" spans="1:1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</row>
    <row r="8" spans="1:13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1:13" ht="34.5">
      <c r="A9" s="68"/>
      <c r="B9" s="71" t="s">
        <v>267</v>
      </c>
      <c r="C9" s="71"/>
      <c r="D9" s="71"/>
      <c r="E9" s="69"/>
      <c r="F9" s="69"/>
      <c r="G9" s="69"/>
      <c r="H9" s="69"/>
      <c r="I9" s="69"/>
      <c r="J9" s="69"/>
      <c r="K9" s="69"/>
      <c r="L9" s="69"/>
      <c r="M9" s="70"/>
    </row>
    <row r="10" spans="1:13" ht="34.5">
      <c r="A10" s="68"/>
      <c r="B10" s="71"/>
      <c r="C10" s="71"/>
      <c r="D10" s="71"/>
      <c r="E10" s="69"/>
      <c r="F10" s="69"/>
      <c r="G10" s="69"/>
      <c r="H10" s="69"/>
      <c r="I10" s="69"/>
      <c r="J10" s="69"/>
      <c r="K10" s="69"/>
      <c r="L10" s="69"/>
      <c r="M10" s="70"/>
    </row>
    <row r="11" spans="1:13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  <row r="12" spans="1:13" ht="15.75">
      <c r="A12" s="72" t="s">
        <v>268</v>
      </c>
      <c r="B12" s="73"/>
      <c r="C12" s="73"/>
      <c r="D12" s="73"/>
      <c r="E12" s="73"/>
      <c r="F12" s="73"/>
      <c r="G12" s="73"/>
      <c r="H12" s="73"/>
      <c r="I12" s="73"/>
      <c r="J12" s="74"/>
      <c r="K12" s="69"/>
      <c r="L12" s="69"/>
      <c r="M12" s="70"/>
    </row>
    <row r="13" spans="1:13" ht="15.75">
      <c r="A13" s="72" t="s">
        <v>269</v>
      </c>
      <c r="B13" s="73"/>
      <c r="C13" s="73"/>
      <c r="D13" s="73"/>
      <c r="E13" s="73"/>
      <c r="F13" s="73"/>
      <c r="G13" s="73"/>
      <c r="H13" s="73"/>
      <c r="I13" s="73"/>
      <c r="J13" s="74"/>
      <c r="K13" s="69"/>
      <c r="L13" s="69"/>
      <c r="M13" s="70"/>
    </row>
    <row r="14" spans="1:13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3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13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</row>
    <row r="17" spans="1:13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</row>
    <row r="18" spans="1:13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  <row r="19" spans="1:13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70"/>
    </row>
    <row r="20" spans="1:13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</row>
    <row r="21" spans="1:13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0"/>
    </row>
    <row r="22" spans="1:13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1:13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3" ht="13.5" thickBo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ht="18.75">
      <c r="A25" s="68"/>
      <c r="B25" s="75" t="s">
        <v>270</v>
      </c>
      <c r="C25" s="76"/>
      <c r="D25" s="76"/>
      <c r="E25" s="77"/>
      <c r="F25" s="78"/>
      <c r="G25" s="69"/>
      <c r="H25" s="75" t="s">
        <v>271</v>
      </c>
      <c r="I25" s="76"/>
      <c r="J25" s="76"/>
      <c r="K25" s="77"/>
      <c r="L25" s="78"/>
      <c r="M25" s="70"/>
    </row>
    <row r="26" spans="1:13">
      <c r="A26" s="68"/>
      <c r="B26" s="79"/>
      <c r="C26" s="69"/>
      <c r="D26" s="69"/>
      <c r="E26" s="69"/>
      <c r="F26" s="80"/>
      <c r="G26" s="69"/>
      <c r="H26" s="79"/>
      <c r="I26" s="69"/>
      <c r="J26" s="69"/>
      <c r="K26" s="69"/>
      <c r="L26" s="80"/>
      <c r="M26" s="70"/>
    </row>
    <row r="27" spans="1:13">
      <c r="A27" s="68"/>
      <c r="B27" s="79"/>
      <c r="C27" s="69"/>
      <c r="D27" s="69"/>
      <c r="E27" s="69"/>
      <c r="F27" s="80"/>
      <c r="G27" s="69"/>
      <c r="H27" s="79"/>
      <c r="I27" s="69"/>
      <c r="J27" s="69"/>
      <c r="K27" s="69"/>
      <c r="L27" s="80"/>
      <c r="M27" s="70"/>
    </row>
    <row r="28" spans="1:13" ht="15.75">
      <c r="A28" s="68"/>
      <c r="B28" s="81" t="s">
        <v>272</v>
      </c>
      <c r="C28" s="82" t="s">
        <v>302</v>
      </c>
      <c r="D28" s="83"/>
      <c r="E28" s="59"/>
      <c r="F28" s="80"/>
      <c r="G28" s="69"/>
      <c r="H28" s="81"/>
      <c r="I28" s="53"/>
      <c r="J28" s="18" t="s">
        <v>109</v>
      </c>
      <c r="K28" s="53" t="s">
        <v>273</v>
      </c>
      <c r="L28" s="84"/>
      <c r="M28" s="70"/>
    </row>
    <row r="29" spans="1:13" ht="15.75">
      <c r="A29" s="68"/>
      <c r="B29" s="81"/>
      <c r="C29" s="53"/>
      <c r="D29" s="85"/>
      <c r="E29" s="69"/>
      <c r="F29" s="80"/>
      <c r="G29" s="69"/>
      <c r="H29" s="81" t="s">
        <v>274</v>
      </c>
      <c r="I29" s="53"/>
      <c r="J29" s="53"/>
      <c r="K29" s="53"/>
      <c r="L29" s="84"/>
      <c r="M29" s="70"/>
    </row>
    <row r="30" spans="1:13" ht="15.75">
      <c r="A30" s="68"/>
      <c r="B30" s="81" t="s">
        <v>275</v>
      </c>
      <c r="C30" s="82" t="s">
        <v>303</v>
      </c>
      <c r="D30" s="83"/>
      <c r="E30" s="59"/>
      <c r="F30" s="80"/>
      <c r="G30" s="69"/>
      <c r="H30" s="81"/>
      <c r="I30" s="53"/>
      <c r="J30" s="9"/>
      <c r="K30" s="53" t="s">
        <v>276</v>
      </c>
      <c r="L30" s="84"/>
      <c r="M30" s="70"/>
    </row>
    <row r="31" spans="1:13" ht="15.75">
      <c r="A31" s="68"/>
      <c r="B31" s="81"/>
      <c r="C31" s="53"/>
      <c r="D31" s="85"/>
      <c r="E31" s="69"/>
      <c r="F31" s="80"/>
      <c r="G31" s="69"/>
      <c r="H31" s="81"/>
      <c r="I31" s="53"/>
      <c r="J31" s="53"/>
      <c r="K31" s="53"/>
      <c r="L31" s="84"/>
      <c r="M31" s="70"/>
    </row>
    <row r="32" spans="1:13" ht="15.75">
      <c r="A32" s="68"/>
      <c r="B32" s="81" t="s">
        <v>277</v>
      </c>
      <c r="C32" s="82" t="s">
        <v>304</v>
      </c>
      <c r="D32" s="83"/>
      <c r="E32" s="82" t="s">
        <v>305</v>
      </c>
      <c r="F32" s="80"/>
      <c r="G32" s="69"/>
      <c r="H32" s="81" t="s">
        <v>278</v>
      </c>
      <c r="I32" s="53"/>
      <c r="J32" s="82" t="s">
        <v>286</v>
      </c>
      <c r="K32" s="82"/>
      <c r="L32" s="86"/>
      <c r="M32" s="70"/>
    </row>
    <row r="33" spans="1:13" ht="15.75">
      <c r="A33" s="68"/>
      <c r="B33" s="81"/>
      <c r="C33" s="53" t="s">
        <v>306</v>
      </c>
      <c r="D33" s="85"/>
      <c r="E33" s="69"/>
      <c r="F33" s="80"/>
      <c r="G33" s="69"/>
      <c r="H33" s="81"/>
      <c r="I33" s="53"/>
      <c r="J33" s="53"/>
      <c r="K33" s="53"/>
      <c r="L33" s="84"/>
      <c r="M33" s="70"/>
    </row>
    <row r="34" spans="1:13" ht="15.75">
      <c r="A34" s="68"/>
      <c r="B34" s="81" t="s">
        <v>279</v>
      </c>
      <c r="C34" s="53"/>
      <c r="D34" s="82" t="s">
        <v>285</v>
      </c>
      <c r="E34" s="59"/>
      <c r="F34" s="80"/>
      <c r="G34" s="69"/>
      <c r="H34" s="81" t="s">
        <v>280</v>
      </c>
      <c r="I34" s="53"/>
      <c r="J34" s="82"/>
      <c r="K34" s="82"/>
      <c r="L34" s="86"/>
      <c r="M34" s="70"/>
    </row>
    <row r="35" spans="1:13" ht="15.75">
      <c r="A35" s="68"/>
      <c r="B35" s="81"/>
      <c r="C35" s="53"/>
      <c r="D35" s="85"/>
      <c r="E35" s="69"/>
      <c r="F35" s="80"/>
      <c r="G35" s="69"/>
      <c r="H35" s="81"/>
      <c r="I35" s="53"/>
      <c r="J35" s="53"/>
      <c r="K35" s="53"/>
      <c r="L35" s="84"/>
      <c r="M35" s="70"/>
    </row>
    <row r="36" spans="1:13" ht="15.75">
      <c r="A36" s="68"/>
      <c r="B36" s="81" t="s">
        <v>281</v>
      </c>
      <c r="C36" s="53"/>
      <c r="D36" s="82" t="s">
        <v>307</v>
      </c>
      <c r="E36" s="59"/>
      <c r="F36" s="80"/>
      <c r="G36" s="69"/>
      <c r="H36" s="81" t="s">
        <v>282</v>
      </c>
      <c r="I36" s="53"/>
      <c r="J36" s="82"/>
      <c r="K36" s="82"/>
      <c r="L36" s="86"/>
      <c r="M36" s="70"/>
    </row>
    <row r="37" spans="1:13" ht="15.75">
      <c r="A37" s="68"/>
      <c r="B37" s="81"/>
      <c r="C37" s="53"/>
      <c r="D37" s="85"/>
      <c r="E37" s="69"/>
      <c r="F37" s="80"/>
      <c r="G37" s="69"/>
      <c r="H37" s="100" t="s">
        <v>636</v>
      </c>
      <c r="I37" s="82"/>
      <c r="J37" s="82"/>
      <c r="K37" s="82"/>
      <c r="L37" s="86"/>
      <c r="M37" s="70"/>
    </row>
    <row r="38" spans="1:13" ht="15.75">
      <c r="A38" s="68"/>
      <c r="B38" s="81" t="s">
        <v>283</v>
      </c>
      <c r="C38" s="53"/>
      <c r="D38" s="85"/>
      <c r="E38" s="96" t="s">
        <v>308</v>
      </c>
      <c r="F38" s="97"/>
      <c r="G38" s="69"/>
      <c r="H38" s="81"/>
      <c r="I38" s="53"/>
      <c r="J38" s="53"/>
      <c r="K38" s="53"/>
      <c r="L38" s="84"/>
      <c r="M38" s="70"/>
    </row>
    <row r="39" spans="1:13" ht="15.75">
      <c r="A39" s="68"/>
      <c r="B39" s="99" t="s">
        <v>309</v>
      </c>
      <c r="C39" s="69"/>
      <c r="D39" s="69"/>
      <c r="E39" s="98"/>
      <c r="F39" s="97"/>
      <c r="G39" s="69"/>
      <c r="H39" s="81"/>
      <c r="I39" s="53"/>
      <c r="J39" s="53"/>
      <c r="K39" s="53"/>
      <c r="L39" s="84"/>
      <c r="M39" s="70"/>
    </row>
    <row r="40" spans="1:13" ht="16.5" thickBot="1">
      <c r="A40" s="68"/>
      <c r="B40" s="87"/>
      <c r="C40" s="88"/>
      <c r="D40" s="88"/>
      <c r="E40" s="88"/>
      <c r="F40" s="89"/>
      <c r="G40" s="69"/>
      <c r="H40" s="90" t="s">
        <v>284</v>
      </c>
      <c r="I40" s="91"/>
      <c r="J40" s="91"/>
      <c r="K40" s="91" t="s">
        <v>637</v>
      </c>
      <c r="L40" s="92"/>
      <c r="M40" s="70"/>
    </row>
    <row r="41" spans="1:13" ht="16.5" thickBot="1">
      <c r="A41" s="68"/>
      <c r="B41" s="87"/>
      <c r="C41" s="88"/>
      <c r="D41" s="88"/>
      <c r="E41" s="88"/>
      <c r="F41" s="89"/>
      <c r="G41" s="69"/>
      <c r="H41" s="90"/>
      <c r="I41" s="91"/>
      <c r="J41" s="91"/>
      <c r="K41" s="91"/>
      <c r="L41" s="92"/>
      <c r="M41" s="70"/>
    </row>
    <row r="42" spans="1:13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0"/>
    </row>
    <row r="43" spans="1:13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ht="15.75">
      <c r="A44" s="68"/>
      <c r="B44" s="69"/>
      <c r="C44" s="53" t="s">
        <v>287</v>
      </c>
      <c r="D44" s="53"/>
      <c r="E44" s="69"/>
      <c r="F44" s="69"/>
      <c r="G44" s="69"/>
      <c r="H44" s="69"/>
      <c r="I44" s="53" t="s">
        <v>288</v>
      </c>
      <c r="J44" s="53"/>
      <c r="K44" s="53"/>
      <c r="L44" s="69"/>
      <c r="M44" s="70"/>
    </row>
    <row r="45" spans="1:13" ht="15.75">
      <c r="A45" s="68"/>
      <c r="B45" s="69"/>
      <c r="C45" s="53"/>
      <c r="D45" s="53"/>
      <c r="E45" s="69"/>
      <c r="F45" s="69"/>
      <c r="G45" s="69"/>
      <c r="H45" s="69"/>
      <c r="I45" s="69"/>
      <c r="J45" s="69"/>
      <c r="K45" s="69"/>
      <c r="L45" s="69"/>
      <c r="M45" s="70"/>
    </row>
    <row r="46" spans="1:13" ht="15.75">
      <c r="A46" s="68"/>
      <c r="B46" s="69"/>
      <c r="C46" s="53" t="s">
        <v>300</v>
      </c>
      <c r="D46" s="53"/>
      <c r="E46" s="69"/>
      <c r="F46" s="69"/>
      <c r="G46" s="69"/>
      <c r="H46" s="69"/>
      <c r="I46" s="96" t="s">
        <v>460</v>
      </c>
      <c r="J46" s="59"/>
      <c r="K46" s="59"/>
      <c r="L46" s="69"/>
      <c r="M46" s="70"/>
    </row>
    <row r="47" spans="1:13">
      <c r="A47" s="68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0"/>
    </row>
    <row r="48" spans="1:13" ht="13.5" thickBot="1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5"/>
    </row>
  </sheetData>
  <phoneticPr fontId="3" type="noConversion"/>
  <pageMargins left="0.23" right="0.27" top="0.76" bottom="0.33" header="0.5" footer="0.26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142"/>
  <sheetViews>
    <sheetView topLeftCell="A91" zoomScale="75" workbookViewId="0">
      <selection activeCell="B121" sqref="B121"/>
    </sheetView>
  </sheetViews>
  <sheetFormatPr defaultRowHeight="12.75"/>
  <cols>
    <col min="1" max="1" width="4.140625" customWidth="1"/>
    <col min="2" max="2" width="59.42578125" customWidth="1"/>
    <col min="3" max="3" width="7.28515625" customWidth="1"/>
    <col min="4" max="4" width="5.85546875" customWidth="1"/>
    <col min="5" max="5" width="12.5703125" style="49" customWidth="1"/>
    <col min="6" max="6" width="14.140625" style="49" customWidth="1"/>
    <col min="7" max="8" width="12" bestFit="1" customWidth="1"/>
    <col min="9" max="9" width="9.28515625" bestFit="1" customWidth="1"/>
  </cols>
  <sheetData>
    <row r="1" spans="1:9" ht="15.75">
      <c r="A1" s="3" t="s">
        <v>310</v>
      </c>
      <c r="B1" s="3"/>
      <c r="C1" s="3"/>
      <c r="E1" s="253"/>
      <c r="F1" s="253"/>
    </row>
    <row r="2" spans="1:9" ht="15.75">
      <c r="A2" s="3" t="s">
        <v>311</v>
      </c>
      <c r="B2" s="3"/>
      <c r="C2" s="52"/>
      <c r="E2" s="253"/>
      <c r="F2" s="253"/>
    </row>
    <row r="3" spans="1:9">
      <c r="E3" s="253"/>
      <c r="F3" s="253"/>
    </row>
    <row r="4" spans="1:9" ht="15.75">
      <c r="A4" s="1"/>
      <c r="B4" s="3" t="s">
        <v>51</v>
      </c>
      <c r="C4" s="1"/>
      <c r="D4" s="1"/>
      <c r="E4" s="267"/>
      <c r="F4" s="267"/>
    </row>
    <row r="5" spans="1:9" ht="15">
      <c r="A5" s="1"/>
      <c r="B5" s="1"/>
      <c r="C5" s="1"/>
      <c r="D5" s="1"/>
      <c r="E5" s="228"/>
      <c r="F5" s="228"/>
    </row>
    <row r="6" spans="1:9" ht="15.75">
      <c r="A6" s="2"/>
      <c r="B6" s="2"/>
      <c r="C6" s="14" t="s">
        <v>67</v>
      </c>
      <c r="D6" s="8" t="s">
        <v>66</v>
      </c>
      <c r="E6" s="223" t="s">
        <v>7</v>
      </c>
      <c r="F6" s="223" t="s">
        <v>7</v>
      </c>
    </row>
    <row r="7" spans="1:9" ht="15.75">
      <c r="A7" s="4" t="s">
        <v>5</v>
      </c>
      <c r="B7" s="4" t="s">
        <v>6</v>
      </c>
      <c r="C7" s="4" t="s">
        <v>68</v>
      </c>
      <c r="D7" s="5" t="s">
        <v>64</v>
      </c>
      <c r="E7" s="229" t="s">
        <v>8</v>
      </c>
      <c r="F7" s="229" t="s">
        <v>9</v>
      </c>
    </row>
    <row r="8" spans="1:9" ht="15.75">
      <c r="A8" s="6"/>
      <c r="B8" s="6"/>
      <c r="C8" s="6" t="s">
        <v>69</v>
      </c>
      <c r="D8" s="7" t="s">
        <v>65</v>
      </c>
      <c r="E8" s="224">
        <v>2012</v>
      </c>
      <c r="F8" s="224">
        <v>2011</v>
      </c>
    </row>
    <row r="9" spans="1:9" ht="15.75">
      <c r="A9" s="13"/>
      <c r="B9" s="13" t="s">
        <v>11</v>
      </c>
      <c r="C9" s="15"/>
      <c r="D9" s="10"/>
      <c r="E9" s="220"/>
      <c r="F9" s="220"/>
    </row>
    <row r="10" spans="1:9" ht="15.75">
      <c r="A10" s="13"/>
      <c r="B10" s="13"/>
      <c r="C10" s="15"/>
      <c r="D10" s="10"/>
      <c r="E10" s="265"/>
      <c r="F10" s="265"/>
    </row>
    <row r="11" spans="1:9" ht="15.75">
      <c r="A11" s="16" t="s">
        <v>10</v>
      </c>
      <c r="B11" s="13" t="s">
        <v>12</v>
      </c>
      <c r="C11" s="15"/>
      <c r="D11" s="10"/>
      <c r="E11" s="259"/>
      <c r="F11" s="259"/>
    </row>
    <row r="12" spans="1:9" ht="15.75">
      <c r="A12" s="17">
        <v>1</v>
      </c>
      <c r="B12" s="9" t="s">
        <v>13</v>
      </c>
      <c r="C12" s="18">
        <v>3</v>
      </c>
      <c r="D12" s="10"/>
      <c r="E12" s="259">
        <v>680103</v>
      </c>
      <c r="F12" s="259">
        <v>2854803</v>
      </c>
      <c r="I12" s="64"/>
    </row>
    <row r="13" spans="1:9" ht="15.75">
      <c r="A13" s="17">
        <v>2</v>
      </c>
      <c r="B13" s="9" t="s">
        <v>14</v>
      </c>
      <c r="C13" s="18">
        <v>3</v>
      </c>
      <c r="D13" s="10"/>
      <c r="E13" s="259">
        <f>E14+E15</f>
        <v>0</v>
      </c>
      <c r="F13" s="259">
        <f>F14+F15</f>
        <v>0</v>
      </c>
      <c r="I13" s="64"/>
    </row>
    <row r="14" spans="1:9" ht="15.75">
      <c r="A14" s="19"/>
      <c r="B14" s="12" t="s">
        <v>56</v>
      </c>
      <c r="C14" s="18"/>
      <c r="D14" s="10"/>
      <c r="E14" s="265">
        <v>0</v>
      </c>
      <c r="F14" s="265">
        <v>0</v>
      </c>
      <c r="I14" s="64"/>
    </row>
    <row r="15" spans="1:9" ht="15.75">
      <c r="A15" s="19"/>
      <c r="B15" s="12" t="s">
        <v>57</v>
      </c>
      <c r="C15" s="18"/>
      <c r="D15" s="10"/>
      <c r="E15" s="265">
        <v>0</v>
      </c>
      <c r="F15" s="265">
        <v>0</v>
      </c>
      <c r="I15" s="64"/>
    </row>
    <row r="16" spans="1:9" ht="15.75">
      <c r="A16" s="17">
        <v>3</v>
      </c>
      <c r="B16" s="9" t="s">
        <v>15</v>
      </c>
      <c r="C16" s="18">
        <v>3</v>
      </c>
      <c r="D16" s="10"/>
      <c r="E16" s="259">
        <f>E17+E18+E19+E20</f>
        <v>6858892</v>
      </c>
      <c r="F16" s="259">
        <f>F17+F18+F19+F20</f>
        <v>4484119</v>
      </c>
    </row>
    <row r="17" spans="1:6" ht="15.75">
      <c r="A17" s="19"/>
      <c r="B17" s="12" t="s">
        <v>52</v>
      </c>
      <c r="C17" s="18"/>
      <c r="D17" s="10"/>
      <c r="E17" s="265">
        <v>2145548</v>
      </c>
      <c r="F17" s="265">
        <v>0</v>
      </c>
    </row>
    <row r="18" spans="1:6" ht="15.75">
      <c r="A18" s="19"/>
      <c r="B18" s="12" t="s">
        <v>53</v>
      </c>
      <c r="C18" s="18"/>
      <c r="D18" s="10"/>
      <c r="E18" s="265">
        <v>4713344</v>
      </c>
      <c r="F18" s="265">
        <v>4484119</v>
      </c>
    </row>
    <row r="19" spans="1:6" ht="15.75">
      <c r="A19" s="19"/>
      <c r="B19" s="12" t="s">
        <v>54</v>
      </c>
      <c r="C19" s="18"/>
      <c r="D19" s="10"/>
      <c r="E19" s="265">
        <v>0</v>
      </c>
      <c r="F19" s="265">
        <v>0</v>
      </c>
    </row>
    <row r="20" spans="1:6" ht="15.75">
      <c r="A20" s="19"/>
      <c r="B20" s="12" t="s">
        <v>55</v>
      </c>
      <c r="C20" s="18"/>
      <c r="D20" s="10"/>
      <c r="E20" s="265">
        <v>0</v>
      </c>
      <c r="F20" s="265">
        <v>0</v>
      </c>
    </row>
    <row r="21" spans="1:6" ht="15.75">
      <c r="A21" s="17">
        <v>4</v>
      </c>
      <c r="B21" s="9" t="s">
        <v>16</v>
      </c>
      <c r="C21" s="18">
        <v>4</v>
      </c>
      <c r="D21" s="10"/>
      <c r="E21" s="259">
        <f>E22+E23+E24+E25+E26</f>
        <v>38213969</v>
      </c>
      <c r="F21" s="259">
        <f>F22+F23+F24+F25+F26</f>
        <v>35202022</v>
      </c>
    </row>
    <row r="22" spans="1:6" ht="15.75">
      <c r="A22" s="19"/>
      <c r="B22" s="12" t="s">
        <v>58</v>
      </c>
      <c r="C22" s="18"/>
      <c r="D22" s="10"/>
      <c r="E22" s="265">
        <v>0</v>
      </c>
      <c r="F22" s="265">
        <v>0</v>
      </c>
    </row>
    <row r="23" spans="1:6" ht="15.75">
      <c r="A23" s="19"/>
      <c r="B23" s="12" t="s">
        <v>59</v>
      </c>
      <c r="C23" s="18"/>
      <c r="D23" s="10"/>
      <c r="E23" s="265">
        <v>0</v>
      </c>
      <c r="F23" s="265">
        <v>0</v>
      </c>
    </row>
    <row r="24" spans="1:6" ht="15.75">
      <c r="A24" s="19"/>
      <c r="B24" s="12" t="s">
        <v>60</v>
      </c>
      <c r="C24" s="18"/>
      <c r="D24" s="10"/>
      <c r="E24" s="265">
        <v>0</v>
      </c>
      <c r="F24" s="265">
        <v>0</v>
      </c>
    </row>
    <row r="25" spans="1:6" ht="15.75">
      <c r="A25" s="19"/>
      <c r="B25" s="12" t="s">
        <v>61</v>
      </c>
      <c r="C25" s="18"/>
      <c r="D25" s="10"/>
      <c r="E25" s="265">
        <v>38213969</v>
      </c>
      <c r="F25" s="265">
        <v>35202022</v>
      </c>
    </row>
    <row r="26" spans="1:6" ht="15.75">
      <c r="A26" s="19"/>
      <c r="B26" s="12" t="s">
        <v>62</v>
      </c>
      <c r="C26" s="18"/>
      <c r="D26" s="10"/>
      <c r="E26" s="265">
        <v>0</v>
      </c>
      <c r="F26" s="265">
        <v>0</v>
      </c>
    </row>
    <row r="27" spans="1:6" ht="15.75">
      <c r="A27" s="17">
        <v>5</v>
      </c>
      <c r="B27" s="9" t="s">
        <v>17</v>
      </c>
      <c r="C27" s="18">
        <v>13</v>
      </c>
      <c r="D27" s="10"/>
      <c r="E27" s="265">
        <v>0</v>
      </c>
      <c r="F27" s="265">
        <v>0</v>
      </c>
    </row>
    <row r="28" spans="1:6" ht="15.75">
      <c r="A28" s="17">
        <v>6</v>
      </c>
      <c r="B28" s="9" t="s">
        <v>18</v>
      </c>
      <c r="C28" s="18"/>
      <c r="D28" s="10"/>
      <c r="E28" s="265">
        <v>0</v>
      </c>
      <c r="F28" s="265">
        <v>0</v>
      </c>
    </row>
    <row r="29" spans="1:6" ht="15.75">
      <c r="A29" s="17">
        <v>7</v>
      </c>
      <c r="B29" s="9" t="s">
        <v>19</v>
      </c>
      <c r="C29" s="18">
        <v>1</v>
      </c>
      <c r="D29" s="10"/>
      <c r="E29" s="265">
        <v>0</v>
      </c>
      <c r="F29" s="265">
        <v>0</v>
      </c>
    </row>
    <row r="30" spans="1:6" ht="15.75">
      <c r="A30" s="15"/>
      <c r="B30" s="10"/>
      <c r="C30" s="18"/>
      <c r="D30" s="10"/>
      <c r="E30" s="265"/>
      <c r="F30" s="265"/>
    </row>
    <row r="31" spans="1:6" ht="15.75">
      <c r="A31" s="15"/>
      <c r="B31" s="9" t="s">
        <v>63</v>
      </c>
      <c r="C31" s="18"/>
      <c r="D31" s="10"/>
      <c r="E31" s="259">
        <f>E12+E13+E16+E21+E27+E28+E29</f>
        <v>45752964</v>
      </c>
      <c r="F31" s="259">
        <f>F12+F13+F16+F21+F27+F28+F29</f>
        <v>42540944</v>
      </c>
    </row>
    <row r="32" spans="1:6" ht="15.75">
      <c r="A32" s="15"/>
      <c r="B32" s="10"/>
      <c r="C32" s="18"/>
      <c r="D32" s="10"/>
      <c r="E32" s="265"/>
      <c r="F32" s="265"/>
    </row>
    <row r="33" spans="1:10" ht="15.75">
      <c r="A33" s="18" t="s">
        <v>20</v>
      </c>
      <c r="B33" s="9" t="s">
        <v>21</v>
      </c>
      <c r="C33" s="18"/>
      <c r="D33" s="10"/>
      <c r="E33" s="259">
        <f>E34+E39+E44+E45+E55+E56</f>
        <v>951241</v>
      </c>
      <c r="F33" s="259">
        <f>F34+F39+F44+F45+F55+F56</f>
        <v>659654</v>
      </c>
    </row>
    <row r="34" spans="1:10" ht="15.75">
      <c r="A34" s="17">
        <v>1</v>
      </c>
      <c r="B34" s="9" t="s">
        <v>22</v>
      </c>
      <c r="C34" s="18" t="s">
        <v>82</v>
      </c>
      <c r="D34" s="10"/>
      <c r="E34" s="259">
        <f>E35+E36+E37+E38</f>
        <v>0</v>
      </c>
      <c r="F34" s="259">
        <f>F35+F36+F37+F38</f>
        <v>0</v>
      </c>
    </row>
    <row r="35" spans="1:10" ht="15.75">
      <c r="A35" s="19"/>
      <c r="B35" s="12" t="s">
        <v>70</v>
      </c>
      <c r="C35" s="18">
        <v>9</v>
      </c>
      <c r="D35" s="10"/>
      <c r="E35" s="265">
        <v>0</v>
      </c>
      <c r="F35" s="265">
        <v>0</v>
      </c>
    </row>
    <row r="36" spans="1:10" ht="15.75">
      <c r="A36" s="19"/>
      <c r="B36" s="12" t="s">
        <v>71</v>
      </c>
      <c r="C36" s="18">
        <v>9</v>
      </c>
      <c r="D36" s="10"/>
      <c r="E36" s="265">
        <v>0</v>
      </c>
      <c r="F36" s="265">
        <v>0</v>
      </c>
    </row>
    <row r="37" spans="1:10" ht="15.75">
      <c r="A37" s="19"/>
      <c r="B37" s="12" t="s">
        <v>72</v>
      </c>
      <c r="C37" s="18">
        <v>3</v>
      </c>
      <c r="D37" s="10"/>
      <c r="E37" s="265">
        <v>0</v>
      </c>
      <c r="F37" s="265">
        <v>0</v>
      </c>
    </row>
    <row r="38" spans="1:10" ht="15.75">
      <c r="A38" s="19"/>
      <c r="B38" s="12" t="s">
        <v>73</v>
      </c>
      <c r="C38" s="18">
        <v>3</v>
      </c>
      <c r="D38" s="10"/>
      <c r="E38" s="265">
        <v>0</v>
      </c>
      <c r="F38" s="265">
        <v>0</v>
      </c>
    </row>
    <row r="39" spans="1:10" ht="15.75">
      <c r="A39" s="17">
        <v>2</v>
      </c>
      <c r="B39" s="9" t="s">
        <v>23</v>
      </c>
      <c r="C39" s="18">
        <v>5</v>
      </c>
      <c r="D39" s="10"/>
      <c r="E39" s="259">
        <f>E40+E41+E42+E43</f>
        <v>951241</v>
      </c>
      <c r="F39" s="259">
        <f>F40+F41+F42+F43</f>
        <v>659654</v>
      </c>
    </row>
    <row r="40" spans="1:10" ht="15.75">
      <c r="A40" s="17"/>
      <c r="B40" s="12" t="s">
        <v>74</v>
      </c>
      <c r="C40" s="18"/>
      <c r="D40" s="10"/>
      <c r="E40" s="265">
        <v>0</v>
      </c>
      <c r="F40" s="265">
        <v>0</v>
      </c>
    </row>
    <row r="41" spans="1:10" ht="15.75">
      <c r="A41" s="17"/>
      <c r="B41" s="12" t="s">
        <v>75</v>
      </c>
      <c r="C41" s="18"/>
      <c r="D41" s="10"/>
      <c r="E41" s="265">
        <v>0</v>
      </c>
      <c r="F41" s="265">
        <v>0</v>
      </c>
    </row>
    <row r="42" spans="1:10" ht="15.75">
      <c r="A42" s="17"/>
      <c r="B42" s="12" t="s">
        <v>76</v>
      </c>
      <c r="C42" s="18"/>
      <c r="D42" s="10"/>
      <c r="E42" s="265">
        <v>951241</v>
      </c>
      <c r="F42" s="265">
        <v>659654</v>
      </c>
      <c r="H42" s="1"/>
      <c r="I42" s="63"/>
      <c r="J42" s="62"/>
    </row>
    <row r="43" spans="1:10" ht="15.75">
      <c r="A43" s="17"/>
      <c r="B43" s="12" t="s">
        <v>77</v>
      </c>
      <c r="C43" s="18"/>
      <c r="D43" s="10"/>
      <c r="E43" s="265">
        <v>0</v>
      </c>
      <c r="F43" s="265">
        <v>0</v>
      </c>
      <c r="H43" s="1"/>
      <c r="I43" s="64"/>
    </row>
    <row r="44" spans="1:10" ht="15.75">
      <c r="A44" s="17">
        <v>3</v>
      </c>
      <c r="B44" s="9" t="s">
        <v>24</v>
      </c>
      <c r="C44" s="18">
        <v>13</v>
      </c>
      <c r="D44" s="10"/>
      <c r="E44" s="259">
        <v>0</v>
      </c>
      <c r="F44" s="259">
        <v>0</v>
      </c>
      <c r="H44" s="1"/>
      <c r="I44" s="64"/>
    </row>
    <row r="45" spans="1:10" ht="15.75">
      <c r="A45" s="17">
        <v>4</v>
      </c>
      <c r="B45" s="9" t="s">
        <v>25</v>
      </c>
      <c r="C45" s="18" t="s">
        <v>83</v>
      </c>
      <c r="D45" s="10"/>
      <c r="E45" s="259">
        <f>E46+E53+E54</f>
        <v>0</v>
      </c>
      <c r="F45" s="259">
        <f>F46+F53+F54</f>
        <v>0</v>
      </c>
      <c r="H45" s="1"/>
    </row>
    <row r="46" spans="1:10" ht="15.75">
      <c r="A46" s="19"/>
      <c r="B46" s="10" t="s">
        <v>78</v>
      </c>
      <c r="C46" s="18">
        <v>9</v>
      </c>
      <c r="D46" s="10"/>
      <c r="E46" s="265">
        <v>0</v>
      </c>
      <c r="F46" s="265">
        <v>0</v>
      </c>
      <c r="H46" s="1"/>
    </row>
    <row r="47" spans="1:10" ht="15.75">
      <c r="A47" s="120" t="s">
        <v>310</v>
      </c>
      <c r="B47" s="121"/>
      <c r="C47" s="116"/>
      <c r="D47" s="117"/>
      <c r="E47" s="274"/>
      <c r="F47" s="274"/>
      <c r="H47" s="1"/>
    </row>
    <row r="48" spans="1:10" ht="15.75">
      <c r="A48" s="122" t="s">
        <v>311</v>
      </c>
      <c r="B48" s="53"/>
      <c r="C48" s="115"/>
      <c r="D48" s="54"/>
      <c r="E48" s="275"/>
      <c r="F48" s="275"/>
      <c r="H48" s="1"/>
    </row>
    <row r="49" spans="1:8" ht="15.75">
      <c r="A49" s="118"/>
      <c r="B49" s="104"/>
      <c r="C49" s="119"/>
      <c r="D49" s="104"/>
      <c r="E49" s="276"/>
      <c r="F49" s="276"/>
      <c r="H49" s="1"/>
    </row>
    <row r="50" spans="1:8" ht="15.75">
      <c r="A50" s="56"/>
      <c r="B50" s="56"/>
      <c r="C50" s="4" t="s">
        <v>67</v>
      </c>
      <c r="D50" s="5" t="s">
        <v>66</v>
      </c>
      <c r="E50" s="277" t="s">
        <v>7</v>
      </c>
      <c r="F50" s="277" t="s">
        <v>7</v>
      </c>
    </row>
    <row r="51" spans="1:8" ht="15.75">
      <c r="A51" s="4" t="s">
        <v>5</v>
      </c>
      <c r="B51" s="4" t="s">
        <v>6</v>
      </c>
      <c r="C51" s="4" t="s">
        <v>68</v>
      </c>
      <c r="D51" s="5" t="s">
        <v>64</v>
      </c>
      <c r="E51" s="277" t="s">
        <v>8</v>
      </c>
      <c r="F51" s="277" t="s">
        <v>8</v>
      </c>
    </row>
    <row r="52" spans="1:8" ht="15.75">
      <c r="A52" s="6"/>
      <c r="B52" s="6"/>
      <c r="C52" s="6" t="s">
        <v>69</v>
      </c>
      <c r="D52" s="7" t="s">
        <v>65</v>
      </c>
      <c r="E52" s="258">
        <v>2012</v>
      </c>
      <c r="F52" s="258">
        <v>2011</v>
      </c>
    </row>
    <row r="53" spans="1:8" ht="15.75">
      <c r="A53" s="19"/>
      <c r="B53" s="10" t="s">
        <v>79</v>
      </c>
      <c r="C53" s="18">
        <v>5</v>
      </c>
      <c r="D53" s="10"/>
      <c r="E53" s="265">
        <v>0</v>
      </c>
      <c r="F53" s="265">
        <v>0</v>
      </c>
    </row>
    <row r="54" spans="1:8" ht="15.75">
      <c r="A54" s="19"/>
      <c r="B54" s="10" t="s">
        <v>80</v>
      </c>
      <c r="C54" s="18">
        <v>5</v>
      </c>
      <c r="D54" s="10"/>
      <c r="E54" s="265">
        <v>0</v>
      </c>
      <c r="F54" s="265">
        <v>0</v>
      </c>
    </row>
    <row r="55" spans="1:8" ht="15.75">
      <c r="A55" s="17">
        <v>5</v>
      </c>
      <c r="B55" s="9" t="s">
        <v>26</v>
      </c>
      <c r="C55" s="18">
        <v>1</v>
      </c>
      <c r="D55" s="10"/>
      <c r="E55" s="259">
        <v>0</v>
      </c>
      <c r="F55" s="259">
        <v>0</v>
      </c>
    </row>
    <row r="56" spans="1:8" ht="15.75">
      <c r="A56" s="17">
        <v>6</v>
      </c>
      <c r="B56" s="9" t="s">
        <v>27</v>
      </c>
      <c r="C56" s="18">
        <v>5</v>
      </c>
      <c r="D56" s="10"/>
      <c r="E56" s="259">
        <v>0</v>
      </c>
      <c r="F56" s="259">
        <v>0</v>
      </c>
    </row>
    <row r="57" spans="1:8" ht="15.75">
      <c r="A57" s="10"/>
      <c r="B57" s="10"/>
      <c r="C57" s="18"/>
      <c r="D57" s="10"/>
      <c r="E57" s="265"/>
      <c r="F57" s="265"/>
    </row>
    <row r="58" spans="1:8" ht="15.75">
      <c r="A58" s="9"/>
      <c r="B58" s="9" t="s">
        <v>81</v>
      </c>
      <c r="C58" s="18"/>
      <c r="D58" s="10"/>
      <c r="E58" s="259">
        <f>E34+E39+E44+E45+E55+E56</f>
        <v>951241</v>
      </c>
      <c r="F58" s="259">
        <f>F34+F39+F44+F45+F55+F56</f>
        <v>659654</v>
      </c>
    </row>
    <row r="59" spans="1:8" ht="15.75">
      <c r="A59" s="10"/>
      <c r="B59" s="10"/>
      <c r="C59" s="18"/>
      <c r="D59" s="10"/>
      <c r="E59" s="265"/>
      <c r="F59" s="265"/>
    </row>
    <row r="60" spans="1:8" ht="15.75">
      <c r="A60" s="10"/>
      <c r="B60" s="9" t="s">
        <v>28</v>
      </c>
      <c r="C60" s="18"/>
      <c r="D60" s="10"/>
      <c r="E60" s="259">
        <f>E31+E58</f>
        <v>46704205</v>
      </c>
      <c r="F60" s="259">
        <f>F31+F58</f>
        <v>43200598</v>
      </c>
    </row>
    <row r="61" spans="1:8" ht="15.75">
      <c r="A61" s="10"/>
      <c r="B61" s="10"/>
      <c r="C61" s="18"/>
      <c r="D61" s="10"/>
      <c r="E61" s="265"/>
      <c r="F61" s="265"/>
    </row>
    <row r="62" spans="1:8" ht="15.75">
      <c r="A62" s="10"/>
      <c r="B62" s="9" t="s">
        <v>84</v>
      </c>
      <c r="C62" s="18"/>
      <c r="D62" s="10"/>
      <c r="E62" s="265"/>
      <c r="F62" s="265"/>
    </row>
    <row r="63" spans="1:8" ht="15.75">
      <c r="A63" s="10"/>
      <c r="B63" s="10"/>
      <c r="C63" s="18"/>
      <c r="D63" s="10"/>
      <c r="E63" s="265"/>
      <c r="F63" s="265"/>
    </row>
    <row r="64" spans="1:8" ht="15.75">
      <c r="A64" s="9" t="s">
        <v>10</v>
      </c>
      <c r="B64" s="9" t="s">
        <v>85</v>
      </c>
      <c r="C64" s="18"/>
      <c r="D64" s="10"/>
      <c r="E64" s="259"/>
      <c r="F64" s="259"/>
    </row>
    <row r="65" spans="1:9" ht="15.75">
      <c r="A65" s="9">
        <v>1</v>
      </c>
      <c r="B65" s="9" t="s">
        <v>29</v>
      </c>
      <c r="C65" s="18">
        <v>3</v>
      </c>
      <c r="D65" s="10"/>
      <c r="E65" s="259">
        <v>0</v>
      </c>
      <c r="F65" s="259">
        <v>0</v>
      </c>
    </row>
    <row r="66" spans="1:9" ht="15.75">
      <c r="A66" s="9">
        <v>2</v>
      </c>
      <c r="B66" s="9" t="s">
        <v>30</v>
      </c>
      <c r="C66" s="18" t="s">
        <v>96</v>
      </c>
      <c r="D66" s="10"/>
      <c r="E66" s="259">
        <f>E67+E68+E69</f>
        <v>1808263</v>
      </c>
      <c r="F66" s="259">
        <f>F67+F68+F69</f>
        <v>0</v>
      </c>
    </row>
    <row r="67" spans="1:9" ht="15.75">
      <c r="A67" s="10"/>
      <c r="B67" s="12" t="s">
        <v>86</v>
      </c>
      <c r="C67" s="18">
        <v>3</v>
      </c>
      <c r="D67" s="10"/>
      <c r="E67" s="265">
        <v>1808263</v>
      </c>
      <c r="F67" s="265">
        <v>0</v>
      </c>
    </row>
    <row r="68" spans="1:9" ht="15.75">
      <c r="A68" s="10"/>
      <c r="B68" s="12" t="s">
        <v>87</v>
      </c>
      <c r="C68" s="18" t="s">
        <v>96</v>
      </c>
      <c r="D68" s="10"/>
      <c r="E68" s="265">
        <v>0</v>
      </c>
      <c r="F68" s="265">
        <v>0</v>
      </c>
    </row>
    <row r="69" spans="1:9" ht="15.75">
      <c r="A69" s="10"/>
      <c r="B69" s="12" t="s">
        <v>88</v>
      </c>
      <c r="C69" s="18">
        <v>3</v>
      </c>
      <c r="D69" s="10"/>
      <c r="E69" s="265">
        <v>0</v>
      </c>
      <c r="F69" s="265">
        <v>0</v>
      </c>
    </row>
    <row r="70" spans="1:9" ht="15.75">
      <c r="A70" s="9">
        <v>3</v>
      </c>
      <c r="B70" s="9" t="s">
        <v>33</v>
      </c>
      <c r="C70" s="18">
        <v>3</v>
      </c>
      <c r="D70" s="10"/>
      <c r="E70" s="259">
        <f>E71+E72+E73+E74+E75</f>
        <v>28904839</v>
      </c>
      <c r="F70" s="259">
        <f>F71+F72+F73+F74+F75</f>
        <v>29054307</v>
      </c>
    </row>
    <row r="71" spans="1:9" ht="15.75">
      <c r="A71" s="10"/>
      <c r="B71" s="12" t="s">
        <v>89</v>
      </c>
      <c r="C71" s="18"/>
      <c r="D71" s="10"/>
      <c r="E71" s="265">
        <v>1064012</v>
      </c>
      <c r="F71" s="265">
        <v>1134539</v>
      </c>
    </row>
    <row r="72" spans="1:9" ht="15.75">
      <c r="A72" s="10"/>
      <c r="B72" s="12" t="s">
        <v>90</v>
      </c>
      <c r="C72" s="18"/>
      <c r="D72" s="10"/>
      <c r="E72" s="265">
        <v>124538</v>
      </c>
      <c r="F72" s="265">
        <v>119014</v>
      </c>
    </row>
    <row r="73" spans="1:9" ht="15.75">
      <c r="A73" s="10"/>
      <c r="B73" s="12" t="s">
        <v>91</v>
      </c>
      <c r="C73" s="18"/>
      <c r="D73" s="10"/>
      <c r="E73" s="265">
        <v>25909</v>
      </c>
      <c r="F73" s="265">
        <v>110374</v>
      </c>
    </row>
    <row r="74" spans="1:9" ht="15.75">
      <c r="A74" s="10"/>
      <c r="B74" s="12" t="s">
        <v>92</v>
      </c>
      <c r="C74" s="18"/>
      <c r="D74" s="10"/>
      <c r="E74" s="265">
        <v>27690380</v>
      </c>
      <c r="F74" s="265">
        <v>27690380</v>
      </c>
      <c r="I74" s="62"/>
    </row>
    <row r="75" spans="1:9" ht="15.75">
      <c r="A75" s="10"/>
      <c r="B75" s="12" t="s">
        <v>93</v>
      </c>
      <c r="C75" s="18"/>
      <c r="D75" s="10"/>
      <c r="E75" s="265">
        <v>0</v>
      </c>
      <c r="F75" s="265">
        <v>0</v>
      </c>
    </row>
    <row r="76" spans="1:9" ht="15.75">
      <c r="A76" s="9">
        <v>4</v>
      </c>
      <c r="B76" s="9" t="s">
        <v>31</v>
      </c>
      <c r="C76" s="18">
        <v>10</v>
      </c>
      <c r="D76" s="10"/>
      <c r="E76" s="259">
        <v>0</v>
      </c>
      <c r="F76" s="259">
        <v>0</v>
      </c>
    </row>
    <row r="77" spans="1:9" ht="15.75">
      <c r="A77" s="9">
        <v>5</v>
      </c>
      <c r="B77" s="9" t="s">
        <v>32</v>
      </c>
      <c r="C77" s="18">
        <v>6</v>
      </c>
      <c r="D77" s="10"/>
      <c r="E77" s="259">
        <v>0</v>
      </c>
      <c r="F77" s="259">
        <v>0</v>
      </c>
    </row>
    <row r="78" spans="1:9" ht="15.75">
      <c r="A78" s="10"/>
      <c r="B78" s="10"/>
      <c r="C78" s="18"/>
      <c r="D78" s="10"/>
      <c r="E78" s="265"/>
      <c r="F78" s="265"/>
    </row>
    <row r="79" spans="1:9" ht="15.75">
      <c r="A79" s="10"/>
      <c r="B79" s="9" t="s">
        <v>94</v>
      </c>
      <c r="C79" s="18"/>
      <c r="D79" s="10"/>
      <c r="E79" s="259">
        <f>E65+E66+E70+E76+E77</f>
        <v>30713102</v>
      </c>
      <c r="F79" s="259">
        <f>F65+F66+F70+F76+F77</f>
        <v>29054307</v>
      </c>
    </row>
    <row r="80" spans="1:9" ht="15.75">
      <c r="A80" s="10"/>
      <c r="B80" s="10"/>
      <c r="C80" s="18"/>
      <c r="D80" s="10"/>
      <c r="E80" s="265"/>
      <c r="F80" s="265"/>
    </row>
    <row r="81" spans="1:6" ht="15.75">
      <c r="A81" s="9" t="s">
        <v>20</v>
      </c>
      <c r="B81" s="9" t="s">
        <v>95</v>
      </c>
      <c r="C81" s="18"/>
      <c r="D81" s="10"/>
      <c r="E81" s="259">
        <f>E82+E85+E86+E87</f>
        <v>0</v>
      </c>
      <c r="F81" s="259">
        <f>F82+F85+F86+F87</f>
        <v>0</v>
      </c>
    </row>
    <row r="82" spans="1:6" ht="15.75">
      <c r="A82" s="9">
        <v>1</v>
      </c>
      <c r="B82" s="10" t="s">
        <v>34</v>
      </c>
      <c r="C82" s="18" t="s">
        <v>96</v>
      </c>
      <c r="D82" s="10"/>
      <c r="E82" s="265">
        <f>E83+E84</f>
        <v>0</v>
      </c>
      <c r="F82" s="265">
        <f>F83+F84</f>
        <v>0</v>
      </c>
    </row>
    <row r="83" spans="1:6" ht="15.75">
      <c r="A83" s="10"/>
      <c r="B83" s="12" t="s">
        <v>97</v>
      </c>
      <c r="C83" s="18" t="s">
        <v>96</v>
      </c>
      <c r="D83" s="10"/>
      <c r="E83" s="265">
        <v>0</v>
      </c>
      <c r="F83" s="265">
        <v>0</v>
      </c>
    </row>
    <row r="84" spans="1:6" ht="15.75">
      <c r="A84" s="10"/>
      <c r="B84" s="12" t="s">
        <v>98</v>
      </c>
      <c r="C84" s="18">
        <v>3</v>
      </c>
      <c r="D84" s="10"/>
      <c r="E84" s="265">
        <v>0</v>
      </c>
      <c r="F84" s="265">
        <v>0</v>
      </c>
    </row>
    <row r="85" spans="1:6" ht="15.75">
      <c r="A85" s="9">
        <v>2</v>
      </c>
      <c r="B85" s="9" t="s">
        <v>35</v>
      </c>
      <c r="C85" s="18">
        <v>3</v>
      </c>
      <c r="D85" s="10"/>
      <c r="E85" s="265">
        <v>0</v>
      </c>
      <c r="F85" s="265">
        <v>0</v>
      </c>
    </row>
    <row r="86" spans="1:6" ht="15.75">
      <c r="A86" s="9">
        <v>3</v>
      </c>
      <c r="B86" s="9" t="s">
        <v>36</v>
      </c>
      <c r="C86" s="18">
        <v>6</v>
      </c>
      <c r="D86" s="10"/>
      <c r="E86" s="265">
        <v>0</v>
      </c>
      <c r="F86" s="265">
        <v>0</v>
      </c>
    </row>
    <row r="87" spans="1:6" ht="15.75">
      <c r="A87" s="9">
        <v>4</v>
      </c>
      <c r="B87" s="9" t="s">
        <v>31</v>
      </c>
      <c r="C87" s="18">
        <v>10</v>
      </c>
      <c r="D87" s="10"/>
      <c r="E87" s="265">
        <v>0</v>
      </c>
      <c r="F87" s="265">
        <v>0</v>
      </c>
    </row>
    <row r="88" spans="1:6" ht="15.75">
      <c r="A88" s="10"/>
      <c r="B88" s="10"/>
      <c r="C88" s="18"/>
      <c r="D88" s="10"/>
      <c r="E88" s="265"/>
      <c r="F88" s="265"/>
    </row>
    <row r="89" spans="1:6" ht="15.75">
      <c r="A89" s="10"/>
      <c r="B89" s="9" t="s">
        <v>99</v>
      </c>
      <c r="C89" s="18"/>
      <c r="D89" s="10"/>
      <c r="E89" s="259">
        <f>E82+E85+E86+E87</f>
        <v>0</v>
      </c>
      <c r="F89" s="259">
        <f>F82+F85+F86+F87</f>
        <v>0</v>
      </c>
    </row>
    <row r="90" spans="1:6" ht="15.75">
      <c r="A90" s="10"/>
      <c r="B90" s="10"/>
      <c r="C90" s="18"/>
      <c r="D90" s="10"/>
      <c r="E90" s="265"/>
      <c r="F90" s="265"/>
    </row>
    <row r="91" spans="1:6" ht="15.75">
      <c r="A91" s="10"/>
      <c r="B91" s="9" t="s">
        <v>100</v>
      </c>
      <c r="C91" s="18"/>
      <c r="D91" s="10"/>
      <c r="E91" s="259">
        <f>E89+E79</f>
        <v>30713102</v>
      </c>
      <c r="F91" s="259">
        <f>F89+F79</f>
        <v>29054307</v>
      </c>
    </row>
    <row r="92" spans="1:6" ht="15.75">
      <c r="A92" s="10"/>
      <c r="B92" s="10"/>
      <c r="C92" s="18"/>
      <c r="D92" s="10"/>
      <c r="E92" s="265"/>
      <c r="F92" s="265"/>
    </row>
    <row r="93" spans="1:6" ht="15.75">
      <c r="A93" s="120" t="s">
        <v>310</v>
      </c>
      <c r="B93" s="121"/>
      <c r="C93" s="117"/>
      <c r="D93" s="117"/>
      <c r="E93" s="274"/>
      <c r="F93" s="274"/>
    </row>
    <row r="94" spans="1:6" ht="15.75">
      <c r="A94" s="122" t="s">
        <v>311</v>
      </c>
      <c r="B94" s="53"/>
      <c r="C94" s="54"/>
      <c r="D94" s="54"/>
      <c r="E94" s="275"/>
      <c r="F94" s="275"/>
    </row>
    <row r="95" spans="1:6" ht="15">
      <c r="A95" s="156"/>
      <c r="B95" s="104"/>
      <c r="C95" s="104"/>
      <c r="D95" s="104"/>
      <c r="E95" s="276"/>
      <c r="F95" s="276"/>
    </row>
    <row r="96" spans="1:6" ht="15.75">
      <c r="A96" s="2"/>
      <c r="B96" s="2"/>
      <c r="C96" s="14" t="s">
        <v>67</v>
      </c>
      <c r="D96" s="8" t="s">
        <v>66</v>
      </c>
      <c r="E96" s="257" t="s">
        <v>7</v>
      </c>
      <c r="F96" s="257" t="s">
        <v>7</v>
      </c>
    </row>
    <row r="97" spans="1:6" ht="15.75">
      <c r="A97" s="4" t="s">
        <v>5</v>
      </c>
      <c r="B97" s="4" t="s">
        <v>6</v>
      </c>
      <c r="C97" s="4" t="s">
        <v>68</v>
      </c>
      <c r="D97" s="5" t="s">
        <v>64</v>
      </c>
      <c r="E97" s="277" t="s">
        <v>8</v>
      </c>
      <c r="F97" s="277" t="s">
        <v>8</v>
      </c>
    </row>
    <row r="98" spans="1:6" ht="15.75">
      <c r="A98" s="6"/>
      <c r="B98" s="6"/>
      <c r="C98" s="6" t="s">
        <v>69</v>
      </c>
      <c r="D98" s="7" t="s">
        <v>65</v>
      </c>
      <c r="E98" s="258">
        <v>2012</v>
      </c>
      <c r="F98" s="258">
        <v>2011</v>
      </c>
    </row>
    <row r="99" spans="1:6" ht="15.75">
      <c r="A99" s="9" t="s">
        <v>37</v>
      </c>
      <c r="B99" s="9" t="s">
        <v>38</v>
      </c>
      <c r="C99" s="10"/>
      <c r="D99" s="10"/>
      <c r="E99" s="259">
        <f>E101+E102+E103+E104+E105+E106+E107+E108+E109+E110</f>
        <v>15991103</v>
      </c>
      <c r="F99" s="259">
        <f>F101+F102+F103+F104+F105+F106+F107+F108+F109+F110</f>
        <v>14146291</v>
      </c>
    </row>
    <row r="100" spans="1:6" ht="15">
      <c r="A100" s="10"/>
      <c r="B100" s="10"/>
      <c r="C100" s="10"/>
      <c r="D100" s="10"/>
      <c r="E100" s="265"/>
      <c r="F100" s="265"/>
    </row>
    <row r="101" spans="1:6" ht="15.75">
      <c r="A101" s="9">
        <v>1</v>
      </c>
      <c r="B101" s="20" t="s">
        <v>39</v>
      </c>
      <c r="C101" s="18">
        <v>9</v>
      </c>
      <c r="D101" s="10"/>
      <c r="E101" s="265">
        <v>0</v>
      </c>
      <c r="F101" s="265">
        <v>0</v>
      </c>
    </row>
    <row r="102" spans="1:6" ht="15.75">
      <c r="A102" s="9">
        <v>2</v>
      </c>
      <c r="B102" s="20" t="s">
        <v>40</v>
      </c>
      <c r="C102" s="18">
        <v>1</v>
      </c>
      <c r="D102" s="10"/>
      <c r="E102" s="265">
        <v>0</v>
      </c>
      <c r="F102" s="265">
        <v>0</v>
      </c>
    </row>
    <row r="103" spans="1:6" ht="15.75">
      <c r="A103" s="9">
        <v>3</v>
      </c>
      <c r="B103" s="20" t="s">
        <v>41</v>
      </c>
      <c r="C103" s="18">
        <v>1</v>
      </c>
      <c r="D103" s="10"/>
      <c r="E103" s="265">
        <v>2000000</v>
      </c>
      <c r="F103" s="265">
        <v>2000000</v>
      </c>
    </row>
    <row r="104" spans="1:6" ht="15.75">
      <c r="A104" s="9">
        <v>4</v>
      </c>
      <c r="B104" s="20" t="s">
        <v>42</v>
      </c>
      <c r="C104" s="18" t="s">
        <v>82</v>
      </c>
      <c r="D104" s="10"/>
      <c r="E104" s="265">
        <v>0</v>
      </c>
      <c r="F104" s="265">
        <v>0</v>
      </c>
    </row>
    <row r="105" spans="1:6" ht="15.75">
      <c r="A105" s="9">
        <v>5</v>
      </c>
      <c r="B105" s="20" t="s">
        <v>43</v>
      </c>
      <c r="C105" s="18">
        <v>3</v>
      </c>
      <c r="D105" s="10"/>
      <c r="E105" s="265">
        <v>0</v>
      </c>
      <c r="F105" s="265">
        <v>0</v>
      </c>
    </row>
    <row r="106" spans="1:6" ht="15.75">
      <c r="A106" s="9">
        <v>6</v>
      </c>
      <c r="B106" s="20" t="s">
        <v>44</v>
      </c>
      <c r="C106" s="18">
        <v>1</v>
      </c>
      <c r="D106" s="10"/>
      <c r="E106" s="265">
        <v>0</v>
      </c>
      <c r="F106" s="265">
        <v>0</v>
      </c>
    </row>
    <row r="107" spans="1:6" ht="15.75">
      <c r="A107" s="9">
        <v>7</v>
      </c>
      <c r="B107" s="20" t="s">
        <v>45</v>
      </c>
      <c r="C107" s="18">
        <v>1</v>
      </c>
      <c r="D107" s="10"/>
      <c r="E107" s="265">
        <v>640314</v>
      </c>
      <c r="F107" s="265">
        <v>513917</v>
      </c>
    </row>
    <row r="108" spans="1:6" ht="15.75">
      <c r="A108" s="9">
        <v>8</v>
      </c>
      <c r="B108" s="20" t="s">
        <v>46</v>
      </c>
      <c r="C108" s="18" t="s">
        <v>83</v>
      </c>
      <c r="D108" s="10"/>
      <c r="E108" s="265">
        <v>11312894</v>
      </c>
      <c r="F108" s="265">
        <v>9104441</v>
      </c>
    </row>
    <row r="109" spans="1:6" ht="15.75">
      <c r="A109" s="9">
        <v>9</v>
      </c>
      <c r="B109" s="20" t="s">
        <v>47</v>
      </c>
      <c r="C109" s="18" t="s">
        <v>102</v>
      </c>
      <c r="D109" s="10"/>
      <c r="E109" s="265">
        <v>0</v>
      </c>
      <c r="F109" s="265">
        <v>0</v>
      </c>
    </row>
    <row r="110" spans="1:6" ht="15.75">
      <c r="A110" s="9">
        <v>10</v>
      </c>
      <c r="B110" s="20" t="s">
        <v>48</v>
      </c>
      <c r="C110" s="18">
        <v>1</v>
      </c>
      <c r="D110" s="10"/>
      <c r="E110" s="265">
        <v>2037895</v>
      </c>
      <c r="F110" s="265">
        <v>2527933</v>
      </c>
    </row>
    <row r="111" spans="1:6" ht="15.75">
      <c r="A111" s="10"/>
      <c r="B111" s="10"/>
      <c r="C111" s="18"/>
      <c r="D111" s="10"/>
      <c r="E111" s="265"/>
      <c r="F111" s="265"/>
    </row>
    <row r="112" spans="1:6" ht="15.75">
      <c r="A112" s="10"/>
      <c r="B112" s="9" t="s">
        <v>49</v>
      </c>
      <c r="C112" s="10"/>
      <c r="D112" s="10"/>
      <c r="E112" s="259">
        <f>E101+E102+E103+E104+E105+E106+E107+E108+E109+E110</f>
        <v>15991103</v>
      </c>
      <c r="F112" s="259">
        <f>F101+F102+F103+F104+F105+F106+F107+F108+F109+F110</f>
        <v>14146291</v>
      </c>
    </row>
    <row r="113" spans="1:6" ht="15">
      <c r="A113" s="10"/>
      <c r="B113" s="10"/>
      <c r="C113" s="10"/>
      <c r="D113" s="10"/>
      <c r="E113" s="265"/>
      <c r="F113" s="265"/>
    </row>
    <row r="114" spans="1:6" ht="15.75">
      <c r="A114" s="10"/>
      <c r="B114" s="9" t="s">
        <v>101</v>
      </c>
      <c r="C114" s="10"/>
      <c r="D114" s="10"/>
      <c r="E114" s="259">
        <f>E91+E112</f>
        <v>46704205</v>
      </c>
      <c r="F114" s="259">
        <f>F91+F112</f>
        <v>43200598</v>
      </c>
    </row>
    <row r="115" spans="1:6" ht="15">
      <c r="A115" s="10"/>
      <c r="B115" s="10"/>
      <c r="C115" s="10"/>
      <c r="D115" s="10"/>
      <c r="E115" s="265"/>
      <c r="F115" s="265"/>
    </row>
    <row r="116" spans="1:6" ht="15">
      <c r="A116" s="10"/>
      <c r="B116" s="10"/>
      <c r="C116" s="10"/>
      <c r="D116" s="10"/>
      <c r="E116" s="265"/>
      <c r="F116" s="265"/>
    </row>
    <row r="117" spans="1:6" ht="15">
      <c r="A117" s="1"/>
      <c r="B117" s="1"/>
      <c r="C117" s="1"/>
      <c r="D117" s="1"/>
      <c r="E117" s="228"/>
      <c r="F117" s="228"/>
    </row>
    <row r="118" spans="1:6" ht="15.75">
      <c r="A118" s="1"/>
      <c r="B118" s="1"/>
      <c r="C118" s="1"/>
      <c r="D118" s="1"/>
      <c r="E118" s="249"/>
      <c r="F118" s="228"/>
    </row>
    <row r="119" spans="1:6" ht="15">
      <c r="A119" s="1"/>
      <c r="B119" s="1"/>
      <c r="C119" s="1"/>
      <c r="D119" s="1"/>
      <c r="E119" s="62"/>
      <c r="F119" s="228"/>
    </row>
    <row r="120" spans="1:6" ht="15.75">
      <c r="A120" s="1"/>
      <c r="B120" s="3" t="s">
        <v>299</v>
      </c>
      <c r="C120" s="3"/>
      <c r="D120" s="3"/>
    </row>
    <row r="121" spans="1:6" ht="15.75">
      <c r="A121" s="1"/>
      <c r="B121" s="3"/>
      <c r="C121" s="3"/>
      <c r="D121" s="3"/>
    </row>
    <row r="122" spans="1:6" ht="15.75">
      <c r="A122" s="1"/>
      <c r="B122" s="3" t="s">
        <v>300</v>
      </c>
      <c r="C122" s="3"/>
      <c r="D122" s="3"/>
    </row>
    <row r="123" spans="1:6" ht="15">
      <c r="A123" s="1"/>
      <c r="B123" s="1"/>
      <c r="C123" s="1"/>
      <c r="D123" s="1"/>
      <c r="E123" s="228"/>
      <c r="F123" s="228"/>
    </row>
    <row r="124" spans="1:6" ht="15">
      <c r="A124" s="1"/>
      <c r="B124" s="1"/>
      <c r="C124" s="1"/>
      <c r="D124" s="1"/>
      <c r="E124" s="228"/>
      <c r="F124" s="228"/>
    </row>
    <row r="125" spans="1:6" ht="15">
      <c r="A125" s="1"/>
      <c r="B125" s="1"/>
      <c r="C125" s="1"/>
      <c r="D125" s="1"/>
      <c r="E125" s="228"/>
      <c r="F125" s="228"/>
    </row>
    <row r="126" spans="1:6" ht="15">
      <c r="A126" s="1"/>
      <c r="B126" s="1"/>
      <c r="C126" s="1"/>
      <c r="D126" s="1"/>
      <c r="E126" s="228"/>
      <c r="F126" s="228"/>
    </row>
    <row r="127" spans="1:6" ht="15">
      <c r="A127" s="1"/>
      <c r="B127" s="1"/>
      <c r="C127" s="1"/>
      <c r="D127" s="1"/>
      <c r="E127" s="228"/>
      <c r="F127" s="228"/>
    </row>
    <row r="128" spans="1:6" ht="15">
      <c r="A128" s="1"/>
      <c r="B128" s="1"/>
      <c r="C128" s="1"/>
      <c r="D128" s="1"/>
      <c r="E128" s="228"/>
      <c r="F128" s="228"/>
    </row>
    <row r="129" spans="1:6" ht="15">
      <c r="A129" s="1"/>
      <c r="B129" s="1"/>
      <c r="C129" s="1"/>
      <c r="D129" s="1"/>
      <c r="E129" s="228"/>
      <c r="F129" s="228"/>
    </row>
    <row r="130" spans="1:6" ht="15">
      <c r="A130" s="1"/>
      <c r="B130" s="1"/>
      <c r="C130" s="1"/>
      <c r="D130" s="1"/>
      <c r="E130" s="228"/>
      <c r="F130" s="228"/>
    </row>
    <row r="131" spans="1:6" ht="15">
      <c r="A131" s="1"/>
      <c r="B131" s="1"/>
      <c r="C131" s="1"/>
      <c r="D131" s="1"/>
      <c r="E131" s="228"/>
      <c r="F131" s="228"/>
    </row>
    <row r="132" spans="1:6" ht="15">
      <c r="A132" s="1"/>
      <c r="B132" s="1"/>
      <c r="C132" s="1"/>
      <c r="D132" s="1"/>
      <c r="E132" s="228"/>
      <c r="F132" s="228"/>
    </row>
    <row r="133" spans="1:6" ht="15">
      <c r="A133" s="1"/>
      <c r="B133" s="1"/>
      <c r="C133" s="1"/>
      <c r="D133" s="1"/>
      <c r="E133" s="228"/>
      <c r="F133" s="228"/>
    </row>
    <row r="134" spans="1:6" ht="15">
      <c r="A134" s="1"/>
      <c r="B134" s="1"/>
      <c r="C134" s="1"/>
      <c r="D134" s="1"/>
      <c r="E134" s="228"/>
      <c r="F134" s="228"/>
    </row>
    <row r="135" spans="1:6" ht="15">
      <c r="A135" s="1"/>
      <c r="B135" s="1"/>
      <c r="C135" s="1"/>
      <c r="D135" s="1"/>
      <c r="E135" s="228"/>
      <c r="F135" s="228"/>
    </row>
    <row r="136" spans="1:6" ht="15">
      <c r="A136" s="1"/>
      <c r="B136" s="1"/>
      <c r="C136" s="1"/>
      <c r="D136" s="1"/>
      <c r="E136" s="228"/>
      <c r="F136" s="228"/>
    </row>
    <row r="137" spans="1:6" ht="15">
      <c r="A137" s="1"/>
      <c r="B137" s="1"/>
      <c r="C137" s="1"/>
      <c r="D137" s="1"/>
      <c r="E137" s="228"/>
      <c r="F137" s="228"/>
    </row>
    <row r="138" spans="1:6" ht="15">
      <c r="A138" s="1"/>
      <c r="B138" s="1"/>
      <c r="C138" s="1"/>
      <c r="D138" s="1"/>
      <c r="E138" s="228"/>
      <c r="F138" s="228"/>
    </row>
    <row r="139" spans="1:6" ht="15">
      <c r="A139" s="1"/>
      <c r="B139" s="1"/>
      <c r="C139" s="1"/>
      <c r="D139" s="1"/>
      <c r="E139" s="228"/>
      <c r="F139" s="228"/>
    </row>
    <row r="140" spans="1:6" ht="15">
      <c r="A140" s="1"/>
      <c r="B140" s="1"/>
      <c r="C140" s="1"/>
      <c r="D140" s="1"/>
      <c r="E140" s="228"/>
      <c r="F140" s="228"/>
    </row>
    <row r="141" spans="1:6" ht="15">
      <c r="A141" s="1"/>
      <c r="B141" s="1"/>
      <c r="C141" s="1"/>
      <c r="D141" s="1"/>
      <c r="E141" s="228"/>
      <c r="F141" s="228"/>
    </row>
    <row r="142" spans="1:6" ht="15">
      <c r="A142" s="1"/>
      <c r="B142" s="1"/>
      <c r="C142" s="1"/>
      <c r="D142" s="1"/>
      <c r="E142" s="228"/>
      <c r="F142" s="228"/>
    </row>
  </sheetData>
  <phoneticPr fontId="3" type="noConversion"/>
  <pageMargins left="0.25" right="0.23" top="0.57999999999999996" bottom="0.57999999999999996" header="0.46" footer="0.3"/>
  <pageSetup orientation="portrait" r:id="rId1"/>
  <headerFooter alignWithMargins="0">
    <oddFooter>&amp;CXheldaz sha  Vajra lubrifikante  Bilance 2012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44"/>
  <sheetViews>
    <sheetView zoomScale="75" workbookViewId="0">
      <selection activeCell="H28" sqref="H28"/>
    </sheetView>
  </sheetViews>
  <sheetFormatPr defaultRowHeight="12.75"/>
  <cols>
    <col min="1" max="1" width="4" customWidth="1"/>
    <col min="2" max="2" width="58.42578125" customWidth="1"/>
    <col min="3" max="3" width="8.42578125" customWidth="1"/>
    <col min="4" max="4" width="15.7109375" style="49" customWidth="1"/>
    <col min="5" max="5" width="16.28515625" style="49" customWidth="1"/>
    <col min="6" max="6" width="11" customWidth="1"/>
  </cols>
  <sheetData>
    <row r="1" spans="1:5" ht="15.75">
      <c r="A1" s="3" t="s">
        <v>310</v>
      </c>
      <c r="B1" s="3"/>
    </row>
    <row r="2" spans="1:5" ht="15.75">
      <c r="A2" s="3" t="s">
        <v>311</v>
      </c>
      <c r="B2" s="3"/>
      <c r="D2" s="253"/>
    </row>
    <row r="3" spans="1:5">
      <c r="D3" s="253"/>
    </row>
    <row r="4" spans="1:5" ht="15.75">
      <c r="A4" s="3" t="s">
        <v>103</v>
      </c>
      <c r="B4" s="3"/>
      <c r="C4" s="3"/>
      <c r="D4" s="256"/>
      <c r="E4" s="214"/>
    </row>
    <row r="5" spans="1:5" ht="15.75">
      <c r="A5" s="3" t="s">
        <v>104</v>
      </c>
      <c r="B5" s="3"/>
      <c r="C5" s="3"/>
      <c r="D5" s="256"/>
      <c r="E5" s="214"/>
    </row>
    <row r="6" spans="1:5">
      <c r="D6" s="253"/>
    </row>
    <row r="7" spans="1:5" ht="15.75">
      <c r="A7" s="14" t="s">
        <v>105</v>
      </c>
      <c r="B7" s="14" t="s">
        <v>106</v>
      </c>
      <c r="C7" s="14" t="s">
        <v>107</v>
      </c>
      <c r="D7" s="257" t="s">
        <v>7</v>
      </c>
      <c r="E7" s="223" t="s">
        <v>7</v>
      </c>
    </row>
    <row r="8" spans="1:5" ht="15.75">
      <c r="A8" s="6"/>
      <c r="B8" s="6"/>
      <c r="C8" s="6"/>
      <c r="D8" s="258">
        <v>2012</v>
      </c>
      <c r="E8" s="224">
        <v>2011</v>
      </c>
    </row>
    <row r="9" spans="1:5" ht="15.75">
      <c r="A9" s="9">
        <v>1</v>
      </c>
      <c r="B9" s="9" t="s">
        <v>108</v>
      </c>
      <c r="C9" s="23" t="s">
        <v>109</v>
      </c>
      <c r="D9" s="259">
        <v>32347539</v>
      </c>
      <c r="E9" s="32">
        <v>28088149</v>
      </c>
    </row>
    <row r="10" spans="1:5" ht="15.75">
      <c r="A10" s="9">
        <v>2</v>
      </c>
      <c r="B10" s="9" t="s">
        <v>136</v>
      </c>
      <c r="C10" s="23" t="s">
        <v>109</v>
      </c>
      <c r="D10" s="259">
        <v>0</v>
      </c>
      <c r="E10" s="32">
        <v>0</v>
      </c>
    </row>
    <row r="11" spans="1:5" ht="15.75">
      <c r="A11" s="14">
        <v>3</v>
      </c>
      <c r="B11" s="24" t="s">
        <v>110</v>
      </c>
      <c r="C11" s="25" t="s">
        <v>121</v>
      </c>
      <c r="D11" s="260">
        <v>0</v>
      </c>
      <c r="E11" s="33">
        <v>0</v>
      </c>
    </row>
    <row r="12" spans="1:5" ht="15.75">
      <c r="A12" s="29"/>
      <c r="B12" s="27" t="s">
        <v>111</v>
      </c>
      <c r="C12" s="28" t="s">
        <v>109</v>
      </c>
      <c r="D12" s="261">
        <v>0</v>
      </c>
      <c r="E12" s="37">
        <v>0</v>
      </c>
    </row>
    <row r="13" spans="1:5" ht="15.75">
      <c r="A13" s="33">
        <v>4</v>
      </c>
      <c r="B13" s="30" t="s">
        <v>112</v>
      </c>
      <c r="C13" s="25" t="s">
        <v>109</v>
      </c>
      <c r="D13" s="260">
        <v>0</v>
      </c>
      <c r="E13" s="33">
        <v>0</v>
      </c>
    </row>
    <row r="14" spans="1:5" ht="15.75">
      <c r="A14" s="29"/>
      <c r="B14" s="31" t="s">
        <v>113</v>
      </c>
      <c r="C14" s="28"/>
      <c r="D14" s="262"/>
      <c r="E14" s="225"/>
    </row>
    <row r="15" spans="1:5" ht="15.75">
      <c r="A15" s="32">
        <v>5</v>
      </c>
      <c r="B15" s="32" t="s">
        <v>114</v>
      </c>
      <c r="C15" s="23" t="s">
        <v>121</v>
      </c>
      <c r="D15" s="259">
        <v>-28369964</v>
      </c>
      <c r="E15" s="32">
        <v>-23962875</v>
      </c>
    </row>
    <row r="16" spans="1:5" ht="15.75">
      <c r="A16" s="33">
        <v>6</v>
      </c>
      <c r="B16" s="32" t="s">
        <v>115</v>
      </c>
      <c r="C16" s="23" t="s">
        <v>121</v>
      </c>
      <c r="D16" s="259">
        <v>-386592</v>
      </c>
      <c r="E16" s="32">
        <v>-121370</v>
      </c>
    </row>
    <row r="17" spans="1:5" ht="15.75">
      <c r="A17" s="32">
        <v>7</v>
      </c>
      <c r="B17" s="34" t="s">
        <v>116</v>
      </c>
      <c r="C17" s="23" t="s">
        <v>121</v>
      </c>
      <c r="D17" s="259">
        <f>(D18+D19+D20)</f>
        <v>-986890</v>
      </c>
      <c r="E17" s="32">
        <f>(E18+E19+E20)</f>
        <v>-973278</v>
      </c>
    </row>
    <row r="18" spans="1:5" ht="15">
      <c r="A18" s="35"/>
      <c r="B18" s="36" t="s">
        <v>117</v>
      </c>
      <c r="C18" s="23"/>
      <c r="D18" s="263">
        <v>-846000</v>
      </c>
      <c r="E18" s="226">
        <v>-834000</v>
      </c>
    </row>
    <row r="19" spans="1:5" ht="15">
      <c r="A19" s="35"/>
      <c r="B19" s="36" t="s">
        <v>118</v>
      </c>
      <c r="C19" s="23"/>
      <c r="D19" s="263">
        <v>-140890</v>
      </c>
      <c r="E19" s="226">
        <v>-139278</v>
      </c>
    </row>
    <row r="20" spans="1:5" ht="15">
      <c r="A20" s="29"/>
      <c r="B20" s="36" t="s">
        <v>119</v>
      </c>
      <c r="C20" s="23"/>
      <c r="D20" s="263">
        <v>0</v>
      </c>
      <c r="E20" s="226">
        <v>0</v>
      </c>
    </row>
    <row r="21" spans="1:5" ht="15.75">
      <c r="A21" s="9">
        <v>8</v>
      </c>
      <c r="B21" s="32" t="s">
        <v>120</v>
      </c>
      <c r="C21" s="23" t="s">
        <v>121</v>
      </c>
      <c r="D21" s="259">
        <v>-162163</v>
      </c>
      <c r="E21" s="32">
        <v>-164914</v>
      </c>
    </row>
    <row r="22" spans="1:5" ht="15.75">
      <c r="A22" s="9">
        <v>9</v>
      </c>
      <c r="B22" s="32" t="s">
        <v>122</v>
      </c>
      <c r="C22" s="23" t="s">
        <v>109</v>
      </c>
      <c r="D22" s="259">
        <f>D9+D10+D11+D12+D13+D15+D16+D17+D21</f>
        <v>2441930</v>
      </c>
      <c r="E22" s="32">
        <f>E9+E10+E11+E12+E13+E15+E16+E17+E21</f>
        <v>2865712</v>
      </c>
    </row>
    <row r="23" spans="1:5" ht="15.75">
      <c r="A23" s="14">
        <v>10</v>
      </c>
      <c r="B23" s="33" t="s">
        <v>123</v>
      </c>
      <c r="C23" s="25" t="s">
        <v>125</v>
      </c>
      <c r="D23" s="264">
        <v>0</v>
      </c>
      <c r="E23" s="227">
        <v>0</v>
      </c>
    </row>
    <row r="24" spans="1:5" ht="15.75">
      <c r="A24" s="29"/>
      <c r="B24" s="37" t="s">
        <v>124</v>
      </c>
      <c r="C24" s="28"/>
      <c r="D24" s="262"/>
      <c r="E24" s="225"/>
    </row>
    <row r="25" spans="1:5" ht="15.75">
      <c r="A25" s="33">
        <v>11</v>
      </c>
      <c r="B25" s="33" t="s">
        <v>126</v>
      </c>
      <c r="C25" s="25" t="s">
        <v>125</v>
      </c>
      <c r="D25" s="264">
        <v>0</v>
      </c>
      <c r="E25" s="227">
        <v>0</v>
      </c>
    </row>
    <row r="26" spans="1:5" ht="15.75">
      <c r="A26" s="35"/>
      <c r="B26" s="37" t="s">
        <v>127</v>
      </c>
      <c r="C26" s="29"/>
      <c r="D26" s="262"/>
      <c r="E26" s="225"/>
    </row>
    <row r="27" spans="1:5" ht="15.75">
      <c r="A27" s="33">
        <v>12</v>
      </c>
      <c r="B27" s="34" t="s">
        <v>128</v>
      </c>
      <c r="C27" s="25" t="s">
        <v>125</v>
      </c>
      <c r="D27" s="259">
        <f>D28+D30+D31+D32</f>
        <v>-177602</v>
      </c>
      <c r="E27" s="32">
        <f>E28+E30+E31+E32</f>
        <v>-56897</v>
      </c>
    </row>
    <row r="28" spans="1:5" ht="15">
      <c r="A28" s="35"/>
      <c r="B28" s="38" t="s">
        <v>129</v>
      </c>
      <c r="C28" s="26"/>
      <c r="D28" s="264">
        <v>0</v>
      </c>
      <c r="E28" s="227">
        <v>0</v>
      </c>
    </row>
    <row r="29" spans="1:5" ht="15">
      <c r="A29" s="35"/>
      <c r="B29" s="39" t="s">
        <v>130</v>
      </c>
      <c r="C29" s="29"/>
      <c r="D29" s="262"/>
      <c r="E29" s="225"/>
    </row>
    <row r="30" spans="1:5" ht="15">
      <c r="A30" s="35"/>
      <c r="B30" s="40" t="s">
        <v>132</v>
      </c>
      <c r="C30" s="20"/>
      <c r="D30" s="263">
        <v>-177602</v>
      </c>
      <c r="E30" s="226">
        <v>-56897</v>
      </c>
    </row>
    <row r="31" spans="1:5" ht="15">
      <c r="A31" s="35"/>
      <c r="B31" s="40" t="s">
        <v>131</v>
      </c>
      <c r="C31" s="20"/>
      <c r="D31" s="263">
        <v>0</v>
      </c>
      <c r="E31" s="226">
        <v>0</v>
      </c>
    </row>
    <row r="32" spans="1:5" ht="15">
      <c r="A32" s="29"/>
      <c r="B32" s="40" t="s">
        <v>133</v>
      </c>
      <c r="C32" s="20"/>
      <c r="D32" s="226">
        <v>0</v>
      </c>
      <c r="E32" s="226">
        <v>0</v>
      </c>
    </row>
    <row r="33" spans="1:5" ht="15.75">
      <c r="A33" s="9">
        <v>13</v>
      </c>
      <c r="B33" s="32" t="s">
        <v>134</v>
      </c>
      <c r="C33" s="23" t="s">
        <v>109</v>
      </c>
      <c r="D33" s="32">
        <f>D22+D23+D25+D27</f>
        <v>2264328</v>
      </c>
      <c r="E33" s="32">
        <f>E22+E23+E25+E27</f>
        <v>2808815</v>
      </c>
    </row>
    <row r="34" spans="1:5" ht="15.75">
      <c r="A34" s="14">
        <v>14</v>
      </c>
      <c r="B34" s="32" t="s">
        <v>135</v>
      </c>
      <c r="C34" s="23" t="s">
        <v>121</v>
      </c>
      <c r="D34" s="32">
        <v>-226433</v>
      </c>
      <c r="E34" s="32">
        <v>-280882</v>
      </c>
    </row>
    <row r="35" spans="1:5" ht="15.75">
      <c r="A35" s="14">
        <v>15</v>
      </c>
      <c r="B35" s="34" t="s">
        <v>137</v>
      </c>
      <c r="C35" s="23" t="s">
        <v>109</v>
      </c>
      <c r="D35" s="32">
        <f>D33+D34</f>
        <v>2037895</v>
      </c>
      <c r="E35" s="32">
        <f>E33+E34</f>
        <v>2527933</v>
      </c>
    </row>
    <row r="36" spans="1:5" ht="15">
      <c r="A36" s="22"/>
      <c r="B36" s="36" t="s">
        <v>139</v>
      </c>
      <c r="C36" s="11"/>
      <c r="D36" s="220">
        <v>0</v>
      </c>
      <c r="E36" s="220">
        <v>0</v>
      </c>
    </row>
    <row r="37" spans="1:5" ht="15">
      <c r="A37" s="21"/>
      <c r="B37" s="36" t="s">
        <v>140</v>
      </c>
      <c r="C37" s="11"/>
      <c r="D37" s="220">
        <v>0</v>
      </c>
      <c r="E37" s="220">
        <v>0</v>
      </c>
    </row>
    <row r="39" spans="1:5">
      <c r="D39"/>
      <c r="E39"/>
    </row>
    <row r="40" spans="1:5" ht="15.75">
      <c r="C40" s="3" t="s">
        <v>299</v>
      </c>
      <c r="D40" s="214"/>
      <c r="E40" s="214"/>
    </row>
    <row r="41" spans="1:5" ht="15.75">
      <c r="C41" s="3"/>
      <c r="D41" s="214"/>
      <c r="E41" s="214"/>
    </row>
    <row r="42" spans="1:5" ht="15.75">
      <c r="C42" s="3" t="s">
        <v>300</v>
      </c>
      <c r="D42" s="214"/>
      <c r="E42" s="214"/>
    </row>
    <row r="43" spans="1:5" ht="15">
      <c r="D43" s="228"/>
      <c r="E43" s="228"/>
    </row>
    <row r="44" spans="1:5" ht="15">
      <c r="B44" t="s">
        <v>138</v>
      </c>
      <c r="D44" s="228"/>
      <c r="E44" s="228"/>
    </row>
  </sheetData>
  <phoneticPr fontId="3" type="noConversion"/>
  <pageMargins left="0.2" right="0.21" top="0.65" bottom="1" header="0.53" footer="0.5"/>
  <pageSetup orientation="portrait" r:id="rId1"/>
  <headerFooter alignWithMargins="0">
    <oddFooter>&amp;CXheldaz sha  Vajra lubrifikante  Bilance 2012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44"/>
  <sheetViews>
    <sheetView topLeftCell="A19" zoomScale="75" workbookViewId="0">
      <selection activeCell="I11" sqref="I11"/>
    </sheetView>
  </sheetViews>
  <sheetFormatPr defaultRowHeight="12.75"/>
  <cols>
    <col min="1" max="1" width="3.5703125" customWidth="1"/>
    <col min="2" max="2" width="66.5703125" customWidth="1"/>
    <col min="3" max="3" width="7.85546875" customWidth="1"/>
    <col min="4" max="5" width="13.140625" style="49" customWidth="1"/>
  </cols>
  <sheetData>
    <row r="1" spans="1:5" ht="15.75">
      <c r="A1" s="3" t="s">
        <v>310</v>
      </c>
      <c r="B1" s="3"/>
    </row>
    <row r="2" spans="1:5" ht="15.75">
      <c r="A2" s="3" t="s">
        <v>311</v>
      </c>
      <c r="B2" s="3"/>
    </row>
    <row r="3" spans="1:5">
      <c r="C3" s="253"/>
      <c r="D3" s="253"/>
    </row>
    <row r="4" spans="1:5">
      <c r="C4" s="253"/>
      <c r="D4" s="253"/>
    </row>
    <row r="5" spans="1:5" ht="15.75">
      <c r="B5" s="3" t="s">
        <v>149</v>
      </c>
      <c r="C5" s="253"/>
      <c r="D5" s="253"/>
    </row>
    <row r="6" spans="1:5" ht="15.75">
      <c r="B6" s="3" t="s">
        <v>150</v>
      </c>
    </row>
    <row r="8" spans="1:5" ht="15.75">
      <c r="A8" s="14" t="s">
        <v>105</v>
      </c>
      <c r="B8" s="14" t="s">
        <v>151</v>
      </c>
      <c r="C8" s="42" t="s">
        <v>107</v>
      </c>
      <c r="D8" s="223" t="s">
        <v>152</v>
      </c>
      <c r="E8" s="223" t="s">
        <v>152</v>
      </c>
    </row>
    <row r="9" spans="1:5" ht="15.75">
      <c r="A9" s="6"/>
      <c r="B9" s="6"/>
      <c r="C9" s="43"/>
      <c r="D9" s="224">
        <v>2012</v>
      </c>
      <c r="E9" s="224">
        <v>2011</v>
      </c>
    </row>
    <row r="10" spans="1:5" ht="15" customHeight="1">
      <c r="A10" s="9">
        <v>1</v>
      </c>
      <c r="B10" s="9" t="s">
        <v>153</v>
      </c>
      <c r="C10" s="11"/>
      <c r="D10" s="259">
        <v>32347539</v>
      </c>
      <c r="E10" s="32">
        <v>28088149</v>
      </c>
    </row>
    <row r="11" spans="1:5" ht="15" customHeight="1">
      <c r="A11" s="14">
        <v>2</v>
      </c>
      <c r="B11" s="14" t="s">
        <v>175</v>
      </c>
      <c r="C11" s="44" t="s">
        <v>154</v>
      </c>
      <c r="D11" s="259">
        <v>-28369964</v>
      </c>
      <c r="E11" s="32">
        <v>-23962875</v>
      </c>
    </row>
    <row r="12" spans="1:5" ht="15" customHeight="1">
      <c r="A12" s="29"/>
      <c r="B12" s="50" t="s">
        <v>155</v>
      </c>
      <c r="C12" s="46"/>
      <c r="D12" s="225"/>
      <c r="E12" s="225"/>
    </row>
    <row r="13" spans="1:5" ht="15" customHeight="1">
      <c r="A13" s="9">
        <v>3</v>
      </c>
      <c r="B13" s="9" t="s">
        <v>156</v>
      </c>
      <c r="C13" s="47" t="s">
        <v>157</v>
      </c>
      <c r="D13" s="32">
        <f>D10+D11</f>
        <v>3977575</v>
      </c>
      <c r="E13" s="32">
        <f>E10+E11</f>
        <v>4125274</v>
      </c>
    </row>
    <row r="14" spans="1:5" ht="15" customHeight="1">
      <c r="A14" s="20"/>
      <c r="B14" s="20"/>
      <c r="C14" s="47"/>
      <c r="D14" s="226"/>
      <c r="E14" s="226"/>
    </row>
    <row r="15" spans="1:5" ht="15" customHeight="1">
      <c r="A15" s="14">
        <v>4</v>
      </c>
      <c r="B15" s="14" t="s">
        <v>177</v>
      </c>
      <c r="C15" s="44" t="s">
        <v>154</v>
      </c>
      <c r="D15" s="33">
        <v>-986890</v>
      </c>
      <c r="E15" s="33">
        <v>-973278</v>
      </c>
    </row>
    <row r="16" spans="1:5" ht="15" customHeight="1">
      <c r="A16" s="6"/>
      <c r="B16" s="50" t="s">
        <v>176</v>
      </c>
      <c r="C16" s="46"/>
      <c r="D16" s="225"/>
      <c r="E16" s="225"/>
    </row>
    <row r="17" spans="1:5" ht="15" customHeight="1">
      <c r="A17" s="14">
        <v>5</v>
      </c>
      <c r="B17" s="14" t="s">
        <v>179</v>
      </c>
      <c r="C17" s="44" t="s">
        <v>154</v>
      </c>
      <c r="D17" s="33">
        <v>-548755</v>
      </c>
      <c r="E17" s="33">
        <v>-286284</v>
      </c>
    </row>
    <row r="18" spans="1:5" ht="15" customHeight="1">
      <c r="A18" s="29"/>
      <c r="B18" s="50" t="s">
        <v>178</v>
      </c>
      <c r="C18" s="46"/>
      <c r="D18" s="37"/>
      <c r="E18" s="37"/>
    </row>
    <row r="19" spans="1:5" ht="15" customHeight="1">
      <c r="A19" s="9">
        <v>6</v>
      </c>
      <c r="B19" s="9" t="s">
        <v>158</v>
      </c>
      <c r="C19" s="47" t="s">
        <v>157</v>
      </c>
      <c r="D19" s="32">
        <v>0</v>
      </c>
      <c r="E19" s="32">
        <v>0</v>
      </c>
    </row>
    <row r="20" spans="1:5" ht="15" customHeight="1">
      <c r="A20" s="9">
        <v>7</v>
      </c>
      <c r="B20" s="9" t="s">
        <v>159</v>
      </c>
      <c r="C20" s="47"/>
      <c r="D20" s="32">
        <v>0</v>
      </c>
      <c r="E20" s="32">
        <v>0</v>
      </c>
    </row>
    <row r="21" spans="1:5" ht="15" customHeight="1">
      <c r="A21" s="9">
        <v>8</v>
      </c>
      <c r="B21" s="9" t="s">
        <v>160</v>
      </c>
      <c r="C21" s="47" t="s">
        <v>157</v>
      </c>
      <c r="D21" s="32">
        <f>D13+D15+D17+D19+D20</f>
        <v>2441930</v>
      </c>
      <c r="E21" s="32">
        <f>E13+E15+E17+E19+E20</f>
        <v>2865712</v>
      </c>
    </row>
    <row r="22" spans="1:5" ht="15" customHeight="1">
      <c r="A22" s="26"/>
      <c r="B22" s="26"/>
      <c r="C22" s="44"/>
      <c r="D22" s="227"/>
      <c r="E22" s="227"/>
    </row>
    <row r="23" spans="1:5" ht="15" customHeight="1">
      <c r="A23" s="14">
        <v>9</v>
      </c>
      <c r="B23" s="14" t="s">
        <v>180</v>
      </c>
      <c r="C23" s="44" t="s">
        <v>161</v>
      </c>
      <c r="D23" s="33">
        <v>0</v>
      </c>
      <c r="E23" s="33">
        <v>0</v>
      </c>
    </row>
    <row r="24" spans="1:5" ht="15" customHeight="1">
      <c r="A24" s="6"/>
      <c r="B24" s="6" t="s">
        <v>181</v>
      </c>
      <c r="C24" s="46"/>
      <c r="D24" s="225"/>
      <c r="E24" s="225"/>
    </row>
    <row r="25" spans="1:5" ht="15" customHeight="1">
      <c r="A25" s="6">
        <v>10</v>
      </c>
      <c r="B25" s="6" t="s">
        <v>162</v>
      </c>
      <c r="C25" s="46" t="s">
        <v>161</v>
      </c>
      <c r="D25" s="37">
        <v>0</v>
      </c>
      <c r="E25" s="37">
        <v>0</v>
      </c>
    </row>
    <row r="26" spans="1:5" ht="15" customHeight="1">
      <c r="A26" s="9">
        <v>11</v>
      </c>
      <c r="B26" s="9" t="s">
        <v>163</v>
      </c>
      <c r="C26" s="47" t="s">
        <v>161</v>
      </c>
      <c r="D26" s="32">
        <f>D27+D28+D29+D30+D31</f>
        <v>-177602</v>
      </c>
      <c r="E26" s="32">
        <f>E27+E28+E29+E30+E31</f>
        <v>-56897</v>
      </c>
    </row>
    <row r="27" spans="1:5" ht="15" customHeight="1">
      <c r="A27" s="26"/>
      <c r="B27" s="51" t="s">
        <v>164</v>
      </c>
      <c r="C27" s="44"/>
      <c r="D27" s="227">
        <v>0</v>
      </c>
      <c r="E27" s="227">
        <v>0</v>
      </c>
    </row>
    <row r="28" spans="1:5" ht="15" customHeight="1">
      <c r="A28" s="35"/>
      <c r="B28" s="50" t="s">
        <v>165</v>
      </c>
      <c r="C28" s="46"/>
      <c r="D28" s="225"/>
      <c r="E28" s="225"/>
    </row>
    <row r="29" spans="1:5" ht="15" customHeight="1">
      <c r="A29" s="35"/>
      <c r="B29" s="12" t="s">
        <v>166</v>
      </c>
      <c r="C29" s="47"/>
      <c r="D29" s="263">
        <v>-177602</v>
      </c>
      <c r="E29" s="226">
        <v>-56897</v>
      </c>
    </row>
    <row r="30" spans="1:5" ht="15" customHeight="1">
      <c r="A30" s="35"/>
      <c r="B30" s="12" t="s">
        <v>167</v>
      </c>
      <c r="C30" s="47"/>
      <c r="D30" s="263">
        <v>0</v>
      </c>
      <c r="E30" s="226">
        <v>0</v>
      </c>
    </row>
    <row r="31" spans="1:5" ht="15" customHeight="1">
      <c r="A31" s="29"/>
      <c r="B31" s="12" t="s">
        <v>168</v>
      </c>
      <c r="C31" s="47"/>
      <c r="D31" s="226">
        <v>0</v>
      </c>
      <c r="E31" s="226">
        <v>0</v>
      </c>
    </row>
    <row r="32" spans="1:5" ht="15" customHeight="1">
      <c r="A32" s="20"/>
      <c r="B32" s="20"/>
      <c r="C32" s="47"/>
      <c r="D32" s="226"/>
      <c r="E32" s="226"/>
    </row>
    <row r="33" spans="1:5" ht="15" customHeight="1">
      <c r="A33" s="9">
        <v>12</v>
      </c>
      <c r="B33" s="9" t="s">
        <v>134</v>
      </c>
      <c r="C33" s="47" t="s">
        <v>157</v>
      </c>
      <c r="D33" s="32">
        <f>D21+D23+D25+D26</f>
        <v>2264328</v>
      </c>
      <c r="E33" s="32">
        <f>E21+E23+E25+E26</f>
        <v>2808815</v>
      </c>
    </row>
    <row r="34" spans="1:5" ht="15" customHeight="1">
      <c r="A34" s="9">
        <v>13</v>
      </c>
      <c r="B34" s="9" t="s">
        <v>169</v>
      </c>
      <c r="C34" s="47" t="s">
        <v>154</v>
      </c>
      <c r="D34" s="32">
        <v>-226433</v>
      </c>
      <c r="E34" s="32">
        <v>-280882</v>
      </c>
    </row>
    <row r="35" spans="1:5" ht="15" customHeight="1">
      <c r="A35" s="20"/>
      <c r="B35" s="20"/>
      <c r="C35" s="47"/>
      <c r="D35" s="226"/>
      <c r="E35" s="226"/>
    </row>
    <row r="36" spans="1:5" ht="15" customHeight="1">
      <c r="A36" s="9">
        <v>14</v>
      </c>
      <c r="B36" s="9" t="s">
        <v>170</v>
      </c>
      <c r="C36" s="47" t="s">
        <v>157</v>
      </c>
      <c r="D36" s="32">
        <f>D33+D34</f>
        <v>2037895</v>
      </c>
      <c r="E36" s="32">
        <f>E33+E34</f>
        <v>2527933</v>
      </c>
    </row>
    <row r="37" spans="1:5" ht="15" customHeight="1">
      <c r="A37" s="26"/>
      <c r="B37" s="12" t="s">
        <v>171</v>
      </c>
      <c r="C37" s="47" t="s">
        <v>172</v>
      </c>
      <c r="D37" s="226">
        <v>0</v>
      </c>
      <c r="E37" s="226">
        <v>0</v>
      </c>
    </row>
    <row r="38" spans="1:5" ht="15" customHeight="1">
      <c r="A38" s="29"/>
      <c r="B38" s="12" t="s">
        <v>173</v>
      </c>
      <c r="C38" s="47" t="s">
        <v>174</v>
      </c>
      <c r="D38" s="226">
        <v>0</v>
      </c>
      <c r="E38" s="226">
        <v>0</v>
      </c>
    </row>
    <row r="39" spans="1:5" ht="15" customHeight="1">
      <c r="A39" s="52"/>
      <c r="B39" s="52"/>
      <c r="C39" s="48"/>
    </row>
    <row r="40" spans="1:5" ht="15.75">
      <c r="C40" s="3" t="s">
        <v>299</v>
      </c>
      <c r="D40" s="214"/>
      <c r="E40" s="214"/>
    </row>
    <row r="41" spans="1:5" ht="15.75">
      <c r="C41" s="3"/>
      <c r="D41" s="214"/>
      <c r="E41" s="214"/>
    </row>
    <row r="42" spans="1:5" ht="15.75">
      <c r="C42" s="3" t="s">
        <v>300</v>
      </c>
      <c r="D42" s="214"/>
      <c r="E42" s="214"/>
    </row>
    <row r="44" spans="1:5">
      <c r="B44" t="s">
        <v>138</v>
      </c>
    </row>
  </sheetData>
  <phoneticPr fontId="3" type="noConversion"/>
  <pageMargins left="0.16" right="0.25" top="0.51" bottom="1" header="0.42" footer="0.5"/>
  <pageSetup orientation="portrait" r:id="rId1"/>
  <headerFooter alignWithMargins="0">
    <oddFooter>&amp;CXheldaz sha  Vajra lubrifikante  Bilance 2012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D42"/>
  <sheetViews>
    <sheetView topLeftCell="A31" workbookViewId="0">
      <selection activeCell="F30" sqref="F30"/>
    </sheetView>
  </sheetViews>
  <sheetFormatPr defaultRowHeight="15"/>
  <cols>
    <col min="1" max="1" width="5" style="1" customWidth="1"/>
    <col min="2" max="2" width="57.42578125" style="1" customWidth="1"/>
    <col min="3" max="4" width="17.140625" style="228" customWidth="1"/>
    <col min="5" max="5" width="11.5703125" style="1" customWidth="1"/>
    <col min="6" max="6" width="11.5703125" style="1" bestFit="1" customWidth="1"/>
    <col min="7" max="16384" width="9.140625" style="1"/>
  </cols>
  <sheetData>
    <row r="1" spans="1:4" ht="15.75">
      <c r="A1" s="3" t="s">
        <v>310</v>
      </c>
      <c r="B1" s="3"/>
    </row>
    <row r="2" spans="1:4" ht="15.75">
      <c r="A2" s="3" t="s">
        <v>311</v>
      </c>
      <c r="B2" s="3"/>
    </row>
    <row r="3" spans="1:4">
      <c r="C3" s="267"/>
    </row>
    <row r="4" spans="1:4">
      <c r="C4" s="267"/>
    </row>
    <row r="5" spans="1:4" ht="15.75">
      <c r="A5" s="41"/>
      <c r="B5" s="41" t="s">
        <v>141</v>
      </c>
      <c r="C5" s="278"/>
      <c r="D5" s="230"/>
    </row>
    <row r="6" spans="1:4" ht="15.75">
      <c r="A6" s="41"/>
      <c r="B6" s="41" t="s">
        <v>142</v>
      </c>
      <c r="C6" s="230"/>
      <c r="D6" s="230"/>
    </row>
    <row r="8" spans="1:4" ht="15.75">
      <c r="A8" s="14" t="s">
        <v>105</v>
      </c>
      <c r="B8" s="14" t="s">
        <v>143</v>
      </c>
      <c r="C8" s="223" t="s">
        <v>145</v>
      </c>
      <c r="D8" s="223" t="s">
        <v>145</v>
      </c>
    </row>
    <row r="9" spans="1:4" ht="15.75">
      <c r="A9" s="4"/>
      <c r="B9" s="4" t="s">
        <v>144</v>
      </c>
      <c r="C9" s="229" t="s">
        <v>146</v>
      </c>
      <c r="D9" s="5" t="s">
        <v>147</v>
      </c>
    </row>
    <row r="10" spans="1:4" ht="15.75">
      <c r="A10" s="6"/>
      <c r="B10" s="6"/>
      <c r="C10" s="224">
        <v>2012</v>
      </c>
      <c r="D10" s="224">
        <v>2011</v>
      </c>
    </row>
    <row r="11" spans="1:4" ht="15.75">
      <c r="A11" s="9"/>
      <c r="B11" s="9"/>
      <c r="C11" s="231"/>
      <c r="D11" s="231"/>
    </row>
    <row r="12" spans="1:4" ht="15.75">
      <c r="A12" s="10"/>
      <c r="B12" s="9" t="s">
        <v>148</v>
      </c>
      <c r="C12" s="259">
        <f>C14+C15+C16+C17+C18</f>
        <v>-3982963</v>
      </c>
      <c r="D12" s="32">
        <f>D14+D15+D16+D17+D18</f>
        <v>-1843379</v>
      </c>
    </row>
    <row r="13" spans="1:4" ht="15.75">
      <c r="A13" s="10"/>
      <c r="B13" s="9"/>
      <c r="C13" s="265"/>
      <c r="D13" s="220"/>
    </row>
    <row r="14" spans="1:4">
      <c r="A14" s="10"/>
      <c r="B14" s="10" t="s">
        <v>188</v>
      </c>
      <c r="C14" s="265">
        <v>36671498</v>
      </c>
      <c r="D14" s="220">
        <v>35680152</v>
      </c>
    </row>
    <row r="15" spans="1:4">
      <c r="A15" s="10"/>
      <c r="B15" s="10" t="s">
        <v>189</v>
      </c>
      <c r="C15" s="265">
        <v>-40170979</v>
      </c>
      <c r="D15" s="220">
        <v>-37154458</v>
      </c>
    </row>
    <row r="16" spans="1:4">
      <c r="A16" s="10"/>
      <c r="B16" s="10" t="s">
        <v>190</v>
      </c>
      <c r="C16" s="265">
        <v>0</v>
      </c>
      <c r="D16" s="220">
        <v>0</v>
      </c>
    </row>
    <row r="17" spans="1:4">
      <c r="A17" s="10"/>
      <c r="B17" s="10" t="s">
        <v>191</v>
      </c>
      <c r="C17" s="263">
        <v>-177602</v>
      </c>
      <c r="D17" s="226">
        <v>-56897</v>
      </c>
    </row>
    <row r="18" spans="1:4">
      <c r="A18" s="10"/>
      <c r="B18" s="10" t="s">
        <v>192</v>
      </c>
      <c r="C18" s="265">
        <v>-305880</v>
      </c>
      <c r="D18" s="220">
        <v>-312176</v>
      </c>
    </row>
    <row r="19" spans="1:4">
      <c r="A19" s="10"/>
      <c r="B19" s="12" t="s">
        <v>193</v>
      </c>
      <c r="C19" s="265"/>
      <c r="D19" s="220"/>
    </row>
    <row r="20" spans="1:4">
      <c r="A20" s="10"/>
      <c r="B20" s="10"/>
      <c r="C20" s="265"/>
      <c r="D20" s="220"/>
    </row>
    <row r="21" spans="1:4" ht="15.75">
      <c r="A21" s="10"/>
      <c r="B21" s="9" t="s">
        <v>194</v>
      </c>
      <c r="C21" s="259">
        <f>C22+C23+C24+C25</f>
        <v>0</v>
      </c>
      <c r="D21" s="32">
        <f>D22+D23+D24+D25</f>
        <v>0</v>
      </c>
    </row>
    <row r="22" spans="1:4">
      <c r="A22" s="10"/>
      <c r="B22" s="10" t="s">
        <v>195</v>
      </c>
      <c r="C22" s="265">
        <v>0</v>
      </c>
      <c r="D22" s="220">
        <v>0</v>
      </c>
    </row>
    <row r="23" spans="1:4">
      <c r="A23" s="10"/>
      <c r="B23" s="10" t="s">
        <v>196</v>
      </c>
      <c r="C23" s="265">
        <v>0</v>
      </c>
      <c r="D23" s="220">
        <v>0</v>
      </c>
    </row>
    <row r="24" spans="1:4">
      <c r="A24" s="10"/>
      <c r="B24" s="10" t="s">
        <v>197</v>
      </c>
      <c r="C24" s="265">
        <v>0</v>
      </c>
      <c r="D24" s="220">
        <v>0</v>
      </c>
    </row>
    <row r="25" spans="1:4">
      <c r="A25" s="10"/>
      <c r="B25" s="10" t="s">
        <v>198</v>
      </c>
      <c r="C25" s="265">
        <v>0</v>
      </c>
      <c r="D25" s="220">
        <v>0</v>
      </c>
    </row>
    <row r="26" spans="1:4">
      <c r="A26" s="10"/>
      <c r="B26" s="12" t="s">
        <v>199</v>
      </c>
      <c r="C26" s="265"/>
      <c r="D26" s="220"/>
    </row>
    <row r="27" spans="1:4">
      <c r="A27" s="10"/>
      <c r="B27" s="10"/>
      <c r="C27" s="265"/>
      <c r="D27" s="220"/>
    </row>
    <row r="28" spans="1:4" ht="15.75">
      <c r="A28" s="10"/>
      <c r="B28" s="9" t="s">
        <v>200</v>
      </c>
      <c r="C28" s="259">
        <f>C29+C30+C31+C32</f>
        <v>1808263</v>
      </c>
      <c r="D28" s="32">
        <f>D29+D30+D31+D32</f>
        <v>3190380</v>
      </c>
    </row>
    <row r="29" spans="1:4">
      <c r="A29" s="10"/>
      <c r="B29" s="10" t="s">
        <v>201</v>
      </c>
      <c r="C29" s="265">
        <v>0</v>
      </c>
      <c r="D29" s="220">
        <v>0</v>
      </c>
    </row>
    <row r="30" spans="1:4">
      <c r="A30" s="10"/>
      <c r="B30" s="10" t="s">
        <v>202</v>
      </c>
      <c r="C30" s="265">
        <v>1808263</v>
      </c>
      <c r="D30" s="220">
        <v>3190380</v>
      </c>
    </row>
    <row r="31" spans="1:4">
      <c r="A31" s="10"/>
      <c r="B31" s="10" t="s">
        <v>203</v>
      </c>
      <c r="C31" s="265">
        <v>0</v>
      </c>
      <c r="D31" s="220">
        <v>0</v>
      </c>
    </row>
    <row r="32" spans="1:4">
      <c r="A32" s="10"/>
      <c r="B32" s="10" t="s">
        <v>204</v>
      </c>
      <c r="C32" s="265">
        <v>0</v>
      </c>
      <c r="D32" s="220">
        <v>0</v>
      </c>
    </row>
    <row r="33" spans="1:4">
      <c r="A33" s="10"/>
      <c r="B33" s="12" t="s">
        <v>205</v>
      </c>
      <c r="C33" s="265"/>
      <c r="D33" s="220"/>
    </row>
    <row r="34" spans="1:4">
      <c r="A34" s="10"/>
      <c r="B34" s="10"/>
      <c r="C34" s="265"/>
      <c r="D34" s="220"/>
    </row>
    <row r="35" spans="1:4" ht="15.75">
      <c r="A35" s="10"/>
      <c r="B35" s="9" t="s">
        <v>206</v>
      </c>
      <c r="C35" s="259">
        <f>C12+C21+C28</f>
        <v>-2174700</v>
      </c>
      <c r="D35" s="32">
        <f>D12+D21+D28</f>
        <v>1347001</v>
      </c>
    </row>
    <row r="36" spans="1:4" ht="15.75">
      <c r="A36" s="10"/>
      <c r="B36" s="9" t="s">
        <v>207</v>
      </c>
      <c r="C36" s="259">
        <v>2854803</v>
      </c>
      <c r="D36" s="32">
        <v>1507802</v>
      </c>
    </row>
    <row r="37" spans="1:4" ht="15.75">
      <c r="A37" s="10"/>
      <c r="B37" s="9" t="s">
        <v>210</v>
      </c>
      <c r="C37" s="259">
        <f>C35+C36</f>
        <v>680103</v>
      </c>
      <c r="D37" s="32">
        <f>D35+D36</f>
        <v>2854803</v>
      </c>
    </row>
    <row r="38" spans="1:4" ht="15.75">
      <c r="A38" s="10"/>
      <c r="B38" s="9"/>
      <c r="C38" s="265"/>
      <c r="D38" s="220"/>
    </row>
    <row r="40" spans="1:4" ht="15.75">
      <c r="B40" s="3" t="s">
        <v>299</v>
      </c>
      <c r="C40" s="214"/>
      <c r="D40" s="214"/>
    </row>
    <row r="41" spans="1:4" ht="15.75">
      <c r="B41" s="3"/>
      <c r="C41" s="214"/>
      <c r="D41" s="214"/>
    </row>
    <row r="42" spans="1:4" ht="15.75">
      <c r="B42" s="3" t="s">
        <v>300</v>
      </c>
      <c r="C42" s="214"/>
      <c r="D42" s="214"/>
    </row>
  </sheetData>
  <phoneticPr fontId="3" type="noConversion"/>
  <pageMargins left="0.28000000000000003" right="0.32" top="1" bottom="1" header="0.5" footer="0.5"/>
  <pageSetup orientation="portrait" r:id="rId1"/>
  <headerFooter alignWithMargins="0">
    <oddFooter>&amp;CXheldaz sha  Vajra lubrifikante  Bilance 2012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47"/>
  <sheetViews>
    <sheetView topLeftCell="A7" workbookViewId="0">
      <selection activeCell="F4" sqref="F4"/>
    </sheetView>
  </sheetViews>
  <sheetFormatPr defaultRowHeight="12.75"/>
  <cols>
    <col min="1" max="1" width="4.28515625" customWidth="1"/>
    <col min="2" max="2" width="61.28515625" customWidth="1"/>
    <col min="3" max="4" width="17" style="49" customWidth="1"/>
    <col min="5" max="5" width="11.5703125" bestFit="1" customWidth="1"/>
    <col min="6" max="7" width="10.28515625" bestFit="1" customWidth="1"/>
  </cols>
  <sheetData>
    <row r="1" spans="1:4" ht="15.75">
      <c r="A1" s="3" t="s">
        <v>310</v>
      </c>
      <c r="B1" s="3"/>
    </row>
    <row r="2" spans="1:4" ht="15.75">
      <c r="A2" s="3" t="s">
        <v>311</v>
      </c>
      <c r="B2" s="3"/>
      <c r="C2" s="253"/>
    </row>
    <row r="3" spans="1:4" ht="15.75">
      <c r="A3" s="41"/>
      <c r="B3" s="41" t="s">
        <v>141</v>
      </c>
      <c r="C3" s="278"/>
      <c r="D3" s="230"/>
    </row>
    <row r="4" spans="1:4" ht="15.75">
      <c r="A4" s="41"/>
      <c r="B4" s="41" t="s">
        <v>208</v>
      </c>
      <c r="C4" s="278"/>
      <c r="D4" s="230"/>
    </row>
    <row r="5" spans="1:4" ht="15">
      <c r="A5" s="1"/>
      <c r="B5" s="1"/>
      <c r="C5" s="267"/>
      <c r="D5" s="228"/>
    </row>
    <row r="6" spans="1:4" ht="15.75">
      <c r="A6" s="14" t="s">
        <v>105</v>
      </c>
      <c r="B6" s="14" t="s">
        <v>143</v>
      </c>
      <c r="C6" s="257" t="s">
        <v>145</v>
      </c>
      <c r="D6" s="223" t="s">
        <v>145</v>
      </c>
    </row>
    <row r="7" spans="1:4" ht="15.75">
      <c r="A7" s="4"/>
      <c r="B7" s="4" t="s">
        <v>209</v>
      </c>
      <c r="C7" s="277" t="s">
        <v>146</v>
      </c>
      <c r="D7" s="5" t="s">
        <v>147</v>
      </c>
    </row>
    <row r="8" spans="1:4" ht="15.75">
      <c r="A8" s="6"/>
      <c r="B8" s="6"/>
      <c r="C8" s="258">
        <v>2012</v>
      </c>
      <c r="D8" s="224">
        <v>2011</v>
      </c>
    </row>
    <row r="9" spans="1:4" ht="15.75">
      <c r="A9" s="10" t="s">
        <v>225</v>
      </c>
      <c r="B9" s="9" t="s">
        <v>148</v>
      </c>
      <c r="C9" s="265"/>
      <c r="D9" s="220"/>
    </row>
    <row r="10" spans="1:4" ht="15.75">
      <c r="A10" s="20">
        <v>1</v>
      </c>
      <c r="B10" s="20" t="s">
        <v>211</v>
      </c>
      <c r="C10" s="259">
        <v>2264328</v>
      </c>
      <c r="D10" s="32">
        <v>2808815</v>
      </c>
    </row>
    <row r="11" spans="1:4" ht="15">
      <c r="A11" s="20">
        <v>2</v>
      </c>
      <c r="B11" s="20" t="s">
        <v>212</v>
      </c>
      <c r="C11" s="265"/>
      <c r="D11" s="220"/>
    </row>
    <row r="12" spans="1:4" ht="15.75">
      <c r="A12" s="20"/>
      <c r="B12" s="20" t="s">
        <v>213</v>
      </c>
      <c r="C12" s="259">
        <v>162163</v>
      </c>
      <c r="D12" s="32">
        <v>164914</v>
      </c>
    </row>
    <row r="13" spans="1:4" ht="15">
      <c r="A13" s="20"/>
      <c r="B13" s="20" t="s">
        <v>214</v>
      </c>
      <c r="C13" s="265">
        <v>0</v>
      </c>
      <c r="D13" s="220">
        <v>0</v>
      </c>
    </row>
    <row r="14" spans="1:4" ht="15">
      <c r="A14" s="20"/>
      <c r="B14" s="20" t="s">
        <v>215</v>
      </c>
      <c r="C14" s="265">
        <v>0</v>
      </c>
      <c r="D14" s="220">
        <v>0</v>
      </c>
    </row>
    <row r="15" spans="1:4" ht="15">
      <c r="A15" s="26"/>
      <c r="B15" s="26" t="s">
        <v>216</v>
      </c>
      <c r="C15" s="279">
        <v>0</v>
      </c>
      <c r="D15" s="215">
        <v>0</v>
      </c>
    </row>
    <row r="16" spans="1:4" ht="15">
      <c r="A16" s="26">
        <v>3</v>
      </c>
      <c r="B16" s="26" t="s">
        <v>217</v>
      </c>
      <c r="C16" s="279">
        <v>-2374773</v>
      </c>
      <c r="D16" s="215">
        <v>-4763</v>
      </c>
    </row>
    <row r="17" spans="1:4" ht="15">
      <c r="A17" s="55"/>
      <c r="B17" s="29" t="s">
        <v>218</v>
      </c>
      <c r="C17" s="280"/>
      <c r="D17" s="219"/>
    </row>
    <row r="18" spans="1:4" ht="15">
      <c r="A18" s="56">
        <v>4</v>
      </c>
      <c r="B18" s="35" t="s">
        <v>219</v>
      </c>
      <c r="C18" s="281">
        <v>-3011947</v>
      </c>
      <c r="D18" s="232">
        <v>-2994655</v>
      </c>
    </row>
    <row r="19" spans="1:4" ht="15">
      <c r="A19" s="2">
        <v>5</v>
      </c>
      <c r="B19" s="57" t="s">
        <v>220</v>
      </c>
      <c r="C19" s="279">
        <v>-539252</v>
      </c>
      <c r="D19" s="215">
        <v>-1448617</v>
      </c>
    </row>
    <row r="20" spans="1:4" ht="15">
      <c r="A20" s="56"/>
      <c r="B20" s="58" t="s">
        <v>221</v>
      </c>
      <c r="C20" s="280"/>
      <c r="D20" s="219"/>
    </row>
    <row r="21" spans="1:4" ht="15">
      <c r="A21" s="55"/>
      <c r="B21" s="58" t="s">
        <v>222</v>
      </c>
      <c r="C21" s="280"/>
      <c r="D21" s="219"/>
    </row>
    <row r="22" spans="1:4" ht="15">
      <c r="A22" s="55">
        <v>6</v>
      </c>
      <c r="B22" s="29" t="s">
        <v>191</v>
      </c>
      <c r="C22" s="263">
        <v>-177602</v>
      </c>
      <c r="D22" s="226">
        <v>-56897</v>
      </c>
    </row>
    <row r="23" spans="1:4" ht="15">
      <c r="A23" s="55">
        <v>7</v>
      </c>
      <c r="B23" s="29" t="s">
        <v>223</v>
      </c>
      <c r="C23" s="265">
        <v>-305880</v>
      </c>
      <c r="D23" s="220">
        <v>-312176</v>
      </c>
    </row>
    <row r="24" spans="1:4" ht="15.75">
      <c r="A24" s="55"/>
      <c r="B24" s="50" t="s">
        <v>224</v>
      </c>
      <c r="C24" s="261">
        <f>C10+C12+C13+C14+C15+C16+C18+C19+C23+C22</f>
        <v>-3982963</v>
      </c>
      <c r="D24" s="37">
        <f>D10+D12+D13+D14+D15+D16+D18+D19+D23+D22</f>
        <v>-1843379</v>
      </c>
    </row>
    <row r="25" spans="1:4" ht="15">
      <c r="A25" s="55"/>
      <c r="B25" s="29"/>
      <c r="C25" s="280"/>
      <c r="D25" s="219"/>
    </row>
    <row r="26" spans="1:4" ht="15.75">
      <c r="A26" s="55" t="s">
        <v>226</v>
      </c>
      <c r="B26" s="9" t="s">
        <v>194</v>
      </c>
      <c r="C26" s="261">
        <f>C27+C28+C29+C30+C31</f>
        <v>0</v>
      </c>
      <c r="D26" s="37">
        <f>D27+D28+D29+D30+D31</f>
        <v>0</v>
      </c>
    </row>
    <row r="27" spans="1:4" ht="15">
      <c r="A27" s="55">
        <v>1</v>
      </c>
      <c r="B27" s="10" t="s">
        <v>227</v>
      </c>
      <c r="C27" s="280">
        <v>0</v>
      </c>
      <c r="D27" s="219">
        <v>0</v>
      </c>
    </row>
    <row r="28" spans="1:4" ht="15">
      <c r="A28" s="55">
        <v>2</v>
      </c>
      <c r="B28" s="10" t="s">
        <v>196</v>
      </c>
      <c r="C28" s="280">
        <v>0</v>
      </c>
      <c r="D28" s="219">
        <v>0</v>
      </c>
    </row>
    <row r="29" spans="1:4" ht="15">
      <c r="A29" s="55">
        <v>3</v>
      </c>
      <c r="B29" s="10" t="s">
        <v>197</v>
      </c>
      <c r="C29" s="280">
        <v>0</v>
      </c>
      <c r="D29" s="219">
        <v>0</v>
      </c>
    </row>
    <row r="30" spans="1:4" ht="15">
      <c r="A30" s="55">
        <v>4</v>
      </c>
      <c r="B30" s="10" t="s">
        <v>198</v>
      </c>
      <c r="C30" s="280">
        <v>0</v>
      </c>
      <c r="D30" s="219">
        <v>0</v>
      </c>
    </row>
    <row r="31" spans="1:4" ht="15">
      <c r="A31" s="55">
        <v>5</v>
      </c>
      <c r="B31" s="29" t="s">
        <v>228</v>
      </c>
      <c r="C31" s="280">
        <v>0</v>
      </c>
      <c r="D31" s="219">
        <v>0</v>
      </c>
    </row>
    <row r="32" spans="1:4" ht="15">
      <c r="A32" s="55"/>
      <c r="B32" s="50" t="s">
        <v>229</v>
      </c>
      <c r="C32" s="280"/>
      <c r="D32" s="219"/>
    </row>
    <row r="33" spans="1:4" ht="15">
      <c r="A33" s="55"/>
      <c r="B33" s="29"/>
      <c r="C33" s="280"/>
      <c r="D33" s="219"/>
    </row>
    <row r="34" spans="1:4" ht="15.75">
      <c r="A34" s="55" t="s">
        <v>231</v>
      </c>
      <c r="B34" s="9" t="s">
        <v>230</v>
      </c>
      <c r="C34" s="261">
        <f>C35+C36+C37+C38</f>
        <v>1808263</v>
      </c>
      <c r="D34" s="37">
        <f>D35+D36+D37+D38</f>
        <v>3190380</v>
      </c>
    </row>
    <row r="35" spans="1:4" ht="15">
      <c r="A35" s="55">
        <v>1</v>
      </c>
      <c r="B35" s="10" t="s">
        <v>232</v>
      </c>
      <c r="C35" s="280">
        <v>0</v>
      </c>
      <c r="D35" s="219">
        <v>0</v>
      </c>
    </row>
    <row r="36" spans="1:4" ht="15">
      <c r="A36" s="55">
        <v>2</v>
      </c>
      <c r="B36" s="10" t="s">
        <v>233</v>
      </c>
      <c r="C36" s="265">
        <v>1808263</v>
      </c>
      <c r="D36" s="220">
        <v>3190380</v>
      </c>
    </row>
    <row r="37" spans="1:4" ht="15">
      <c r="A37" s="55">
        <v>3</v>
      </c>
      <c r="B37" s="10" t="s">
        <v>203</v>
      </c>
      <c r="C37" s="280">
        <v>0</v>
      </c>
      <c r="D37" s="219">
        <v>0</v>
      </c>
    </row>
    <row r="38" spans="1:4" ht="15">
      <c r="A38" s="55">
        <v>4</v>
      </c>
      <c r="B38" s="29" t="s">
        <v>234</v>
      </c>
      <c r="C38" s="280">
        <v>0</v>
      </c>
      <c r="D38" s="219">
        <v>0</v>
      </c>
    </row>
    <row r="39" spans="1:4" ht="15">
      <c r="A39" s="55"/>
      <c r="B39" s="50" t="s">
        <v>235</v>
      </c>
      <c r="C39" s="280"/>
      <c r="D39" s="219"/>
    </row>
    <row r="40" spans="1:4" ht="15">
      <c r="A40" s="55"/>
      <c r="B40" s="29"/>
      <c r="C40" s="280"/>
      <c r="D40" s="219"/>
    </row>
    <row r="41" spans="1:4" ht="15.75">
      <c r="A41" s="10"/>
      <c r="B41" s="9" t="s">
        <v>206</v>
      </c>
      <c r="C41" s="259">
        <f>C24+C26+C34</f>
        <v>-2174700</v>
      </c>
      <c r="D41" s="32">
        <f>D24+D26+D34</f>
        <v>1347001</v>
      </c>
    </row>
    <row r="42" spans="1:4" ht="15.75">
      <c r="A42" s="10"/>
      <c r="B42" s="9" t="s">
        <v>207</v>
      </c>
      <c r="C42" s="259">
        <v>2854803</v>
      </c>
      <c r="D42" s="32">
        <v>1507802</v>
      </c>
    </row>
    <row r="43" spans="1:4" ht="15.75">
      <c r="A43" s="10"/>
      <c r="B43" s="9" t="s">
        <v>210</v>
      </c>
      <c r="C43" s="259">
        <f>C41+C42</f>
        <v>680103</v>
      </c>
      <c r="D43" s="32">
        <f>D41+D42</f>
        <v>2854803</v>
      </c>
    </row>
    <row r="44" spans="1:4" ht="15.75">
      <c r="A44" s="10"/>
      <c r="B44" s="9"/>
      <c r="C44" s="265"/>
      <c r="D44" s="220"/>
    </row>
    <row r="45" spans="1:4" ht="15.75">
      <c r="A45" s="1"/>
      <c r="B45" s="3" t="s">
        <v>299</v>
      </c>
      <c r="C45" s="214"/>
      <c r="D45" s="214"/>
    </row>
    <row r="46" spans="1:4" ht="15.75">
      <c r="B46" s="3"/>
      <c r="C46" s="214"/>
      <c r="D46" s="214"/>
    </row>
    <row r="47" spans="1:4" ht="15.75">
      <c r="B47" s="3" t="s">
        <v>300</v>
      </c>
      <c r="C47" s="214"/>
      <c r="D47" s="214"/>
    </row>
  </sheetData>
  <phoneticPr fontId="3" type="noConversion"/>
  <pageMargins left="0.28000000000000003" right="0.3" top="0.44" bottom="0.67" header="0.36" footer="0.31"/>
  <pageSetup orientation="portrait" r:id="rId1"/>
  <headerFooter alignWithMargins="0">
    <oddFooter>&amp;CXheldaz sha  Vajra lubrifikante  Bilance 2012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M37"/>
  <sheetViews>
    <sheetView zoomScale="75" workbookViewId="0">
      <selection activeCell="I46" sqref="I46"/>
    </sheetView>
  </sheetViews>
  <sheetFormatPr defaultRowHeight="12.75"/>
  <cols>
    <col min="1" max="1" width="1.85546875" customWidth="1"/>
    <col min="2" max="2" width="43.42578125" customWidth="1"/>
    <col min="3" max="3" width="12.85546875" customWidth="1"/>
    <col min="4" max="4" width="8.7109375" customWidth="1"/>
    <col min="5" max="5" width="9.5703125" customWidth="1"/>
    <col min="6" max="6" width="12.42578125" customWidth="1"/>
    <col min="7" max="7" width="9.42578125" customWidth="1"/>
    <col min="8" max="8" width="13.28515625" customWidth="1"/>
    <col min="9" max="9" width="12.5703125" customWidth="1"/>
    <col min="10" max="10" width="12.140625" customWidth="1"/>
    <col min="12" max="12" width="10.140625" customWidth="1"/>
  </cols>
  <sheetData>
    <row r="1" spans="1:247" ht="15.7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</row>
    <row r="2" spans="1:247" ht="15.75">
      <c r="A2" s="3" t="s">
        <v>311</v>
      </c>
      <c r="B2" s="3"/>
      <c r="C2" s="3"/>
      <c r="D2" s="3"/>
      <c r="E2" s="256"/>
      <c r="F2" s="256"/>
      <c r="G2" s="25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r="4" spans="1:247" ht="15.75">
      <c r="B4" s="3" t="s">
        <v>236</v>
      </c>
    </row>
    <row r="6" spans="1:247" ht="15">
      <c r="A6" s="45"/>
      <c r="B6" s="45"/>
      <c r="C6" s="101" t="s">
        <v>265</v>
      </c>
      <c r="D6" s="102"/>
      <c r="E6" s="102"/>
      <c r="F6" s="102"/>
      <c r="G6" s="102"/>
      <c r="H6" s="102"/>
      <c r="I6" s="102"/>
      <c r="J6" s="103"/>
    </row>
    <row r="7" spans="1:247" ht="15">
      <c r="A7" s="22"/>
      <c r="B7" s="22"/>
      <c r="C7" s="104"/>
      <c r="D7" s="104"/>
      <c r="E7" s="104"/>
      <c r="F7" s="104"/>
      <c r="G7" s="104"/>
      <c r="H7" s="104"/>
      <c r="I7" s="104"/>
      <c r="J7" s="105"/>
    </row>
    <row r="8" spans="1:247" ht="15">
      <c r="A8" s="22"/>
      <c r="B8" s="45"/>
      <c r="C8" s="106" t="s">
        <v>182</v>
      </c>
      <c r="D8" s="106" t="s">
        <v>249</v>
      </c>
      <c r="E8" s="106" t="s">
        <v>251</v>
      </c>
      <c r="F8" s="106" t="s">
        <v>253</v>
      </c>
      <c r="G8" s="106" t="s">
        <v>256</v>
      </c>
      <c r="H8" s="106" t="s">
        <v>262</v>
      </c>
      <c r="I8" s="106" t="s">
        <v>263</v>
      </c>
      <c r="J8" s="106" t="s">
        <v>50</v>
      </c>
    </row>
    <row r="9" spans="1:247" ht="15">
      <c r="A9" s="22"/>
      <c r="B9" s="22"/>
      <c r="C9" s="107" t="s">
        <v>248</v>
      </c>
      <c r="D9" s="107" t="s">
        <v>250</v>
      </c>
      <c r="E9" s="107" t="s">
        <v>252</v>
      </c>
      <c r="F9" s="107" t="s">
        <v>254</v>
      </c>
      <c r="G9" s="107" t="s">
        <v>257</v>
      </c>
      <c r="H9" s="107" t="s">
        <v>261</v>
      </c>
      <c r="I9" s="107" t="s">
        <v>264</v>
      </c>
      <c r="J9" s="107"/>
    </row>
    <row r="10" spans="1:247" ht="15">
      <c r="A10" s="22"/>
      <c r="B10" s="22"/>
      <c r="C10" s="107"/>
      <c r="D10" s="107"/>
      <c r="E10" s="107"/>
      <c r="F10" s="107" t="s">
        <v>255</v>
      </c>
      <c r="G10" s="107" t="s">
        <v>258</v>
      </c>
      <c r="H10" s="107" t="s">
        <v>260</v>
      </c>
      <c r="I10" s="107"/>
      <c r="J10" s="107"/>
    </row>
    <row r="11" spans="1:247" ht="15">
      <c r="A11" s="21"/>
      <c r="B11" s="21"/>
      <c r="C11" s="46"/>
      <c r="D11" s="46"/>
      <c r="E11" s="46"/>
      <c r="F11" s="46"/>
      <c r="G11" s="108" t="s">
        <v>259</v>
      </c>
      <c r="H11" s="46"/>
      <c r="I11" s="46"/>
      <c r="J11" s="46"/>
    </row>
    <row r="12" spans="1:247" ht="15" customHeight="1">
      <c r="A12" s="11"/>
      <c r="B12" s="11" t="s">
        <v>626</v>
      </c>
      <c r="C12" s="109">
        <v>2000000</v>
      </c>
      <c r="D12" s="109">
        <v>0</v>
      </c>
      <c r="E12" s="109">
        <v>0</v>
      </c>
      <c r="F12" s="109">
        <v>385437</v>
      </c>
      <c r="G12" s="109">
        <v>0</v>
      </c>
      <c r="H12" s="109">
        <v>2569608</v>
      </c>
      <c r="I12" s="109">
        <v>6663313</v>
      </c>
      <c r="J12" s="110">
        <f>SUM(C12:I12)</f>
        <v>11618358</v>
      </c>
    </row>
    <row r="13" spans="1:247" ht="15" customHeight="1">
      <c r="A13" s="11"/>
      <c r="B13" s="109" t="s">
        <v>237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0">
        <v>0</v>
      </c>
    </row>
    <row r="14" spans="1:247" ht="15" customHeight="1">
      <c r="A14" s="11"/>
      <c r="B14" s="110" t="s">
        <v>238</v>
      </c>
      <c r="C14" s="110">
        <f>SUM(C12:C13)</f>
        <v>2000000</v>
      </c>
      <c r="D14" s="110">
        <f>SUM(D12:D13)</f>
        <v>0</v>
      </c>
      <c r="E14" s="110">
        <f t="shared" ref="E14:J14" si="0">SUM(E12:E13)</f>
        <v>0</v>
      </c>
      <c r="F14" s="110">
        <f t="shared" si="0"/>
        <v>385437</v>
      </c>
      <c r="G14" s="110">
        <f t="shared" si="0"/>
        <v>0</v>
      </c>
      <c r="H14" s="110">
        <f t="shared" si="0"/>
        <v>2569608</v>
      </c>
      <c r="I14" s="110">
        <f t="shared" si="0"/>
        <v>6663313</v>
      </c>
      <c r="J14" s="110">
        <f t="shared" si="0"/>
        <v>11618358</v>
      </c>
    </row>
    <row r="15" spans="1:247" ht="15" customHeight="1">
      <c r="A15" s="11"/>
      <c r="B15" s="111" t="s">
        <v>239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2527933</v>
      </c>
      <c r="I15" s="111">
        <v>0</v>
      </c>
      <c r="J15" s="110">
        <f>SUM(C15:I15)</f>
        <v>2527933</v>
      </c>
    </row>
    <row r="16" spans="1:247" ht="15" customHeight="1">
      <c r="A16" s="11"/>
      <c r="B16" s="111" t="s">
        <v>240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0">
        <v>0</v>
      </c>
    </row>
    <row r="17" spans="1:10" ht="15" customHeight="1">
      <c r="A17" s="11"/>
      <c r="B17" s="111" t="s">
        <v>241</v>
      </c>
      <c r="C17" s="111">
        <v>0</v>
      </c>
      <c r="D17" s="111">
        <v>0</v>
      </c>
      <c r="E17" s="111">
        <v>0</v>
      </c>
      <c r="F17" s="111">
        <v>128480</v>
      </c>
      <c r="G17" s="111">
        <v>0</v>
      </c>
      <c r="H17" s="111">
        <v>-2569608</v>
      </c>
      <c r="I17" s="111">
        <v>2441128</v>
      </c>
      <c r="J17" s="110">
        <f>SUM(C17:I17)</f>
        <v>0</v>
      </c>
    </row>
    <row r="18" spans="1:10" ht="15" customHeight="1">
      <c r="A18" s="11"/>
      <c r="B18" s="111" t="s">
        <v>242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0">
        <f>SUM(C18:I18)</f>
        <v>0</v>
      </c>
    </row>
    <row r="19" spans="1:10" ht="15" customHeight="1">
      <c r="A19" s="11"/>
      <c r="B19" s="111"/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0">
        <f>SUM(C19:I19)</f>
        <v>0</v>
      </c>
    </row>
    <row r="20" spans="1:10" ht="15" customHeight="1">
      <c r="A20" s="11"/>
      <c r="B20" s="111" t="s">
        <v>243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0">
        <f>SUM(C20:I20)</f>
        <v>0</v>
      </c>
    </row>
    <row r="21" spans="1:10" ht="15" customHeight="1">
      <c r="A21" s="11"/>
      <c r="B21" s="110" t="s">
        <v>639</v>
      </c>
      <c r="C21" s="110">
        <f t="shared" ref="C21:I21" si="1">SUM(C14:C20)</f>
        <v>2000000</v>
      </c>
      <c r="D21" s="110">
        <f t="shared" si="1"/>
        <v>0</v>
      </c>
      <c r="E21" s="110">
        <f t="shared" si="1"/>
        <v>0</v>
      </c>
      <c r="F21" s="110">
        <f t="shared" si="1"/>
        <v>513917</v>
      </c>
      <c r="G21" s="110">
        <f t="shared" si="1"/>
        <v>0</v>
      </c>
      <c r="H21" s="110">
        <f t="shared" si="1"/>
        <v>2527933</v>
      </c>
      <c r="I21" s="110">
        <f t="shared" si="1"/>
        <v>9104441</v>
      </c>
      <c r="J21" s="110">
        <f>SUM(C21:I21)</f>
        <v>14146291</v>
      </c>
    </row>
    <row r="22" spans="1:10" ht="15" customHeight="1">
      <c r="A22" s="11"/>
      <c r="B22" s="112"/>
      <c r="C22" s="112"/>
      <c r="D22" s="112"/>
      <c r="E22" s="112"/>
      <c r="F22" s="112"/>
      <c r="G22" s="112"/>
      <c r="H22" s="112">
        <v>0</v>
      </c>
      <c r="I22" s="112"/>
      <c r="J22" s="112"/>
    </row>
    <row r="23" spans="1:10" ht="15" customHeight="1">
      <c r="A23" s="60"/>
      <c r="B23" s="112" t="s">
        <v>244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42">
        <v>0</v>
      </c>
    </row>
    <row r="24" spans="1:10" ht="15" customHeight="1">
      <c r="A24" s="60"/>
      <c r="B24" s="113" t="s">
        <v>245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43">
        <f t="shared" ref="J24:J32" si="2">SUM(C24:I24)</f>
        <v>0</v>
      </c>
    </row>
    <row r="25" spans="1:10" ht="15" customHeight="1">
      <c r="A25" s="11"/>
      <c r="B25" s="111" t="s">
        <v>246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4">
        <v>2037895</v>
      </c>
      <c r="I25" s="111">
        <v>0</v>
      </c>
      <c r="J25" s="61">
        <f t="shared" si="2"/>
        <v>2037895</v>
      </c>
    </row>
    <row r="26" spans="1:10" ht="15" customHeight="1">
      <c r="A26" s="11"/>
      <c r="B26" s="111" t="s">
        <v>242</v>
      </c>
      <c r="C26" s="111">
        <v>0</v>
      </c>
      <c r="D26" s="111">
        <v>0</v>
      </c>
      <c r="E26" s="111">
        <v>0</v>
      </c>
      <c r="F26" s="111">
        <v>126397</v>
      </c>
      <c r="G26" s="111">
        <v>0</v>
      </c>
      <c r="H26" s="111">
        <v>-2527933</v>
      </c>
      <c r="I26" s="111">
        <v>2208453</v>
      </c>
      <c r="J26" s="61">
        <f t="shared" si="2"/>
        <v>-193083</v>
      </c>
    </row>
    <row r="27" spans="1:10" ht="15" customHeight="1">
      <c r="A27" s="11"/>
      <c r="B27" s="111" t="s">
        <v>247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61">
        <f t="shared" si="2"/>
        <v>0</v>
      </c>
    </row>
    <row r="28" spans="1:10" ht="15" customHeight="1">
      <c r="A28" s="11"/>
      <c r="B28" s="111" t="s">
        <v>298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61">
        <f t="shared" si="2"/>
        <v>0</v>
      </c>
    </row>
    <row r="29" spans="1:10" ht="15" customHeight="1">
      <c r="A29" s="11"/>
      <c r="B29" s="111" t="s">
        <v>234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61">
        <f t="shared" si="2"/>
        <v>0</v>
      </c>
    </row>
    <row r="30" spans="1:10" ht="15" customHeight="1">
      <c r="A30" s="11"/>
      <c r="B30" s="111" t="s">
        <v>243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61">
        <f t="shared" si="2"/>
        <v>0</v>
      </c>
    </row>
    <row r="31" spans="1:10" ht="15" customHeight="1">
      <c r="A31" s="11"/>
      <c r="B31" s="111" t="s">
        <v>266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61">
        <f t="shared" si="2"/>
        <v>0</v>
      </c>
    </row>
    <row r="32" spans="1:10" ht="15" customHeight="1">
      <c r="A32" s="11"/>
      <c r="B32" s="110" t="s">
        <v>638</v>
      </c>
      <c r="C32" s="61">
        <f t="shared" ref="C32:I32" si="3">SUM(C21:C31)</f>
        <v>2000000</v>
      </c>
      <c r="D32" s="61">
        <f t="shared" si="3"/>
        <v>0</v>
      </c>
      <c r="E32" s="61">
        <f t="shared" si="3"/>
        <v>0</v>
      </c>
      <c r="F32" s="61">
        <f t="shared" si="3"/>
        <v>640314</v>
      </c>
      <c r="G32" s="61">
        <f t="shared" si="3"/>
        <v>0</v>
      </c>
      <c r="H32" s="61">
        <f t="shared" si="3"/>
        <v>2037895</v>
      </c>
      <c r="I32" s="61">
        <f t="shared" si="3"/>
        <v>11312894</v>
      </c>
      <c r="J32" s="61">
        <f t="shared" si="2"/>
        <v>15991103</v>
      </c>
    </row>
    <row r="33" spans="1:10" ht="15" customHeight="1">
      <c r="A33" s="11"/>
      <c r="B33" s="11"/>
      <c r="C33" s="111"/>
      <c r="D33" s="111"/>
      <c r="E33" s="111"/>
      <c r="F33" s="111"/>
      <c r="G33" s="111"/>
      <c r="H33" s="111"/>
      <c r="I33" s="111"/>
      <c r="J33" s="111"/>
    </row>
    <row r="35" spans="1:10" ht="15.75">
      <c r="B35" s="3" t="s">
        <v>299</v>
      </c>
    </row>
    <row r="36" spans="1:10" ht="15.75">
      <c r="B36" s="3"/>
    </row>
    <row r="37" spans="1:10" ht="15.75">
      <c r="B37" s="3" t="s">
        <v>300</v>
      </c>
    </row>
  </sheetData>
  <phoneticPr fontId="3" type="noConversion"/>
  <pageMargins left="0.16" right="0.16" top="0.37" bottom="0.61" header="0.32" footer="0.34"/>
  <pageSetup orientation="landscape" r:id="rId1"/>
  <headerFooter alignWithMargins="0">
    <oddFooter>&amp;CXheldaz sha  Vajra lubrifikante  Bilance 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H34" sqref="H34"/>
    </sheetView>
  </sheetViews>
  <sheetFormatPr defaultRowHeight="12.75"/>
  <cols>
    <col min="1" max="1" width="4.28515625" customWidth="1"/>
    <col min="2" max="2" width="24.5703125" style="49" customWidth="1"/>
    <col min="3" max="3" width="13.140625" style="49" customWidth="1"/>
    <col min="4" max="5" width="9.140625" style="49"/>
    <col min="6" max="6" width="11.5703125" style="49" bestFit="1" customWidth="1"/>
    <col min="7" max="7" width="9.140625" style="49"/>
    <col min="8" max="8" width="15.42578125" style="49" customWidth="1"/>
  </cols>
  <sheetData>
    <row r="1" spans="1:8" ht="15.75">
      <c r="B1" s="214" t="s">
        <v>438</v>
      </c>
    </row>
    <row r="2" spans="1:8" ht="15.75">
      <c r="B2" s="214" t="s">
        <v>641</v>
      </c>
    </row>
    <row r="5" spans="1:8" ht="15.75">
      <c r="C5" s="214" t="s">
        <v>640</v>
      </c>
      <c r="D5" s="214"/>
      <c r="E5" s="214"/>
      <c r="F5" s="214"/>
    </row>
    <row r="8" spans="1:8" ht="15">
      <c r="A8" s="2" t="s">
        <v>105</v>
      </c>
      <c r="B8" s="215" t="s">
        <v>313</v>
      </c>
      <c r="C8" s="216" t="s">
        <v>314</v>
      </c>
      <c r="D8" s="217"/>
      <c r="E8" s="217"/>
      <c r="F8" s="217"/>
      <c r="G8" s="217"/>
      <c r="H8" s="218"/>
    </row>
    <row r="9" spans="1:8" ht="15">
      <c r="A9" s="55"/>
      <c r="B9" s="219"/>
      <c r="C9" s="220" t="s">
        <v>315</v>
      </c>
      <c r="D9" s="220" t="s">
        <v>316</v>
      </c>
      <c r="E9" s="220" t="s">
        <v>317</v>
      </c>
      <c r="F9" s="220" t="s">
        <v>318</v>
      </c>
      <c r="G9" s="220" t="s">
        <v>317</v>
      </c>
      <c r="H9" s="218" t="s">
        <v>319</v>
      </c>
    </row>
    <row r="10" spans="1:8" ht="15">
      <c r="A10" s="10">
        <v>1</v>
      </c>
      <c r="B10" s="265" t="s">
        <v>320</v>
      </c>
      <c r="C10" s="266">
        <v>0</v>
      </c>
      <c r="D10" s="266">
        <v>0</v>
      </c>
      <c r="E10" s="266">
        <v>0</v>
      </c>
      <c r="F10" s="266">
        <v>0</v>
      </c>
      <c r="G10" s="266">
        <v>0</v>
      </c>
      <c r="H10" s="266">
        <v>0</v>
      </c>
    </row>
    <row r="11" spans="1:8" ht="15">
      <c r="A11" s="10">
        <v>2</v>
      </c>
      <c r="B11" s="265" t="s">
        <v>439</v>
      </c>
      <c r="C11" s="266">
        <v>0</v>
      </c>
      <c r="D11" s="266">
        <v>0</v>
      </c>
      <c r="E11" s="266">
        <v>0</v>
      </c>
      <c r="F11" s="266">
        <v>0</v>
      </c>
      <c r="G11" s="266">
        <v>0</v>
      </c>
      <c r="H11" s="266">
        <v>0</v>
      </c>
    </row>
    <row r="12" spans="1:8" ht="15">
      <c r="A12" s="10">
        <v>3</v>
      </c>
      <c r="B12" s="265" t="s">
        <v>440</v>
      </c>
      <c r="C12" s="266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</v>
      </c>
    </row>
    <row r="13" spans="1:8" ht="15">
      <c r="A13" s="10">
        <v>4</v>
      </c>
      <c r="B13" s="265" t="s">
        <v>440</v>
      </c>
      <c r="C13" s="266">
        <v>0</v>
      </c>
      <c r="D13" s="266">
        <v>0</v>
      </c>
      <c r="E13" s="266">
        <v>0</v>
      </c>
      <c r="F13" s="266">
        <v>0</v>
      </c>
      <c r="G13" s="266">
        <v>0</v>
      </c>
      <c r="H13" s="266">
        <v>0</v>
      </c>
    </row>
    <row r="14" spans="1:8" ht="15">
      <c r="A14" s="10">
        <v>5</v>
      </c>
      <c r="B14" s="265" t="s">
        <v>312</v>
      </c>
      <c r="C14" s="266">
        <v>2848.04</v>
      </c>
      <c r="D14" s="266">
        <v>0</v>
      </c>
      <c r="E14" s="266">
        <v>0</v>
      </c>
      <c r="F14" s="266">
        <v>0</v>
      </c>
      <c r="G14" s="266">
        <v>0</v>
      </c>
      <c r="H14" s="266">
        <v>2848.04</v>
      </c>
    </row>
    <row r="15" spans="1:8" ht="15">
      <c r="A15" s="10">
        <v>6</v>
      </c>
      <c r="B15" s="265" t="s">
        <v>633</v>
      </c>
      <c r="C15" s="266">
        <v>0</v>
      </c>
      <c r="D15" s="266">
        <v>0</v>
      </c>
      <c r="E15" s="266">
        <v>0</v>
      </c>
      <c r="F15" s="266">
        <v>60.74</v>
      </c>
      <c r="G15" s="266">
        <v>139.59</v>
      </c>
      <c r="H15" s="266">
        <f>F15*G15</f>
        <v>8478.6966000000011</v>
      </c>
    </row>
    <row r="16" spans="1:8" ht="15">
      <c r="A16" s="10">
        <v>7</v>
      </c>
      <c r="B16" s="265" t="s">
        <v>441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66">
        <v>0</v>
      </c>
    </row>
    <row r="17" spans="1:8" ht="15">
      <c r="A17" s="10">
        <v>8</v>
      </c>
      <c r="B17" s="265" t="s">
        <v>442</v>
      </c>
      <c r="C17" s="266">
        <v>38186.19</v>
      </c>
      <c r="D17" s="266">
        <v>0</v>
      </c>
      <c r="E17" s="266">
        <v>0</v>
      </c>
      <c r="F17" s="266">
        <v>0</v>
      </c>
      <c r="G17" s="266">
        <v>0</v>
      </c>
      <c r="H17" s="266">
        <v>38186.19</v>
      </c>
    </row>
    <row r="18" spans="1:8" ht="15">
      <c r="A18" s="10">
        <v>9</v>
      </c>
      <c r="B18" s="265" t="s">
        <v>443</v>
      </c>
      <c r="C18" s="266">
        <v>50924.97</v>
      </c>
      <c r="D18" s="266">
        <v>0</v>
      </c>
      <c r="E18" s="266">
        <v>0</v>
      </c>
      <c r="F18" s="266">
        <v>0</v>
      </c>
      <c r="G18" s="266">
        <v>0</v>
      </c>
      <c r="H18" s="266">
        <v>50924.97</v>
      </c>
    </row>
    <row r="19" spans="1:8" ht="15">
      <c r="A19" s="10">
        <v>10</v>
      </c>
      <c r="B19" s="265" t="s">
        <v>444</v>
      </c>
      <c r="C19" s="266">
        <v>0</v>
      </c>
      <c r="D19" s="266">
        <v>0</v>
      </c>
      <c r="E19" s="266">
        <v>0</v>
      </c>
      <c r="F19" s="266">
        <v>63.86</v>
      </c>
      <c r="G19" s="266">
        <v>139.59</v>
      </c>
      <c r="H19" s="266">
        <f>F19*G19</f>
        <v>8914.2173999999995</v>
      </c>
    </row>
    <row r="20" spans="1:8" ht="15">
      <c r="A20" s="10">
        <v>11</v>
      </c>
      <c r="B20" s="265" t="s">
        <v>647</v>
      </c>
      <c r="C20" s="266">
        <v>-1390.29</v>
      </c>
      <c r="D20" s="266">
        <v>0</v>
      </c>
      <c r="E20" s="266">
        <v>0</v>
      </c>
      <c r="F20" s="266">
        <v>0</v>
      </c>
      <c r="G20" s="266">
        <v>0</v>
      </c>
      <c r="H20" s="266">
        <v>-1390.29</v>
      </c>
    </row>
    <row r="21" spans="1:8" ht="15">
      <c r="A21" s="10">
        <v>12</v>
      </c>
      <c r="B21" s="265" t="s">
        <v>625</v>
      </c>
      <c r="C21" s="266">
        <v>90013.1</v>
      </c>
      <c r="D21" s="266">
        <v>0</v>
      </c>
      <c r="E21" s="266">
        <v>0</v>
      </c>
      <c r="F21" s="266">
        <v>0</v>
      </c>
      <c r="G21" s="266">
        <v>0</v>
      </c>
      <c r="H21" s="266">
        <v>90013.1</v>
      </c>
    </row>
    <row r="22" spans="1:8" ht="15">
      <c r="A22" s="10">
        <v>13</v>
      </c>
      <c r="B22" s="265" t="s">
        <v>625</v>
      </c>
      <c r="C22" s="266"/>
      <c r="D22" s="266"/>
      <c r="E22" s="266"/>
      <c r="F22" s="266">
        <v>-12954.1</v>
      </c>
      <c r="G22" s="266">
        <v>139.59</v>
      </c>
      <c r="H22" s="266">
        <f>F22*G22</f>
        <v>-1808262.8190000001</v>
      </c>
    </row>
    <row r="23" spans="1:8" ht="15">
      <c r="A23" s="10"/>
      <c r="B23" s="265"/>
      <c r="C23" s="266"/>
      <c r="D23" s="266"/>
      <c r="E23" s="266"/>
      <c r="F23" s="266"/>
      <c r="G23" s="266"/>
      <c r="H23" s="266"/>
    </row>
    <row r="24" spans="1:8" ht="15">
      <c r="A24" s="10"/>
      <c r="B24" s="220"/>
      <c r="C24" s="221"/>
      <c r="D24" s="221"/>
      <c r="E24" s="221"/>
      <c r="F24" s="221"/>
      <c r="G24" s="221"/>
      <c r="H24" s="221"/>
    </row>
    <row r="25" spans="1:8" ht="15">
      <c r="A25" s="10"/>
      <c r="B25" s="220"/>
      <c r="C25" s="221"/>
      <c r="D25" s="221"/>
      <c r="E25" s="221"/>
      <c r="F25" s="221"/>
      <c r="G25" s="221"/>
      <c r="H25" s="221"/>
    </row>
    <row r="26" spans="1:8" ht="15">
      <c r="A26" s="10"/>
      <c r="B26" s="220"/>
      <c r="C26" s="221"/>
      <c r="D26" s="221"/>
      <c r="E26" s="221"/>
      <c r="F26" s="221"/>
      <c r="G26" s="221"/>
      <c r="H26" s="221"/>
    </row>
    <row r="27" spans="1:8" ht="15">
      <c r="A27" s="10"/>
      <c r="B27" s="220"/>
      <c r="C27" s="221"/>
      <c r="D27" s="221"/>
      <c r="E27" s="221"/>
      <c r="F27" s="221"/>
      <c r="G27" s="221"/>
      <c r="H27" s="221"/>
    </row>
    <row r="28" spans="1:8" ht="15.75">
      <c r="A28" s="10"/>
      <c r="B28" s="32" t="s">
        <v>321</v>
      </c>
      <c r="C28" s="222"/>
      <c r="D28" s="222"/>
      <c r="E28" s="222"/>
      <c r="F28" s="222"/>
      <c r="G28" s="222"/>
      <c r="H28" s="222">
        <f>SUM(H10:H27)</f>
        <v>-1610287.895</v>
      </c>
    </row>
    <row r="34" spans="3:5" ht="15.75">
      <c r="C34" s="214" t="s">
        <v>445</v>
      </c>
      <c r="D34" s="214"/>
      <c r="E34" s="214"/>
    </row>
    <row r="35" spans="3:5" ht="15.75">
      <c r="C35" s="214"/>
      <c r="D35" s="214"/>
      <c r="E35" s="214"/>
    </row>
    <row r="36" spans="3:5" ht="15.75">
      <c r="C36" s="214" t="s">
        <v>446</v>
      </c>
      <c r="D36" s="214"/>
      <c r="E36" s="214"/>
    </row>
    <row r="38" spans="3:5" ht="14.25" customHeight="1"/>
  </sheetData>
  <phoneticPr fontId="3" type="noConversion"/>
  <pageMargins left="0.33" right="0.55000000000000004" top="0.76" bottom="1" header="0.5" footer="0.5"/>
  <pageSetup orientation="portrait" r:id="rId1"/>
  <headerFooter alignWithMargins="0">
    <oddFooter>&amp;CXheldaz sha  Vajra lubrifikante  bilance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ppf RF</vt:lpstr>
      <vt:lpstr>kap.bilanci</vt:lpstr>
      <vt:lpstr>For bil plote</vt:lpstr>
      <vt:lpstr>For  1 Pash kshsn</vt:lpstr>
      <vt:lpstr>Pash kshsf</vt:lpstr>
      <vt:lpstr>Pfm md</vt:lpstr>
      <vt:lpstr>Pfm mid</vt:lpstr>
      <vt:lpstr>Plk</vt:lpstr>
      <vt:lpstr>Inventar banka</vt:lpstr>
      <vt:lpstr>AAM + AMORTIZIMI</vt:lpstr>
      <vt:lpstr>INVENTAR MJETEVE</vt:lpstr>
      <vt:lpstr>AS  1</vt:lpstr>
      <vt:lpstr>AS 2</vt:lpstr>
      <vt:lpstr>AS 3</vt:lpstr>
      <vt:lpstr>DEKLARATA  VJETORE  ARDHURA</vt:lpstr>
      <vt:lpstr>'AS  1'!Print_Area</vt:lpstr>
      <vt:lpstr>'AS 2'!Print_Area</vt:lpstr>
      <vt:lpstr>'For  1 Pash kshsn'!Print_Area</vt:lpstr>
      <vt:lpstr>'For bil plote'!Print_Area</vt:lpstr>
      <vt:lpstr>'Pash kshsf'!Print_Area</vt:lpstr>
      <vt:lpstr>'Pfm md'!Print_Area</vt:lpstr>
      <vt:lpstr>'Pfm mid'!Print_Area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2012-12-31T18:31:01Z</cp:lastPrinted>
  <dcterms:created xsi:type="dcterms:W3CDTF">2008-12-29T17:43:58Z</dcterms:created>
  <dcterms:modified xsi:type="dcterms:W3CDTF">2013-08-07T09:16:14Z</dcterms:modified>
</cp:coreProperties>
</file>