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7"/>
  </bookViews>
  <sheets>
    <sheet name="Kop." sheetId="1" r:id="rId1"/>
    <sheet name="Aktivet" sheetId="4" r:id="rId2"/>
    <sheet name="Pasivet" sheetId="14" r:id="rId3"/>
    <sheet name="Rez.2" sheetId="16" r:id="rId4"/>
    <sheet name="Fluksi 2" sheetId="18" r:id="rId5"/>
    <sheet name="Kapitali 2" sheetId="20" r:id="rId6"/>
    <sheet name="Shenimet" sheetId="21" r:id="rId7"/>
    <sheet name="Detaje" sheetId="26" r:id="rId8"/>
  </sheets>
  <externalReferences>
    <externalReference r:id="rId9"/>
  </externalReferences>
  <definedNames>
    <definedName name="_xlnm.Print_Area" localSheetId="1">Aktivet!$A$1:$G$66</definedName>
    <definedName name="_xlnm.Print_Area" localSheetId="7">Detaje!$A$1:$G$52</definedName>
    <definedName name="_xlnm.Print_Area" localSheetId="4">'Fluksi 2'!$A$1:$F$46</definedName>
    <definedName name="_xlnm.Print_Area" localSheetId="5">'Kapitali 2'!$A$1:$M$28</definedName>
    <definedName name="_xlnm.Print_Area" localSheetId="0">Kop.!$B$1:$K$57</definedName>
    <definedName name="_xlnm.Print_Area" localSheetId="2">Pasivet!$A$1:$G$58</definedName>
    <definedName name="_xlnm.Print_Area" localSheetId="3">Rez.2!#REF!</definedName>
  </definedNames>
  <calcPr calcId="124519"/>
</workbook>
</file>

<file path=xl/calcChain.xml><?xml version="1.0" encoding="utf-8"?>
<calcChain xmlns="http://schemas.openxmlformats.org/spreadsheetml/2006/main">
  <c r="H11" i="14"/>
  <c r="H12"/>
  <c r="H13"/>
  <c r="H14"/>
  <c r="M19" i="21"/>
  <c r="M14"/>
  <c r="K14"/>
  <c r="K6" i="20"/>
  <c r="K7"/>
  <c r="D17"/>
  <c r="E17"/>
  <c r="F17"/>
  <c r="G17"/>
  <c r="H17"/>
  <c r="I17"/>
  <c r="J17"/>
  <c r="K17"/>
  <c r="L17"/>
  <c r="D19"/>
  <c r="E19"/>
  <c r="F19"/>
  <c r="G19"/>
  <c r="H19"/>
  <c r="I19"/>
  <c r="J19"/>
  <c r="K19"/>
  <c r="L19"/>
  <c r="D28"/>
  <c r="E28"/>
  <c r="F28"/>
  <c r="G28"/>
  <c r="H28"/>
  <c r="I28"/>
  <c r="J28"/>
  <c r="K28"/>
  <c r="L28"/>
  <c r="F10" i="14"/>
  <c r="F19"/>
  <c r="H18" s="1"/>
  <c r="F13"/>
  <c r="H20" s="1"/>
  <c r="F15"/>
  <c r="G15"/>
  <c r="F36" i="4"/>
  <c r="F58"/>
  <c r="F22"/>
  <c r="F21"/>
  <c r="F9"/>
  <c r="E48" i="26"/>
  <c r="E47"/>
  <c r="E49" s="1"/>
  <c r="D26" s="1"/>
  <c r="D29" s="1"/>
  <c r="E29"/>
  <c r="F8" i="1"/>
  <c r="F46" i="18"/>
  <c r="L143" i="21"/>
  <c r="L131"/>
  <c r="L56"/>
  <c r="L59" s="1"/>
  <c r="L55"/>
  <c r="M6" i="20"/>
  <c r="M7"/>
  <c r="M17" s="1"/>
  <c r="M19" s="1"/>
  <c r="M28" s="1"/>
  <c r="M8"/>
  <c r="M9"/>
  <c r="F20" i="18"/>
  <c r="E46"/>
  <c r="E44"/>
  <c r="H7" i="14"/>
  <c r="H8"/>
  <c r="H9"/>
  <c r="H10"/>
  <c r="H17"/>
  <c r="H19"/>
  <c r="H21"/>
  <c r="H22"/>
  <c r="H23"/>
  <c r="H26"/>
  <c r="H27"/>
  <c r="H28"/>
  <c r="H29"/>
  <c r="H30"/>
  <c r="H31"/>
  <c r="H32"/>
  <c r="H33"/>
  <c r="H34"/>
  <c r="H35"/>
  <c r="H36"/>
  <c r="H38"/>
  <c r="H39"/>
  <c r="H40"/>
  <c r="H41"/>
  <c r="H43"/>
  <c r="H45"/>
  <c r="H46"/>
  <c r="H47"/>
  <c r="H48"/>
  <c r="H51"/>
  <c r="H55"/>
  <c r="H57"/>
  <c r="H9" i="4"/>
  <c r="H10"/>
  <c r="H12"/>
  <c r="H13"/>
  <c r="H14"/>
  <c r="H15"/>
  <c r="H18"/>
  <c r="H19"/>
  <c r="H21"/>
  <c r="H24"/>
  <c r="H25"/>
  <c r="H28"/>
  <c r="H29"/>
  <c r="H30"/>
  <c r="H31"/>
  <c r="H32"/>
  <c r="H33"/>
  <c r="H34"/>
  <c r="H35"/>
  <c r="H36"/>
  <c r="H37"/>
  <c r="H38"/>
  <c r="H40"/>
  <c r="H42"/>
  <c r="H43"/>
  <c r="H44"/>
  <c r="H45"/>
  <c r="H46"/>
  <c r="H47"/>
  <c r="H48"/>
  <c r="H50"/>
  <c r="H51"/>
  <c r="H53"/>
  <c r="H54"/>
  <c r="H55"/>
  <c r="H56"/>
  <c r="H58"/>
  <c r="H59"/>
  <c r="H60"/>
  <c r="H61"/>
  <c r="H62"/>
  <c r="H63"/>
  <c r="H64"/>
  <c r="C1" i="20" l="1"/>
  <c r="C1" i="18"/>
  <c r="E1" i="16"/>
  <c r="E1" i="14"/>
  <c r="J27" i="20"/>
  <c r="H27"/>
  <c r="K26"/>
  <c r="M26" s="1"/>
  <c r="M27" s="1"/>
  <c r="J21"/>
  <c r="K21" s="1"/>
  <c r="M21" s="1"/>
  <c r="J15"/>
  <c r="I15"/>
  <c r="K15" s="1"/>
  <c r="H15"/>
  <c r="K14"/>
  <c r="L7"/>
  <c r="C17"/>
  <c r="C19" s="1"/>
  <c r="C28" s="1"/>
  <c r="K5"/>
  <c r="M5" l="1"/>
  <c r="K27"/>
  <c r="F41" i="18"/>
  <c r="E33"/>
  <c r="E41" s="1"/>
  <c r="F29"/>
  <c r="E29"/>
  <c r="E19"/>
  <c r="E11"/>
  <c r="E10"/>
  <c r="G16" i="16"/>
  <c r="H16"/>
  <c r="E1" i="4"/>
  <c r="G54" i="14"/>
  <c r="F54"/>
  <c r="F53"/>
  <c r="H53" s="1"/>
  <c r="F52"/>
  <c r="H52" s="1"/>
  <c r="F50"/>
  <c r="H50" s="1"/>
  <c r="G49"/>
  <c r="G37"/>
  <c r="F37"/>
  <c r="G25"/>
  <c r="F25"/>
  <c r="G17"/>
  <c r="F16"/>
  <c r="H15" s="1"/>
  <c r="G20" i="4"/>
  <c r="G16" s="1"/>
  <c r="G8"/>
  <c r="G57"/>
  <c r="F57"/>
  <c r="F52"/>
  <c r="H52" s="1"/>
  <c r="G49"/>
  <c r="F49"/>
  <c r="H49" s="1"/>
  <c r="G41"/>
  <c r="F41"/>
  <c r="H41" s="1"/>
  <c r="G27"/>
  <c r="F27"/>
  <c r="H27" s="1"/>
  <c r="F26"/>
  <c r="H26" s="1"/>
  <c r="F23"/>
  <c r="H23" s="1"/>
  <c r="H22"/>
  <c r="F17"/>
  <c r="H17" s="1"/>
  <c r="G11"/>
  <c r="F11"/>
  <c r="H11" s="1"/>
  <c r="H25" i="14" l="1"/>
  <c r="H37"/>
  <c r="F49"/>
  <c r="H57" i="4"/>
  <c r="G6" i="14"/>
  <c r="G24" s="1"/>
  <c r="H16"/>
  <c r="F56"/>
  <c r="H54"/>
  <c r="H49"/>
  <c r="E20" i="18"/>
  <c r="E43" s="1"/>
  <c r="F43"/>
  <c r="F8" i="4"/>
  <c r="H8" s="1"/>
  <c r="F20"/>
  <c r="G56" i="14"/>
  <c r="F6"/>
  <c r="F42"/>
  <c r="G42"/>
  <c r="F65" i="4"/>
  <c r="G65"/>
  <c r="G39"/>
  <c r="H42" i="14" l="1"/>
  <c r="G44"/>
  <c r="G58" s="1"/>
  <c r="H56"/>
  <c r="F24"/>
  <c r="H6"/>
  <c r="H65" i="4"/>
  <c r="F16"/>
  <c r="H16" s="1"/>
  <c r="H20"/>
  <c r="G66"/>
  <c r="H24" i="14" l="1"/>
  <c r="F44"/>
  <c r="G67" i="4"/>
  <c r="G59" i="14"/>
  <c r="F39" i="4"/>
  <c r="H44" i="14" l="1"/>
  <c r="F58"/>
  <c r="H58" s="1"/>
  <c r="H39" i="4"/>
  <c r="F66"/>
  <c r="H66" l="1"/>
  <c r="F59" i="14"/>
  <c r="F67" i="4"/>
</calcChain>
</file>

<file path=xl/sharedStrings.xml><?xml version="1.0" encoding="utf-8"?>
<sst xmlns="http://schemas.openxmlformats.org/spreadsheetml/2006/main" count="742" uniqueCount="408">
  <si>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</si>
  <si>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</si>
  <si>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</si>
  <si>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</si>
  <si>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</si>
  <si>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</si>
  <si>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</si>
  <si>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</si>
  <si>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</si>
  <si>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</si>
  <si>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</si>
  <si>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</si>
  <si>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</si>
  <si>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</si>
  <si>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</si>
  <si>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</si>
  <si>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</si>
  <si>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</si>
  <si>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</si>
  <si>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</si>
  <si>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</si>
  <si>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</si>
  <si>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</si>
  <si>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</si>
  <si>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</si>
  <si>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</si>
  <si>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</si>
  <si>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</si>
  <si>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</si>
  <si>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</si>
  <si>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</si>
  <si>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</si>
  <si>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</si>
  <si>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</si>
  <si>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</si>
  <si>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</si>
  <si>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</si>
  <si>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</si>
  <si>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</si>
  <si>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</si>
  <si>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</si>
  <si>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</si>
  <si>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</si>
  <si>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</si>
  <si>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</si>
  <si>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Emertimi</t>
  </si>
  <si>
    <t>(   ________________  )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</si>
  <si>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</si>
  <si>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</si>
  <si>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</si>
  <si>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</si>
  <si>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</si>
  <si>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</si>
  <si>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</si>
  <si>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</si>
  <si>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</si>
  <si>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</si>
  <si>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</si>
  <si>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</si>
  <si>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</si>
  <si>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</si>
  <si>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</si>
  <si>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</si>
  <si>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</si>
  <si>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</si>
  <si>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</si>
  <si>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</si>
  <si>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</si>
  <si>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</si>
  <si>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</si>
  <si>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</si>
  <si>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</si>
  <si>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</si>
  <si>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</si>
  <si>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</si>
  <si>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</si>
  <si>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Pershkrimi  i  Elementeve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</si>
  <si>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</si>
  <si>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</si>
  <si>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</si>
  <si>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</si>
  <si>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</si>
  <si>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</si>
  <si>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</si>
  <si>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</si>
  <si>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</si>
  <si>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</si>
  <si>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</si>
  <si>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B</t>
  </si>
  <si>
    <t>Emertimi dhe Forma ligjore</t>
  </si>
  <si>
    <t>Tatim ne burim</t>
  </si>
  <si>
    <t>JO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</si>
  <si>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</si>
  <si>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</si>
  <si>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</si>
  <si>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</si>
  <si>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</si>
  <si>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</si>
  <si>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</si>
  <si>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</si>
  <si>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</si>
  <si>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</si>
  <si>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</si>
  <si>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</si>
  <si>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</si>
  <si>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</si>
  <si>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</si>
  <si>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</si>
  <si>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</si>
  <si>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</si>
  <si>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</si>
  <si>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</si>
  <si>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</si>
  <si>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</si>
  <si>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</si>
  <si>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</si>
  <si>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</si>
  <si>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</si>
  <si>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</si>
  <si>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</si>
  <si>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</si>
  <si>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</si>
  <si>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</si>
  <si>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</si>
  <si>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</si>
  <si>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</si>
  <si>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</si>
  <si>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</si>
  <si>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</si>
  <si>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</si>
  <si>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</si>
  <si>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</si>
  <si>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</si>
  <si>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</si>
  <si>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</si>
  <si>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</si>
  <si>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</si>
  <si>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</si>
  <si>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</si>
  <si>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</si>
  <si>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</si>
  <si>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</si>
  <si>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</si>
  <si>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</si>
  <si>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</si>
  <si>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</si>
  <si>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</si>
  <si>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</si>
  <si>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</si>
  <si>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TVSh e paguar gjate vitit</t>
  </si>
  <si>
    <t>PO</t>
  </si>
  <si>
    <t>LEKE</t>
  </si>
  <si>
    <t>===========</t>
  </si>
  <si>
    <t>llogari</t>
  </si>
  <si>
    <t>emertim</t>
  </si>
  <si>
    <t>debi</t>
  </si>
  <si>
    <t>==================</t>
  </si>
  <si>
    <t>&lt;sado&gt;,,,kredi</t>
  </si>
  <si>
    <t>Tirane</t>
  </si>
  <si>
    <t>Kuota sig.shoq.e perkrah.shoq</t>
  </si>
  <si>
    <t>Viti   2015</t>
  </si>
  <si>
    <t>01.01.2015</t>
  </si>
  <si>
    <t>31.12.2015</t>
  </si>
  <si>
    <t>31.03.2016</t>
  </si>
  <si>
    <t>Pasqyra e Pozicionit Financiar (Bilanci)</t>
  </si>
  <si>
    <t>Aktivet Afatshkurtra</t>
  </si>
  <si>
    <t>►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</si>
  <si>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</si>
  <si>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</si>
  <si>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</si>
  <si>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</si>
  <si>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</si>
  <si>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</si>
  <si>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</si>
  <si>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</si>
  <si>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</si>
  <si>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TVSH</t>
  </si>
  <si>
    <t>Tatim fitimi</t>
  </si>
  <si>
    <t>Kapital i nënshkruar i papaguar</t>
  </si>
  <si>
    <t>Debitore &amp; kreditore te tjere</t>
  </si>
  <si>
    <t xml:space="preserve">Parapagime 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</si>
  <si>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</si>
  <si>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</si>
  <si>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</si>
  <si>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</si>
  <si>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</si>
  <si>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</si>
  <si>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</si>
  <si>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</si>
  <si>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</si>
  <si>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</si>
  <si>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</si>
  <si>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</si>
  <si>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</si>
  <si>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</si>
  <si>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</si>
  <si>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</si>
  <si>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</si>
  <si>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</si>
  <si>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</si>
  <si>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</si>
  <si>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</si>
  <si>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</si>
  <si>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</si>
  <si>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</si>
  <si>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</si>
  <si>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</si>
  <si>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</si>
  <si>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</si>
  <si>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</si>
  <si>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</si>
  <si>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</si>
  <si>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</si>
  <si>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</si>
  <si>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</si>
  <si>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</si>
  <si>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</si>
  <si>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</si>
  <si>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</si>
  <si>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</si>
  <si>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</si>
  <si>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</si>
  <si>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</si>
  <si>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</si>
  <si>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</si>
  <si>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Te pagueshme per TVSH</t>
  </si>
  <si>
    <t>Te pagueshme per tatim page</t>
  </si>
  <si>
    <t>Te pagueshme per tatim ne burim</t>
  </si>
  <si>
    <t>Te pagueshme per tatim fitim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</si>
  <si>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</si>
  <si>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</si>
  <si>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</si>
  <si>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</si>
  <si>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</si>
  <si>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</si>
  <si>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</si>
  <si>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</si>
  <si>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</si>
  <si>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</si>
  <si>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</si>
  <si>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</si>
  <si>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</si>
  <si>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</si>
  <si>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</si>
  <si>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</si>
  <si>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</si>
  <si>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</si>
  <si>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</si>
  <si>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</si>
  <si>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</si>
  <si>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</si>
  <si>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</si>
  <si>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</si>
  <si>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</si>
  <si>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</si>
  <si>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Të ardhura nga aktiviteti i shfrytëzimit</t>
  </si>
  <si>
    <t>X</t>
  </si>
  <si>
    <t>Ndryshimi në inventarin e produkteve të gatshme dhe prodhimit në proces</t>
  </si>
  <si>
    <t>( X )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</si>
  <si>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</si>
  <si>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</si>
  <si>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</si>
  <si>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</si>
  <si>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</si>
  <si>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</si>
  <si>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</si>
  <si>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</si>
  <si>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</si>
  <si>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</si>
  <si>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</si>
  <si>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</si>
  <si>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</si>
  <si>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</si>
  <si>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</si>
  <si>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</si>
  <si>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</si>
  <si>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</si>
  <si>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</si>
  <si>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</si>
  <si>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</si>
  <si>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</si>
  <si>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</si>
  <si>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</si>
  <si>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</si>
  <si>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</si>
  <si>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</si>
  <si>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</si>
  <si>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</si>
  <si>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</si>
  <si>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</si>
  <si>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</si>
  <si>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</si>
  <si>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</si>
  <si>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</si>
  <si>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</si>
  <si>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</si>
  <si>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</si>
  <si>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</si>
  <si>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</si>
  <si>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</si>
  <si>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</si>
  <si>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e Performancës</t>
  </si>
  <si>
    <t>(Pasqyra e të ardhurave dhe shpenzimeve)</t>
  </si>
  <si>
    <t>Formati 1 – Shpenzimet e shfrytëzimit të klasifikuara sipas natyrës</t>
  </si>
  <si>
    <t xml:space="preserve">Pasqyra e të Ardhurave Gjithëpërfshirëse  </t>
  </si>
  <si>
    <t>Pasqyra   e   Fluksit   te Mjeteve   Monetare</t>
  </si>
  <si>
    <t>(metoda indirekte)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</si>
  <si>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</si>
  <si>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</si>
  <si>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</si>
  <si>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</si>
  <si>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</si>
  <si>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</si>
  <si>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</si>
  <si>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</si>
  <si>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</si>
  <si>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</si>
  <si>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</si>
  <si>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</si>
  <si>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</si>
  <si>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</si>
  <si>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</si>
  <si>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</si>
  <si>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</si>
  <si>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</si>
  <si>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</si>
  <si>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</si>
  <si>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</si>
  <si>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</si>
  <si>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</si>
  <si>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</si>
  <si>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</si>
  <si>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</si>
  <si>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</si>
  <si>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</si>
  <si>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</si>
  <si>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</si>
  <si>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</si>
  <si>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</si>
  <si>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</si>
  <si>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</si>
  <si>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</si>
  <si>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</si>
  <si>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</si>
  <si>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</si>
  <si>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</si>
  <si>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</si>
  <si>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</si>
  <si>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</si>
  <si>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</si>
  <si>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</si>
  <si>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Interesa Jo-Kontrollues</t>
  </si>
  <si>
    <t>Pozicioni financiar më 31 dhjetor 2013</t>
  </si>
  <si>
    <t>Efekti i ndryshimeve në politikat kontabël</t>
  </si>
  <si>
    <t>Pozicioni financiar i rideklaruar më 1 janar 2014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</si>
  <si>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</si>
  <si>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</si>
  <si>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</si>
  <si>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</si>
  <si>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</si>
  <si>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</si>
  <si>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</si>
  <si>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i rideklaruar më 31 dhjetor 2014</t>
  </si>
  <si>
    <t>Pozicioni financiar i rideklaruar më 1 janar 2015</t>
  </si>
  <si>
    <t>Pozicioni financiar më 31 dhjetor 2015</t>
  </si>
  <si>
    <t>Shoqeria</t>
  </si>
  <si>
    <t>HYDROPROJEKT</t>
  </si>
  <si>
    <t>K81323009J</t>
  </si>
  <si>
    <t>RR.BARRIKADAVE. Pallati Ndertimi , Vila 9 shk.1 kati 4</t>
  </si>
  <si>
    <t>23.01.2008</t>
  </si>
  <si>
    <t>Prodhim, tregetim te energjishe elektrike</t>
  </si>
  <si>
    <t>studim, projektim, ndertim, hidrocentralesh etj</t>
  </si>
  <si>
    <t>Hydroprojket</t>
  </si>
  <si>
    <t>13-15</t>
  </si>
  <si>
    <t>faqe,,1</t>
  </si>
  <si>
    <t>SALDO LLOGARI/ANALITIK</t>
  </si>
  <si>
    <t>E,me,31.12.2015</t>
  </si>
  <si>
    <t>24.02.2016,18:31</t>
  </si>
  <si>
    <t>===============================</t>
  </si>
  <si>
    <t>Kap.Themel.Shoq</t>
  </si>
  <si>
    <t>Studime Mjedisore</t>
  </si>
  <si>
    <t>Qazim Muceku</t>
  </si>
  <si>
    <t>Paga e shperblime</t>
  </si>
  <si>
    <t>Sigurime shoqerore</t>
  </si>
  <si>
    <t>TVSH blerje</t>
  </si>
  <si>
    <t>TVSH per tatimet</t>
  </si>
  <si>
    <t>Ort:Kap.nenshkr.paderdhur</t>
  </si>
  <si>
    <t>Bardhyl Muceku ALL</t>
  </si>
  <si>
    <t>Bardhyl Muceku Eur</t>
  </si>
  <si>
    <t>37,520.81î</t>
  </si>
  <si>
    <t>Shp.per t'u shperndare</t>
  </si>
  <si>
    <t>Banka Popullore leke</t>
  </si>
  <si>
    <t>Sigurim garanci kontrate</t>
  </si>
  <si>
    <t>Qira</t>
  </si>
  <si>
    <t>Veprime noteriale</t>
  </si>
  <si>
    <t>Konsulence fiskale</t>
  </si>
  <si>
    <t>Komision transferte</t>
  </si>
  <si>
    <t>Komision per Mbajtje</t>
  </si>
  <si>
    <t>Interesa debitore</t>
  </si>
  <si>
    <t>Taksa bashkie</t>
  </si>
  <si>
    <t>Pagat e personelit</t>
  </si>
  <si>
    <t>Penalitete,gjoba,demshperblim</t>
  </si>
  <si>
    <t>Shp. per zyre</t>
  </si>
  <si>
    <t>Humbje nga c/kembimit</t>
  </si>
  <si>
    <t>TR nga c/kembimit</t>
  </si>
  <si>
    <t>TR nga interesa</t>
  </si>
  <si>
    <t>banka Popullore</t>
  </si>
  <si>
    <t>lek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</si>
</sst>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imes New Roman"/>
      <family val="1"/>
    </font>
    <font>
      <i/>
      <sz val="10"/>
      <color theme="1" tint="0.34998626667073579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9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16" applyNumberFormat="0" applyAlignment="0" applyProtection="0"/>
    <xf numFmtId="0" fontId="38" fillId="28" borderId="17" applyNumberFormat="0" applyAlignment="0" applyProtection="0"/>
    <xf numFmtId="16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16" applyNumberFormat="0" applyAlignment="0" applyProtection="0"/>
    <xf numFmtId="0" fontId="45" fillId="0" borderId="21" applyNumberFormat="0" applyFill="0" applyAlignment="0" applyProtection="0"/>
    <xf numFmtId="0" fontId="46" fillId="31" borderId="0" applyNumberFormat="0" applyBorder="0" applyAlignment="0" applyProtection="0"/>
    <xf numFmtId="0" fontId="34" fillId="0" borderId="0"/>
    <xf numFmtId="0" fontId="34" fillId="32" borderId="22" applyNumberFormat="0" applyFont="0" applyAlignment="0" applyProtection="0"/>
    <xf numFmtId="0" fontId="47" fillId="27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" fillId="32" borderId="22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</cellStyleXfs>
  <cellXfs count="3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0" fontId="3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3" fillId="0" borderId="11" xfId="0" applyFont="1" applyBorder="1"/>
    <xf numFmtId="0" fontId="13" fillId="0" borderId="9" xfId="0" applyFont="1" applyBorder="1"/>
    <xf numFmtId="0" fontId="13" fillId="0" borderId="12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4" xfId="0" applyFont="1" applyBorder="1" applyAlignment="1">
      <alignment vertical="center"/>
    </xf>
    <xf numFmtId="3" fontId="24" fillId="0" borderId="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/>
    <xf numFmtId="0" fontId="21" fillId="0" borderId="6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5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/>
    <xf numFmtId="0" fontId="0" fillId="0" borderId="7" xfId="0" applyBorder="1"/>
    <xf numFmtId="0" fontId="7" fillId="0" borderId="7" xfId="0" applyFont="1" applyBorder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10" xfId="0" applyBorder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1" fillId="0" borderId="0" xfId="0" applyFont="1" applyBorder="1"/>
    <xf numFmtId="0" fontId="21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23" fillId="0" borderId="0" xfId="0" applyFont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31" fillId="0" borderId="0" xfId="0" applyFont="1" applyFill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3" fillId="0" borderId="7" xfId="0" applyFont="1" applyBorder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/>
    <xf numFmtId="0" fontId="32" fillId="0" borderId="0" xfId="0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0" fontId="3" fillId="0" borderId="0" xfId="0" applyFont="1" applyFill="1" applyBorder="1"/>
    <xf numFmtId="3" fontId="0" fillId="0" borderId="7" xfId="0" applyNumberFormat="1" applyBorder="1"/>
    <xf numFmtId="3" fontId="0" fillId="0" borderId="7" xfId="0" applyNumberFormat="1" applyBorder="1" applyAlignment="1"/>
    <xf numFmtId="3" fontId="33" fillId="0" borderId="7" xfId="0" applyNumberFormat="1" applyFont="1" applyBorder="1" applyAlignment="1">
      <alignment vertical="center"/>
    </xf>
    <xf numFmtId="4" fontId="0" fillId="0" borderId="7" xfId="0" applyNumberFormat="1" applyBorder="1"/>
    <xf numFmtId="4" fontId="7" fillId="0" borderId="7" xfId="0" applyNumberFormat="1" applyFont="1" applyBorder="1" applyAlignment="1"/>
    <xf numFmtId="4" fontId="0" fillId="0" borderId="10" xfId="0" applyNumberFormat="1" applyBorder="1"/>
    <xf numFmtId="3" fontId="0" fillId="0" borderId="10" xfId="0" applyNumberFormat="1" applyBorder="1"/>
    <xf numFmtId="4" fontId="0" fillId="0" borderId="0" xfId="0" applyNumberFormat="1" applyBorder="1"/>
    <xf numFmtId="3" fontId="0" fillId="0" borderId="0" xfId="0" applyNumberFormat="1" applyBorder="1"/>
    <xf numFmtId="4" fontId="7" fillId="0" borderId="7" xfId="0" applyNumberFormat="1" applyFont="1" applyBorder="1"/>
    <xf numFmtId="3" fontId="7" fillId="0" borderId="7" xfId="0" applyNumberFormat="1" applyFont="1" applyBorder="1"/>
    <xf numFmtId="0" fontId="27" fillId="0" borderId="9" xfId="0" applyFont="1" applyBorder="1"/>
    <xf numFmtId="0" fontId="23" fillId="0" borderId="0" xfId="0" applyFont="1" applyBorder="1" applyAlignment="1">
      <alignment horizontal="left"/>
    </xf>
    <xf numFmtId="3" fontId="6" fillId="0" borderId="7" xfId="0" applyNumberFormat="1" applyFont="1" applyBorder="1" applyAlignment="1">
      <alignment vertical="center"/>
    </xf>
    <xf numFmtId="166" fontId="0" fillId="0" borderId="10" xfId="28" applyNumberFormat="1" applyFont="1" applyBorder="1" applyAlignment="1">
      <alignment horizontal="right"/>
    </xf>
    <xf numFmtId="3" fontId="21" fillId="0" borderId="7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65" fontId="0" fillId="0" borderId="7" xfId="0" applyNumberFormat="1" applyBorder="1"/>
    <xf numFmtId="3" fontId="3" fillId="0" borderId="7" xfId="0" applyNumberFormat="1" applyFont="1" applyBorder="1" applyAlignment="1">
      <alignment vertical="center"/>
    </xf>
    <xf numFmtId="0" fontId="3" fillId="0" borderId="7" xfId="0" applyFont="1" applyBorder="1" applyAlignment="1"/>
    <xf numFmtId="0" fontId="8" fillId="0" borderId="10" xfId="0" applyFont="1" applyBorder="1" applyAlignment="1">
      <alignment horizontal="center"/>
    </xf>
    <xf numFmtId="0" fontId="0" fillId="0" borderId="14" xfId="0" applyFill="1" applyBorder="1" applyAlignment="1"/>
    <xf numFmtId="0" fontId="3" fillId="0" borderId="6" xfId="0" applyFont="1" applyFill="1" applyBorder="1" applyAlignment="1"/>
    <xf numFmtId="0" fontId="0" fillId="0" borderId="14" xfId="0" applyBorder="1" applyAlignment="1"/>
    <xf numFmtId="0" fontId="0" fillId="0" borderId="25" xfId="0" applyBorder="1"/>
    <xf numFmtId="0" fontId="0" fillId="0" borderId="26" xfId="0" applyBorder="1"/>
    <xf numFmtId="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" fontId="0" fillId="0" borderId="29" xfId="0" applyNumberFormat="1" applyBorder="1"/>
    <xf numFmtId="0" fontId="0" fillId="0" borderId="34" xfId="0" applyBorder="1"/>
    <xf numFmtId="0" fontId="0" fillId="0" borderId="35" xfId="0" applyBorder="1"/>
    <xf numFmtId="4" fontId="0" fillId="0" borderId="32" xfId="0" applyNumberFormat="1" applyBorder="1"/>
    <xf numFmtId="164" fontId="0" fillId="0" borderId="7" xfId="28" applyFont="1" applyBorder="1" applyAlignment="1"/>
    <xf numFmtId="3" fontId="0" fillId="0" borderId="0" xfId="0" applyNumberFormat="1"/>
    <xf numFmtId="0" fontId="21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0" fillId="0" borderId="27" xfId="0" applyNumberFormat="1" applyBorder="1"/>
    <xf numFmtId="4" fontId="0" fillId="0" borderId="33" xfId="0" applyNumberFormat="1" applyBorder="1"/>
    <xf numFmtId="0" fontId="21" fillId="0" borderId="8" xfId="0" applyFont="1" applyBorder="1" applyAlignment="1">
      <alignment vertical="center"/>
    </xf>
    <xf numFmtId="1" fontId="2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21" fillId="0" borderId="7" xfId="28" applyNumberFormat="1" applyFont="1" applyBorder="1" applyAlignment="1">
      <alignment horizontal="right" vertical="center"/>
    </xf>
    <xf numFmtId="166" fontId="3" fillId="0" borderId="7" xfId="28" applyNumberFormat="1" applyFont="1" applyBorder="1" applyAlignment="1">
      <alignment horizontal="right" vertical="center"/>
    </xf>
    <xf numFmtId="0" fontId="52" fillId="0" borderId="14" xfId="0" applyFont="1" applyBorder="1" applyAlignment="1">
      <alignment vertical="center"/>
    </xf>
    <xf numFmtId="3" fontId="52" fillId="0" borderId="7" xfId="0" applyNumberFormat="1" applyFont="1" applyBorder="1" applyAlignment="1">
      <alignment vertical="center"/>
    </xf>
    <xf numFmtId="166" fontId="52" fillId="0" borderId="7" xfId="28" applyNumberFormat="1" applyFont="1" applyBorder="1" applyAlignment="1">
      <alignment horizontal="right" vertical="center"/>
    </xf>
    <xf numFmtId="0" fontId="5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6" fontId="3" fillId="0" borderId="7" xfId="28" applyNumberFormat="1" applyFont="1" applyBorder="1" applyAlignment="1">
      <alignment vertical="center"/>
    </xf>
    <xf numFmtId="1" fontId="2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3" fontId="3" fillId="0" borderId="7" xfId="0" applyNumberFormat="1" applyFont="1" applyBorder="1"/>
    <xf numFmtId="0" fontId="4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51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0" fontId="55" fillId="0" borderId="0" xfId="58" applyFont="1"/>
    <xf numFmtId="0" fontId="55" fillId="0" borderId="0" xfId="58" applyFont="1" applyAlignment="1">
      <alignment vertical="center"/>
    </xf>
    <xf numFmtId="0" fontId="55" fillId="0" borderId="7" xfId="58" applyFont="1" applyBorder="1"/>
    <xf numFmtId="0" fontId="57" fillId="0" borderId="7" xfId="58" applyFont="1" applyBorder="1" applyAlignment="1">
      <alignment vertical="center" textRotation="90" wrapText="1"/>
    </xf>
    <xf numFmtId="0" fontId="58" fillId="0" borderId="7" xfId="58" applyFont="1" applyBorder="1" applyAlignment="1">
      <alignment horizontal="center" vertical="center" textRotation="90"/>
    </xf>
    <xf numFmtId="0" fontId="58" fillId="0" borderId="7" xfId="58" applyFont="1" applyBorder="1" applyAlignment="1">
      <alignment horizontal="center" vertical="center" textRotation="90" wrapText="1"/>
    </xf>
    <xf numFmtId="0" fontId="58" fillId="0" borderId="7" xfId="58" applyFont="1" applyBorder="1" applyAlignment="1">
      <alignment vertical="center" wrapText="1"/>
    </xf>
    <xf numFmtId="3" fontId="58" fillId="0" borderId="7" xfId="58" applyNumberFormat="1" applyFont="1" applyBorder="1" applyAlignment="1">
      <alignment horizontal="center" vertical="center" wrapText="1"/>
    </xf>
    <xf numFmtId="0" fontId="58" fillId="0" borderId="7" xfId="58" applyFont="1" applyBorder="1" applyAlignment="1">
      <alignment horizontal="center" vertical="center" wrapText="1"/>
    </xf>
    <xf numFmtId="0" fontId="57" fillId="0" borderId="7" xfId="58" applyFont="1" applyBorder="1" applyAlignment="1">
      <alignment vertical="center" wrapText="1"/>
    </xf>
    <xf numFmtId="0" fontId="57" fillId="0" borderId="7" xfId="58" applyFont="1" applyBorder="1" applyAlignment="1">
      <alignment horizontal="center" vertical="center" wrapText="1"/>
    </xf>
    <xf numFmtId="3" fontId="55" fillId="0" borderId="0" xfId="58" applyNumberFormat="1" applyFont="1"/>
    <xf numFmtId="3" fontId="57" fillId="0" borderId="7" xfId="58" applyNumberFormat="1" applyFont="1" applyBorder="1" applyAlignment="1">
      <alignment horizontal="center" vertical="center" wrapText="1"/>
    </xf>
    <xf numFmtId="0" fontId="18" fillId="0" borderId="0" xfId="0" applyFont="1"/>
    <xf numFmtId="43" fontId="0" fillId="0" borderId="0" xfId="0" applyNumberFormat="1"/>
    <xf numFmtId="0" fontId="18" fillId="0" borderId="9" xfId="0" applyFont="1" applyBorder="1"/>
    <xf numFmtId="4" fontId="0" fillId="0" borderId="30" xfId="0" applyNumberFormat="1" applyBorder="1"/>
    <xf numFmtId="4" fontId="0" fillId="0" borderId="35" xfId="0" applyNumberFormat="1" applyBorder="1"/>
    <xf numFmtId="43" fontId="59" fillId="0" borderId="0" xfId="28" applyNumberFormat="1" applyFont="1"/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6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1" fontId="8" fillId="0" borderId="9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0" xfId="58" applyFont="1" applyAlignment="1">
      <alignment horizont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33" fillId="0" borderId="6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3" fillId="0" borderId="10" xfId="0" quotePrefix="1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59">
    <cellStyle name="20% - Accent1" xfId="1" builtinId="30" customBuiltin="1"/>
    <cellStyle name="20% - Accent1 2" xfId="46"/>
    <cellStyle name="20% - Accent2" xfId="2" builtinId="34" customBuiltin="1"/>
    <cellStyle name="20% - Accent2 2" xfId="48"/>
    <cellStyle name="20% - Accent3" xfId="3" builtinId="38" customBuiltin="1"/>
    <cellStyle name="20% - Accent3 2" xfId="50"/>
    <cellStyle name="20% - Accent4" xfId="4" builtinId="42" customBuiltin="1"/>
    <cellStyle name="20% - Accent4 2" xfId="52"/>
    <cellStyle name="20% - Accent5" xfId="5" builtinId="46" customBuiltin="1"/>
    <cellStyle name="20% - Accent5 2" xfId="54"/>
    <cellStyle name="20% - Accent6" xfId="6" builtinId="50" customBuiltin="1"/>
    <cellStyle name="20% - Accent6 2" xfId="56"/>
    <cellStyle name="40% - Accent1" xfId="7" builtinId="31" customBuiltin="1"/>
    <cellStyle name="40% - Accent1 2" xfId="47"/>
    <cellStyle name="40% - Accent2" xfId="8" builtinId="35" customBuiltin="1"/>
    <cellStyle name="40% - Accent2 2" xfId="49"/>
    <cellStyle name="40% - Accent3" xfId="9" builtinId="39" customBuiltin="1"/>
    <cellStyle name="40% - Accent3 2" xfId="51"/>
    <cellStyle name="40% - Accent4" xfId="10" builtinId="43" customBuiltin="1"/>
    <cellStyle name="40% - Accent4 2" xfId="53"/>
    <cellStyle name="40% - Accent5" xfId="11" builtinId="47" customBuiltin="1"/>
    <cellStyle name="40% - Accent5 2" xfId="55"/>
    <cellStyle name="40% - Accent6" xfId="12" builtinId="51" customBuiltin="1"/>
    <cellStyle name="40% - Accent6 2" xfId="5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58"/>
    <cellStyle name="Normal 3" xfId="44"/>
    <cellStyle name="Note 2" xfId="39"/>
    <cellStyle name="Note 3" xfId="45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stina%20share/Andia%20Documents/Todini/Todini%202015/BILANC/15%20Bilanc%20SKK_Todini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Details 2015"/>
      <sheetName val="P&amp;L 2015"/>
      <sheetName val="PASH 1"/>
      <sheetName val="Fluksi 2"/>
      <sheetName val="Kapitali 1"/>
      <sheetName val="Pasq.per AMM1"/>
      <sheetName val="Inv.Mjete Transporti"/>
      <sheetName val="Shenimet spjeguese"/>
      <sheetName val="Shenimet vazhdimi"/>
      <sheetName val="1"/>
      <sheetName val="2"/>
      <sheetName val="3"/>
    </sheetNames>
    <sheetDataSet>
      <sheetData sheetId="0" refreshError="1"/>
      <sheetData sheetId="1">
        <row r="6">
          <cell r="F6">
            <v>16982046.109999999</v>
          </cell>
        </row>
      </sheetData>
      <sheetData sheetId="2">
        <row r="6">
          <cell r="I6">
            <v>-823461355.3499999</v>
          </cell>
        </row>
      </sheetData>
      <sheetData sheetId="3"/>
      <sheetData sheetId="4"/>
      <sheetData sheetId="5">
        <row r="50">
          <cell r="F50" t="str">
            <v>X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K58"/>
  <sheetViews>
    <sheetView view="pageBreakPreview" topLeftCell="A22" workbookViewId="0">
      <selection activeCell="G17" sqref="G17"/>
    </sheetView>
  </sheetViews>
  <sheetFormatPr defaultRowHeight="12.75"/>
  <cols>
    <col min="1" max="1" width="16.140625" style="19" customWidth="1"/>
    <col min="2" max="3" width="9.140625" style="19"/>
    <col min="4" max="4" width="9.28515625" style="19" customWidth="1"/>
    <col min="5" max="5" width="9.7109375" style="19" customWidth="1"/>
    <col min="6" max="6" width="12.85546875" style="19" customWidth="1"/>
    <col min="7" max="7" width="5.42578125" style="19" customWidth="1"/>
    <col min="8" max="9" width="9.140625" style="19"/>
    <col min="10" max="10" width="3.140625" style="19" customWidth="1"/>
    <col min="11" max="11" width="9.140625" style="19"/>
    <col min="12" max="12" width="1.85546875" style="19" customWidth="1"/>
    <col min="13" max="16384" width="9.140625" style="19"/>
  </cols>
  <sheetData>
    <row r="1" spans="2:11" s="15" customFormat="1" ht="6.75" customHeight="1"/>
    <row r="2" spans="2:11" s="15" customFormat="1">
      <c r="B2" s="20"/>
      <c r="C2" s="21"/>
      <c r="D2" s="21"/>
      <c r="E2" s="21"/>
      <c r="F2" s="21"/>
      <c r="G2" s="21"/>
      <c r="H2" s="21"/>
      <c r="I2" s="21"/>
      <c r="J2" s="21"/>
      <c r="K2" s="22"/>
    </row>
    <row r="3" spans="2:11" s="16" customFormat="1" ht="14.1" customHeight="1">
      <c r="B3" s="23"/>
      <c r="C3" s="24" t="s">
        <v>89</v>
      </c>
      <c r="D3" s="24"/>
      <c r="E3" s="24"/>
      <c r="F3" s="247" t="s">
        <v>366</v>
      </c>
      <c r="G3" s="26"/>
      <c r="H3" s="27"/>
      <c r="I3" s="25"/>
      <c r="J3" s="24"/>
      <c r="K3" s="28"/>
    </row>
    <row r="4" spans="2:11" s="16" customFormat="1" ht="14.1" customHeight="1">
      <c r="B4" s="23"/>
      <c r="C4" s="24" t="s">
        <v>52</v>
      </c>
      <c r="D4" s="24"/>
      <c r="E4" s="24"/>
      <c r="F4" s="15" t="s">
        <v>367</v>
      </c>
      <c r="G4" s="29"/>
      <c r="H4" s="30"/>
      <c r="I4" s="31"/>
      <c r="J4" s="31"/>
      <c r="K4" s="28"/>
    </row>
    <row r="5" spans="2:11" s="16" customFormat="1" ht="14.1" customHeight="1">
      <c r="B5" s="23"/>
      <c r="C5" s="24" t="s">
        <v>6</v>
      </c>
      <c r="D5" s="24"/>
      <c r="E5" s="24"/>
      <c r="F5" s="32" t="s">
        <v>368</v>
      </c>
      <c r="G5" s="25"/>
      <c r="H5" s="25"/>
      <c r="I5" s="25"/>
      <c r="J5" s="25"/>
      <c r="K5" s="28"/>
    </row>
    <row r="6" spans="2:11" s="16" customFormat="1" ht="14.1" customHeight="1">
      <c r="B6" s="23"/>
      <c r="C6" s="24"/>
      <c r="D6" s="24"/>
      <c r="E6" s="24"/>
      <c r="F6" s="24"/>
      <c r="G6" s="24"/>
      <c r="H6" s="150" t="s">
        <v>158</v>
      </c>
      <c r="I6" s="33"/>
      <c r="J6" s="31"/>
      <c r="K6" s="28"/>
    </row>
    <row r="7" spans="2:11" s="16" customFormat="1" ht="14.1" customHeight="1">
      <c r="B7" s="23"/>
      <c r="C7" s="24" t="s">
        <v>0</v>
      </c>
      <c r="D7" s="24"/>
      <c r="E7" s="24"/>
      <c r="F7" s="25" t="s">
        <v>369</v>
      </c>
      <c r="G7" s="34"/>
      <c r="H7" s="24"/>
      <c r="I7" s="24"/>
      <c r="J7" s="24"/>
      <c r="K7" s="28"/>
    </row>
    <row r="8" spans="2:11" s="16" customFormat="1" ht="14.1" customHeight="1">
      <c r="B8" s="23"/>
      <c r="C8" s="24" t="s">
        <v>1</v>
      </c>
      <c r="D8" s="24"/>
      <c r="E8" s="24"/>
      <c r="F8" s="32" t="str">
        <f>F4</f>
        <v>K81323009J</v>
      </c>
      <c r="G8" s="35"/>
      <c r="H8" s="24"/>
      <c r="I8" s="24"/>
      <c r="J8" s="24"/>
      <c r="K8" s="28"/>
    </row>
    <row r="9" spans="2:11" s="16" customFormat="1" ht="14.1" customHeight="1">
      <c r="B9" s="23"/>
      <c r="C9" s="24"/>
      <c r="D9" s="24"/>
      <c r="E9" s="24"/>
      <c r="F9" s="24"/>
      <c r="G9" s="24"/>
      <c r="H9" s="24"/>
      <c r="I9" s="24"/>
      <c r="J9" s="24"/>
      <c r="K9" s="28"/>
    </row>
    <row r="10" spans="2:11" s="16" customFormat="1" ht="14.1" customHeight="1">
      <c r="B10" s="23"/>
      <c r="C10" s="24" t="s">
        <v>30</v>
      </c>
      <c r="D10" s="24"/>
      <c r="E10" s="24"/>
      <c r="F10" s="249" t="s">
        <v>370</v>
      </c>
      <c r="G10" s="25"/>
      <c r="H10" s="25"/>
      <c r="I10" s="25"/>
      <c r="J10" s="25"/>
      <c r="K10" s="28"/>
    </row>
    <row r="11" spans="2:11" s="16" customFormat="1" ht="14.1" customHeight="1">
      <c r="B11" s="23"/>
      <c r="C11" s="24"/>
      <c r="D11" s="24"/>
      <c r="E11" s="24"/>
      <c r="F11" s="32" t="s">
        <v>371</v>
      </c>
      <c r="G11" s="32"/>
      <c r="H11" s="32"/>
      <c r="I11" s="32"/>
      <c r="J11" s="32"/>
      <c r="K11" s="28"/>
    </row>
    <row r="12" spans="2:11" s="16" customFormat="1" ht="14.1" customHeight="1">
      <c r="B12" s="23"/>
      <c r="C12" s="24"/>
      <c r="D12" s="24"/>
      <c r="E12" s="24"/>
      <c r="F12" s="24"/>
      <c r="G12" s="24"/>
      <c r="H12" s="24"/>
      <c r="I12" s="24"/>
      <c r="J12" s="24"/>
      <c r="K12" s="28"/>
    </row>
    <row r="13" spans="2:11" s="17" customFormat="1">
      <c r="B13" s="36"/>
      <c r="C13" s="37"/>
      <c r="D13" s="37"/>
      <c r="E13" s="37"/>
      <c r="F13" s="37"/>
      <c r="G13" s="37"/>
      <c r="H13" s="37"/>
      <c r="I13" s="37"/>
      <c r="J13" s="37"/>
      <c r="K13" s="38"/>
    </row>
    <row r="14" spans="2:11" s="17" customFormat="1">
      <c r="B14" s="36"/>
      <c r="C14" s="37"/>
      <c r="D14" s="37"/>
      <c r="E14" s="37"/>
      <c r="F14" s="37"/>
      <c r="G14" s="37"/>
      <c r="H14" s="37"/>
      <c r="I14" s="37"/>
      <c r="J14" s="37"/>
      <c r="K14" s="38"/>
    </row>
    <row r="15" spans="2:11" s="17" customFormat="1">
      <c r="B15" s="36"/>
      <c r="C15" s="37"/>
      <c r="D15" s="37"/>
      <c r="E15" s="37"/>
      <c r="F15" s="37"/>
      <c r="G15" s="37"/>
      <c r="H15" s="37"/>
      <c r="I15" s="37"/>
      <c r="J15" s="37"/>
      <c r="K15" s="38"/>
    </row>
    <row r="16" spans="2:11" s="17" customFormat="1">
      <c r="B16" s="36"/>
      <c r="C16" s="37"/>
      <c r="D16" s="37"/>
      <c r="E16" s="37"/>
      <c r="F16" s="37"/>
      <c r="G16" s="37"/>
      <c r="H16" s="37"/>
      <c r="I16" s="37"/>
      <c r="J16" s="37"/>
      <c r="K16" s="38"/>
    </row>
    <row r="17" spans="1:11" s="17" customFormat="1">
      <c r="B17" s="36"/>
      <c r="C17" s="37"/>
      <c r="D17" s="37"/>
      <c r="E17" s="37"/>
      <c r="F17" s="37"/>
      <c r="G17" s="37"/>
      <c r="H17" s="37"/>
      <c r="I17" s="37"/>
      <c r="J17" s="37"/>
      <c r="K17" s="38"/>
    </row>
    <row r="18" spans="1:11" s="17" customFormat="1">
      <c r="B18" s="36"/>
      <c r="C18" s="37"/>
      <c r="D18" s="37"/>
      <c r="E18" s="37"/>
      <c r="F18" s="37"/>
      <c r="G18" s="37"/>
      <c r="H18" s="37"/>
      <c r="I18" s="37"/>
      <c r="J18" s="37"/>
      <c r="K18" s="38"/>
    </row>
    <row r="19" spans="1:11" s="17" customFormat="1">
      <c r="B19" s="36"/>
      <c r="C19" s="37"/>
      <c r="D19" s="37"/>
      <c r="E19" s="37"/>
      <c r="F19" s="37"/>
      <c r="G19" s="37"/>
      <c r="H19" s="37"/>
      <c r="I19" s="37"/>
      <c r="J19" s="37"/>
      <c r="K19" s="38"/>
    </row>
    <row r="20" spans="1:11" s="17" customFormat="1">
      <c r="B20" s="36"/>
      <c r="C20" s="37"/>
      <c r="D20" s="37"/>
      <c r="E20" s="37"/>
      <c r="F20" s="37"/>
      <c r="G20" s="37"/>
      <c r="H20" s="37"/>
      <c r="I20" s="37"/>
      <c r="J20" s="37"/>
      <c r="K20" s="38"/>
    </row>
    <row r="21" spans="1:11" s="17" customFormat="1">
      <c r="B21" s="36"/>
      <c r="D21" s="37"/>
      <c r="E21" s="37"/>
      <c r="F21" s="37"/>
      <c r="G21" s="37"/>
      <c r="H21" s="37"/>
      <c r="I21" s="37"/>
      <c r="J21" s="37"/>
      <c r="K21" s="38"/>
    </row>
    <row r="22" spans="1:11" s="17" customFormat="1">
      <c r="B22" s="36"/>
      <c r="C22" s="37"/>
      <c r="D22" s="37"/>
      <c r="E22" s="37"/>
      <c r="F22" s="37"/>
      <c r="G22" s="37"/>
      <c r="H22" s="37"/>
      <c r="I22" s="37"/>
      <c r="J22" s="37"/>
      <c r="K22" s="38"/>
    </row>
    <row r="23" spans="1:11" s="17" customFormat="1">
      <c r="B23" s="36"/>
      <c r="C23" s="37"/>
      <c r="D23" s="37"/>
      <c r="E23" s="37"/>
      <c r="F23" s="37"/>
      <c r="G23" s="37"/>
      <c r="H23" s="37"/>
      <c r="I23" s="37"/>
      <c r="J23" s="37"/>
      <c r="K23" s="38"/>
    </row>
    <row r="24" spans="1:11" s="17" customFormat="1">
      <c r="B24" s="36"/>
      <c r="C24" s="37"/>
      <c r="D24" s="37"/>
      <c r="E24" s="37"/>
      <c r="F24" s="37"/>
      <c r="G24" s="37"/>
      <c r="H24" s="37"/>
      <c r="I24" s="37"/>
      <c r="J24" s="37"/>
      <c r="K24" s="38"/>
    </row>
    <row r="25" spans="1:11" s="39" customFormat="1" ht="33.75">
      <c r="A25" s="17"/>
      <c r="B25" s="253" t="s">
        <v>7</v>
      </c>
      <c r="C25" s="254"/>
      <c r="D25" s="254"/>
      <c r="E25" s="254"/>
      <c r="F25" s="254"/>
      <c r="G25" s="254"/>
      <c r="H25" s="254"/>
      <c r="I25" s="254"/>
      <c r="J25" s="254"/>
      <c r="K25" s="255"/>
    </row>
    <row r="26" spans="1:11" s="17" customFormat="1">
      <c r="A26" s="39"/>
      <c r="B26" s="40"/>
      <c r="C26" s="256" t="s">
        <v>49</v>
      </c>
      <c r="D26" s="256"/>
      <c r="E26" s="256"/>
      <c r="F26" s="256"/>
      <c r="G26" s="256"/>
      <c r="H26" s="256"/>
      <c r="I26" s="256"/>
      <c r="J26" s="256"/>
      <c r="K26" s="38"/>
    </row>
    <row r="27" spans="1:11" s="17" customFormat="1">
      <c r="B27" s="36"/>
      <c r="C27" s="256" t="s">
        <v>50</v>
      </c>
      <c r="D27" s="256"/>
      <c r="E27" s="256"/>
      <c r="F27" s="256"/>
      <c r="G27" s="256"/>
      <c r="H27" s="256"/>
      <c r="I27" s="256"/>
      <c r="J27" s="256"/>
      <c r="K27" s="38"/>
    </row>
    <row r="28" spans="1:11" s="17" customFormat="1">
      <c r="B28" s="36"/>
      <c r="C28" s="37"/>
      <c r="D28" s="37"/>
      <c r="E28" s="37"/>
      <c r="F28" s="37"/>
      <c r="G28" s="37"/>
      <c r="H28" s="37"/>
      <c r="I28" s="37"/>
      <c r="J28" s="37"/>
      <c r="K28" s="38"/>
    </row>
    <row r="29" spans="1:11" s="17" customFormat="1">
      <c r="B29" s="36"/>
      <c r="C29" s="37"/>
      <c r="D29" s="37"/>
      <c r="E29" s="37"/>
      <c r="F29" s="37"/>
      <c r="G29" s="37"/>
      <c r="H29" s="37"/>
      <c r="I29" s="37"/>
      <c r="J29" s="37"/>
      <c r="K29" s="38"/>
    </row>
    <row r="30" spans="1:11" s="44" customFormat="1" ht="33.75">
      <c r="A30" s="17"/>
      <c r="B30" s="36"/>
      <c r="C30" s="37"/>
      <c r="D30" s="37"/>
      <c r="E30" s="37"/>
      <c r="F30" s="41" t="s">
        <v>160</v>
      </c>
      <c r="G30" s="42"/>
      <c r="H30" s="42"/>
      <c r="I30" s="42"/>
      <c r="J30" s="42"/>
      <c r="K30" s="43"/>
    </row>
    <row r="31" spans="1:11" s="44" customFormat="1">
      <c r="B31" s="45"/>
      <c r="C31" s="42"/>
      <c r="D31" s="42"/>
      <c r="E31" s="42"/>
      <c r="F31" s="42"/>
      <c r="G31" s="42"/>
      <c r="H31" s="42"/>
      <c r="I31" s="42"/>
      <c r="J31" s="42"/>
      <c r="K31" s="43"/>
    </row>
    <row r="32" spans="1:11" s="44" customFormat="1">
      <c r="B32" s="45"/>
      <c r="C32" s="42"/>
      <c r="D32" s="42"/>
      <c r="E32" s="42"/>
      <c r="F32" s="42"/>
      <c r="G32" s="42"/>
      <c r="H32" s="42"/>
      <c r="I32" s="42"/>
      <c r="J32" s="42"/>
      <c r="K32" s="43"/>
    </row>
    <row r="33" spans="2:11" s="44" customFormat="1">
      <c r="B33" s="45"/>
      <c r="C33" s="42"/>
      <c r="D33" s="42"/>
      <c r="E33" s="42"/>
      <c r="F33" s="42"/>
      <c r="G33" s="42"/>
      <c r="H33" s="42"/>
      <c r="I33" s="42"/>
      <c r="J33" s="42"/>
      <c r="K33" s="43"/>
    </row>
    <row r="34" spans="2:11" s="44" customFormat="1">
      <c r="B34" s="45"/>
      <c r="C34" s="42"/>
      <c r="D34" s="42"/>
      <c r="E34" s="42"/>
      <c r="F34" s="42"/>
      <c r="G34" s="42"/>
      <c r="H34" s="42"/>
      <c r="I34" s="42"/>
      <c r="J34" s="42"/>
      <c r="K34" s="43"/>
    </row>
    <row r="35" spans="2:11" s="44" customFormat="1">
      <c r="B35" s="45"/>
      <c r="C35" s="42"/>
      <c r="D35" s="42"/>
      <c r="E35" s="42"/>
      <c r="F35" s="42"/>
      <c r="G35" s="42"/>
      <c r="H35" s="42"/>
      <c r="I35" s="42"/>
      <c r="J35" s="42"/>
      <c r="K35" s="43"/>
    </row>
    <row r="36" spans="2:11" s="44" customFormat="1">
      <c r="B36" s="45"/>
      <c r="C36" s="42"/>
      <c r="D36" s="42"/>
      <c r="E36" s="42"/>
      <c r="F36" s="42"/>
      <c r="G36" s="42"/>
      <c r="H36" s="42"/>
      <c r="I36" s="42"/>
      <c r="J36" s="42"/>
      <c r="K36" s="43"/>
    </row>
    <row r="37" spans="2:11" s="44" customFormat="1">
      <c r="B37" s="45"/>
      <c r="C37" s="42"/>
      <c r="D37" s="42"/>
      <c r="E37" s="42"/>
      <c r="F37" s="42"/>
      <c r="G37" s="42"/>
      <c r="H37" s="42"/>
      <c r="I37" s="42"/>
      <c r="J37" s="42"/>
      <c r="K37" s="43"/>
    </row>
    <row r="38" spans="2:11" s="44" customFormat="1">
      <c r="B38" s="45"/>
      <c r="C38" s="42"/>
      <c r="D38" s="42"/>
      <c r="E38" s="42"/>
      <c r="F38" s="42"/>
      <c r="G38" s="42"/>
      <c r="H38" s="42"/>
      <c r="I38" s="42"/>
      <c r="J38" s="42"/>
      <c r="K38" s="43"/>
    </row>
    <row r="39" spans="2:11" s="44" customFormat="1">
      <c r="B39" s="45"/>
      <c r="C39" s="42"/>
      <c r="D39" s="42"/>
      <c r="E39" s="42"/>
      <c r="F39" s="42"/>
      <c r="G39" s="42"/>
      <c r="H39" s="42"/>
      <c r="I39" s="42"/>
      <c r="J39" s="42"/>
      <c r="K39" s="43"/>
    </row>
    <row r="40" spans="2:11" s="44" customFormat="1">
      <c r="B40" s="45"/>
      <c r="C40" s="42"/>
      <c r="D40" s="42"/>
      <c r="E40" s="42"/>
      <c r="F40" s="42"/>
      <c r="G40" s="42"/>
      <c r="H40" s="42"/>
      <c r="I40" s="42"/>
      <c r="J40" s="42"/>
      <c r="K40" s="43"/>
    </row>
    <row r="41" spans="2:11" s="44" customFormat="1">
      <c r="B41" s="45"/>
      <c r="C41" s="42"/>
      <c r="D41" s="42"/>
      <c r="E41" s="42"/>
      <c r="F41" s="42"/>
      <c r="G41" s="42"/>
      <c r="H41" s="42"/>
      <c r="I41" s="42"/>
      <c r="J41" s="42"/>
      <c r="K41" s="43"/>
    </row>
    <row r="42" spans="2:11" s="44" customFormat="1">
      <c r="B42" s="45"/>
      <c r="C42" s="42"/>
      <c r="D42" s="42"/>
      <c r="E42" s="42"/>
      <c r="F42" s="42"/>
      <c r="G42" s="42"/>
      <c r="H42" s="42"/>
      <c r="I42" s="42"/>
      <c r="J42" s="42"/>
      <c r="K42" s="43"/>
    </row>
    <row r="43" spans="2:11" s="44" customFormat="1">
      <c r="B43" s="45"/>
      <c r="C43" s="42"/>
      <c r="D43" s="42"/>
      <c r="E43" s="42"/>
      <c r="F43" s="42"/>
      <c r="G43" s="42"/>
      <c r="H43" s="42"/>
      <c r="I43" s="42"/>
      <c r="J43" s="42"/>
      <c r="K43" s="43"/>
    </row>
    <row r="44" spans="2:11" s="44" customFormat="1">
      <c r="B44" s="45"/>
      <c r="C44" s="42"/>
      <c r="D44" s="42"/>
      <c r="E44" s="42"/>
      <c r="F44" s="42"/>
      <c r="G44" s="42"/>
      <c r="H44" s="42"/>
      <c r="I44" s="42"/>
      <c r="J44" s="42"/>
      <c r="K44" s="43"/>
    </row>
    <row r="45" spans="2:11" s="44" customFormat="1" ht="9" customHeight="1">
      <c r="B45" s="45"/>
      <c r="C45" s="42"/>
      <c r="D45" s="42"/>
      <c r="E45" s="42"/>
      <c r="F45" s="42"/>
      <c r="G45" s="42"/>
      <c r="H45" s="42"/>
      <c r="I45" s="42"/>
      <c r="J45" s="42"/>
      <c r="K45" s="43"/>
    </row>
    <row r="46" spans="2:11" s="44" customFormat="1">
      <c r="B46" s="45"/>
      <c r="C46" s="42"/>
      <c r="D46" s="42"/>
      <c r="E46" s="42"/>
      <c r="F46" s="42"/>
      <c r="G46" s="42"/>
      <c r="H46" s="42"/>
      <c r="I46" s="42"/>
      <c r="J46" s="42"/>
      <c r="K46" s="43"/>
    </row>
    <row r="47" spans="2:11" s="44" customFormat="1">
      <c r="B47" s="45"/>
      <c r="C47" s="42"/>
      <c r="D47" s="42"/>
      <c r="E47" s="42"/>
      <c r="F47" s="42"/>
      <c r="G47" s="42"/>
      <c r="H47" s="42"/>
      <c r="I47" s="42"/>
      <c r="J47" s="42"/>
      <c r="K47" s="43"/>
    </row>
    <row r="48" spans="2:11" s="16" customFormat="1" ht="12.95" customHeight="1">
      <c r="B48" s="23"/>
      <c r="C48" s="24" t="s">
        <v>58</v>
      </c>
      <c r="D48" s="24"/>
      <c r="E48" s="24"/>
      <c r="F48" s="24"/>
      <c r="G48" s="24"/>
      <c r="H48" s="257" t="s">
        <v>150</v>
      </c>
      <c r="I48" s="257"/>
      <c r="J48" s="24"/>
      <c r="K48" s="28"/>
    </row>
    <row r="49" spans="2:11" s="16" customFormat="1" ht="12.95" customHeight="1">
      <c r="B49" s="23"/>
      <c r="C49" s="24" t="s">
        <v>59</v>
      </c>
      <c r="D49" s="24"/>
      <c r="E49" s="24"/>
      <c r="F49" s="24"/>
      <c r="G49" s="24"/>
      <c r="H49" s="259" t="s">
        <v>91</v>
      </c>
      <c r="I49" s="259"/>
      <c r="J49" s="24"/>
      <c r="K49" s="28"/>
    </row>
    <row r="50" spans="2:11" s="16" customFormat="1" ht="12.95" customHeight="1">
      <c r="B50" s="23"/>
      <c r="C50" s="24" t="s">
        <v>53</v>
      </c>
      <c r="D50" s="24"/>
      <c r="E50" s="24"/>
      <c r="F50" s="24"/>
      <c r="G50" s="24"/>
      <c r="H50" s="259" t="s">
        <v>151</v>
      </c>
      <c r="I50" s="259"/>
      <c r="J50" s="24"/>
      <c r="K50" s="28"/>
    </row>
    <row r="51" spans="2:11" s="16" customFormat="1" ht="12.95" customHeight="1">
      <c r="B51" s="23"/>
      <c r="C51" s="24" t="s">
        <v>54</v>
      </c>
      <c r="D51" s="24"/>
      <c r="E51" s="24"/>
      <c r="F51" s="24"/>
      <c r="G51" s="24"/>
      <c r="H51" s="259" t="s">
        <v>151</v>
      </c>
      <c r="I51" s="259"/>
      <c r="J51" s="24"/>
      <c r="K51" s="28"/>
    </row>
    <row r="52" spans="2:11" s="17" customFormat="1">
      <c r="B52" s="36"/>
      <c r="C52" s="37"/>
      <c r="D52" s="37"/>
      <c r="E52" s="37"/>
      <c r="F52" s="37"/>
      <c r="G52" s="37"/>
      <c r="H52" s="37"/>
      <c r="I52" s="37"/>
      <c r="J52" s="37"/>
      <c r="K52" s="38"/>
    </row>
    <row r="53" spans="2:11" s="18" customFormat="1" ht="12.95" customHeight="1">
      <c r="B53" s="46"/>
      <c r="C53" s="24" t="s">
        <v>60</v>
      </c>
      <c r="D53" s="24"/>
      <c r="E53" s="24"/>
      <c r="F53" s="24"/>
      <c r="G53" s="35" t="s">
        <v>55</v>
      </c>
      <c r="H53" s="260" t="s">
        <v>161</v>
      </c>
      <c r="I53" s="257"/>
      <c r="J53" s="47"/>
      <c r="K53" s="48"/>
    </row>
    <row r="54" spans="2:11" s="18" customFormat="1" ht="12.95" customHeight="1">
      <c r="B54" s="46"/>
      <c r="C54" s="24"/>
      <c r="D54" s="24"/>
      <c r="E54" s="24"/>
      <c r="F54" s="24"/>
      <c r="G54" s="35" t="s">
        <v>56</v>
      </c>
      <c r="H54" s="258" t="s">
        <v>162</v>
      </c>
      <c r="I54" s="257"/>
      <c r="J54" s="47"/>
      <c r="K54" s="48"/>
    </row>
    <row r="55" spans="2:11" s="18" customFormat="1" ht="7.5" customHeight="1">
      <c r="B55" s="46"/>
      <c r="C55" s="24"/>
      <c r="D55" s="24"/>
      <c r="E55" s="24"/>
      <c r="F55" s="24"/>
      <c r="G55" s="35"/>
      <c r="H55" s="35"/>
      <c r="I55" s="35"/>
      <c r="J55" s="47"/>
      <c r="K55" s="48"/>
    </row>
    <row r="56" spans="2:11" s="18" customFormat="1" ht="12.95" customHeight="1">
      <c r="B56" s="46"/>
      <c r="C56" s="24" t="s">
        <v>57</v>
      </c>
      <c r="D56" s="24"/>
      <c r="E56" s="24"/>
      <c r="F56" s="35"/>
      <c r="G56" s="24"/>
      <c r="H56" s="257" t="s">
        <v>163</v>
      </c>
      <c r="I56" s="257"/>
      <c r="J56" s="47"/>
      <c r="K56" s="48"/>
    </row>
    <row r="57" spans="2:11" ht="22.5" customHeight="1">
      <c r="B57" s="49"/>
      <c r="C57" s="50"/>
      <c r="D57" s="50"/>
      <c r="E57" s="50"/>
      <c r="F57" s="50"/>
      <c r="G57" s="50"/>
      <c r="H57" s="50"/>
      <c r="I57" s="50"/>
      <c r="J57" s="50"/>
      <c r="K57" s="51"/>
    </row>
    <row r="58" spans="2:11" ht="6.75" customHeight="1"/>
  </sheetData>
  <mergeCells count="10">
    <mergeCell ref="B25:K25"/>
    <mergeCell ref="C26:J26"/>
    <mergeCell ref="C27:J27"/>
    <mergeCell ref="H48:I48"/>
    <mergeCell ref="H56:I56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H67"/>
  <sheetViews>
    <sheetView view="pageBreakPreview" topLeftCell="A34" workbookViewId="0">
      <selection activeCell="F37" sqref="F37"/>
    </sheetView>
  </sheetViews>
  <sheetFormatPr defaultRowHeight="12.75"/>
  <cols>
    <col min="1" max="1" width="4.5703125" style="64" customWidth="1"/>
    <col min="2" max="3" width="4.140625" style="64" customWidth="1"/>
    <col min="4" max="4" width="4.7109375" style="64" customWidth="1"/>
    <col min="5" max="5" width="39" style="64" customWidth="1"/>
    <col min="6" max="6" width="15.42578125" style="64" customWidth="1"/>
    <col min="7" max="7" width="16.85546875" style="64" customWidth="1"/>
    <col min="8" max="8" width="12.5703125" style="64" customWidth="1"/>
    <col min="9" max="16384" width="9.140625" style="64"/>
  </cols>
  <sheetData>
    <row r="1" spans="2:8" s="55" customFormat="1" ht="24" customHeight="1">
      <c r="B1" s="141" t="s">
        <v>365</v>
      </c>
      <c r="E1" s="141" t="str">
        <f>Kop.!F3</f>
        <v>HYDROPROJEKT</v>
      </c>
    </row>
    <row r="2" spans="2:8" s="56" customFormat="1" ht="18" customHeight="1"/>
    <row r="3" spans="2:8" s="19" customFormat="1" ht="6.75" customHeight="1"/>
    <row r="4" spans="2:8" s="19" customFormat="1" ht="12" customHeight="1">
      <c r="B4" s="264" t="s">
        <v>164</v>
      </c>
      <c r="C4" s="264"/>
      <c r="D4" s="264"/>
      <c r="E4" s="264"/>
      <c r="F4" s="264"/>
      <c r="G4" s="264"/>
    </row>
    <row r="5" spans="2:8" s="19" customFormat="1" ht="12" customHeight="1">
      <c r="B5" s="52"/>
      <c r="C5" s="52"/>
      <c r="D5" s="52"/>
      <c r="E5" s="15"/>
      <c r="F5" s="53"/>
      <c r="G5" s="53"/>
    </row>
    <row r="6" spans="2:8" s="58" customFormat="1" ht="24.95" customHeight="1">
      <c r="B6" s="179" t="s">
        <v>2</v>
      </c>
      <c r="C6" s="265" t="s">
        <v>8</v>
      </c>
      <c r="D6" s="266"/>
      <c r="E6" s="267"/>
      <c r="F6" s="180">
        <v>2015</v>
      </c>
      <c r="G6" s="180">
        <v>2014</v>
      </c>
    </row>
    <row r="7" spans="2:8" s="58" customFormat="1" ht="17.100000000000001" customHeight="1">
      <c r="B7" s="181"/>
      <c r="C7" s="268" t="s">
        <v>165</v>
      </c>
      <c r="D7" s="269"/>
      <c r="E7" s="270"/>
      <c r="F7" s="148"/>
      <c r="G7" s="148"/>
    </row>
    <row r="8" spans="2:8" s="61" customFormat="1" ht="17.100000000000001" customHeight="1">
      <c r="B8" s="181"/>
      <c r="C8" s="182" t="s">
        <v>166</v>
      </c>
      <c r="D8" s="174" t="s">
        <v>9</v>
      </c>
      <c r="E8" s="183"/>
      <c r="F8" s="145">
        <f>F9+F10</f>
        <v>27.85</v>
      </c>
      <c r="G8" s="145">
        <f>G9+G10</f>
        <v>2.04</v>
      </c>
      <c r="H8" s="146">
        <f>+F8-G8</f>
        <v>25.810000000000002</v>
      </c>
    </row>
    <row r="9" spans="2:8" s="61" customFormat="1" ht="17.100000000000001" customHeight="1">
      <c r="B9" s="181"/>
      <c r="C9" s="170"/>
      <c r="D9" s="184">
        <v>1</v>
      </c>
      <c r="E9" s="59" t="s">
        <v>27</v>
      </c>
      <c r="F9" s="148">
        <f>Detaje!D28</f>
        <v>27.85</v>
      </c>
      <c r="G9" s="148">
        <v>2.04</v>
      </c>
      <c r="H9" s="146">
        <f t="shared" ref="H9:H66" si="0">+F9-G9</f>
        <v>25.810000000000002</v>
      </c>
    </row>
    <row r="10" spans="2:8" s="58" customFormat="1" ht="17.100000000000001" customHeight="1">
      <c r="B10" s="181"/>
      <c r="C10" s="170"/>
      <c r="D10" s="184">
        <v>2</v>
      </c>
      <c r="E10" s="59" t="s">
        <v>28</v>
      </c>
      <c r="F10" s="148"/>
      <c r="G10" s="148"/>
      <c r="H10" s="146">
        <f t="shared" si="0"/>
        <v>0</v>
      </c>
    </row>
    <row r="11" spans="2:8" s="58" customFormat="1" ht="17.100000000000001" customHeight="1">
      <c r="B11" s="181"/>
      <c r="C11" s="182" t="s">
        <v>166</v>
      </c>
      <c r="D11" s="174" t="s">
        <v>167</v>
      </c>
      <c r="E11" s="59"/>
      <c r="F11" s="145">
        <f>F12+F13+F14+F15</f>
        <v>0</v>
      </c>
      <c r="G11" s="145">
        <f>G12+G13+G14+G15</f>
        <v>0</v>
      </c>
      <c r="H11" s="146">
        <f t="shared" si="0"/>
        <v>0</v>
      </c>
    </row>
    <row r="12" spans="2:8" s="61" customFormat="1" ht="17.100000000000001" customHeight="1">
      <c r="B12" s="181"/>
      <c r="C12" s="170"/>
      <c r="D12" s="184">
        <v>1</v>
      </c>
      <c r="E12" s="59" t="s">
        <v>168</v>
      </c>
      <c r="F12" s="148"/>
      <c r="G12" s="148"/>
      <c r="H12" s="146">
        <f t="shared" si="0"/>
        <v>0</v>
      </c>
    </row>
    <row r="13" spans="2:8" s="61" customFormat="1" ht="17.100000000000001" customHeight="1">
      <c r="B13" s="181"/>
      <c r="C13" s="170"/>
      <c r="D13" s="184">
        <v>2</v>
      </c>
      <c r="E13" s="59" t="s">
        <v>169</v>
      </c>
      <c r="F13" s="148"/>
      <c r="G13" s="148"/>
      <c r="H13" s="146">
        <f t="shared" si="0"/>
        <v>0</v>
      </c>
    </row>
    <row r="14" spans="2:8" s="61" customFormat="1" ht="17.100000000000001" customHeight="1">
      <c r="B14" s="181"/>
      <c r="C14" s="170"/>
      <c r="D14" s="184">
        <v>3</v>
      </c>
      <c r="E14" s="59" t="s">
        <v>170</v>
      </c>
      <c r="F14" s="148"/>
      <c r="G14" s="148"/>
      <c r="H14" s="146">
        <f t="shared" si="0"/>
        <v>0</v>
      </c>
    </row>
    <row r="15" spans="2:8" s="61" customFormat="1" ht="17.100000000000001" customHeight="1">
      <c r="B15" s="181"/>
      <c r="C15" s="170"/>
      <c r="D15" s="184"/>
      <c r="E15" s="59"/>
      <c r="F15" s="148"/>
      <c r="G15" s="148"/>
      <c r="H15" s="146">
        <f t="shared" si="0"/>
        <v>0</v>
      </c>
    </row>
    <row r="16" spans="2:8" s="61" customFormat="1" ht="17.100000000000001" customHeight="1">
      <c r="B16" s="181"/>
      <c r="C16" s="182" t="s">
        <v>166</v>
      </c>
      <c r="D16" s="174" t="s">
        <v>171</v>
      </c>
      <c r="E16" s="59"/>
      <c r="F16" s="145">
        <f>SUM(F17:F26)-F20</f>
        <v>1243153.9300000002</v>
      </c>
      <c r="G16" s="145">
        <f>SUM(G17:G26)-G20</f>
        <v>1205726.6000000001</v>
      </c>
      <c r="H16" s="146">
        <f t="shared" si="0"/>
        <v>37427.330000000075</v>
      </c>
    </row>
    <row r="17" spans="2:8" s="61" customFormat="1" ht="17.100000000000001" customHeight="1">
      <c r="B17" s="181"/>
      <c r="C17" s="170"/>
      <c r="D17" s="184">
        <v>1</v>
      </c>
      <c r="E17" s="59" t="s">
        <v>172</v>
      </c>
      <c r="F17" s="148">
        <f>'[1]Details 2015'!P75</f>
        <v>0</v>
      </c>
      <c r="G17" s="60"/>
      <c r="H17" s="146">
        <f t="shared" si="0"/>
        <v>0</v>
      </c>
    </row>
    <row r="18" spans="2:8" s="61" customFormat="1" ht="17.100000000000001" customHeight="1">
      <c r="B18" s="181"/>
      <c r="C18" s="170"/>
      <c r="D18" s="184">
        <v>2</v>
      </c>
      <c r="E18" s="59" t="s">
        <v>173</v>
      </c>
      <c r="F18" s="148"/>
      <c r="G18" s="148"/>
      <c r="H18" s="146">
        <f t="shared" si="0"/>
        <v>0</v>
      </c>
    </row>
    <row r="19" spans="2:8" s="58" customFormat="1" ht="17.100000000000001" customHeight="1">
      <c r="B19" s="181"/>
      <c r="C19" s="170"/>
      <c r="D19" s="184">
        <v>3</v>
      </c>
      <c r="E19" s="59" t="s">
        <v>174</v>
      </c>
      <c r="F19" s="148"/>
      <c r="G19" s="148"/>
      <c r="H19" s="146">
        <f t="shared" si="0"/>
        <v>0</v>
      </c>
    </row>
    <row r="20" spans="2:8" s="61" customFormat="1" ht="17.100000000000001" customHeight="1">
      <c r="B20" s="181"/>
      <c r="C20" s="170"/>
      <c r="D20" s="184">
        <v>4</v>
      </c>
      <c r="E20" s="59" t="s">
        <v>175</v>
      </c>
      <c r="F20" s="145">
        <f>F21+F22+F23</f>
        <v>1243153.9300000002</v>
      </c>
      <c r="G20" s="145">
        <f>SUM(G21:G23)</f>
        <v>1205726.6000000001</v>
      </c>
      <c r="H20" s="146">
        <f t="shared" si="0"/>
        <v>37427.330000000075</v>
      </c>
    </row>
    <row r="21" spans="2:8" s="61" customFormat="1" ht="17.100000000000001" customHeight="1">
      <c r="B21" s="181"/>
      <c r="C21" s="170"/>
      <c r="D21" s="184"/>
      <c r="E21" s="59" t="s">
        <v>176</v>
      </c>
      <c r="F21" s="148">
        <f>Detaje!D17+Detaje!D18</f>
        <v>1093153.9300000002</v>
      </c>
      <c r="G21" s="148">
        <v>1055726.6000000001</v>
      </c>
      <c r="H21" s="146">
        <f t="shared" si="0"/>
        <v>37427.330000000075</v>
      </c>
    </row>
    <row r="22" spans="2:8" s="61" customFormat="1" ht="17.100000000000001" customHeight="1">
      <c r="B22" s="181"/>
      <c r="C22" s="170"/>
      <c r="D22" s="184"/>
      <c r="E22" s="59" t="s">
        <v>177</v>
      </c>
      <c r="F22" s="148">
        <f>Detaje!D16</f>
        <v>150000</v>
      </c>
      <c r="G22" s="148">
        <v>150000</v>
      </c>
      <c r="H22" s="146">
        <f t="shared" si="0"/>
        <v>0</v>
      </c>
    </row>
    <row r="23" spans="2:8" s="61" customFormat="1" ht="17.100000000000001" customHeight="1">
      <c r="B23" s="181"/>
      <c r="C23" s="170"/>
      <c r="D23" s="184"/>
      <c r="E23" s="59" t="s">
        <v>90</v>
      </c>
      <c r="F23" s="148">
        <f>'[1]Details 2015'!P80</f>
        <v>0</v>
      </c>
      <c r="G23" s="148"/>
      <c r="H23" s="146">
        <f t="shared" si="0"/>
        <v>0</v>
      </c>
    </row>
    <row r="24" spans="2:8" s="61" customFormat="1" ht="17.100000000000001" customHeight="1">
      <c r="B24" s="181"/>
      <c r="C24" s="170"/>
      <c r="D24" s="184">
        <v>5</v>
      </c>
      <c r="E24" s="59" t="s">
        <v>178</v>
      </c>
      <c r="F24" s="148"/>
      <c r="G24" s="148"/>
      <c r="H24" s="146">
        <f t="shared" si="0"/>
        <v>0</v>
      </c>
    </row>
    <row r="25" spans="2:8" s="61" customFormat="1" ht="17.100000000000001" customHeight="1">
      <c r="B25" s="181"/>
      <c r="C25" s="170"/>
      <c r="D25" s="184">
        <v>6</v>
      </c>
      <c r="E25" s="59" t="s">
        <v>179</v>
      </c>
      <c r="F25" s="148"/>
      <c r="G25" s="148"/>
      <c r="H25" s="146">
        <f t="shared" si="0"/>
        <v>0</v>
      </c>
    </row>
    <row r="26" spans="2:8" s="61" customFormat="1" ht="17.100000000000001" customHeight="1">
      <c r="B26" s="181"/>
      <c r="C26" s="170"/>
      <c r="D26" s="184">
        <v>7</v>
      </c>
      <c r="E26" s="59" t="s">
        <v>180</v>
      </c>
      <c r="F26" s="148">
        <f>'[1]Details 2015'!P100</f>
        <v>0</v>
      </c>
      <c r="G26" s="148"/>
      <c r="H26" s="146">
        <f t="shared" si="0"/>
        <v>0</v>
      </c>
    </row>
    <row r="27" spans="2:8" s="58" customFormat="1" ht="17.100000000000001" customHeight="1">
      <c r="B27" s="181"/>
      <c r="C27" s="182" t="s">
        <v>166</v>
      </c>
      <c r="D27" s="174" t="s">
        <v>181</v>
      </c>
      <c r="E27" s="183"/>
      <c r="F27" s="145">
        <f>SUM(F28:F35)</f>
        <v>0</v>
      </c>
      <c r="G27" s="145">
        <f>SUM(G28:G35)</f>
        <v>0</v>
      </c>
      <c r="H27" s="146">
        <f t="shared" si="0"/>
        <v>0</v>
      </c>
    </row>
    <row r="28" spans="2:8" s="58" customFormat="1" ht="17.100000000000001" customHeight="1">
      <c r="B28" s="181"/>
      <c r="C28" s="185"/>
      <c r="D28" s="184">
        <v>1</v>
      </c>
      <c r="E28" s="59" t="s">
        <v>182</v>
      </c>
      <c r="F28" s="148"/>
      <c r="G28" s="148"/>
      <c r="H28" s="146">
        <f t="shared" si="0"/>
        <v>0</v>
      </c>
    </row>
    <row r="29" spans="2:8" s="58" customFormat="1" ht="17.100000000000001" customHeight="1">
      <c r="B29" s="181"/>
      <c r="C29" s="185"/>
      <c r="D29" s="184">
        <v>2</v>
      </c>
      <c r="E29" s="59" t="s">
        <v>183</v>
      </c>
      <c r="F29" s="148"/>
      <c r="G29" s="148"/>
      <c r="H29" s="146">
        <f t="shared" si="0"/>
        <v>0</v>
      </c>
    </row>
    <row r="30" spans="2:8" s="58" customFormat="1" ht="17.100000000000001" customHeight="1">
      <c r="B30" s="181"/>
      <c r="C30" s="185"/>
      <c r="D30" s="184">
        <v>3</v>
      </c>
      <c r="E30" s="59" t="s">
        <v>184</v>
      </c>
      <c r="F30" s="148"/>
      <c r="G30" s="148"/>
      <c r="H30" s="146">
        <f t="shared" si="0"/>
        <v>0</v>
      </c>
    </row>
    <row r="31" spans="2:8" s="58" customFormat="1" ht="17.100000000000001" customHeight="1">
      <c r="B31" s="181"/>
      <c r="C31" s="185"/>
      <c r="D31" s="184">
        <v>4</v>
      </c>
      <c r="E31" s="59" t="s">
        <v>185</v>
      </c>
      <c r="F31" s="148"/>
      <c r="G31" s="148"/>
      <c r="H31" s="146">
        <f t="shared" si="0"/>
        <v>0</v>
      </c>
    </row>
    <row r="32" spans="2:8" s="58" customFormat="1" ht="24.95" customHeight="1">
      <c r="B32" s="181"/>
      <c r="C32" s="185"/>
      <c r="D32" s="184">
        <v>5</v>
      </c>
      <c r="E32" s="59" t="s">
        <v>186</v>
      </c>
      <c r="F32" s="148"/>
      <c r="G32" s="148"/>
      <c r="H32" s="146">
        <f t="shared" si="0"/>
        <v>0</v>
      </c>
    </row>
    <row r="33" spans="2:8" s="58" customFormat="1" ht="17.100000000000001" customHeight="1">
      <c r="B33" s="181"/>
      <c r="C33" s="185"/>
      <c r="D33" s="184">
        <v>6</v>
      </c>
      <c r="E33" s="59" t="s">
        <v>187</v>
      </c>
      <c r="F33" s="148"/>
      <c r="G33" s="148"/>
      <c r="H33" s="146">
        <f t="shared" si="0"/>
        <v>0</v>
      </c>
    </row>
    <row r="34" spans="2:8" s="58" customFormat="1" ht="17.100000000000001" customHeight="1">
      <c r="B34" s="181"/>
      <c r="C34" s="185"/>
      <c r="D34" s="184">
        <v>7</v>
      </c>
      <c r="E34" s="59" t="s">
        <v>188</v>
      </c>
      <c r="F34" s="148"/>
      <c r="G34" s="148"/>
      <c r="H34" s="146">
        <f t="shared" si="0"/>
        <v>0</v>
      </c>
    </row>
    <row r="35" spans="2:8" s="61" customFormat="1" ht="17.100000000000001" customHeight="1">
      <c r="B35" s="181"/>
      <c r="C35" s="185"/>
      <c r="D35" s="184"/>
      <c r="E35" s="59"/>
      <c r="F35" s="148"/>
      <c r="G35" s="148"/>
      <c r="H35" s="146">
        <f t="shared" si="0"/>
        <v>0</v>
      </c>
    </row>
    <row r="36" spans="2:8" s="61" customFormat="1" ht="17.100000000000001" customHeight="1">
      <c r="B36" s="181"/>
      <c r="C36" s="182" t="s">
        <v>166</v>
      </c>
      <c r="D36" s="174" t="s">
        <v>189</v>
      </c>
      <c r="E36" s="183"/>
      <c r="F36" s="145">
        <f>Detaje!D26</f>
        <v>11058741.02</v>
      </c>
      <c r="G36" s="148">
        <v>10202356.67</v>
      </c>
      <c r="H36" s="146">
        <f t="shared" si="0"/>
        <v>856384.34999999963</v>
      </c>
    </row>
    <row r="37" spans="2:8" s="61" customFormat="1" ht="17.100000000000001" customHeight="1">
      <c r="B37" s="181"/>
      <c r="C37" s="182" t="s">
        <v>166</v>
      </c>
      <c r="D37" s="174" t="s">
        <v>190</v>
      </c>
      <c r="E37" s="183"/>
      <c r="F37" s="148"/>
      <c r="G37" s="148"/>
      <c r="H37" s="146">
        <f t="shared" si="0"/>
        <v>0</v>
      </c>
    </row>
    <row r="38" spans="2:8" s="61" customFormat="1" ht="17.100000000000001" customHeight="1">
      <c r="B38" s="186"/>
      <c r="C38" s="170"/>
      <c r="D38" s="174"/>
      <c r="E38" s="183"/>
      <c r="F38" s="148"/>
      <c r="G38" s="148"/>
      <c r="H38" s="146">
        <f t="shared" si="0"/>
        <v>0</v>
      </c>
    </row>
    <row r="39" spans="2:8" s="58" customFormat="1" ht="17.100000000000001" customHeight="1">
      <c r="B39" s="57" t="s">
        <v>3</v>
      </c>
      <c r="C39" s="261" t="s">
        <v>191</v>
      </c>
      <c r="D39" s="262"/>
      <c r="E39" s="263"/>
      <c r="F39" s="145">
        <f>F37+F27+F16+F11+F8+F36</f>
        <v>12301922.800000001</v>
      </c>
      <c r="G39" s="145">
        <f>G37+G27+G16+G11+G8+G36</f>
        <v>11408085.310000001</v>
      </c>
      <c r="H39" s="146">
        <f t="shared" si="0"/>
        <v>893837.49000000022</v>
      </c>
    </row>
    <row r="40" spans="2:8" s="58" customFormat="1" ht="17.100000000000001" customHeight="1">
      <c r="B40" s="181"/>
      <c r="C40" s="268" t="s">
        <v>192</v>
      </c>
      <c r="D40" s="269"/>
      <c r="E40" s="270"/>
      <c r="F40" s="148"/>
      <c r="G40" s="148"/>
      <c r="H40" s="146">
        <f t="shared" si="0"/>
        <v>0</v>
      </c>
    </row>
    <row r="41" spans="2:8" s="58" customFormat="1" ht="17.100000000000001" customHeight="1">
      <c r="B41" s="181"/>
      <c r="C41" s="182" t="s">
        <v>166</v>
      </c>
      <c r="D41" s="174" t="s">
        <v>193</v>
      </c>
      <c r="E41" s="183"/>
      <c r="F41" s="145">
        <f>SUM(F42:F48)</f>
        <v>0</v>
      </c>
      <c r="G41" s="145">
        <f>SUM(G42:G48)</f>
        <v>0</v>
      </c>
      <c r="H41" s="146">
        <f t="shared" si="0"/>
        <v>0</v>
      </c>
    </row>
    <row r="42" spans="2:8" s="58" customFormat="1" ht="17.100000000000001" customHeight="1">
      <c r="B42" s="181"/>
      <c r="C42" s="185"/>
      <c r="D42" s="184">
        <v>1</v>
      </c>
      <c r="E42" s="59" t="s">
        <v>194</v>
      </c>
      <c r="F42" s="148"/>
      <c r="G42" s="148"/>
      <c r="H42" s="146">
        <f t="shared" si="0"/>
        <v>0</v>
      </c>
    </row>
    <row r="43" spans="2:8" s="58" customFormat="1" ht="17.100000000000001" customHeight="1">
      <c r="B43" s="181"/>
      <c r="C43" s="185"/>
      <c r="D43" s="184">
        <v>2</v>
      </c>
      <c r="E43" s="59" t="s">
        <v>195</v>
      </c>
      <c r="F43" s="148"/>
      <c r="G43" s="148"/>
      <c r="H43" s="146">
        <f t="shared" si="0"/>
        <v>0</v>
      </c>
    </row>
    <row r="44" spans="2:8" s="58" customFormat="1" ht="17.100000000000001" customHeight="1">
      <c r="B44" s="181"/>
      <c r="C44" s="185"/>
      <c r="D44" s="184">
        <v>3</v>
      </c>
      <c r="E44" s="59" t="s">
        <v>196</v>
      </c>
      <c r="F44" s="148"/>
      <c r="G44" s="148"/>
      <c r="H44" s="146">
        <f t="shared" si="0"/>
        <v>0</v>
      </c>
    </row>
    <row r="45" spans="2:8" s="58" customFormat="1" ht="22.5" customHeight="1">
      <c r="B45" s="181"/>
      <c r="C45" s="185"/>
      <c r="D45" s="184">
        <v>4</v>
      </c>
      <c r="E45" s="59" t="s">
        <v>197</v>
      </c>
      <c r="F45" s="148"/>
      <c r="G45" s="148"/>
      <c r="H45" s="146">
        <f t="shared" si="0"/>
        <v>0</v>
      </c>
    </row>
    <row r="46" spans="2:8" s="58" customFormat="1" ht="16.5" customHeight="1">
      <c r="B46" s="181"/>
      <c r="C46" s="185"/>
      <c r="D46" s="184">
        <v>5</v>
      </c>
      <c r="E46" s="59" t="s">
        <v>198</v>
      </c>
      <c r="F46" s="148"/>
      <c r="G46" s="148"/>
      <c r="H46" s="146">
        <f t="shared" si="0"/>
        <v>0</v>
      </c>
    </row>
    <row r="47" spans="2:8" s="58" customFormat="1" ht="15.95" customHeight="1">
      <c r="B47" s="181"/>
      <c r="C47" s="185"/>
      <c r="D47" s="184">
        <v>6</v>
      </c>
      <c r="E47" s="59" t="s">
        <v>199</v>
      </c>
      <c r="F47" s="148"/>
      <c r="G47" s="148"/>
      <c r="H47" s="146">
        <f t="shared" si="0"/>
        <v>0</v>
      </c>
    </row>
    <row r="48" spans="2:8">
      <c r="B48" s="181"/>
      <c r="C48" s="185"/>
      <c r="D48" s="184"/>
      <c r="E48" s="183"/>
      <c r="F48" s="148"/>
      <c r="G48" s="148"/>
      <c r="H48" s="146">
        <f t="shared" si="0"/>
        <v>0</v>
      </c>
    </row>
    <row r="49" spans="2:8" ht="18.75">
      <c r="B49" s="181"/>
      <c r="C49" s="182" t="s">
        <v>166</v>
      </c>
      <c r="D49" s="174" t="s">
        <v>200</v>
      </c>
      <c r="E49" s="63"/>
      <c r="F49" s="145">
        <f>SUM(F50:F54)</f>
        <v>0</v>
      </c>
      <c r="G49" s="145">
        <f>SUM(G50:G54)</f>
        <v>0</v>
      </c>
      <c r="H49" s="146">
        <f t="shared" si="0"/>
        <v>0</v>
      </c>
    </row>
    <row r="50" spans="2:8">
      <c r="B50" s="181"/>
      <c r="C50" s="170"/>
      <c r="D50" s="184">
        <v>1</v>
      </c>
      <c r="E50" s="59" t="s">
        <v>201</v>
      </c>
      <c r="F50" s="148"/>
      <c r="G50" s="148"/>
      <c r="H50" s="146">
        <f t="shared" si="0"/>
        <v>0</v>
      </c>
    </row>
    <row r="51" spans="2:8">
      <c r="B51" s="181"/>
      <c r="C51" s="170"/>
      <c r="D51" s="184">
        <v>2</v>
      </c>
      <c r="E51" s="59" t="s">
        <v>202</v>
      </c>
      <c r="F51" s="148"/>
      <c r="G51" s="148"/>
      <c r="H51" s="146">
        <f t="shared" si="0"/>
        <v>0</v>
      </c>
    </row>
    <row r="52" spans="2:8">
      <c r="B52" s="181"/>
      <c r="C52" s="170"/>
      <c r="D52" s="184">
        <v>3</v>
      </c>
      <c r="E52" s="59" t="s">
        <v>203</v>
      </c>
      <c r="F52" s="148">
        <f>'[1]Details 2015'!R37</f>
        <v>0</v>
      </c>
      <c r="G52" s="148"/>
      <c r="H52" s="146">
        <f t="shared" si="0"/>
        <v>0</v>
      </c>
    </row>
    <row r="53" spans="2:8">
      <c r="B53" s="181"/>
      <c r="C53" s="170"/>
      <c r="D53" s="184">
        <v>4</v>
      </c>
      <c r="E53" s="59" t="s">
        <v>204</v>
      </c>
      <c r="F53" s="148"/>
      <c r="G53" s="148"/>
      <c r="H53" s="146">
        <f t="shared" si="0"/>
        <v>0</v>
      </c>
    </row>
    <row r="54" spans="2:8">
      <c r="B54" s="181"/>
      <c r="C54" s="170"/>
      <c r="D54" s="184"/>
      <c r="E54" s="63"/>
      <c r="F54" s="148"/>
      <c r="G54" s="148"/>
      <c r="H54" s="146">
        <f t="shared" si="0"/>
        <v>0</v>
      </c>
    </row>
    <row r="55" spans="2:8" ht="18.75">
      <c r="B55" s="181"/>
      <c r="C55" s="182" t="s">
        <v>166</v>
      </c>
      <c r="D55" s="174" t="s">
        <v>205</v>
      </c>
      <c r="E55" s="183"/>
      <c r="F55" s="148"/>
      <c r="G55" s="148"/>
      <c r="H55" s="146">
        <f t="shared" si="0"/>
        <v>0</v>
      </c>
    </row>
    <row r="56" spans="2:8">
      <c r="B56" s="181"/>
      <c r="C56" s="170"/>
      <c r="D56" s="174"/>
      <c r="E56" s="183"/>
      <c r="F56" s="148"/>
      <c r="G56" s="148"/>
      <c r="H56" s="146">
        <f t="shared" si="0"/>
        <v>0</v>
      </c>
    </row>
    <row r="57" spans="2:8" ht="18.75">
      <c r="B57" s="181"/>
      <c r="C57" s="182" t="s">
        <v>166</v>
      </c>
      <c r="D57" s="174" t="s">
        <v>206</v>
      </c>
      <c r="E57" s="183"/>
      <c r="F57" s="145">
        <f>SUM(F58:F61)</f>
        <v>140000</v>
      </c>
      <c r="G57" s="145">
        <f>SUM(G58:G61)</f>
        <v>140000</v>
      </c>
      <c r="H57" s="146">
        <f t="shared" si="0"/>
        <v>0</v>
      </c>
    </row>
    <row r="58" spans="2:8">
      <c r="B58" s="181"/>
      <c r="C58" s="170"/>
      <c r="D58" s="184">
        <v>1</v>
      </c>
      <c r="E58" s="183" t="s">
        <v>207</v>
      </c>
      <c r="F58" s="148">
        <f>Detaje!D9</f>
        <v>140000</v>
      </c>
      <c r="G58" s="148">
        <v>140000</v>
      </c>
      <c r="H58" s="146">
        <f t="shared" si="0"/>
        <v>0</v>
      </c>
    </row>
    <row r="59" spans="2:8">
      <c r="B59" s="181"/>
      <c r="C59" s="170"/>
      <c r="D59" s="184">
        <v>2</v>
      </c>
      <c r="E59" s="59" t="s">
        <v>208</v>
      </c>
      <c r="F59" s="148"/>
      <c r="G59" s="148"/>
      <c r="H59" s="146">
        <f t="shared" si="0"/>
        <v>0</v>
      </c>
    </row>
    <row r="60" spans="2:8">
      <c r="B60" s="181"/>
      <c r="C60" s="170"/>
      <c r="D60" s="184">
        <v>3</v>
      </c>
      <c r="E60" s="59" t="s">
        <v>209</v>
      </c>
      <c r="F60" s="148"/>
      <c r="G60" s="148"/>
      <c r="H60" s="146">
        <f t="shared" si="0"/>
        <v>0</v>
      </c>
    </row>
    <row r="61" spans="2:8">
      <c r="B61" s="181"/>
      <c r="C61" s="170"/>
      <c r="D61" s="184"/>
      <c r="E61" s="183"/>
      <c r="F61" s="148"/>
      <c r="G61" s="148"/>
      <c r="H61" s="146">
        <f t="shared" si="0"/>
        <v>0</v>
      </c>
    </row>
    <row r="62" spans="2:8" ht="18.75">
      <c r="B62" s="181"/>
      <c r="C62" s="182" t="s">
        <v>166</v>
      </c>
      <c r="D62" s="174" t="s">
        <v>210</v>
      </c>
      <c r="E62" s="183"/>
      <c r="F62" s="148"/>
      <c r="G62" s="148"/>
      <c r="H62" s="146">
        <f t="shared" si="0"/>
        <v>0</v>
      </c>
    </row>
    <row r="63" spans="2:8" ht="18.75">
      <c r="B63" s="181"/>
      <c r="C63" s="182" t="s">
        <v>166</v>
      </c>
      <c r="D63" s="174" t="s">
        <v>211</v>
      </c>
      <c r="E63" s="183"/>
      <c r="F63" s="148">
        <v>100000</v>
      </c>
      <c r="G63" s="148">
        <v>100000</v>
      </c>
      <c r="H63" s="146">
        <f t="shared" si="0"/>
        <v>0</v>
      </c>
    </row>
    <row r="64" spans="2:8">
      <c r="B64" s="181"/>
      <c r="C64" s="261"/>
      <c r="D64" s="262"/>
      <c r="E64" s="263"/>
      <c r="F64" s="148"/>
      <c r="G64" s="148"/>
      <c r="H64" s="146">
        <f t="shared" si="0"/>
        <v>0</v>
      </c>
    </row>
    <row r="65" spans="2:8">
      <c r="B65" s="62" t="s">
        <v>4</v>
      </c>
      <c r="C65" s="261" t="s">
        <v>212</v>
      </c>
      <c r="D65" s="262"/>
      <c r="E65" s="263"/>
      <c r="F65" s="145">
        <f>F63+F62+F57+F55+F49+F41</f>
        <v>240000</v>
      </c>
      <c r="G65" s="145">
        <f>G63+G62+G57+G55+G49+G41</f>
        <v>240000</v>
      </c>
      <c r="H65" s="146">
        <f t="shared" si="0"/>
        <v>0</v>
      </c>
    </row>
    <row r="66" spans="2:8">
      <c r="B66" s="187"/>
      <c r="C66" s="261" t="s">
        <v>213</v>
      </c>
      <c r="D66" s="262"/>
      <c r="E66" s="263"/>
      <c r="F66" s="145">
        <f>F65+F39</f>
        <v>12541922.800000001</v>
      </c>
      <c r="G66" s="145">
        <f>G65+G39</f>
        <v>11648085.310000001</v>
      </c>
      <c r="H66" s="146">
        <f t="shared" si="0"/>
        <v>893837.49000000022</v>
      </c>
    </row>
    <row r="67" spans="2:8">
      <c r="B67" s="104"/>
      <c r="C67" s="104"/>
      <c r="D67" s="104"/>
      <c r="E67" s="104"/>
      <c r="F67" s="188">
        <f>F66-Pasivet!F58</f>
        <v>0</v>
      </c>
      <c r="G67" s="188">
        <f>G66-Pasivet!G58</f>
        <v>0</v>
      </c>
    </row>
  </sheetData>
  <mergeCells count="8">
    <mergeCell ref="C64:E64"/>
    <mergeCell ref="C65:E65"/>
    <mergeCell ref="C66:E66"/>
    <mergeCell ref="B4:G4"/>
    <mergeCell ref="C6:E6"/>
    <mergeCell ref="C7:E7"/>
    <mergeCell ref="C39:E39"/>
    <mergeCell ref="C40:E40"/>
  </mergeCells>
  <phoneticPr fontId="0" type="noConversion"/>
  <printOptions horizontalCentered="1" verticalCentered="1"/>
  <pageMargins left="0" right="0" top="0" bottom="0" header="0.511811023622047" footer="0.511811023622047"/>
  <pageSetup scale="7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B1:H60"/>
  <sheetViews>
    <sheetView view="pageBreakPreview" topLeftCell="A16" workbookViewId="0">
      <selection activeCell="H10" sqref="H10:H14"/>
    </sheetView>
  </sheetViews>
  <sheetFormatPr defaultRowHeight="12.75"/>
  <cols>
    <col min="1" max="1" width="5.5703125" style="64" customWidth="1"/>
    <col min="2" max="2" width="3" style="64" customWidth="1"/>
    <col min="3" max="3" width="3.28515625" style="64" customWidth="1"/>
    <col min="4" max="4" width="5.7109375" style="64" customWidth="1"/>
    <col min="5" max="5" width="41.85546875" style="64" customWidth="1"/>
    <col min="6" max="6" width="13" style="64" customWidth="1"/>
    <col min="7" max="7" width="18.28515625" style="64" customWidth="1"/>
    <col min="8" max="16384" width="9.140625" style="64"/>
  </cols>
  <sheetData>
    <row r="1" spans="2:8" ht="15.75">
      <c r="B1" s="141" t="s">
        <v>365</v>
      </c>
      <c r="C1" s="55"/>
      <c r="D1" s="55"/>
      <c r="E1" s="141" t="str">
        <f>Kop.!F3</f>
        <v>HYDROPROJEKT</v>
      </c>
    </row>
    <row r="3" spans="2:8" s="55" customFormat="1" ht="15.75">
      <c r="B3" s="264" t="s">
        <v>164</v>
      </c>
      <c r="C3" s="264"/>
      <c r="D3" s="264"/>
      <c r="E3" s="264"/>
      <c r="F3" s="264"/>
      <c r="G3" s="264"/>
    </row>
    <row r="4" spans="2:8" s="55" customFormat="1" ht="6" customHeight="1">
      <c r="B4" s="52"/>
      <c r="C4" s="52"/>
      <c r="D4" s="52"/>
      <c r="E4" s="15"/>
      <c r="F4" s="53"/>
      <c r="G4" s="53"/>
    </row>
    <row r="5" spans="2:8" s="65" customFormat="1" ht="18" customHeight="1">
      <c r="B5" s="179" t="s">
        <v>2</v>
      </c>
      <c r="C5" s="261" t="s">
        <v>214</v>
      </c>
      <c r="D5" s="262"/>
      <c r="E5" s="263"/>
      <c r="F5" s="180">
        <v>2015</v>
      </c>
      <c r="G5" s="180">
        <v>2014</v>
      </c>
    </row>
    <row r="6" spans="2:8" s="17" customFormat="1" ht="14.25" customHeight="1">
      <c r="B6" s="181"/>
      <c r="C6" s="182" t="s">
        <v>166</v>
      </c>
      <c r="D6" s="174" t="s">
        <v>215</v>
      </c>
      <c r="E6" s="183"/>
      <c r="F6" s="145">
        <f>SUM(F7:F20)-F16</f>
        <v>12441922.800000001</v>
      </c>
      <c r="G6" s="145">
        <f>SUM(G7:G20)-G16</f>
        <v>11548085.309999999</v>
      </c>
      <c r="H6" s="66">
        <f>+F6-G6</f>
        <v>893837.49000000209</v>
      </c>
    </row>
    <row r="7" spans="2:8" s="65" customFormat="1" ht="15.95" customHeight="1">
      <c r="B7" s="181"/>
      <c r="C7" s="170"/>
      <c r="D7" s="184">
        <v>1</v>
      </c>
      <c r="E7" s="59" t="s">
        <v>216</v>
      </c>
      <c r="F7" s="148"/>
      <c r="G7" s="190"/>
      <c r="H7" s="66">
        <f t="shared" ref="H7:H14" si="0">+F7-G7</f>
        <v>0</v>
      </c>
    </row>
    <row r="8" spans="2:8" s="65" customFormat="1" ht="15.95" customHeight="1">
      <c r="B8" s="181"/>
      <c r="C8" s="170"/>
      <c r="D8" s="184">
        <v>2</v>
      </c>
      <c r="E8" s="59" t="s">
        <v>217</v>
      </c>
      <c r="F8" s="148"/>
      <c r="G8" s="148"/>
      <c r="H8" s="66">
        <f t="shared" si="0"/>
        <v>0</v>
      </c>
    </row>
    <row r="9" spans="2:8" s="58" customFormat="1" ht="21" customHeight="1">
      <c r="B9" s="181"/>
      <c r="C9" s="170"/>
      <c r="D9" s="184">
        <v>3</v>
      </c>
      <c r="E9" s="59" t="s">
        <v>218</v>
      </c>
      <c r="F9" s="148"/>
      <c r="G9" s="190"/>
      <c r="H9" s="66">
        <f t="shared" si="0"/>
        <v>0</v>
      </c>
    </row>
    <row r="10" spans="2:8" s="58" customFormat="1" ht="15.95" customHeight="1">
      <c r="B10" s="181"/>
      <c r="C10" s="170"/>
      <c r="D10" s="184">
        <v>4</v>
      </c>
      <c r="E10" s="59" t="s">
        <v>219</v>
      </c>
      <c r="F10" s="148">
        <f>Detaje!E11</f>
        <v>87141</v>
      </c>
      <c r="G10" s="60"/>
      <c r="H10" s="66">
        <f t="shared" si="0"/>
        <v>87141</v>
      </c>
    </row>
    <row r="11" spans="2:8" s="58" customFormat="1" ht="15.95" customHeight="1">
      <c r="B11" s="181"/>
      <c r="C11" s="170"/>
      <c r="D11" s="184">
        <v>5</v>
      </c>
      <c r="E11" s="59" t="s">
        <v>220</v>
      </c>
      <c r="F11" s="148"/>
      <c r="G11" s="190"/>
      <c r="H11" s="66">
        <f t="shared" si="0"/>
        <v>0</v>
      </c>
    </row>
    <row r="12" spans="2:8" s="61" customFormat="1" ht="15.95" customHeight="1">
      <c r="B12" s="181"/>
      <c r="C12" s="170"/>
      <c r="D12" s="184">
        <v>6</v>
      </c>
      <c r="E12" s="59" t="s">
        <v>221</v>
      </c>
      <c r="F12" s="148"/>
      <c r="G12" s="190"/>
      <c r="H12" s="66">
        <f t="shared" si="0"/>
        <v>0</v>
      </c>
    </row>
    <row r="13" spans="2:8" s="61" customFormat="1" ht="15.95" customHeight="1">
      <c r="B13" s="181"/>
      <c r="C13" s="170"/>
      <c r="D13" s="184">
        <v>7</v>
      </c>
      <c r="E13" s="59" t="s">
        <v>222</v>
      </c>
      <c r="F13" s="148">
        <f>Detaje!E22+Detaje!E24</f>
        <v>10059107.800000001</v>
      </c>
      <c r="G13" s="148">
        <v>9254761.3099999987</v>
      </c>
      <c r="H13" s="66">
        <f t="shared" si="0"/>
        <v>804346.49000000209</v>
      </c>
    </row>
    <row r="14" spans="2:8" s="58" customFormat="1" ht="15.95" customHeight="1">
      <c r="B14" s="181"/>
      <c r="C14" s="170"/>
      <c r="D14" s="184">
        <v>8</v>
      </c>
      <c r="E14" s="59" t="s">
        <v>223</v>
      </c>
      <c r="F14" s="148"/>
      <c r="G14" s="190"/>
      <c r="H14" s="66">
        <f t="shared" si="0"/>
        <v>0</v>
      </c>
    </row>
    <row r="15" spans="2:8" s="61" customFormat="1" ht="15.95" customHeight="1">
      <c r="B15" s="181"/>
      <c r="C15" s="170"/>
      <c r="D15" s="184">
        <v>9</v>
      </c>
      <c r="E15" s="59" t="s">
        <v>224</v>
      </c>
      <c r="F15" s="148">
        <f>Detaje!E14+Detaje!E13</f>
        <v>2293324</v>
      </c>
      <c r="G15" s="148">
        <f>2292576+748</f>
        <v>2293324</v>
      </c>
      <c r="H15" s="66">
        <f>+F16-G16</f>
        <v>2350</v>
      </c>
    </row>
    <row r="16" spans="2:8" s="61" customFormat="1" ht="15.95" customHeight="1">
      <c r="B16" s="181"/>
      <c r="C16" s="170"/>
      <c r="D16" s="184"/>
      <c r="E16" s="191" t="s">
        <v>225</v>
      </c>
      <c r="F16" s="145">
        <f>F17+F18+F20+F19</f>
        <v>2350</v>
      </c>
      <c r="G16" s="60"/>
      <c r="H16" s="66">
        <f>+F17-G17</f>
        <v>0</v>
      </c>
    </row>
    <row r="17" spans="2:8" s="61" customFormat="1" ht="15.95" customHeight="1">
      <c r="B17" s="181"/>
      <c r="C17" s="170"/>
      <c r="D17" s="184"/>
      <c r="E17" s="191" t="s">
        <v>226</v>
      </c>
      <c r="F17" s="192"/>
      <c r="G17" s="193">
        <f>'[1]Details 2015'!O71</f>
        <v>0</v>
      </c>
      <c r="H17" s="66">
        <f>+F18-G18</f>
        <v>0</v>
      </c>
    </row>
    <row r="18" spans="2:8" s="61" customFormat="1" ht="15.95" customHeight="1">
      <c r="B18" s="181"/>
      <c r="C18" s="170"/>
      <c r="D18" s="184"/>
      <c r="E18" s="191" t="s">
        <v>227</v>
      </c>
      <c r="F18" s="192"/>
      <c r="G18" s="193"/>
      <c r="H18" s="66">
        <f>+F19-G19</f>
        <v>2350</v>
      </c>
    </row>
    <row r="19" spans="2:8" s="61" customFormat="1" ht="15.95" customHeight="1">
      <c r="B19" s="181"/>
      <c r="C19" s="170"/>
      <c r="D19" s="184"/>
      <c r="E19" s="191" t="s">
        <v>228</v>
      </c>
      <c r="F19" s="192">
        <f>Detaje!E15</f>
        <v>2350</v>
      </c>
      <c r="G19" s="190"/>
      <c r="H19" s="66">
        <f>+F20-G20</f>
        <v>0</v>
      </c>
    </row>
    <row r="20" spans="2:8" s="61" customFormat="1" ht="15.95" customHeight="1">
      <c r="B20" s="181"/>
      <c r="C20" s="170"/>
      <c r="D20" s="184">
        <v>10</v>
      </c>
      <c r="E20" s="59" t="s">
        <v>179</v>
      </c>
      <c r="F20" s="192"/>
      <c r="G20" s="193"/>
      <c r="H20" s="66">
        <f>+F13-G13</f>
        <v>804346.49000000209</v>
      </c>
    </row>
    <row r="21" spans="2:8" s="61" customFormat="1" ht="15.95" customHeight="1">
      <c r="B21" s="181"/>
      <c r="C21" s="182" t="s">
        <v>166</v>
      </c>
      <c r="D21" s="174" t="s">
        <v>229</v>
      </c>
      <c r="E21" s="183"/>
      <c r="F21" s="148"/>
      <c r="G21" s="190"/>
      <c r="H21" s="66">
        <f t="shared" ref="H21:H58" si="1">+F21-G21</f>
        <v>0</v>
      </c>
    </row>
    <row r="22" spans="2:8" s="61" customFormat="1" ht="15.95" customHeight="1">
      <c r="B22" s="181"/>
      <c r="C22" s="182" t="s">
        <v>166</v>
      </c>
      <c r="D22" s="174" t="s">
        <v>230</v>
      </c>
      <c r="E22" s="59"/>
      <c r="F22" s="145">
        <v>0</v>
      </c>
      <c r="G22" s="190"/>
      <c r="H22" s="66">
        <f t="shared" si="1"/>
        <v>0</v>
      </c>
    </row>
    <row r="23" spans="2:8" s="61" customFormat="1" ht="15.95" customHeight="1">
      <c r="B23" s="181"/>
      <c r="C23" s="182" t="s">
        <v>166</v>
      </c>
      <c r="D23" s="174" t="s">
        <v>231</v>
      </c>
      <c r="E23" s="59"/>
      <c r="F23" s="148"/>
      <c r="G23" s="190"/>
      <c r="H23" s="66">
        <f t="shared" si="1"/>
        <v>0</v>
      </c>
    </row>
    <row r="24" spans="2:8" s="58" customFormat="1" ht="15.95" customHeight="1">
      <c r="B24" s="181"/>
      <c r="C24" s="261" t="s">
        <v>232</v>
      </c>
      <c r="D24" s="262"/>
      <c r="E24" s="263"/>
      <c r="F24" s="145">
        <f>F23+F22+F21+F6</f>
        <v>12441922.800000001</v>
      </c>
      <c r="G24" s="189">
        <f>G23+G22+G21+G6</f>
        <v>11548085.309999999</v>
      </c>
      <c r="H24" s="66">
        <f t="shared" si="1"/>
        <v>893837.49000000209</v>
      </c>
    </row>
    <row r="25" spans="2:8" s="58" customFormat="1" ht="15.95" customHeight="1">
      <c r="B25" s="181"/>
      <c r="C25" s="182" t="s">
        <v>166</v>
      </c>
      <c r="D25" s="174" t="s">
        <v>233</v>
      </c>
      <c r="E25" s="63"/>
      <c r="F25" s="145">
        <f>SUM(F26:F34)</f>
        <v>0</v>
      </c>
      <c r="G25" s="189">
        <f>SUM(G26:G34)</f>
        <v>0</v>
      </c>
      <c r="H25" s="66">
        <f t="shared" si="1"/>
        <v>0</v>
      </c>
    </row>
    <row r="26" spans="2:8" s="58" customFormat="1" ht="17.25" customHeight="1">
      <c r="B26" s="181"/>
      <c r="C26" s="185"/>
      <c r="D26" s="184">
        <v>1</v>
      </c>
      <c r="E26" s="59" t="s">
        <v>216</v>
      </c>
      <c r="F26" s="148"/>
      <c r="G26" s="190"/>
      <c r="H26" s="66">
        <f t="shared" si="1"/>
        <v>0</v>
      </c>
    </row>
    <row r="27" spans="2:8" s="58" customFormat="1" ht="15.95" customHeight="1">
      <c r="B27" s="181"/>
      <c r="C27" s="185"/>
      <c r="D27" s="184">
        <v>2</v>
      </c>
      <c r="E27" s="59" t="s">
        <v>217</v>
      </c>
      <c r="F27" s="148"/>
      <c r="G27" s="190"/>
      <c r="H27" s="66">
        <f t="shared" si="1"/>
        <v>0</v>
      </c>
    </row>
    <row r="28" spans="2:8" s="61" customFormat="1" ht="15.95" customHeight="1">
      <c r="B28" s="181"/>
      <c r="C28" s="185"/>
      <c r="D28" s="184">
        <v>3</v>
      </c>
      <c r="E28" s="59" t="s">
        <v>234</v>
      </c>
      <c r="F28" s="148"/>
      <c r="G28" s="190"/>
      <c r="H28" s="66">
        <f t="shared" si="1"/>
        <v>0</v>
      </c>
    </row>
    <row r="29" spans="2:8" s="61" customFormat="1" ht="15.95" customHeight="1">
      <c r="B29" s="181"/>
      <c r="C29" s="185"/>
      <c r="D29" s="184">
        <v>4</v>
      </c>
      <c r="E29" s="59" t="s">
        <v>219</v>
      </c>
      <c r="F29" s="148"/>
      <c r="G29" s="190"/>
      <c r="H29" s="66">
        <f t="shared" si="1"/>
        <v>0</v>
      </c>
    </row>
    <row r="30" spans="2:8" s="58" customFormat="1" ht="15.95" customHeight="1">
      <c r="B30" s="181"/>
      <c r="C30" s="185"/>
      <c r="D30" s="184">
        <v>5</v>
      </c>
      <c r="E30" s="59" t="s">
        <v>220</v>
      </c>
      <c r="F30" s="148"/>
      <c r="G30" s="190"/>
      <c r="H30" s="66">
        <f t="shared" si="1"/>
        <v>0</v>
      </c>
    </row>
    <row r="31" spans="2:8" s="58" customFormat="1" ht="15.95" customHeight="1">
      <c r="B31" s="181"/>
      <c r="C31" s="185"/>
      <c r="D31" s="184">
        <v>6</v>
      </c>
      <c r="E31" s="59" t="s">
        <v>221</v>
      </c>
      <c r="F31" s="148"/>
      <c r="G31" s="190"/>
      <c r="H31" s="66">
        <f t="shared" si="1"/>
        <v>0</v>
      </c>
    </row>
    <row r="32" spans="2:8" s="58" customFormat="1" ht="15.95" customHeight="1">
      <c r="B32" s="181"/>
      <c r="C32" s="185"/>
      <c r="D32" s="184">
        <v>7</v>
      </c>
      <c r="E32" s="59" t="s">
        <v>222</v>
      </c>
      <c r="F32" s="148"/>
      <c r="G32" s="190"/>
      <c r="H32" s="66">
        <f t="shared" si="1"/>
        <v>0</v>
      </c>
    </row>
    <row r="33" spans="2:8" s="58" customFormat="1" ht="24.75" customHeight="1">
      <c r="B33" s="181"/>
      <c r="C33" s="185"/>
      <c r="D33" s="184">
        <v>8</v>
      </c>
      <c r="E33" s="59" t="s">
        <v>235</v>
      </c>
      <c r="F33" s="148"/>
      <c r="G33" s="190"/>
      <c r="H33" s="66">
        <f t="shared" si="1"/>
        <v>0</v>
      </c>
    </row>
    <row r="34" spans="2:8" s="58" customFormat="1" ht="10.5" customHeight="1">
      <c r="B34" s="181"/>
      <c r="C34" s="185"/>
      <c r="D34" s="184"/>
      <c r="E34" s="59"/>
      <c r="F34" s="148"/>
      <c r="G34" s="190"/>
      <c r="H34" s="66">
        <f t="shared" si="1"/>
        <v>0</v>
      </c>
    </row>
    <row r="35" spans="2:8" s="58" customFormat="1" ht="15.95" customHeight="1">
      <c r="B35" s="181"/>
      <c r="C35" s="182" t="s">
        <v>166</v>
      </c>
      <c r="D35" s="174" t="s">
        <v>236</v>
      </c>
      <c r="E35" s="183"/>
      <c r="F35" s="148"/>
      <c r="G35" s="148"/>
      <c r="H35" s="66">
        <f t="shared" si="1"/>
        <v>0</v>
      </c>
    </row>
    <row r="36" spans="2:8" s="58" customFormat="1" ht="15.95" customHeight="1">
      <c r="B36" s="181"/>
      <c r="C36" s="182" t="s">
        <v>166</v>
      </c>
      <c r="D36" s="174" t="s">
        <v>237</v>
      </c>
      <c r="E36" s="183"/>
      <c r="F36" s="148"/>
      <c r="G36" s="148"/>
      <c r="H36" s="66">
        <f t="shared" si="1"/>
        <v>0</v>
      </c>
    </row>
    <row r="37" spans="2:8" s="58" customFormat="1" ht="15.95" customHeight="1">
      <c r="B37" s="181"/>
      <c r="C37" s="182" t="s">
        <v>166</v>
      </c>
      <c r="D37" s="174" t="s">
        <v>238</v>
      </c>
      <c r="E37" s="183"/>
      <c r="F37" s="145">
        <f>F38+F39</f>
        <v>0</v>
      </c>
      <c r="G37" s="145">
        <f>G38+G39</f>
        <v>0</v>
      </c>
      <c r="H37" s="66">
        <f t="shared" si="1"/>
        <v>0</v>
      </c>
    </row>
    <row r="38" spans="2:8" s="58" customFormat="1" ht="15.95" customHeight="1">
      <c r="B38" s="181"/>
      <c r="C38" s="170"/>
      <c r="D38" s="184">
        <v>1</v>
      </c>
      <c r="E38" s="59" t="s">
        <v>239</v>
      </c>
      <c r="F38" s="148"/>
      <c r="G38" s="148"/>
      <c r="H38" s="66">
        <f t="shared" si="1"/>
        <v>0</v>
      </c>
    </row>
    <row r="39" spans="2:8" s="58" customFormat="1" ht="15.95" customHeight="1">
      <c r="B39" s="181"/>
      <c r="C39" s="170"/>
      <c r="D39" s="184">
        <v>2</v>
      </c>
      <c r="E39" s="59" t="s">
        <v>240</v>
      </c>
      <c r="F39" s="148"/>
      <c r="G39" s="148"/>
      <c r="H39" s="66">
        <f t="shared" si="1"/>
        <v>0</v>
      </c>
    </row>
    <row r="40" spans="2:8" s="58" customFormat="1" ht="15.95" customHeight="1">
      <c r="B40" s="181"/>
      <c r="C40" s="182" t="s">
        <v>166</v>
      </c>
      <c r="D40" s="174" t="s">
        <v>241</v>
      </c>
      <c r="E40" s="183"/>
      <c r="F40" s="148"/>
      <c r="G40" s="148"/>
      <c r="H40" s="66">
        <f t="shared" si="1"/>
        <v>0</v>
      </c>
    </row>
    <row r="41" spans="2:8" s="58" customFormat="1" ht="15.95" customHeight="1">
      <c r="B41" s="181"/>
      <c r="C41" s="170"/>
      <c r="D41" s="174"/>
      <c r="E41" s="183"/>
      <c r="F41" s="148"/>
      <c r="G41" s="148"/>
      <c r="H41" s="66">
        <f t="shared" si="1"/>
        <v>0</v>
      </c>
    </row>
    <row r="42" spans="2:8" s="58" customFormat="1" ht="15.95" customHeight="1">
      <c r="B42" s="181"/>
      <c r="C42" s="261" t="s">
        <v>242</v>
      </c>
      <c r="D42" s="262"/>
      <c r="E42" s="263"/>
      <c r="F42" s="145">
        <f>F40+F37+F36+F35+F25</f>
        <v>0</v>
      </c>
      <c r="G42" s="145">
        <f>G40+G37+G36+G35+G25</f>
        <v>0</v>
      </c>
      <c r="H42" s="66">
        <f t="shared" si="1"/>
        <v>0</v>
      </c>
    </row>
    <row r="43" spans="2:8" s="58" customFormat="1" ht="15.95" customHeight="1">
      <c r="B43" s="181"/>
      <c r="C43" s="170"/>
      <c r="D43" s="174"/>
      <c r="E43" s="183"/>
      <c r="F43" s="148"/>
      <c r="G43" s="148"/>
      <c r="H43" s="66">
        <f t="shared" si="1"/>
        <v>0</v>
      </c>
    </row>
    <row r="44" spans="2:8" s="58" customFormat="1" ht="15.95" customHeight="1">
      <c r="B44" s="181"/>
      <c r="C44" s="261" t="s">
        <v>243</v>
      </c>
      <c r="D44" s="262"/>
      <c r="E44" s="263"/>
      <c r="F44" s="145">
        <f>F42+F24</f>
        <v>12441922.800000001</v>
      </c>
      <c r="G44" s="145">
        <f>G42+G24</f>
        <v>11548085.309999999</v>
      </c>
      <c r="H44" s="66">
        <f t="shared" si="1"/>
        <v>893837.49000000209</v>
      </c>
    </row>
    <row r="45" spans="2:8" s="58" customFormat="1" ht="24.75" customHeight="1">
      <c r="B45" s="181"/>
      <c r="C45" s="182" t="s">
        <v>166</v>
      </c>
      <c r="D45" s="174" t="s">
        <v>244</v>
      </c>
      <c r="E45" s="183"/>
      <c r="F45" s="148"/>
      <c r="G45" s="143"/>
      <c r="H45" s="66">
        <f t="shared" si="1"/>
        <v>0</v>
      </c>
    </row>
    <row r="46" spans="2:8" s="58" customFormat="1" ht="15.95" customHeight="1">
      <c r="B46" s="181"/>
      <c r="C46" s="182" t="s">
        <v>166</v>
      </c>
      <c r="D46" s="174" t="s">
        <v>245</v>
      </c>
      <c r="E46" s="183"/>
      <c r="F46" s="148">
        <v>100000</v>
      </c>
      <c r="G46" s="148">
        <v>100000</v>
      </c>
      <c r="H46" s="66">
        <f t="shared" si="1"/>
        <v>0</v>
      </c>
    </row>
    <row r="47" spans="2:8" s="58" customFormat="1" ht="15.95" customHeight="1">
      <c r="B47" s="181"/>
      <c r="C47" s="182" t="s">
        <v>166</v>
      </c>
      <c r="D47" s="174" t="s">
        <v>246</v>
      </c>
      <c r="E47" s="183"/>
      <c r="F47" s="148"/>
      <c r="G47" s="148"/>
      <c r="H47" s="66">
        <f t="shared" si="1"/>
        <v>0</v>
      </c>
    </row>
    <row r="48" spans="2:8" s="58" customFormat="1" ht="15.95" customHeight="1">
      <c r="B48" s="181"/>
      <c r="C48" s="182" t="s">
        <v>166</v>
      </c>
      <c r="D48" s="174" t="s">
        <v>247</v>
      </c>
      <c r="E48" s="183"/>
      <c r="F48" s="148"/>
      <c r="G48" s="148"/>
      <c r="H48" s="66">
        <f t="shared" si="1"/>
        <v>0</v>
      </c>
    </row>
    <row r="49" spans="2:8" s="58" customFormat="1" ht="15.95" customHeight="1">
      <c r="B49" s="181"/>
      <c r="C49" s="182" t="s">
        <v>166</v>
      </c>
      <c r="D49" s="174" t="s">
        <v>248</v>
      </c>
      <c r="E49" s="183"/>
      <c r="F49" s="145">
        <f>F50+F51+F52</f>
        <v>0</v>
      </c>
      <c r="G49" s="145">
        <f>G50+G51+G52</f>
        <v>0</v>
      </c>
      <c r="H49" s="66">
        <f t="shared" si="1"/>
        <v>0</v>
      </c>
    </row>
    <row r="50" spans="2:8" s="58" customFormat="1" ht="15.95" customHeight="1">
      <c r="B50" s="181"/>
      <c r="C50" s="194"/>
      <c r="D50" s="184">
        <v>1</v>
      </c>
      <c r="E50" s="59" t="s">
        <v>249</v>
      </c>
      <c r="F50" s="148">
        <f>'[1]Details 2015'!O7</f>
        <v>0</v>
      </c>
      <c r="G50" s="148"/>
      <c r="H50" s="66">
        <f t="shared" si="1"/>
        <v>0</v>
      </c>
    </row>
    <row r="51" spans="2:8" s="58" customFormat="1" ht="15.95" customHeight="1">
      <c r="B51" s="181"/>
      <c r="C51" s="194"/>
      <c r="D51" s="184">
        <v>2</v>
      </c>
      <c r="E51" s="59" t="s">
        <v>250</v>
      </c>
      <c r="F51" s="148"/>
      <c r="G51" s="148"/>
      <c r="H51" s="66">
        <f t="shared" si="1"/>
        <v>0</v>
      </c>
    </row>
    <row r="52" spans="2:8" s="58" customFormat="1" ht="15.95" customHeight="1">
      <c r="B52" s="181"/>
      <c r="C52" s="194"/>
      <c r="D52" s="184">
        <v>3</v>
      </c>
      <c r="E52" s="59" t="s">
        <v>248</v>
      </c>
      <c r="F52" s="148">
        <f>'[1]Details 2015'!O8</f>
        <v>0</v>
      </c>
      <c r="G52" s="148"/>
      <c r="H52" s="66">
        <f t="shared" si="1"/>
        <v>0</v>
      </c>
    </row>
    <row r="53" spans="2:8" s="58" customFormat="1" ht="15.95" customHeight="1">
      <c r="B53" s="181"/>
      <c r="C53" s="182" t="s">
        <v>166</v>
      </c>
      <c r="D53" s="174" t="s">
        <v>251</v>
      </c>
      <c r="E53" s="183"/>
      <c r="F53" s="148">
        <f>-'[1]Details 2015'!P13</f>
        <v>0</v>
      </c>
      <c r="G53" s="148"/>
      <c r="H53" s="66">
        <f t="shared" si="1"/>
        <v>0</v>
      </c>
    </row>
    <row r="54" spans="2:8" s="58" customFormat="1" ht="15.95" customHeight="1">
      <c r="B54" s="181"/>
      <c r="C54" s="182" t="s">
        <v>166</v>
      </c>
      <c r="D54" s="174" t="s">
        <v>252</v>
      </c>
      <c r="E54" s="183"/>
      <c r="F54" s="148">
        <f>-'[1]Details 2015'!N14</f>
        <v>0</v>
      </c>
      <c r="G54" s="148">
        <f>'[1]Details 2015'!O11</f>
        <v>0</v>
      </c>
      <c r="H54" s="66">
        <f t="shared" si="1"/>
        <v>0</v>
      </c>
    </row>
    <row r="55" spans="2:8" s="58" customFormat="1" ht="15.95" customHeight="1">
      <c r="B55" s="181"/>
      <c r="C55" s="176"/>
      <c r="D55" s="174"/>
      <c r="E55" s="183"/>
      <c r="F55" s="148"/>
      <c r="G55" s="148"/>
      <c r="H55" s="66">
        <f t="shared" si="1"/>
        <v>0</v>
      </c>
    </row>
    <row r="56" spans="2:8">
      <c r="B56" s="181"/>
      <c r="C56" s="261" t="s">
        <v>253</v>
      </c>
      <c r="D56" s="262"/>
      <c r="E56" s="263"/>
      <c r="F56" s="145">
        <f>F54+F53+F49+F48+F47+F46+F45</f>
        <v>100000</v>
      </c>
      <c r="G56" s="145">
        <f>G54+G53+G49+G48+G47+G46+G45</f>
        <v>100000</v>
      </c>
      <c r="H56" s="66">
        <f t="shared" si="1"/>
        <v>0</v>
      </c>
    </row>
    <row r="57" spans="2:8">
      <c r="B57" s="181"/>
      <c r="C57" s="176"/>
      <c r="D57" s="174"/>
      <c r="E57" s="183"/>
      <c r="F57" s="148"/>
      <c r="G57" s="148"/>
      <c r="H57" s="66">
        <f t="shared" si="1"/>
        <v>0</v>
      </c>
    </row>
    <row r="58" spans="2:8">
      <c r="B58" s="181"/>
      <c r="C58" s="261" t="s">
        <v>254</v>
      </c>
      <c r="D58" s="262"/>
      <c r="E58" s="263"/>
      <c r="F58" s="145">
        <f>F56+F44</f>
        <v>12541922.800000001</v>
      </c>
      <c r="G58" s="145">
        <f>G56+G44</f>
        <v>11648085.309999999</v>
      </c>
      <c r="H58" s="66">
        <f t="shared" si="1"/>
        <v>893837.49000000209</v>
      </c>
    </row>
    <row r="59" spans="2:8">
      <c r="B59" s="104"/>
      <c r="C59" s="104"/>
      <c r="D59" s="195"/>
      <c r="E59" s="87"/>
      <c r="F59" s="188">
        <f>+F58-Aktivet!F66</f>
        <v>0</v>
      </c>
      <c r="G59" s="188">
        <f>+G58-Aktivet!G66</f>
        <v>0</v>
      </c>
    </row>
    <row r="60" spans="2:8">
      <c r="B60" s="104"/>
      <c r="C60" s="104"/>
      <c r="D60" s="195"/>
      <c r="E60" s="87"/>
      <c r="F60" s="188"/>
      <c r="G60" s="188"/>
    </row>
  </sheetData>
  <mergeCells count="7">
    <mergeCell ref="C56:E56"/>
    <mergeCell ref="C58:E58"/>
    <mergeCell ref="B3:G3"/>
    <mergeCell ref="C5:E5"/>
    <mergeCell ref="C24:E24"/>
    <mergeCell ref="C42:E42"/>
    <mergeCell ref="C44:E44"/>
  </mergeCells>
  <phoneticPr fontId="0" type="noConversion"/>
  <printOptions horizontalCentered="1" verticalCentered="1"/>
  <pageMargins left="0" right="0" top="0" bottom="0" header="0.511811023622047" footer="0.511811023622047"/>
  <pageSetup scale="84" orientation="portrait" horizontalDpi="300" verticalDpi="300" r:id="rId1"/>
  <headerFooter alignWithMargins="0"/>
  <rowBreaks count="1" manualBreakCount="1">
    <brk id="5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H72"/>
  <sheetViews>
    <sheetView topLeftCell="A28" workbookViewId="0">
      <selection activeCell="B1" sqref="B1:E1"/>
    </sheetView>
  </sheetViews>
  <sheetFormatPr defaultRowHeight="15"/>
  <cols>
    <col min="1" max="1" width="13.28515625" style="15" customWidth="1"/>
    <col min="2" max="2" width="3.7109375" style="223" customWidth="1"/>
    <col min="3" max="3" width="3.42578125" style="52" customWidth="1"/>
    <col min="4" max="4" width="4.140625" style="52" customWidth="1"/>
    <col min="5" max="5" width="63.140625" style="15" customWidth="1"/>
    <col min="6" max="6" width="4.5703125" style="15" customWidth="1"/>
    <col min="7" max="7" width="13.85546875" style="53" customWidth="1"/>
    <col min="8" max="8" width="14.5703125" style="53" customWidth="1"/>
    <col min="9" max="9" width="1.42578125" style="15" customWidth="1"/>
    <col min="10" max="16384" width="9.140625" style="15"/>
  </cols>
  <sheetData>
    <row r="1" spans="2:8" s="204" customFormat="1" ht="18">
      <c r="B1" s="141" t="s">
        <v>365</v>
      </c>
      <c r="C1" s="55"/>
      <c r="D1" s="55"/>
      <c r="E1" s="141" t="str">
        <f>Kop.!F3</f>
        <v>HYDROPROJEKT</v>
      </c>
      <c r="F1" s="54"/>
      <c r="G1" s="196"/>
      <c r="H1" s="197"/>
    </row>
    <row r="2" spans="2:8" s="204" customFormat="1" ht="17.25" customHeight="1">
      <c r="B2" s="275" t="s">
        <v>301</v>
      </c>
      <c r="C2" s="275"/>
      <c r="D2" s="275"/>
      <c r="E2" s="275"/>
      <c r="F2" s="275"/>
      <c r="G2" s="275"/>
      <c r="H2" s="275"/>
    </row>
    <row r="3" spans="2:8" s="204" customFormat="1" ht="17.25" customHeight="1">
      <c r="B3" s="275" t="s">
        <v>302</v>
      </c>
      <c r="C3" s="275"/>
      <c r="D3" s="275"/>
      <c r="E3" s="275"/>
      <c r="F3" s="275"/>
      <c r="G3" s="275"/>
      <c r="H3" s="275"/>
    </row>
    <row r="4" spans="2:8" s="204" customFormat="1" ht="17.25" customHeight="1">
      <c r="B4" s="276" t="s">
        <v>303</v>
      </c>
      <c r="C4" s="276"/>
      <c r="D4" s="276"/>
      <c r="E4" s="276"/>
      <c r="F4" s="276"/>
      <c r="G4" s="276"/>
      <c r="H4" s="276"/>
    </row>
    <row r="5" spans="2:8" ht="7.5" customHeight="1"/>
    <row r="6" spans="2:8" s="204" customFormat="1" ht="15.95" customHeight="1">
      <c r="B6" s="224" t="s">
        <v>2</v>
      </c>
      <c r="C6" s="261" t="s">
        <v>76</v>
      </c>
      <c r="D6" s="262"/>
      <c r="E6" s="263"/>
      <c r="F6" s="175"/>
      <c r="G6" s="180">
        <v>2015</v>
      </c>
      <c r="H6" s="180">
        <v>2014</v>
      </c>
    </row>
    <row r="7" spans="2:8" s="204" customFormat="1" ht="12.75" customHeight="1">
      <c r="B7" s="225" t="s">
        <v>166</v>
      </c>
      <c r="C7" s="173" t="s">
        <v>255</v>
      </c>
      <c r="D7" s="198"/>
      <c r="E7" s="199"/>
      <c r="F7" s="200" t="s">
        <v>256</v>
      </c>
      <c r="G7" s="200">
        <v>0</v>
      </c>
      <c r="H7" s="200">
        <v>0</v>
      </c>
    </row>
    <row r="8" spans="2:8" s="204" customFormat="1" ht="12.75" customHeight="1">
      <c r="B8" s="225" t="s">
        <v>166</v>
      </c>
      <c r="C8" s="173" t="s">
        <v>257</v>
      </c>
      <c r="D8" s="198"/>
      <c r="E8" s="199"/>
      <c r="F8" s="200" t="s">
        <v>258</v>
      </c>
      <c r="G8" s="200"/>
      <c r="H8" s="200"/>
    </row>
    <row r="9" spans="2:8" s="204" customFormat="1" ht="12.75" customHeight="1">
      <c r="B9" s="225" t="s">
        <v>166</v>
      </c>
      <c r="C9" s="173" t="s">
        <v>259</v>
      </c>
      <c r="D9" s="198"/>
      <c r="E9" s="199"/>
      <c r="F9" s="200" t="s">
        <v>256</v>
      </c>
      <c r="G9" s="200"/>
      <c r="H9" s="200"/>
    </row>
    <row r="10" spans="2:8" s="204" customFormat="1" ht="12.75" customHeight="1">
      <c r="B10" s="225" t="s">
        <v>166</v>
      </c>
      <c r="C10" s="173" t="s">
        <v>260</v>
      </c>
      <c r="D10" s="198"/>
      <c r="E10" s="199"/>
      <c r="F10" s="200" t="s">
        <v>256</v>
      </c>
      <c r="G10" s="200"/>
      <c r="H10" s="200"/>
    </row>
    <row r="11" spans="2:8" s="204" customFormat="1" ht="8.25" customHeight="1">
      <c r="B11" s="226"/>
      <c r="C11" s="201"/>
      <c r="D11" s="198"/>
      <c r="E11" s="199"/>
      <c r="F11" s="202"/>
      <c r="G11" s="202"/>
      <c r="H11" s="202"/>
    </row>
    <row r="12" spans="2:8" s="204" customFormat="1" ht="12.75" customHeight="1">
      <c r="B12" s="225" t="s">
        <v>166</v>
      </c>
      <c r="C12" s="173" t="s">
        <v>261</v>
      </c>
      <c r="D12" s="198"/>
      <c r="E12" s="199"/>
      <c r="F12" s="200" t="s">
        <v>258</v>
      </c>
      <c r="G12" s="200"/>
      <c r="H12" s="200"/>
    </row>
    <row r="13" spans="2:8" s="204" customFormat="1" ht="12.75" customHeight="1">
      <c r="B13" s="226"/>
      <c r="C13" s="201"/>
      <c r="D13" s="203">
        <v>1</v>
      </c>
      <c r="E13" s="171" t="s">
        <v>261</v>
      </c>
      <c r="F13" s="202"/>
      <c r="G13" s="202"/>
      <c r="H13" s="202"/>
    </row>
    <row r="14" spans="2:8" s="204" customFormat="1" ht="12.75" customHeight="1">
      <c r="B14" s="227"/>
      <c r="C14" s="201"/>
      <c r="D14" s="204">
        <v>2</v>
      </c>
      <c r="E14" s="171" t="s">
        <v>262</v>
      </c>
      <c r="F14" s="202"/>
      <c r="G14" s="202"/>
      <c r="H14" s="202"/>
    </row>
    <row r="15" spans="2:8" s="204" customFormat="1" ht="8.25" customHeight="1">
      <c r="B15" s="227"/>
      <c r="C15" s="201"/>
      <c r="D15" s="198"/>
      <c r="E15" s="199"/>
      <c r="F15" s="202"/>
      <c r="G15" s="202"/>
      <c r="H15" s="202"/>
    </row>
    <row r="16" spans="2:8" s="204" customFormat="1" ht="12.75" customHeight="1">
      <c r="B16" s="225" t="s">
        <v>166</v>
      </c>
      <c r="C16" s="173" t="s">
        <v>263</v>
      </c>
      <c r="D16" s="198"/>
      <c r="E16" s="199"/>
      <c r="F16" s="200" t="s">
        <v>258</v>
      </c>
      <c r="G16" s="200">
        <f>G17+G18</f>
        <v>0</v>
      </c>
      <c r="H16" s="200">
        <f>H17+H18</f>
        <v>0</v>
      </c>
    </row>
    <row r="17" spans="2:8" s="204" customFormat="1" ht="12.75" customHeight="1">
      <c r="B17" s="227"/>
      <c r="C17" s="201"/>
      <c r="D17" s="68">
        <v>1</v>
      </c>
      <c r="E17" s="59" t="s">
        <v>264</v>
      </c>
      <c r="F17" s="205"/>
      <c r="G17" s="205"/>
      <c r="H17" s="205"/>
    </row>
    <row r="18" spans="2:8" s="204" customFormat="1" ht="12.75" customHeight="1">
      <c r="B18" s="227"/>
      <c r="C18" s="201"/>
      <c r="D18" s="68">
        <v>2</v>
      </c>
      <c r="E18" s="59" t="s">
        <v>265</v>
      </c>
      <c r="F18" s="205"/>
      <c r="G18" s="205"/>
      <c r="H18" s="205"/>
    </row>
    <row r="19" spans="2:8" s="204" customFormat="1" ht="12.75" customHeight="1">
      <c r="B19" s="227"/>
      <c r="C19" s="201"/>
      <c r="D19" s="68"/>
      <c r="E19" s="59" t="s">
        <v>266</v>
      </c>
      <c r="F19" s="205"/>
      <c r="G19" s="205"/>
      <c r="H19" s="206"/>
    </row>
    <row r="20" spans="2:8" s="204" customFormat="1" ht="6.75" customHeight="1">
      <c r="B20" s="226"/>
      <c r="C20" s="201"/>
      <c r="D20" s="198"/>
      <c r="E20" s="199"/>
      <c r="F20" s="148"/>
      <c r="G20" s="148"/>
      <c r="H20" s="148"/>
    </row>
    <row r="21" spans="2:8" s="204" customFormat="1" ht="12.75" customHeight="1">
      <c r="B21" s="225" t="s">
        <v>166</v>
      </c>
      <c r="C21" s="173" t="s">
        <v>267</v>
      </c>
      <c r="D21" s="198"/>
      <c r="E21" s="199"/>
      <c r="F21" s="200" t="s">
        <v>258</v>
      </c>
      <c r="G21" s="200"/>
      <c r="H21" s="200"/>
    </row>
    <row r="22" spans="2:8" s="204" customFormat="1" ht="12.75" customHeight="1">
      <c r="B22" s="225" t="s">
        <v>166</v>
      </c>
      <c r="C22" s="173" t="s">
        <v>268</v>
      </c>
      <c r="D22" s="198"/>
      <c r="E22" s="199"/>
      <c r="F22" s="200" t="s">
        <v>258</v>
      </c>
      <c r="G22" s="200"/>
      <c r="H22" s="200"/>
    </row>
    <row r="23" spans="2:8" s="204" customFormat="1" ht="12.75" customHeight="1">
      <c r="B23" s="225" t="s">
        <v>166</v>
      </c>
      <c r="C23" s="173" t="s">
        <v>269</v>
      </c>
      <c r="D23" s="198"/>
      <c r="E23" s="199"/>
      <c r="F23" s="200" t="s">
        <v>258</v>
      </c>
      <c r="G23" s="200"/>
      <c r="H23" s="200"/>
    </row>
    <row r="24" spans="2:8" s="204" customFormat="1" ht="6" customHeight="1">
      <c r="B24" s="226"/>
      <c r="C24" s="201"/>
      <c r="D24" s="198"/>
      <c r="E24" s="199"/>
      <c r="F24" s="148"/>
      <c r="G24" s="148"/>
      <c r="H24" s="148"/>
    </row>
    <row r="25" spans="2:8" s="204" customFormat="1" ht="12.75" customHeight="1">
      <c r="B25" s="225" t="s">
        <v>166</v>
      </c>
      <c r="C25" s="173" t="s">
        <v>270</v>
      </c>
      <c r="D25" s="198"/>
      <c r="E25" s="199"/>
      <c r="F25" s="200" t="s">
        <v>256</v>
      </c>
      <c r="G25" s="200"/>
      <c r="H25" s="200"/>
    </row>
    <row r="26" spans="2:8" s="204" customFormat="1" ht="12.75" customHeight="1">
      <c r="B26" s="227"/>
      <c r="C26" s="207"/>
      <c r="D26" s="271">
        <v>1</v>
      </c>
      <c r="E26" s="208" t="s">
        <v>271</v>
      </c>
      <c r="F26" s="273"/>
      <c r="G26" s="273"/>
      <c r="H26" s="273"/>
    </row>
    <row r="27" spans="2:8" s="204" customFormat="1" ht="12.75" customHeight="1">
      <c r="B27" s="228"/>
      <c r="C27" s="209"/>
      <c r="D27" s="272"/>
      <c r="E27" s="210" t="s">
        <v>272</v>
      </c>
      <c r="F27" s="274"/>
      <c r="G27" s="274"/>
      <c r="H27" s="274"/>
    </row>
    <row r="28" spans="2:8" s="204" customFormat="1" ht="12.75" customHeight="1">
      <c r="B28" s="227"/>
      <c r="C28" s="207"/>
      <c r="D28" s="271">
        <v>2</v>
      </c>
      <c r="E28" s="208" t="s">
        <v>273</v>
      </c>
      <c r="F28" s="273"/>
      <c r="G28" s="273"/>
      <c r="H28" s="273"/>
    </row>
    <row r="29" spans="2:8" s="204" customFormat="1" ht="12.75" customHeight="1">
      <c r="B29" s="228"/>
      <c r="C29" s="209"/>
      <c r="D29" s="272"/>
      <c r="E29" s="210" t="s">
        <v>274</v>
      </c>
      <c r="F29" s="274"/>
      <c r="G29" s="274"/>
      <c r="H29" s="274"/>
    </row>
    <row r="30" spans="2:8" s="204" customFormat="1" ht="12.75" customHeight="1">
      <c r="B30" s="227"/>
      <c r="C30" s="207"/>
      <c r="D30" s="271">
        <v>3</v>
      </c>
      <c r="E30" s="208" t="s">
        <v>275</v>
      </c>
      <c r="F30" s="273"/>
      <c r="G30" s="273"/>
      <c r="H30" s="273"/>
    </row>
    <row r="31" spans="2:8" s="204" customFormat="1" ht="12.75" customHeight="1">
      <c r="B31" s="228"/>
      <c r="C31" s="209"/>
      <c r="D31" s="272"/>
      <c r="E31" s="210" t="s">
        <v>276</v>
      </c>
      <c r="F31" s="274"/>
      <c r="G31" s="274"/>
      <c r="H31" s="274"/>
    </row>
    <row r="32" spans="2:8" s="204" customFormat="1" ht="9.75" customHeight="1">
      <c r="B32" s="226"/>
      <c r="C32" s="201"/>
      <c r="D32" s="198"/>
      <c r="E32" s="199"/>
      <c r="F32" s="148"/>
      <c r="G32" s="148"/>
      <c r="H32" s="148"/>
    </row>
    <row r="33" spans="2:8" s="204" customFormat="1" ht="12.75" customHeight="1">
      <c r="B33" s="278" t="s">
        <v>166</v>
      </c>
      <c r="C33" s="211" t="s">
        <v>277</v>
      </c>
      <c r="D33" s="212"/>
      <c r="E33" s="213"/>
      <c r="F33" s="280" t="s">
        <v>258</v>
      </c>
      <c r="G33" s="280"/>
      <c r="H33" s="280"/>
    </row>
    <row r="34" spans="2:8" s="204" customFormat="1" ht="12.75" customHeight="1">
      <c r="B34" s="279"/>
      <c r="C34" s="214" t="s">
        <v>278</v>
      </c>
      <c r="D34" s="215"/>
      <c r="E34" s="216"/>
      <c r="F34" s="281"/>
      <c r="G34" s="281"/>
      <c r="H34" s="281"/>
    </row>
    <row r="35" spans="2:8" s="204" customFormat="1" ht="9" customHeight="1">
      <c r="B35" s="226"/>
      <c r="C35" s="201"/>
      <c r="D35" s="198"/>
      <c r="E35" s="199"/>
      <c r="F35" s="148"/>
      <c r="G35" s="148"/>
      <c r="H35" s="148"/>
    </row>
    <row r="36" spans="2:8" s="204" customFormat="1" ht="12.75" customHeight="1">
      <c r="B36" s="225" t="s">
        <v>166</v>
      </c>
      <c r="C36" s="173" t="s">
        <v>279</v>
      </c>
      <c r="D36" s="198"/>
      <c r="E36" s="199"/>
      <c r="F36" s="200" t="s">
        <v>258</v>
      </c>
      <c r="G36" s="200"/>
      <c r="H36" s="200"/>
    </row>
    <row r="37" spans="2:8" s="204" customFormat="1" ht="12.75" customHeight="1">
      <c r="B37" s="227"/>
      <c r="C37" s="207"/>
      <c r="D37" s="271">
        <v>1</v>
      </c>
      <c r="E37" s="208" t="s">
        <v>280</v>
      </c>
      <c r="F37" s="273"/>
      <c r="G37" s="273"/>
      <c r="H37" s="273"/>
    </row>
    <row r="38" spans="2:8" s="204" customFormat="1" ht="12.75" customHeight="1">
      <c r="B38" s="228"/>
      <c r="C38" s="209"/>
      <c r="D38" s="272"/>
      <c r="E38" s="210" t="s">
        <v>281</v>
      </c>
      <c r="F38" s="274"/>
      <c r="G38" s="274"/>
      <c r="H38" s="274"/>
    </row>
    <row r="39" spans="2:8" s="204" customFormat="1" ht="21" customHeight="1">
      <c r="B39" s="226"/>
      <c r="C39" s="201"/>
      <c r="D39" s="184">
        <v>2</v>
      </c>
      <c r="E39" s="172" t="s">
        <v>282</v>
      </c>
      <c r="F39" s="148"/>
      <c r="G39" s="148"/>
      <c r="H39" s="217"/>
    </row>
    <row r="40" spans="2:8" s="204" customFormat="1" ht="7.5" customHeight="1">
      <c r="B40" s="226"/>
      <c r="C40" s="201"/>
      <c r="D40" s="198"/>
      <c r="E40" s="199"/>
      <c r="F40" s="148"/>
      <c r="G40" s="148"/>
      <c r="H40" s="148"/>
    </row>
    <row r="41" spans="2:8" s="204" customFormat="1" ht="12.75" customHeight="1">
      <c r="B41" s="225" t="s">
        <v>166</v>
      </c>
      <c r="C41" s="173" t="s">
        <v>283</v>
      </c>
      <c r="D41" s="198"/>
      <c r="E41" s="199"/>
      <c r="F41" s="200" t="s">
        <v>256</v>
      </c>
      <c r="G41" s="200"/>
      <c r="H41" s="200"/>
    </row>
    <row r="42" spans="2:8" s="204" customFormat="1">
      <c r="B42" s="226"/>
      <c r="C42" s="173"/>
      <c r="D42" s="198"/>
      <c r="E42" s="199"/>
      <c r="F42" s="148"/>
      <c r="G42" s="148"/>
      <c r="H42" s="148"/>
    </row>
    <row r="43" spans="2:8" s="204" customFormat="1" ht="12.75" customHeight="1">
      <c r="B43" s="225" t="s">
        <v>166</v>
      </c>
      <c r="C43" s="173" t="s">
        <v>284</v>
      </c>
      <c r="D43" s="198"/>
      <c r="E43" s="199"/>
      <c r="F43" s="200" t="s">
        <v>256</v>
      </c>
      <c r="G43" s="200"/>
      <c r="H43" s="200"/>
    </row>
    <row r="44" spans="2:8" s="204" customFormat="1" ht="8.25" customHeight="1">
      <c r="B44" s="226"/>
      <c r="C44" s="201"/>
      <c r="D44" s="198"/>
      <c r="E44" s="199"/>
      <c r="F44" s="148"/>
      <c r="G44" s="148"/>
      <c r="H44" s="148"/>
    </row>
    <row r="45" spans="2:8" s="204" customFormat="1" ht="12.75" customHeight="1">
      <c r="B45" s="225" t="s">
        <v>166</v>
      </c>
      <c r="C45" s="173" t="s">
        <v>285</v>
      </c>
      <c r="D45" s="198"/>
      <c r="E45" s="199"/>
      <c r="F45" s="200" t="s">
        <v>258</v>
      </c>
      <c r="G45" s="200"/>
      <c r="H45" s="200"/>
    </row>
    <row r="46" spans="2:8" s="204" customFormat="1" ht="12.75" customHeight="1">
      <c r="B46" s="226"/>
      <c r="C46" s="201"/>
      <c r="D46" s="184">
        <v>1</v>
      </c>
      <c r="E46" s="172" t="s">
        <v>286</v>
      </c>
      <c r="F46" s="148"/>
      <c r="G46" s="148"/>
      <c r="H46" s="148"/>
    </row>
    <row r="47" spans="2:8" s="204" customFormat="1" ht="12.75" customHeight="1">
      <c r="B47" s="226"/>
      <c r="C47" s="201"/>
      <c r="D47" s="184">
        <v>2</v>
      </c>
      <c r="E47" s="172" t="s">
        <v>287</v>
      </c>
      <c r="F47" s="148"/>
      <c r="G47" s="148"/>
      <c r="H47" s="148"/>
    </row>
    <row r="48" spans="2:8" s="204" customFormat="1" ht="12.75" customHeight="1">
      <c r="B48" s="226"/>
      <c r="C48" s="201"/>
      <c r="D48" s="184">
        <v>3</v>
      </c>
      <c r="E48" s="172" t="s">
        <v>288</v>
      </c>
      <c r="F48" s="148"/>
      <c r="G48" s="148"/>
      <c r="H48" s="148"/>
    </row>
    <row r="49" spans="2:8" s="204" customFormat="1" ht="9" customHeight="1">
      <c r="B49" s="226"/>
      <c r="C49" s="201"/>
      <c r="D49" s="198"/>
      <c r="E49" s="199"/>
      <c r="F49" s="148"/>
      <c r="G49" s="148"/>
      <c r="H49" s="148"/>
    </row>
    <row r="50" spans="2:8" s="204" customFormat="1" ht="12.75" customHeight="1">
      <c r="B50" s="225" t="s">
        <v>166</v>
      </c>
      <c r="C50" s="173" t="s">
        <v>289</v>
      </c>
      <c r="D50" s="198"/>
      <c r="E50" s="199"/>
      <c r="F50" s="200" t="s">
        <v>256</v>
      </c>
      <c r="G50" s="200"/>
      <c r="H50" s="200"/>
    </row>
    <row r="51" spans="2:8" s="204" customFormat="1" ht="8.25" customHeight="1">
      <c r="B51" s="226"/>
      <c r="C51" s="201"/>
      <c r="D51" s="198"/>
      <c r="E51" s="199"/>
      <c r="F51" s="148"/>
      <c r="G51" s="148"/>
      <c r="H51" s="148"/>
    </row>
    <row r="52" spans="2:8" s="204" customFormat="1" ht="12.75" customHeight="1">
      <c r="B52" s="225" t="s">
        <v>166</v>
      </c>
      <c r="C52" s="173" t="s">
        <v>290</v>
      </c>
      <c r="D52" s="198"/>
      <c r="E52" s="199"/>
      <c r="F52" s="200" t="s">
        <v>256</v>
      </c>
      <c r="G52" s="200"/>
      <c r="H52" s="200"/>
    </row>
    <row r="53" spans="2:8" s="204" customFormat="1" ht="12.75" customHeight="1">
      <c r="B53" s="226"/>
      <c r="C53" s="201"/>
      <c r="D53" s="198"/>
      <c r="E53" s="172" t="s">
        <v>291</v>
      </c>
      <c r="F53" s="148"/>
      <c r="G53" s="148"/>
      <c r="H53" s="148"/>
    </row>
    <row r="54" spans="2:8" s="204" customFormat="1" ht="12.75" customHeight="1">
      <c r="B54" s="226"/>
      <c r="C54" s="201"/>
      <c r="D54" s="198"/>
      <c r="E54" s="172" t="s">
        <v>292</v>
      </c>
      <c r="F54" s="148"/>
      <c r="G54" s="148"/>
      <c r="H54" s="148"/>
    </row>
    <row r="55" spans="2:8" ht="12.75" customHeight="1"/>
    <row r="56" spans="2:8" ht="12.75" customHeight="1">
      <c r="B56" s="275" t="s">
        <v>304</v>
      </c>
      <c r="C56" s="275"/>
      <c r="D56" s="275"/>
      <c r="E56" s="275"/>
      <c r="F56" s="275"/>
      <c r="G56" s="275"/>
      <c r="H56" s="275"/>
    </row>
    <row r="57" spans="2:8" ht="6.75" customHeight="1">
      <c r="E57" s="52"/>
      <c r="F57" s="52"/>
      <c r="G57" s="15"/>
    </row>
    <row r="58" spans="2:8" ht="12.75" customHeight="1">
      <c r="B58" s="225" t="s">
        <v>2</v>
      </c>
      <c r="C58" s="277" t="s">
        <v>76</v>
      </c>
      <c r="D58" s="277"/>
      <c r="E58" s="277"/>
      <c r="F58" s="62"/>
      <c r="G58" s="218">
        <v>2015</v>
      </c>
      <c r="H58" s="218">
        <v>2014</v>
      </c>
    </row>
    <row r="59" spans="2:8" ht="12.75" customHeight="1">
      <c r="B59" s="225" t="s">
        <v>166</v>
      </c>
      <c r="C59" s="219" t="s">
        <v>289</v>
      </c>
      <c r="D59" s="220"/>
      <c r="E59" s="221"/>
      <c r="F59" s="221"/>
      <c r="G59" s="200" t="s">
        <v>256</v>
      </c>
      <c r="H59" s="200" t="s">
        <v>256</v>
      </c>
    </row>
    <row r="60" spans="2:8" ht="7.5" customHeight="1">
      <c r="B60" s="229"/>
      <c r="C60" s="219"/>
      <c r="D60" s="220"/>
      <c r="E60" s="221"/>
      <c r="F60" s="221"/>
      <c r="G60" s="222"/>
      <c r="H60" s="222"/>
    </row>
    <row r="61" spans="2:8" ht="12.75" customHeight="1">
      <c r="B61" s="225"/>
      <c r="C61" s="219" t="s">
        <v>293</v>
      </c>
      <c r="D61" s="220"/>
      <c r="E61" s="221"/>
      <c r="F61" s="221"/>
      <c r="G61" s="200" t="s">
        <v>256</v>
      </c>
      <c r="H61" s="200" t="s">
        <v>256</v>
      </c>
    </row>
    <row r="62" spans="2:8" ht="12.75" customHeight="1">
      <c r="B62" s="229"/>
      <c r="C62" s="219" t="s">
        <v>294</v>
      </c>
      <c r="D62" s="220"/>
      <c r="E62" s="221"/>
      <c r="F62" s="221"/>
      <c r="G62" s="200" t="s">
        <v>256</v>
      </c>
      <c r="H62" s="200" t="s">
        <v>256</v>
      </c>
    </row>
    <row r="63" spans="2:8" ht="12.75" customHeight="1">
      <c r="B63" s="229"/>
      <c r="C63" s="219" t="s">
        <v>295</v>
      </c>
      <c r="D63" s="220"/>
      <c r="E63" s="221"/>
      <c r="F63" s="221"/>
      <c r="G63" s="200" t="s">
        <v>256</v>
      </c>
      <c r="H63" s="200" t="s">
        <v>256</v>
      </c>
    </row>
    <row r="64" spans="2:8" ht="12.75" customHeight="1">
      <c r="B64" s="229"/>
      <c r="C64" s="219" t="s">
        <v>296</v>
      </c>
      <c r="D64" s="220"/>
      <c r="E64" s="221"/>
      <c r="F64" s="221"/>
      <c r="G64" s="200" t="s">
        <v>256</v>
      </c>
      <c r="H64" s="200" t="s">
        <v>256</v>
      </c>
    </row>
    <row r="65" spans="2:8" ht="12.75" customHeight="1">
      <c r="B65" s="229"/>
      <c r="C65" s="219" t="s">
        <v>297</v>
      </c>
      <c r="D65" s="220"/>
      <c r="E65" s="221"/>
      <c r="F65" s="221"/>
      <c r="G65" s="200" t="s">
        <v>256</v>
      </c>
      <c r="H65" s="200" t="s">
        <v>256</v>
      </c>
    </row>
    <row r="66" spans="2:8" ht="12.75" customHeight="1">
      <c r="B66" s="225" t="s">
        <v>166</v>
      </c>
      <c r="C66" s="219" t="s">
        <v>298</v>
      </c>
      <c r="D66" s="220"/>
      <c r="E66" s="221"/>
      <c r="F66" s="221"/>
      <c r="G66" s="200" t="s">
        <v>256</v>
      </c>
      <c r="H66" s="200" t="s">
        <v>256</v>
      </c>
    </row>
    <row r="67" spans="2:8" ht="6.75" customHeight="1">
      <c r="B67" s="229"/>
      <c r="C67" s="219"/>
      <c r="D67" s="220"/>
      <c r="E67" s="221"/>
      <c r="F67" s="221"/>
      <c r="G67" s="222"/>
      <c r="H67" s="222"/>
    </row>
    <row r="68" spans="2:8" ht="12.75" customHeight="1">
      <c r="B68" s="225" t="s">
        <v>166</v>
      </c>
      <c r="C68" s="219" t="s">
        <v>299</v>
      </c>
      <c r="D68" s="220"/>
      <c r="E68" s="221"/>
      <c r="F68" s="221"/>
      <c r="G68" s="200" t="s">
        <v>256</v>
      </c>
      <c r="H68" s="200" t="s">
        <v>256</v>
      </c>
    </row>
    <row r="69" spans="2:8" ht="6" customHeight="1">
      <c r="B69" s="229"/>
      <c r="C69" s="219"/>
      <c r="D69" s="220"/>
      <c r="E69" s="221"/>
      <c r="F69" s="221"/>
      <c r="G69" s="222"/>
      <c r="H69" s="222"/>
    </row>
    <row r="70" spans="2:8" ht="12.75" customHeight="1">
      <c r="B70" s="225" t="s">
        <v>166</v>
      </c>
      <c r="C70" s="219" t="s">
        <v>300</v>
      </c>
      <c r="D70" s="220"/>
      <c r="E70" s="221"/>
      <c r="F70" s="221"/>
      <c r="G70" s="200" t="s">
        <v>256</v>
      </c>
      <c r="H70" s="200" t="s">
        <v>256</v>
      </c>
    </row>
    <row r="71" spans="2:8" ht="12.75" customHeight="1">
      <c r="B71" s="229"/>
      <c r="C71" s="219"/>
      <c r="D71" s="220"/>
      <c r="E71" s="172" t="s">
        <v>291</v>
      </c>
      <c r="F71" s="172"/>
      <c r="G71" s="222"/>
      <c r="H71" s="222"/>
    </row>
    <row r="72" spans="2:8" ht="12.75" customHeight="1">
      <c r="B72" s="229"/>
      <c r="C72" s="219"/>
      <c r="D72" s="220"/>
      <c r="E72" s="172" t="s">
        <v>292</v>
      </c>
      <c r="F72" s="172"/>
      <c r="G72" s="222"/>
      <c r="H72" s="222"/>
    </row>
  </sheetData>
  <mergeCells count="26">
    <mergeCell ref="B56:H56"/>
    <mergeCell ref="C58:E58"/>
    <mergeCell ref="B33:B34"/>
    <mergeCell ref="F33:F34"/>
    <mergeCell ref="G33:G34"/>
    <mergeCell ref="H33:H34"/>
    <mergeCell ref="F37:F38"/>
    <mergeCell ref="G37:G38"/>
    <mergeCell ref="H37:H38"/>
    <mergeCell ref="D37:D38"/>
    <mergeCell ref="C6:E6"/>
    <mergeCell ref="B2:H2"/>
    <mergeCell ref="B3:H3"/>
    <mergeCell ref="B4:H4"/>
    <mergeCell ref="F26:F27"/>
    <mergeCell ref="G26:G27"/>
    <mergeCell ref="H26:H27"/>
    <mergeCell ref="D28:D29"/>
    <mergeCell ref="D30:D31"/>
    <mergeCell ref="H30:H31"/>
    <mergeCell ref="D26:D27"/>
    <mergeCell ref="F28:F29"/>
    <mergeCell ref="G28:G29"/>
    <mergeCell ref="H28:H29"/>
    <mergeCell ref="F30:F31"/>
    <mergeCell ref="G30:G3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F46"/>
  <sheetViews>
    <sheetView view="pageBreakPreview" topLeftCell="B16" zoomScaleSheetLayoutView="100" workbookViewId="0">
      <selection activeCell="F45" sqref="F45"/>
    </sheetView>
  </sheetViews>
  <sheetFormatPr defaultRowHeight="12.75"/>
  <cols>
    <col min="1" max="1" width="3.7109375" style="52" customWidth="1"/>
    <col min="2" max="2" width="7.28515625" style="52" customWidth="1"/>
    <col min="3" max="3" width="65.85546875" style="15" customWidth="1"/>
    <col min="4" max="4" width="5.28515625" style="15" customWidth="1"/>
    <col min="5" max="5" width="12.28515625" style="53" customWidth="1"/>
    <col min="6" max="6" width="12.85546875" style="53" customWidth="1"/>
    <col min="7" max="16384" width="9.140625" style="64"/>
  </cols>
  <sheetData>
    <row r="1" spans="1:6" ht="15.75">
      <c r="A1" s="141" t="s">
        <v>365</v>
      </c>
      <c r="C1" s="141" t="str">
        <f>Kop.!F3</f>
        <v>HYDROPROJEKT</v>
      </c>
      <c r="D1" s="55"/>
    </row>
    <row r="2" spans="1:6" ht="18">
      <c r="A2" s="282" t="s">
        <v>305</v>
      </c>
      <c r="B2" s="282"/>
      <c r="C2" s="282"/>
      <c r="D2" s="282"/>
      <c r="E2" s="282"/>
    </row>
    <row r="3" spans="1:6" ht="18.75">
      <c r="A3" s="283" t="s">
        <v>306</v>
      </c>
      <c r="B3" s="283"/>
      <c r="C3" s="283"/>
      <c r="D3" s="283"/>
      <c r="E3" s="283"/>
    </row>
    <row r="5" spans="1:6" ht="15">
      <c r="A5" s="230"/>
      <c r="B5" s="67"/>
      <c r="C5" s="63"/>
      <c r="D5" s="231"/>
      <c r="E5" s="180">
        <v>2015</v>
      </c>
      <c r="F5" s="180">
        <v>2014</v>
      </c>
    </row>
    <row r="6" spans="1:6" ht="18.75">
      <c r="A6" s="232" t="s">
        <v>166</v>
      </c>
      <c r="B6" s="67" t="s">
        <v>307</v>
      </c>
      <c r="C6" s="59"/>
      <c r="D6" s="148"/>
      <c r="E6" s="148"/>
      <c r="F6" s="148"/>
    </row>
    <row r="7" spans="1:6">
      <c r="A7" s="181"/>
      <c r="B7" s="67"/>
      <c r="C7" s="59" t="s">
        <v>308</v>
      </c>
      <c r="D7" s="206" t="s">
        <v>256</v>
      </c>
      <c r="E7" s="206">
        <v>0</v>
      </c>
      <c r="F7" s="206"/>
    </row>
    <row r="8" spans="1:6">
      <c r="A8" s="181"/>
      <c r="B8" s="67"/>
      <c r="C8" s="59" t="s">
        <v>309</v>
      </c>
      <c r="D8" s="206"/>
      <c r="E8" s="206"/>
      <c r="F8" s="206"/>
    </row>
    <row r="9" spans="1:6">
      <c r="A9" s="181"/>
      <c r="B9" s="67"/>
      <c r="C9" s="59" t="s">
        <v>310</v>
      </c>
      <c r="D9" s="206" t="s">
        <v>256</v>
      </c>
      <c r="E9" s="206"/>
      <c r="F9" s="206"/>
    </row>
    <row r="10" spans="1:6">
      <c r="A10" s="181"/>
      <c r="B10" s="67"/>
      <c r="C10" s="59" t="s">
        <v>311</v>
      </c>
      <c r="D10" s="206" t="s">
        <v>256</v>
      </c>
      <c r="E10" s="206">
        <f>-'[1]PASH 1'!F46</f>
        <v>0</v>
      </c>
      <c r="F10" s="206"/>
    </row>
    <row r="11" spans="1:6">
      <c r="A11" s="181"/>
      <c r="B11" s="67"/>
      <c r="C11" s="59" t="s">
        <v>268</v>
      </c>
      <c r="D11" s="206" t="s">
        <v>256</v>
      </c>
      <c r="E11" s="206">
        <f>-[1]Aktivet!H50</f>
        <v>0</v>
      </c>
      <c r="F11" s="233"/>
    </row>
    <row r="12" spans="1:6">
      <c r="A12" s="181"/>
      <c r="B12" s="67"/>
      <c r="C12" s="59" t="s">
        <v>267</v>
      </c>
      <c r="D12" s="206" t="s">
        <v>256</v>
      </c>
      <c r="E12" s="206"/>
      <c r="F12" s="206"/>
    </row>
    <row r="13" spans="1:6">
      <c r="A13" s="181"/>
      <c r="B13" s="67"/>
      <c r="C13" s="59" t="s">
        <v>312</v>
      </c>
      <c r="D13" s="206"/>
      <c r="E13" s="206"/>
      <c r="F13" s="206"/>
    </row>
    <row r="14" spans="1:6">
      <c r="A14" s="181"/>
      <c r="B14" s="67"/>
      <c r="C14" s="59" t="s">
        <v>313</v>
      </c>
      <c r="D14" s="206" t="s">
        <v>258</v>
      </c>
      <c r="E14" s="206"/>
      <c r="F14" s="206"/>
    </row>
    <row r="15" spans="1:6">
      <c r="A15" s="181"/>
      <c r="B15" s="67"/>
      <c r="C15" s="59" t="s">
        <v>314</v>
      </c>
      <c r="D15" s="206"/>
      <c r="E15" s="206"/>
      <c r="F15" s="206"/>
    </row>
    <row r="16" spans="1:6">
      <c r="A16" s="181"/>
      <c r="B16" s="67"/>
      <c r="C16" s="59" t="s">
        <v>315</v>
      </c>
      <c r="D16" s="206" t="s">
        <v>258</v>
      </c>
      <c r="E16" s="206"/>
      <c r="F16" s="202"/>
    </row>
    <row r="17" spans="1:6">
      <c r="A17" s="181"/>
      <c r="B17" s="67"/>
      <c r="C17" s="59" t="s">
        <v>316</v>
      </c>
      <c r="D17" s="206" t="s">
        <v>258</v>
      </c>
      <c r="E17" s="206"/>
      <c r="F17" s="206"/>
    </row>
    <row r="18" spans="1:6">
      <c r="A18" s="181"/>
      <c r="B18" s="67"/>
      <c r="C18" s="59" t="s">
        <v>317</v>
      </c>
      <c r="D18" s="206" t="s">
        <v>256</v>
      </c>
      <c r="E18" s="206"/>
      <c r="F18" s="202"/>
    </row>
    <row r="19" spans="1:6">
      <c r="A19" s="181"/>
      <c r="B19" s="67"/>
      <c r="C19" s="59" t="s">
        <v>318</v>
      </c>
      <c r="D19" s="206" t="s">
        <v>256</v>
      </c>
      <c r="E19" s="206">
        <f>-[1]Pasivet!H14</f>
        <v>0</v>
      </c>
      <c r="F19" s="206"/>
    </row>
    <row r="20" spans="1:6">
      <c r="A20" s="181"/>
      <c r="B20" s="67" t="s">
        <v>319</v>
      </c>
      <c r="C20" s="59"/>
      <c r="D20" s="200"/>
      <c r="E20" s="200">
        <f>E7+E10+E12+E16+E17+E18+E19+E11</f>
        <v>0</v>
      </c>
      <c r="F20" s="200">
        <f>F7+F10+F12+F16+F17+F18+F19+F11</f>
        <v>0</v>
      </c>
    </row>
    <row r="21" spans="1:6" ht="18.75">
      <c r="A21" s="232" t="s">
        <v>166</v>
      </c>
      <c r="B21" s="67" t="s">
        <v>320</v>
      </c>
      <c r="C21" s="59"/>
      <c r="D21" s="148"/>
      <c r="E21" s="148"/>
      <c r="F21" s="148"/>
    </row>
    <row r="22" spans="1:6">
      <c r="A22" s="181"/>
      <c r="B22" s="67"/>
      <c r="C22" s="59" t="s">
        <v>321</v>
      </c>
      <c r="D22" s="206" t="s">
        <v>258</v>
      </c>
      <c r="E22" s="206"/>
      <c r="F22" s="206"/>
    </row>
    <row r="23" spans="1:6">
      <c r="A23" s="181"/>
      <c r="B23" s="67"/>
      <c r="C23" s="59" t="s">
        <v>322</v>
      </c>
      <c r="D23" s="206" t="s">
        <v>256</v>
      </c>
      <c r="E23" s="206"/>
      <c r="F23" s="206"/>
    </row>
    <row r="24" spans="1:6">
      <c r="A24" s="181"/>
      <c r="B24" s="67"/>
      <c r="C24" s="59" t="s">
        <v>323</v>
      </c>
      <c r="D24" s="206" t="s">
        <v>258</v>
      </c>
      <c r="E24" s="233">
        <v>0</v>
      </c>
      <c r="F24" s="233"/>
    </row>
    <row r="25" spans="1:6">
      <c r="A25" s="181"/>
      <c r="B25" s="67"/>
      <c r="C25" s="59" t="s">
        <v>324</v>
      </c>
      <c r="D25" s="206" t="s">
        <v>256</v>
      </c>
      <c r="E25" s="206"/>
      <c r="F25" s="206"/>
    </row>
    <row r="26" spans="1:6">
      <c r="A26" s="181"/>
      <c r="B26" s="67"/>
      <c r="C26" s="59" t="s">
        <v>325</v>
      </c>
      <c r="D26" s="206" t="s">
        <v>258</v>
      </c>
      <c r="E26" s="206"/>
      <c r="F26" s="206"/>
    </row>
    <row r="27" spans="1:6">
      <c r="A27" s="181"/>
      <c r="B27" s="67"/>
      <c r="C27" s="59" t="s">
        <v>326</v>
      </c>
      <c r="D27" s="206" t="s">
        <v>256</v>
      </c>
      <c r="E27" s="206"/>
      <c r="F27" s="206"/>
    </row>
    <row r="28" spans="1:6">
      <c r="A28" s="181"/>
      <c r="B28" s="67"/>
      <c r="C28" s="59" t="s">
        <v>327</v>
      </c>
      <c r="D28" s="206" t="s">
        <v>256</v>
      </c>
      <c r="E28" s="206"/>
      <c r="F28" s="206"/>
    </row>
    <row r="29" spans="1:6">
      <c r="A29" s="181"/>
      <c r="B29" s="67" t="s">
        <v>328</v>
      </c>
      <c r="C29" s="59"/>
      <c r="D29" s="200" t="s">
        <v>258</v>
      </c>
      <c r="E29" s="200">
        <f>SUM(E22:E28)</f>
        <v>0</v>
      </c>
      <c r="F29" s="200">
        <f>SUM(F22:F28)</f>
        <v>0</v>
      </c>
    </row>
    <row r="30" spans="1:6" ht="18.75">
      <c r="A30" s="232" t="s">
        <v>166</v>
      </c>
      <c r="B30" s="67" t="s">
        <v>329</v>
      </c>
      <c r="C30" s="59"/>
      <c r="D30" s="148"/>
      <c r="E30" s="148"/>
      <c r="F30" s="148"/>
    </row>
    <row r="31" spans="1:6">
      <c r="A31" s="181"/>
      <c r="B31" s="67"/>
      <c r="C31" s="59" t="s">
        <v>330</v>
      </c>
      <c r="D31" s="206" t="s">
        <v>256</v>
      </c>
      <c r="E31" s="206"/>
      <c r="F31" s="206"/>
    </row>
    <row r="32" spans="1:6">
      <c r="A32" s="181"/>
      <c r="B32" s="67"/>
      <c r="C32" s="59" t="s">
        <v>331</v>
      </c>
      <c r="D32" s="206" t="s">
        <v>256</v>
      </c>
      <c r="E32" s="206"/>
      <c r="F32" s="206"/>
    </row>
    <row r="33" spans="1:6">
      <c r="A33" s="181"/>
      <c r="B33" s="67"/>
      <c r="C33" s="59" t="s">
        <v>332</v>
      </c>
      <c r="D33" s="206" t="s">
        <v>256</v>
      </c>
      <c r="E33" s="206">
        <f>[1]Pasivet!H27</f>
        <v>0</v>
      </c>
      <c r="F33" s="206"/>
    </row>
    <row r="34" spans="1:6">
      <c r="A34" s="181"/>
      <c r="B34" s="67"/>
      <c r="C34" s="59" t="s">
        <v>333</v>
      </c>
      <c r="D34" s="206" t="s">
        <v>258</v>
      </c>
      <c r="E34" s="206"/>
      <c r="F34" s="206"/>
    </row>
    <row r="35" spans="1:6">
      <c r="A35" s="181"/>
      <c r="B35" s="67"/>
      <c r="C35" s="59" t="s">
        <v>334</v>
      </c>
      <c r="D35" s="206" t="s">
        <v>258</v>
      </c>
      <c r="E35" s="206"/>
      <c r="F35" s="206"/>
    </row>
    <row r="36" spans="1:6">
      <c r="A36" s="181"/>
      <c r="B36" s="67"/>
      <c r="C36" s="59" t="s">
        <v>335</v>
      </c>
      <c r="D36" s="206" t="s">
        <v>258</v>
      </c>
      <c r="E36" s="206"/>
      <c r="F36" s="206"/>
    </row>
    <row r="37" spans="1:6">
      <c r="A37" s="181"/>
      <c r="B37" s="67"/>
      <c r="C37" s="59" t="s">
        <v>336</v>
      </c>
      <c r="D37" s="206" t="s">
        <v>258</v>
      </c>
      <c r="E37" s="206"/>
      <c r="F37" s="206"/>
    </row>
    <row r="38" spans="1:6">
      <c r="A38" s="181"/>
      <c r="B38" s="67"/>
      <c r="C38" s="59" t="s">
        <v>337</v>
      </c>
      <c r="D38" s="206" t="s">
        <v>258</v>
      </c>
      <c r="E38" s="206"/>
      <c r="F38" s="206"/>
    </row>
    <row r="39" spans="1:6">
      <c r="A39" s="181"/>
      <c r="B39" s="67"/>
      <c r="C39" s="59" t="s">
        <v>338</v>
      </c>
      <c r="D39" s="206" t="s">
        <v>258</v>
      </c>
      <c r="E39" s="206"/>
      <c r="F39" s="206"/>
    </row>
    <row r="40" spans="1:6">
      <c r="A40" s="181"/>
      <c r="B40" s="67"/>
      <c r="C40" s="59" t="s">
        <v>339</v>
      </c>
      <c r="D40" s="206" t="s">
        <v>258</v>
      </c>
      <c r="E40" s="206"/>
      <c r="F40" s="206"/>
    </row>
    <row r="41" spans="1:6">
      <c r="A41" s="181"/>
      <c r="B41" s="67" t="s">
        <v>340</v>
      </c>
      <c r="C41" s="59"/>
      <c r="D41" s="200" t="s">
        <v>258</v>
      </c>
      <c r="E41" s="200">
        <f>SUM(E31:E40)</f>
        <v>0</v>
      </c>
      <c r="F41" s="200">
        <f>SUM(F31:F40)</f>
        <v>0</v>
      </c>
    </row>
    <row r="42" spans="1:6">
      <c r="A42" s="181"/>
      <c r="B42" s="67"/>
      <c r="C42" s="59"/>
      <c r="D42" s="148"/>
      <c r="E42" s="148"/>
      <c r="F42" s="148"/>
    </row>
    <row r="43" spans="1:6">
      <c r="A43" s="181"/>
      <c r="B43" s="67" t="s">
        <v>341</v>
      </c>
      <c r="C43" s="59"/>
      <c r="D43" s="200" t="s">
        <v>256</v>
      </c>
      <c r="E43" s="200">
        <f>E41+E29+E20</f>
        <v>0</v>
      </c>
      <c r="F43" s="200">
        <f>F41+F29+F20</f>
        <v>0</v>
      </c>
    </row>
    <row r="44" spans="1:6">
      <c r="A44" s="181"/>
      <c r="B44" s="67" t="s">
        <v>342</v>
      </c>
      <c r="C44" s="59"/>
      <c r="D44" s="206" t="s">
        <v>256</v>
      </c>
      <c r="E44" s="206">
        <f>Aktivet!G9</f>
        <v>2.04</v>
      </c>
      <c r="F44" s="206">
        <v>2</v>
      </c>
    </row>
    <row r="45" spans="1:6">
      <c r="A45" s="181"/>
      <c r="B45" s="67"/>
      <c r="C45" s="59" t="s">
        <v>343</v>
      </c>
      <c r="D45" s="206" t="s">
        <v>256</v>
      </c>
      <c r="E45" s="206"/>
      <c r="F45" s="206"/>
    </row>
    <row r="46" spans="1:6">
      <c r="A46" s="181"/>
      <c r="B46" s="67" t="s">
        <v>344</v>
      </c>
      <c r="C46" s="59"/>
      <c r="D46" s="200" t="s">
        <v>256</v>
      </c>
      <c r="E46" s="200">
        <f>Aktivet!F9</f>
        <v>27.85</v>
      </c>
      <c r="F46" s="200">
        <f>Aktivet!G9</f>
        <v>2.04</v>
      </c>
    </row>
  </sheetData>
  <mergeCells count="2">
    <mergeCell ref="A2:E2"/>
    <mergeCell ref="A3:E3"/>
  </mergeCells>
  <phoneticPr fontId="0" type="noConversion"/>
  <printOptions horizontalCentered="1" verticalCentered="1"/>
  <pageMargins left="0" right="0" top="0" bottom="0" header="0.51181102362204722" footer="0.51181102362204722"/>
  <pageSetup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P97"/>
  <sheetViews>
    <sheetView view="pageBreakPreview" topLeftCell="A10" workbookViewId="0">
      <selection activeCell="K5" sqref="K5:K7"/>
    </sheetView>
  </sheetViews>
  <sheetFormatPr defaultColWidth="17.7109375" defaultRowHeight="15.75"/>
  <cols>
    <col min="1" max="1" width="4" style="234" customWidth="1"/>
    <col min="2" max="2" width="41.85546875" style="235" customWidth="1"/>
    <col min="3" max="3" width="10.7109375" style="235" customWidth="1"/>
    <col min="4" max="5" width="7.5703125" style="235" customWidth="1"/>
    <col min="6" max="6" width="12.140625" style="235" customWidth="1"/>
    <col min="7" max="7" width="7.5703125" style="235" customWidth="1"/>
    <col min="8" max="8" width="12.42578125" style="235" bestFit="1" customWidth="1"/>
    <col min="9" max="9" width="7.5703125" style="235" customWidth="1"/>
    <col min="10" max="10" width="13.42578125" style="235" bestFit="1" customWidth="1"/>
    <col min="11" max="11" width="13.28515625" style="235" customWidth="1"/>
    <col min="12" max="12" width="7.5703125" style="235" customWidth="1"/>
    <col min="13" max="13" width="12.42578125" style="235" bestFit="1" customWidth="1"/>
    <col min="14" max="14" width="2.42578125" style="234" customWidth="1"/>
    <col min="15" max="15" width="14.5703125" style="234" customWidth="1"/>
    <col min="16" max="16" width="17.7109375" style="234"/>
  </cols>
  <sheetData>
    <row r="1" spans="1:16">
      <c r="A1" s="141" t="s">
        <v>365</v>
      </c>
      <c r="B1" s="52"/>
      <c r="C1" s="141" t="str">
        <f>Kop.!F3</f>
        <v>HYDROPROJEKT</v>
      </c>
    </row>
    <row r="2" spans="1:16" ht="18.75">
      <c r="B2" s="284" t="s">
        <v>345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</row>
    <row r="3" spans="1:16" ht="6.75" customHeight="1"/>
    <row r="4" spans="1:16" ht="113.25">
      <c r="A4" s="236"/>
      <c r="B4" s="237"/>
      <c r="C4" s="238" t="s">
        <v>346</v>
      </c>
      <c r="D4" s="239" t="s">
        <v>246</v>
      </c>
      <c r="E4" s="239" t="s">
        <v>347</v>
      </c>
      <c r="F4" s="239" t="s">
        <v>348</v>
      </c>
      <c r="G4" s="239" t="s">
        <v>349</v>
      </c>
      <c r="H4" s="239" t="s">
        <v>248</v>
      </c>
      <c r="I4" s="239" t="s">
        <v>350</v>
      </c>
      <c r="J4" s="239" t="s">
        <v>308</v>
      </c>
      <c r="K4" s="239" t="s">
        <v>103</v>
      </c>
      <c r="L4" s="239" t="s">
        <v>351</v>
      </c>
      <c r="M4" s="239" t="s">
        <v>103</v>
      </c>
    </row>
    <row r="5" spans="1:16" ht="18.75">
      <c r="A5" s="232" t="s">
        <v>166</v>
      </c>
      <c r="B5" s="240" t="s">
        <v>352</v>
      </c>
      <c r="C5" s="241">
        <v>100000</v>
      </c>
      <c r="D5" s="242">
        <v>0</v>
      </c>
      <c r="E5" s="242">
        <v>0</v>
      </c>
      <c r="F5" s="241">
        <v>0</v>
      </c>
      <c r="G5" s="242">
        <v>0</v>
      </c>
      <c r="H5" s="241">
        <v>0</v>
      </c>
      <c r="I5" s="242">
        <v>0</v>
      </c>
      <c r="J5" s="241">
        <v>0</v>
      </c>
      <c r="K5" s="241">
        <f>SUM(C5:J5)</f>
        <v>100000</v>
      </c>
      <c r="L5" s="242">
        <v>0</v>
      </c>
      <c r="M5" s="241">
        <f>K5+L5</f>
        <v>100000</v>
      </c>
    </row>
    <row r="6" spans="1:16">
      <c r="A6" s="236"/>
      <c r="B6" s="243" t="s">
        <v>353</v>
      </c>
      <c r="C6" s="244"/>
      <c r="D6" s="244"/>
      <c r="E6" s="244"/>
      <c r="F6" s="244"/>
      <c r="G6" s="244"/>
      <c r="H6" s="244"/>
      <c r="I6" s="244"/>
      <c r="J6" s="244"/>
      <c r="K6" s="241">
        <f t="shared" ref="K6:K7" si="0">SUM(C6:J6)</f>
        <v>0</v>
      </c>
      <c r="L6" s="244"/>
      <c r="M6" s="241">
        <f t="shared" ref="M6:M9" si="1">K6+L6</f>
        <v>0</v>
      </c>
    </row>
    <row r="7" spans="1:16" ht="31.5">
      <c r="A7" s="232" t="s">
        <v>166</v>
      </c>
      <c r="B7" s="240" t="s">
        <v>354</v>
      </c>
      <c r="C7" s="241">
        <v>100000</v>
      </c>
      <c r="D7" s="241">
        <v>0</v>
      </c>
      <c r="E7" s="241">
        <v>0</v>
      </c>
      <c r="F7" s="241">
        <v>0</v>
      </c>
      <c r="G7" s="241">
        <v>0</v>
      </c>
      <c r="H7" s="241">
        <v>0</v>
      </c>
      <c r="I7" s="241">
        <v>0</v>
      </c>
      <c r="J7" s="241">
        <v>0</v>
      </c>
      <c r="K7" s="241">
        <f t="shared" si="0"/>
        <v>100000</v>
      </c>
      <c r="L7" s="241">
        <f t="shared" ref="L7" si="2">SUM(L5:L6)</f>
        <v>0</v>
      </c>
      <c r="M7" s="241">
        <f t="shared" si="1"/>
        <v>100000</v>
      </c>
      <c r="O7" s="245"/>
    </row>
    <row r="8" spans="1:16" s="9" customFormat="1" ht="31.5">
      <c r="A8" s="236"/>
      <c r="B8" s="240" t="s">
        <v>355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1">
        <f t="shared" si="1"/>
        <v>0</v>
      </c>
      <c r="N8" s="234"/>
      <c r="O8" s="234"/>
      <c r="P8" s="234"/>
    </row>
    <row r="9" spans="1:16" s="10" customFormat="1">
      <c r="A9" s="236"/>
      <c r="B9" s="243" t="s">
        <v>356</v>
      </c>
      <c r="C9" s="244"/>
      <c r="D9" s="244"/>
      <c r="E9" s="244"/>
      <c r="F9" s="244"/>
      <c r="G9" s="244"/>
      <c r="H9" s="244"/>
      <c r="I9" s="244"/>
      <c r="J9" s="246">
        <v>0</v>
      </c>
      <c r="K9" s="246">
        <v>0</v>
      </c>
      <c r="L9" s="244"/>
      <c r="M9" s="241">
        <f t="shared" si="1"/>
        <v>0</v>
      </c>
      <c r="N9" s="234"/>
      <c r="O9" s="234"/>
      <c r="P9" s="234"/>
    </row>
    <row r="10" spans="1:16" s="10" customFormat="1">
      <c r="A10" s="236"/>
      <c r="B10" s="240" t="s">
        <v>357</v>
      </c>
      <c r="C10" s="244"/>
      <c r="D10" s="244"/>
      <c r="E10" s="244"/>
      <c r="F10" s="244"/>
      <c r="G10" s="244"/>
      <c r="H10" s="244"/>
      <c r="I10" s="244"/>
      <c r="J10" s="244"/>
      <c r="K10" s="246"/>
      <c r="L10" s="244"/>
      <c r="M10" s="241"/>
      <c r="N10" s="234"/>
      <c r="O10" s="234"/>
      <c r="P10" s="234"/>
    </row>
    <row r="11" spans="1:16" s="10" customFormat="1" ht="31.5">
      <c r="A11" s="236"/>
      <c r="B11" s="240" t="s">
        <v>358</v>
      </c>
      <c r="C11" s="242"/>
      <c r="D11" s="242"/>
      <c r="E11" s="242"/>
      <c r="F11" s="242"/>
      <c r="G11" s="242"/>
      <c r="H11" s="242"/>
      <c r="I11" s="242"/>
      <c r="J11" s="242"/>
      <c r="K11" s="246"/>
      <c r="L11" s="242"/>
      <c r="M11" s="241"/>
      <c r="N11" s="234"/>
      <c r="O11" s="234"/>
      <c r="P11" s="234"/>
    </row>
    <row r="12" spans="1:16" s="10" customFormat="1" ht="31.5">
      <c r="A12" s="236"/>
      <c r="B12" s="240" t="s">
        <v>359</v>
      </c>
      <c r="C12" s="244"/>
      <c r="D12" s="244"/>
      <c r="E12" s="244"/>
      <c r="F12" s="244"/>
      <c r="G12" s="244"/>
      <c r="H12" s="244"/>
      <c r="I12" s="244"/>
      <c r="J12" s="244"/>
      <c r="K12" s="246"/>
      <c r="L12" s="244"/>
      <c r="M12" s="241"/>
      <c r="N12" s="234"/>
      <c r="O12" s="234"/>
      <c r="P12" s="234"/>
    </row>
    <row r="13" spans="1:16" s="10" customFormat="1">
      <c r="A13" s="236"/>
      <c r="B13" s="243" t="s">
        <v>360</v>
      </c>
      <c r="C13" s="244"/>
      <c r="D13" s="244"/>
      <c r="E13" s="244"/>
      <c r="F13" s="244"/>
      <c r="G13" s="244"/>
      <c r="H13" s="244"/>
      <c r="I13" s="244"/>
      <c r="J13" s="244"/>
      <c r="K13" s="246"/>
      <c r="L13" s="244"/>
      <c r="M13" s="241"/>
      <c r="N13" s="234"/>
      <c r="O13" s="234"/>
      <c r="P13" s="234"/>
    </row>
    <row r="14" spans="1:16" s="10" customFormat="1">
      <c r="A14" s="236"/>
      <c r="B14" s="243" t="s">
        <v>339</v>
      </c>
      <c r="C14" s="244"/>
      <c r="D14" s="244"/>
      <c r="E14" s="244"/>
      <c r="F14" s="244"/>
      <c r="G14" s="244"/>
      <c r="H14" s="246"/>
      <c r="I14" s="244"/>
      <c r="J14" s="246"/>
      <c r="K14" s="246">
        <f>SUM(C14:J14)</f>
        <v>0</v>
      </c>
      <c r="L14" s="244"/>
      <c r="M14" s="241"/>
      <c r="N14" s="234"/>
      <c r="O14" s="234"/>
      <c r="P14" s="234"/>
    </row>
    <row r="15" spans="1:16" s="10" customFormat="1" ht="31.5">
      <c r="A15" s="236"/>
      <c r="B15" s="240" t="s">
        <v>361</v>
      </c>
      <c r="C15" s="242"/>
      <c r="D15" s="242"/>
      <c r="E15" s="242"/>
      <c r="F15" s="242"/>
      <c r="G15" s="242"/>
      <c r="H15" s="241">
        <f>SUM(H13:H14)</f>
        <v>0</v>
      </c>
      <c r="I15" s="242">
        <f>SUM(I13:I14)</f>
        <v>0</v>
      </c>
      <c r="J15" s="241">
        <f>SUM(J13:J14)</f>
        <v>0</v>
      </c>
      <c r="K15" s="246">
        <f>SUM(C15:J15)</f>
        <v>0</v>
      </c>
      <c r="L15" s="242"/>
      <c r="M15" s="242"/>
      <c r="N15" s="234"/>
      <c r="O15" s="234"/>
      <c r="P15" s="234"/>
    </row>
    <row r="16" spans="1:16" s="10" customFormat="1">
      <c r="A16" s="236"/>
      <c r="B16" s="240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34"/>
      <c r="O16" s="234"/>
      <c r="P16" s="234"/>
    </row>
    <row r="17" spans="1:16" s="10" customFormat="1" ht="31.5">
      <c r="A17" s="232" t="s">
        <v>166</v>
      </c>
      <c r="B17" s="240" t="s">
        <v>362</v>
      </c>
      <c r="C17" s="241">
        <f t="shared" ref="C17:M17" si="3">SUM(C7:C16)-C15</f>
        <v>100000</v>
      </c>
      <c r="D17" s="241">
        <f t="shared" si="3"/>
        <v>0</v>
      </c>
      <c r="E17" s="241">
        <f t="shared" si="3"/>
        <v>0</v>
      </c>
      <c r="F17" s="241">
        <f t="shared" si="3"/>
        <v>0</v>
      </c>
      <c r="G17" s="241">
        <f t="shared" si="3"/>
        <v>0</v>
      </c>
      <c r="H17" s="241">
        <f t="shared" si="3"/>
        <v>0</v>
      </c>
      <c r="I17" s="241">
        <f t="shared" si="3"/>
        <v>0</v>
      </c>
      <c r="J17" s="241">
        <f t="shared" si="3"/>
        <v>0</v>
      </c>
      <c r="K17" s="241">
        <f t="shared" si="3"/>
        <v>100000</v>
      </c>
      <c r="L17" s="241">
        <f t="shared" si="3"/>
        <v>0</v>
      </c>
      <c r="M17" s="241">
        <f t="shared" si="3"/>
        <v>100000</v>
      </c>
      <c r="N17" s="234"/>
      <c r="O17" s="245"/>
      <c r="P17" s="234"/>
    </row>
    <row r="18" spans="1:16" s="10" customFormat="1">
      <c r="A18" s="236"/>
      <c r="B18" s="243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34"/>
      <c r="O18" s="234"/>
      <c r="P18" s="234"/>
    </row>
    <row r="19" spans="1:16" s="10" customFormat="1" ht="31.5">
      <c r="A19" s="232" t="s">
        <v>166</v>
      </c>
      <c r="B19" s="240" t="s">
        <v>363</v>
      </c>
      <c r="C19" s="241">
        <f>C17</f>
        <v>100000</v>
      </c>
      <c r="D19" s="241">
        <f t="shared" ref="D19:M19" si="4">D17</f>
        <v>0</v>
      </c>
      <c r="E19" s="241">
        <f t="shared" si="4"/>
        <v>0</v>
      </c>
      <c r="F19" s="241">
        <f t="shared" si="4"/>
        <v>0</v>
      </c>
      <c r="G19" s="241">
        <f t="shared" si="4"/>
        <v>0</v>
      </c>
      <c r="H19" s="241">
        <f t="shared" si="4"/>
        <v>0</v>
      </c>
      <c r="I19" s="241">
        <f t="shared" si="4"/>
        <v>0</v>
      </c>
      <c r="J19" s="241">
        <f t="shared" si="4"/>
        <v>0</v>
      </c>
      <c r="K19" s="241">
        <f t="shared" si="4"/>
        <v>100000</v>
      </c>
      <c r="L19" s="241">
        <f t="shared" si="4"/>
        <v>0</v>
      </c>
      <c r="M19" s="241">
        <f t="shared" si="4"/>
        <v>100000</v>
      </c>
      <c r="N19" s="234"/>
      <c r="O19" s="234"/>
      <c r="P19" s="234"/>
    </row>
    <row r="20" spans="1:16" s="10" customFormat="1" ht="31.5">
      <c r="A20" s="236"/>
      <c r="B20" s="240" t="s">
        <v>358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34"/>
      <c r="O20" s="234"/>
      <c r="P20" s="234"/>
    </row>
    <row r="21" spans="1:16" s="10" customFormat="1">
      <c r="A21" s="236"/>
      <c r="B21" s="243" t="s">
        <v>356</v>
      </c>
      <c r="C21" s="244"/>
      <c r="D21" s="244"/>
      <c r="E21" s="244"/>
      <c r="F21" s="244"/>
      <c r="G21" s="244"/>
      <c r="H21" s="244"/>
      <c r="I21" s="244"/>
      <c r="J21" s="246">
        <f>[1]Pasivet!E55</f>
        <v>0</v>
      </c>
      <c r="K21" s="246">
        <f>SUM(C21:J21)</f>
        <v>0</v>
      </c>
      <c r="L21" s="244"/>
      <c r="M21" s="241">
        <f>K21+L21</f>
        <v>0</v>
      </c>
      <c r="N21" s="234"/>
      <c r="O21" s="234"/>
      <c r="P21" s="234"/>
    </row>
    <row r="22" spans="1:16" s="10" customFormat="1">
      <c r="A22" s="236"/>
      <c r="B22" s="240" t="s">
        <v>357</v>
      </c>
      <c r="C22" s="244"/>
      <c r="D22" s="244"/>
      <c r="E22" s="244"/>
      <c r="F22" s="244"/>
      <c r="G22" s="244"/>
      <c r="H22" s="244"/>
      <c r="I22" s="244"/>
      <c r="J22" s="244"/>
      <c r="K22" s="246"/>
      <c r="L22" s="244"/>
      <c r="M22" s="244"/>
      <c r="N22" s="234"/>
      <c r="O22" s="234"/>
      <c r="P22" s="234"/>
    </row>
    <row r="23" spans="1:16" ht="31.5">
      <c r="A23" s="236"/>
      <c r="B23" s="240" t="s">
        <v>355</v>
      </c>
      <c r="C23" s="242"/>
      <c r="D23" s="242"/>
      <c r="E23" s="242"/>
      <c r="F23" s="242"/>
      <c r="G23" s="242"/>
      <c r="H23" s="242"/>
      <c r="I23" s="242"/>
      <c r="J23" s="242"/>
      <c r="K23" s="246"/>
      <c r="L23" s="242"/>
      <c r="M23" s="242"/>
    </row>
    <row r="24" spans="1:16" ht="31.5">
      <c r="A24" s="236"/>
      <c r="B24" s="240" t="s">
        <v>359</v>
      </c>
      <c r="C24" s="244"/>
      <c r="D24" s="244"/>
      <c r="E24" s="244"/>
      <c r="F24" s="244"/>
      <c r="G24" s="244"/>
      <c r="H24" s="244"/>
      <c r="I24" s="244"/>
      <c r="J24" s="244"/>
      <c r="K24" s="246"/>
      <c r="L24" s="244"/>
      <c r="M24" s="244"/>
    </row>
    <row r="25" spans="1:16">
      <c r="A25" s="236"/>
      <c r="B25" s="243" t="s">
        <v>360</v>
      </c>
      <c r="C25" s="244"/>
      <c r="D25" s="244"/>
      <c r="E25" s="244"/>
      <c r="F25" s="244"/>
      <c r="G25" s="244"/>
      <c r="H25" s="244"/>
      <c r="I25" s="244"/>
      <c r="J25" s="244"/>
      <c r="K25" s="246"/>
      <c r="L25" s="244"/>
      <c r="M25" s="244"/>
    </row>
    <row r="26" spans="1:16">
      <c r="A26" s="236"/>
      <c r="B26" s="243" t="s">
        <v>339</v>
      </c>
      <c r="C26" s="244"/>
      <c r="D26" s="244"/>
      <c r="E26" s="244"/>
      <c r="F26" s="244"/>
      <c r="G26" s="244"/>
      <c r="H26" s="246"/>
      <c r="I26" s="244"/>
      <c r="J26" s="246"/>
      <c r="K26" s="246">
        <f>SUM(C26:J26)</f>
        <v>0</v>
      </c>
      <c r="L26" s="244"/>
      <c r="M26" s="241">
        <f>K26+L26</f>
        <v>0</v>
      </c>
    </row>
    <row r="27" spans="1:16" ht="31.5">
      <c r="A27" s="236"/>
      <c r="B27" s="240" t="s">
        <v>361</v>
      </c>
      <c r="C27" s="242"/>
      <c r="D27" s="242"/>
      <c r="E27" s="242"/>
      <c r="F27" s="242"/>
      <c r="G27" s="242"/>
      <c r="H27" s="241">
        <f t="shared" ref="H27:M27" si="5">SUM(H25:H26)</f>
        <v>0</v>
      </c>
      <c r="I27" s="242"/>
      <c r="J27" s="241">
        <f t="shared" si="5"/>
        <v>0</v>
      </c>
      <c r="K27" s="242">
        <f t="shared" si="5"/>
        <v>0</v>
      </c>
      <c r="L27" s="242"/>
      <c r="M27" s="242">
        <f t="shared" si="5"/>
        <v>0</v>
      </c>
    </row>
    <row r="28" spans="1:16" ht="18.75">
      <c r="A28" s="232" t="s">
        <v>166</v>
      </c>
      <c r="B28" s="240" t="s">
        <v>364</v>
      </c>
      <c r="C28" s="241">
        <f>SUM(C19:C27)-C27</f>
        <v>100000</v>
      </c>
      <c r="D28" s="241">
        <f t="shared" ref="D28:M28" si="6">SUM(D19:D27)-D27</f>
        <v>0</v>
      </c>
      <c r="E28" s="241">
        <f t="shared" si="6"/>
        <v>0</v>
      </c>
      <c r="F28" s="241">
        <f t="shared" si="6"/>
        <v>0</v>
      </c>
      <c r="G28" s="241">
        <f t="shared" si="6"/>
        <v>0</v>
      </c>
      <c r="H28" s="241">
        <f t="shared" si="6"/>
        <v>0</v>
      </c>
      <c r="I28" s="241">
        <f t="shared" si="6"/>
        <v>0</v>
      </c>
      <c r="J28" s="241">
        <f t="shared" si="6"/>
        <v>0</v>
      </c>
      <c r="K28" s="241">
        <f t="shared" si="6"/>
        <v>100000</v>
      </c>
      <c r="L28" s="241">
        <f t="shared" si="6"/>
        <v>0</v>
      </c>
      <c r="M28" s="241">
        <f t="shared" si="6"/>
        <v>100000</v>
      </c>
      <c r="O28" s="245"/>
    </row>
    <row r="29" spans="1:16" ht="14.1" customHeight="1"/>
    <row r="30" spans="1:16" ht="14.1" customHeight="1"/>
    <row r="31" spans="1:16" ht="14.1" customHeight="1"/>
    <row r="32" spans="1:1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</sheetData>
  <mergeCells count="1">
    <mergeCell ref="B2:M2"/>
  </mergeCells>
  <phoneticPr fontId="7" type="noConversion"/>
  <printOptions horizontalCentered="1"/>
  <pageMargins left="0" right="0" top="0.70866141732283505" bottom="0.31496062992126" header="0.511811023622047" footer="0.511811023622047"/>
  <pageSetup scale="78" orientation="landscape" r:id="rId1"/>
  <headerFooter alignWithMargins="0"/>
  <colBreaks count="1" manualBreakCount="1">
    <brk id="13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B2:N215"/>
  <sheetViews>
    <sheetView view="pageBreakPreview" topLeftCell="A181" zoomScaleSheetLayoutView="100" workbookViewId="0">
      <selection activeCell="L136" sqref="L136"/>
    </sheetView>
  </sheetViews>
  <sheetFormatPr defaultRowHeight="12.75"/>
  <cols>
    <col min="1" max="1" width="2.28515625" customWidth="1"/>
    <col min="2" max="2" width="3.7109375" customWidth="1"/>
    <col min="3" max="3" width="3.42578125" style="115" customWidth="1"/>
    <col min="4" max="4" width="2" customWidth="1"/>
    <col min="5" max="5" width="3.42578125" customWidth="1"/>
    <col min="6" max="6" width="13.140625" customWidth="1"/>
    <col min="7" max="7" width="9.5703125" customWidth="1"/>
    <col min="8" max="8" width="8.7109375" customWidth="1"/>
    <col min="9" max="9" width="10" customWidth="1"/>
    <col min="10" max="10" width="8.42578125" customWidth="1"/>
    <col min="11" max="11" width="10.7109375" customWidth="1"/>
    <col min="12" max="12" width="14.5703125" customWidth="1"/>
    <col min="13" max="13" width="12.28515625" customWidth="1"/>
    <col min="14" max="14" width="5.140625" customWidth="1"/>
    <col min="15" max="15" width="2.140625" customWidth="1"/>
  </cols>
  <sheetData>
    <row r="2" spans="2:14">
      <c r="B2" s="1"/>
      <c r="C2" s="75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76" t="s">
        <v>92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8" customFormat="1" ht="33" customHeight="1">
      <c r="B4" s="311" t="s">
        <v>47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3"/>
    </row>
    <row r="5" spans="2:14" s="8" customFormat="1" ht="12.75" customHeight="1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2:14" ht="15.75">
      <c r="B6" s="4"/>
      <c r="C6" s="76"/>
      <c r="D6" s="314" t="s">
        <v>88</v>
      </c>
      <c r="E6" s="314"/>
      <c r="F6" s="77" t="s">
        <v>93</v>
      </c>
      <c r="G6" s="5"/>
      <c r="H6" s="5"/>
      <c r="I6" s="5"/>
      <c r="J6" s="5"/>
      <c r="K6" s="78"/>
      <c r="L6" s="78"/>
      <c r="M6" s="5"/>
      <c r="N6" s="6"/>
    </row>
    <row r="7" spans="2:14">
      <c r="B7" s="4"/>
      <c r="C7" s="76"/>
      <c r="D7" s="5"/>
      <c r="E7" s="5"/>
      <c r="F7" s="5"/>
      <c r="G7" s="5"/>
      <c r="H7" s="5"/>
      <c r="I7" s="5"/>
      <c r="J7" s="5"/>
      <c r="K7" s="78"/>
      <c r="L7" s="78"/>
      <c r="M7" s="5"/>
      <c r="N7" s="6"/>
    </row>
    <row r="8" spans="2:14">
      <c r="B8" s="4"/>
      <c r="C8" s="76"/>
      <c r="D8" s="5"/>
      <c r="E8" s="79" t="s">
        <v>3</v>
      </c>
      <c r="F8" s="80" t="s">
        <v>94</v>
      </c>
      <c r="G8" s="80"/>
      <c r="H8" s="81"/>
      <c r="I8" s="5"/>
      <c r="J8" s="5"/>
      <c r="K8" s="5"/>
      <c r="L8" s="5"/>
      <c r="M8" s="5"/>
      <c r="N8" s="6"/>
    </row>
    <row r="9" spans="2:14">
      <c r="B9" s="4"/>
      <c r="C9" s="76"/>
      <c r="D9" s="5"/>
      <c r="E9" s="79"/>
      <c r="F9" s="80"/>
      <c r="G9" s="80"/>
      <c r="H9" s="81"/>
      <c r="I9" s="5"/>
      <c r="J9" s="5"/>
      <c r="K9" s="5"/>
      <c r="L9" s="5"/>
      <c r="M9" s="5"/>
      <c r="N9" s="6"/>
    </row>
    <row r="10" spans="2:14">
      <c r="B10" s="82"/>
      <c r="C10" s="83"/>
      <c r="D10" s="84"/>
      <c r="E10" s="85">
        <v>1</v>
      </c>
      <c r="F10" s="86" t="s">
        <v>9</v>
      </c>
      <c r="G10" s="87"/>
      <c r="H10" s="5"/>
      <c r="I10" s="5"/>
      <c r="J10" s="5"/>
      <c r="K10" s="5"/>
      <c r="L10" s="5"/>
      <c r="M10" s="5"/>
      <c r="N10" s="6"/>
    </row>
    <row r="11" spans="2:14">
      <c r="B11" s="4"/>
      <c r="C11" s="76">
        <v>3</v>
      </c>
      <c r="D11" s="5"/>
      <c r="E11" s="5"/>
      <c r="F11" s="76" t="s">
        <v>27</v>
      </c>
      <c r="G11" s="78"/>
      <c r="H11" s="78"/>
      <c r="I11" s="78"/>
      <c r="J11" s="78"/>
      <c r="K11" s="78"/>
      <c r="L11" s="78"/>
      <c r="M11" s="5"/>
      <c r="N11" s="6"/>
    </row>
    <row r="12" spans="2:14">
      <c r="B12" s="4"/>
      <c r="C12" s="76"/>
      <c r="D12" s="5"/>
      <c r="E12" s="301" t="s">
        <v>2</v>
      </c>
      <c r="F12" s="301" t="s">
        <v>95</v>
      </c>
      <c r="G12" s="301"/>
      <c r="H12" s="301" t="s">
        <v>96</v>
      </c>
      <c r="I12" s="301" t="s">
        <v>97</v>
      </c>
      <c r="J12" s="301"/>
      <c r="K12" s="88" t="s">
        <v>98</v>
      </c>
      <c r="L12" s="88" t="s">
        <v>99</v>
      </c>
      <c r="M12" s="88" t="s">
        <v>98</v>
      </c>
      <c r="N12" s="6"/>
    </row>
    <row r="13" spans="2:14">
      <c r="B13" s="4"/>
      <c r="C13" s="76"/>
      <c r="D13" s="5"/>
      <c r="E13" s="301"/>
      <c r="F13" s="301"/>
      <c r="G13" s="301"/>
      <c r="H13" s="301"/>
      <c r="I13" s="301"/>
      <c r="J13" s="301"/>
      <c r="K13" s="89" t="s">
        <v>100</v>
      </c>
      <c r="L13" s="89" t="s">
        <v>101</v>
      </c>
      <c r="M13" s="89" t="s">
        <v>102</v>
      </c>
      <c r="N13" s="6"/>
    </row>
    <row r="14" spans="2:14">
      <c r="B14" s="4"/>
      <c r="C14" s="76"/>
      <c r="D14" s="5"/>
      <c r="E14" s="90"/>
      <c r="F14" s="152" t="s">
        <v>406</v>
      </c>
      <c r="G14" s="151"/>
      <c r="H14" s="91" t="s">
        <v>407</v>
      </c>
      <c r="I14" s="310"/>
      <c r="J14" s="309"/>
      <c r="K14" s="133">
        <f>Detaje!D28</f>
        <v>27.85</v>
      </c>
      <c r="L14" s="168">
        <v>1</v>
      </c>
      <c r="M14" s="130">
        <f>+K14*L14</f>
        <v>27.85</v>
      </c>
      <c r="N14" s="6"/>
    </row>
    <row r="15" spans="2:14">
      <c r="B15" s="4"/>
      <c r="C15" s="76"/>
      <c r="D15" s="5"/>
      <c r="E15" s="92"/>
      <c r="F15" s="152"/>
      <c r="G15" s="153"/>
      <c r="H15" s="91"/>
      <c r="I15" s="308"/>
      <c r="J15" s="309"/>
      <c r="K15" s="133"/>
      <c r="L15" s="92"/>
      <c r="M15" s="147"/>
      <c r="N15" s="6"/>
    </row>
    <row r="16" spans="2:14">
      <c r="B16" s="4"/>
      <c r="C16" s="76"/>
      <c r="D16" s="5"/>
      <c r="E16" s="92"/>
      <c r="F16" s="316"/>
      <c r="G16" s="309"/>
      <c r="H16" s="149"/>
      <c r="I16" s="315"/>
      <c r="J16" s="309"/>
      <c r="K16" s="133"/>
      <c r="L16" s="92"/>
      <c r="M16" s="147"/>
      <c r="N16" s="6"/>
    </row>
    <row r="17" spans="2:14">
      <c r="B17" s="4"/>
      <c r="C17" s="76"/>
      <c r="D17" s="5"/>
      <c r="E17" s="92"/>
      <c r="F17" s="295"/>
      <c r="G17" s="297"/>
      <c r="H17" s="91"/>
      <c r="I17" s="310"/>
      <c r="J17" s="309"/>
      <c r="K17" s="92"/>
      <c r="L17" s="92"/>
      <c r="M17" s="130"/>
      <c r="N17" s="6"/>
    </row>
    <row r="18" spans="2:14">
      <c r="B18" s="4"/>
      <c r="C18" s="76"/>
      <c r="D18" s="5"/>
      <c r="E18" s="92"/>
      <c r="F18" s="295"/>
      <c r="G18" s="297"/>
      <c r="H18" s="91"/>
      <c r="I18" s="310"/>
      <c r="J18" s="309"/>
      <c r="K18" s="134"/>
      <c r="L18" s="93"/>
      <c r="M18" s="130"/>
      <c r="N18" s="6"/>
    </row>
    <row r="19" spans="2:14" s="8" customFormat="1" ht="21" customHeight="1">
      <c r="B19" s="94"/>
      <c r="C19" s="95"/>
      <c r="D19" s="96"/>
      <c r="E19" s="97"/>
      <c r="F19" s="298" t="s">
        <v>103</v>
      </c>
      <c r="G19" s="299"/>
      <c r="H19" s="299"/>
      <c r="I19" s="299"/>
      <c r="J19" s="299"/>
      <c r="K19" s="299"/>
      <c r="L19" s="300"/>
      <c r="M19" s="132">
        <f>SUM(M14:M18)</f>
        <v>27.85</v>
      </c>
      <c r="N19" s="98"/>
    </row>
    <row r="20" spans="2:14">
      <c r="B20" s="4"/>
      <c r="C20" s="76">
        <v>4</v>
      </c>
      <c r="D20" s="5"/>
      <c r="E20" s="69"/>
      <c r="F20" s="83" t="s">
        <v>28</v>
      </c>
      <c r="G20" s="69"/>
      <c r="H20" s="69"/>
      <c r="I20" s="69"/>
      <c r="J20" s="69"/>
      <c r="K20" s="69"/>
      <c r="L20" s="69"/>
      <c r="M20" s="5"/>
      <c r="N20" s="6"/>
    </row>
    <row r="21" spans="2:14">
      <c r="B21" s="4"/>
      <c r="C21" s="76"/>
      <c r="D21" s="5"/>
      <c r="E21" s="301" t="s">
        <v>2</v>
      </c>
      <c r="F21" s="302" t="s">
        <v>104</v>
      </c>
      <c r="G21" s="303"/>
      <c r="H21" s="303"/>
      <c r="I21" s="303"/>
      <c r="J21" s="304"/>
      <c r="K21" s="88" t="s">
        <v>98</v>
      </c>
      <c r="L21" s="88" t="s">
        <v>99</v>
      </c>
      <c r="M21" s="88" t="s">
        <v>98</v>
      </c>
      <c r="N21" s="6"/>
    </row>
    <row r="22" spans="2:14">
      <c r="B22" s="4"/>
      <c r="C22" s="76"/>
      <c r="D22" s="5"/>
      <c r="E22" s="301"/>
      <c r="F22" s="305"/>
      <c r="G22" s="306"/>
      <c r="H22" s="306"/>
      <c r="I22" s="306"/>
      <c r="J22" s="307"/>
      <c r="K22" s="89" t="s">
        <v>100</v>
      </c>
      <c r="L22" s="89" t="s">
        <v>101</v>
      </c>
      <c r="M22" s="89" t="s">
        <v>102</v>
      </c>
      <c r="N22" s="6"/>
    </row>
    <row r="23" spans="2:14">
      <c r="B23" s="4"/>
      <c r="C23" s="76"/>
      <c r="D23" s="5"/>
      <c r="E23" s="90"/>
      <c r="F23" s="295"/>
      <c r="G23" s="296"/>
      <c r="H23" s="296"/>
      <c r="I23" s="296"/>
      <c r="J23" s="297"/>
      <c r="K23" s="131"/>
      <c r="L23" s="91"/>
      <c r="M23" s="130"/>
      <c r="N23" s="6"/>
    </row>
    <row r="24" spans="2:14">
      <c r="B24" s="4"/>
      <c r="C24" s="76"/>
      <c r="D24" s="5"/>
      <c r="E24" s="92"/>
      <c r="F24" s="295"/>
      <c r="G24" s="296"/>
      <c r="H24" s="296"/>
      <c r="I24" s="296"/>
      <c r="J24" s="297"/>
      <c r="K24" s="92"/>
      <c r="L24" s="92"/>
      <c r="M24" s="92"/>
      <c r="N24" s="6"/>
    </row>
    <row r="25" spans="2:14">
      <c r="B25" s="4"/>
      <c r="C25" s="76"/>
      <c r="D25" s="5"/>
      <c r="E25" s="92"/>
      <c r="F25" s="295"/>
      <c r="G25" s="296"/>
      <c r="H25" s="296"/>
      <c r="I25" s="296"/>
      <c r="J25" s="297"/>
      <c r="K25" s="92"/>
      <c r="L25" s="92"/>
      <c r="M25" s="92"/>
      <c r="N25" s="6"/>
    </row>
    <row r="26" spans="2:14">
      <c r="B26" s="4"/>
      <c r="C26" s="76"/>
      <c r="D26" s="5"/>
      <c r="E26" s="92"/>
      <c r="F26" s="295"/>
      <c r="G26" s="296"/>
      <c r="H26" s="296"/>
      <c r="I26" s="296"/>
      <c r="J26" s="297"/>
      <c r="K26" s="92"/>
      <c r="L26" s="92"/>
      <c r="M26" s="92"/>
      <c r="N26" s="6"/>
    </row>
    <row r="27" spans="2:14" ht="18" customHeight="1">
      <c r="B27" s="4"/>
      <c r="C27" s="76"/>
      <c r="D27" s="5"/>
      <c r="E27" s="97"/>
      <c r="F27" s="298" t="s">
        <v>103</v>
      </c>
      <c r="G27" s="299"/>
      <c r="H27" s="299"/>
      <c r="I27" s="299"/>
      <c r="J27" s="299"/>
      <c r="K27" s="299"/>
      <c r="L27" s="300"/>
      <c r="M27" s="132">
        <v>0</v>
      </c>
      <c r="N27" s="6"/>
    </row>
    <row r="28" spans="2:14">
      <c r="B28" s="4"/>
      <c r="C28" s="76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>
      <c r="B29" s="4"/>
      <c r="C29" s="76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>
      <c r="B30" s="4"/>
      <c r="C30" s="76">
        <v>5</v>
      </c>
      <c r="D30" s="5"/>
      <c r="E30" s="99">
        <v>2</v>
      </c>
      <c r="F30" s="100" t="s">
        <v>78</v>
      </c>
      <c r="G30" s="101"/>
      <c r="H30" s="5"/>
      <c r="I30" s="5"/>
      <c r="J30" s="5"/>
      <c r="K30" s="5"/>
      <c r="L30" s="5"/>
      <c r="M30" s="5"/>
      <c r="N30" s="6"/>
    </row>
    <row r="31" spans="2:14">
      <c r="B31" s="4"/>
      <c r="C31" s="76"/>
      <c r="D31" s="5"/>
      <c r="E31" s="5"/>
      <c r="F31" s="5"/>
      <c r="G31" s="5" t="s">
        <v>105</v>
      </c>
      <c r="H31" s="5"/>
      <c r="I31" s="5"/>
      <c r="J31" s="5"/>
      <c r="K31" s="5"/>
      <c r="L31" s="5"/>
      <c r="M31" s="5"/>
      <c r="N31" s="6"/>
    </row>
    <row r="32" spans="2:14">
      <c r="B32" s="4"/>
      <c r="C32" s="76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>
      <c r="B33" s="4"/>
      <c r="C33" s="76">
        <v>6</v>
      </c>
      <c r="D33" s="5"/>
      <c r="E33" s="99">
        <v>3</v>
      </c>
      <c r="F33" s="100" t="s">
        <v>79</v>
      </c>
      <c r="G33" s="101"/>
      <c r="H33" s="5"/>
      <c r="I33" s="5"/>
      <c r="J33" s="5"/>
      <c r="K33" s="5"/>
      <c r="L33" s="5"/>
      <c r="M33" s="5"/>
      <c r="N33" s="6"/>
    </row>
    <row r="34" spans="2:14">
      <c r="B34" s="4"/>
      <c r="C34" s="76"/>
      <c r="D34" s="5"/>
      <c r="E34" s="102"/>
      <c r="F34" s="103"/>
      <c r="G34" s="101"/>
      <c r="H34" s="5"/>
      <c r="I34" s="5"/>
      <c r="J34" s="5"/>
      <c r="K34" s="5"/>
      <c r="L34" s="5"/>
      <c r="M34" s="5"/>
      <c r="N34" s="6"/>
    </row>
    <row r="35" spans="2:14">
      <c r="B35" s="4"/>
      <c r="C35" s="76">
        <v>7</v>
      </c>
      <c r="D35" s="5"/>
      <c r="E35" s="104" t="s">
        <v>61</v>
      </c>
      <c r="F35" s="105" t="s">
        <v>80</v>
      </c>
      <c r="G35" s="5"/>
      <c r="H35" s="5"/>
      <c r="I35" s="5"/>
      <c r="J35" s="5"/>
      <c r="K35" s="5"/>
      <c r="L35" s="5"/>
      <c r="M35" s="5"/>
      <c r="N35" s="6"/>
    </row>
    <row r="36" spans="2:14">
      <c r="B36" s="4"/>
      <c r="C36" s="76"/>
      <c r="D36" s="5"/>
      <c r="E36" s="5"/>
      <c r="F36" s="289" t="s">
        <v>106</v>
      </c>
      <c r="G36" s="289"/>
      <c r="H36" s="5"/>
      <c r="I36" s="76" t="s">
        <v>2</v>
      </c>
      <c r="J36" s="5"/>
      <c r="K36" s="76" t="s">
        <v>107</v>
      </c>
      <c r="M36" s="5"/>
      <c r="N36" s="6"/>
    </row>
    <row r="37" spans="2:14">
      <c r="B37" s="4"/>
      <c r="C37" s="76"/>
      <c r="D37" s="5"/>
      <c r="E37" s="5"/>
      <c r="F37" s="289" t="s">
        <v>108</v>
      </c>
      <c r="G37" s="289"/>
      <c r="H37" s="5"/>
      <c r="I37" s="76" t="s">
        <v>2</v>
      </c>
      <c r="J37" s="106"/>
      <c r="K37" s="76" t="s">
        <v>107</v>
      </c>
      <c r="L37" s="144"/>
      <c r="M37" s="5"/>
      <c r="N37" s="6"/>
    </row>
    <row r="38" spans="2:14">
      <c r="B38" s="4"/>
      <c r="C38" s="76"/>
      <c r="D38" s="5"/>
      <c r="E38" s="5"/>
      <c r="F38" s="5" t="s">
        <v>109</v>
      </c>
      <c r="G38" s="5"/>
      <c r="H38" s="5"/>
      <c r="I38" s="76" t="s">
        <v>2</v>
      </c>
      <c r="J38" s="106"/>
      <c r="K38" s="76" t="s">
        <v>107</v>
      </c>
      <c r="L38" s="106"/>
      <c r="M38" s="5"/>
      <c r="N38" s="6"/>
    </row>
    <row r="39" spans="2:14">
      <c r="B39" s="4"/>
      <c r="C39" s="76"/>
      <c r="D39" s="5"/>
      <c r="E39" s="5"/>
      <c r="F39" s="5" t="s">
        <v>110</v>
      </c>
      <c r="G39" s="5"/>
      <c r="H39" s="5"/>
      <c r="I39" s="76" t="s">
        <v>2</v>
      </c>
      <c r="J39" s="106"/>
      <c r="K39" s="76" t="s">
        <v>107</v>
      </c>
      <c r="L39" s="106"/>
      <c r="M39" s="5"/>
      <c r="N39" s="6"/>
    </row>
    <row r="40" spans="2:14">
      <c r="B40" s="4"/>
      <c r="C40" s="76"/>
      <c r="D40" s="5"/>
      <c r="E40" s="5"/>
      <c r="F40" s="5" t="s">
        <v>111</v>
      </c>
      <c r="G40" s="5"/>
      <c r="H40" s="5"/>
      <c r="I40" s="76" t="s">
        <v>2</v>
      </c>
      <c r="J40" s="106"/>
      <c r="K40" s="76" t="s">
        <v>107</v>
      </c>
      <c r="L40" s="136"/>
      <c r="M40" s="5"/>
      <c r="N40" s="6"/>
    </row>
    <row r="41" spans="2:14">
      <c r="B41" s="4"/>
      <c r="C41" s="76"/>
      <c r="D41" s="5"/>
      <c r="E41" s="5"/>
      <c r="F41" s="5" t="s">
        <v>112</v>
      </c>
      <c r="G41" s="5"/>
      <c r="H41" s="5"/>
      <c r="I41" s="76" t="s">
        <v>2</v>
      </c>
      <c r="J41" s="106"/>
      <c r="K41" s="76" t="s">
        <v>107</v>
      </c>
      <c r="L41" s="106"/>
      <c r="M41" s="5"/>
      <c r="N41" s="6"/>
    </row>
    <row r="42" spans="2:14">
      <c r="B42" s="4"/>
      <c r="C42" s="76"/>
      <c r="D42" s="5"/>
      <c r="E42" s="5"/>
      <c r="F42" s="290" t="s">
        <v>113</v>
      </c>
      <c r="G42" s="290"/>
      <c r="H42" s="5"/>
      <c r="I42" s="76" t="s">
        <v>2</v>
      </c>
      <c r="J42" s="106"/>
      <c r="K42" s="76" t="s">
        <v>107</v>
      </c>
      <c r="L42" s="106"/>
      <c r="M42" s="5"/>
      <c r="N42" s="6"/>
    </row>
    <row r="43" spans="2:14">
      <c r="B43" s="4"/>
      <c r="C43" s="76"/>
      <c r="D43" s="5"/>
      <c r="E43" s="5"/>
      <c r="F43" s="107" t="s">
        <v>114</v>
      </c>
      <c r="G43" s="5"/>
      <c r="H43" s="5"/>
      <c r="I43" s="76" t="s">
        <v>2</v>
      </c>
      <c r="J43" s="106"/>
      <c r="K43" s="76" t="s">
        <v>107</v>
      </c>
      <c r="L43" s="144"/>
      <c r="M43" s="5"/>
      <c r="N43" s="6"/>
    </row>
    <row r="44" spans="2:14">
      <c r="B44" s="4"/>
      <c r="C44" s="76"/>
      <c r="D44" s="5"/>
      <c r="E44" s="5"/>
      <c r="F44" s="107" t="s">
        <v>115</v>
      </c>
      <c r="G44" s="5"/>
      <c r="H44" s="5"/>
      <c r="I44" s="76" t="s">
        <v>2</v>
      </c>
      <c r="J44" s="106"/>
      <c r="K44" s="76" t="s">
        <v>107</v>
      </c>
      <c r="L44" s="144"/>
      <c r="M44" s="5"/>
      <c r="N44" s="6"/>
    </row>
    <row r="45" spans="2:14">
      <c r="B45" s="4"/>
      <c r="C45" s="76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>
      <c r="B46" s="4"/>
      <c r="C46" s="76">
        <v>8</v>
      </c>
      <c r="D46" s="5"/>
      <c r="E46" s="104" t="s">
        <v>61</v>
      </c>
      <c r="F46" s="105" t="s">
        <v>62</v>
      </c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76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76">
        <v>9</v>
      </c>
      <c r="D48" s="5"/>
      <c r="E48" s="104" t="s">
        <v>61</v>
      </c>
      <c r="F48" s="105" t="s">
        <v>63</v>
      </c>
      <c r="G48" s="5"/>
      <c r="H48" s="286"/>
      <c r="I48" s="286"/>
      <c r="J48" s="5"/>
      <c r="K48" s="5"/>
      <c r="L48" s="5"/>
      <c r="M48" s="5"/>
      <c r="N48" s="6"/>
    </row>
    <row r="49" spans="2:14">
      <c r="B49" s="4"/>
      <c r="C49" s="76"/>
      <c r="D49" s="5"/>
      <c r="E49" s="5"/>
      <c r="F49" s="5"/>
      <c r="G49" s="5" t="s">
        <v>116</v>
      </c>
      <c r="H49" s="5"/>
      <c r="I49" s="5"/>
      <c r="J49" s="5"/>
      <c r="K49" s="76" t="s">
        <v>107</v>
      </c>
      <c r="L49" s="138">
        <v>0</v>
      </c>
      <c r="M49" s="5"/>
      <c r="N49" s="6"/>
    </row>
    <row r="50" spans="2:14">
      <c r="B50" s="4"/>
      <c r="C50" s="76"/>
      <c r="D50" s="5"/>
      <c r="E50" s="5"/>
      <c r="F50" s="5"/>
      <c r="G50" s="5" t="s">
        <v>117</v>
      </c>
      <c r="H50" s="5"/>
      <c r="I50" s="5"/>
      <c r="J50" s="5"/>
      <c r="K50" s="76" t="s">
        <v>107</v>
      </c>
      <c r="L50" s="136">
        <v>0</v>
      </c>
      <c r="M50" s="5"/>
      <c r="N50" s="6"/>
    </row>
    <row r="51" spans="2:14" s="14" customFormat="1">
      <c r="B51" s="11"/>
      <c r="C51" s="108"/>
      <c r="D51" s="12"/>
      <c r="E51" s="12"/>
      <c r="F51" s="12"/>
      <c r="G51" s="12" t="s">
        <v>118</v>
      </c>
      <c r="H51" s="12"/>
      <c r="I51" s="12"/>
      <c r="J51" s="12"/>
      <c r="K51" s="76" t="s">
        <v>107</v>
      </c>
      <c r="L51" s="136">
        <v>0</v>
      </c>
      <c r="M51" s="12"/>
      <c r="N51" s="13"/>
    </row>
    <row r="52" spans="2:14" s="14" customFormat="1">
      <c r="B52" s="11"/>
      <c r="C52" s="108"/>
      <c r="D52" s="12"/>
      <c r="E52" s="12"/>
      <c r="F52" s="12"/>
      <c r="G52" s="12" t="s">
        <v>119</v>
      </c>
      <c r="H52" s="12"/>
      <c r="I52" s="12"/>
      <c r="J52" s="12"/>
      <c r="K52" s="76" t="s">
        <v>107</v>
      </c>
      <c r="L52" s="106">
        <v>0</v>
      </c>
      <c r="M52" s="12"/>
      <c r="N52" s="13"/>
    </row>
    <row r="53" spans="2:14" s="14" customFormat="1" ht="15">
      <c r="B53" s="11"/>
      <c r="C53" s="108"/>
      <c r="D53" s="12"/>
      <c r="G53" s="12" t="s">
        <v>120</v>
      </c>
      <c r="H53" s="7"/>
      <c r="I53" s="7"/>
      <c r="J53" s="7"/>
      <c r="K53" s="76" t="s">
        <v>107</v>
      </c>
      <c r="L53" s="106">
        <v>0</v>
      </c>
      <c r="M53" s="12"/>
      <c r="N53" s="13"/>
    </row>
    <row r="54" spans="2:14" s="14" customFormat="1" ht="15">
      <c r="B54" s="11"/>
      <c r="C54" s="108">
        <v>10</v>
      </c>
      <c r="D54" s="12"/>
      <c r="E54" s="104" t="s">
        <v>61</v>
      </c>
      <c r="F54" s="105" t="s">
        <v>64</v>
      </c>
      <c r="G54" s="7"/>
      <c r="H54" s="7"/>
      <c r="I54" s="7"/>
      <c r="J54" s="7"/>
      <c r="K54" s="7"/>
      <c r="L54" s="7"/>
      <c r="M54" s="12"/>
      <c r="N54" s="13"/>
    </row>
    <row r="55" spans="2:14" s="14" customFormat="1">
      <c r="B55" s="11"/>
      <c r="C55" s="108"/>
      <c r="D55" s="12"/>
      <c r="E55" s="12"/>
      <c r="F55" s="12"/>
      <c r="G55" s="12" t="s">
        <v>121</v>
      </c>
      <c r="H55" s="12"/>
      <c r="I55" s="12"/>
      <c r="J55" s="12"/>
      <c r="K55" s="76" t="s">
        <v>107</v>
      </c>
      <c r="L55" s="138">
        <f>+Aktivet!G21</f>
        <v>1055726.6000000001</v>
      </c>
      <c r="M55" s="12"/>
      <c r="N55" s="13"/>
    </row>
    <row r="56" spans="2:14" s="14" customFormat="1">
      <c r="B56" s="11"/>
      <c r="C56" s="108"/>
      <c r="D56" s="12"/>
      <c r="E56" s="12"/>
      <c r="F56" s="12"/>
      <c r="G56" s="12" t="s">
        <v>122</v>
      </c>
      <c r="H56" s="12"/>
      <c r="I56" s="12"/>
      <c r="J56" s="12"/>
      <c r="K56" s="76" t="s">
        <v>107</v>
      </c>
      <c r="L56" s="136">
        <f>+Aktivet!F21</f>
        <v>1093153.9300000002</v>
      </c>
      <c r="M56" s="12"/>
      <c r="N56" s="13"/>
    </row>
    <row r="57" spans="2:14" s="14" customFormat="1">
      <c r="B57" s="11"/>
      <c r="C57" s="108"/>
      <c r="D57" s="12"/>
      <c r="E57" s="12"/>
      <c r="F57" s="12"/>
      <c r="G57" s="109" t="s">
        <v>123</v>
      </c>
      <c r="H57" s="12"/>
      <c r="I57" s="12"/>
      <c r="J57" s="12"/>
      <c r="K57" s="76" t="s">
        <v>107</v>
      </c>
      <c r="L57" s="136"/>
      <c r="M57" s="12"/>
      <c r="N57" s="13"/>
    </row>
    <row r="58" spans="2:14" s="14" customFormat="1">
      <c r="B58" s="11"/>
      <c r="C58" s="108"/>
      <c r="D58" s="12"/>
      <c r="E58" s="12"/>
      <c r="F58" s="12"/>
      <c r="G58" s="109" t="s">
        <v>149</v>
      </c>
      <c r="H58" s="12"/>
      <c r="I58" s="12"/>
      <c r="J58" s="12"/>
      <c r="K58" s="76" t="s">
        <v>107</v>
      </c>
      <c r="L58" s="136"/>
      <c r="M58" s="12"/>
      <c r="N58" s="13"/>
    </row>
    <row r="59" spans="2:14" s="14" customFormat="1">
      <c r="B59" s="11"/>
      <c r="C59" s="108"/>
      <c r="D59" s="12"/>
      <c r="E59" s="12"/>
      <c r="F59" s="12"/>
      <c r="G59" s="12" t="s">
        <v>124</v>
      </c>
      <c r="H59" s="12"/>
      <c r="I59" s="12"/>
      <c r="J59" s="12"/>
      <c r="K59" s="76" t="s">
        <v>107</v>
      </c>
      <c r="L59" s="136">
        <f>+L56</f>
        <v>1093153.9300000002</v>
      </c>
      <c r="M59" s="12"/>
      <c r="N59" s="13"/>
    </row>
    <row r="60" spans="2:14" s="14" customFormat="1">
      <c r="B60" s="11"/>
      <c r="C60" s="108"/>
      <c r="D60" s="12"/>
      <c r="E60" s="12"/>
      <c r="F60" s="110"/>
      <c r="G60" s="110"/>
      <c r="H60" s="110"/>
      <c r="I60" s="110"/>
      <c r="J60" s="110"/>
      <c r="K60" s="108"/>
      <c r="L60" s="110"/>
      <c r="M60" s="12"/>
      <c r="N60" s="13"/>
    </row>
    <row r="61" spans="2:14">
      <c r="B61" s="11"/>
      <c r="C61" s="108"/>
      <c r="D61" s="12"/>
      <c r="E61" s="12"/>
      <c r="F61" s="110"/>
      <c r="G61" s="110"/>
      <c r="H61" s="110"/>
      <c r="I61" s="110"/>
      <c r="J61" s="110"/>
      <c r="K61" s="108"/>
      <c r="L61" s="110"/>
      <c r="M61" s="12"/>
      <c r="N61" s="13"/>
    </row>
    <row r="62" spans="2:14">
      <c r="B62" s="11"/>
      <c r="C62" s="102">
        <v>11</v>
      </c>
      <c r="D62" s="111"/>
      <c r="E62" s="104" t="s">
        <v>61</v>
      </c>
      <c r="F62" s="105" t="s">
        <v>66</v>
      </c>
      <c r="G62" s="80"/>
      <c r="H62" s="81"/>
      <c r="I62" s="5"/>
      <c r="K62" s="76" t="s">
        <v>125</v>
      </c>
      <c r="L62" s="5"/>
      <c r="M62" s="12"/>
      <c r="N62" s="13"/>
    </row>
    <row r="63" spans="2:14">
      <c r="B63" s="11"/>
      <c r="C63" s="83"/>
      <c r="D63" s="84"/>
      <c r="F63" s="105"/>
      <c r="G63" s="87"/>
      <c r="H63" s="5"/>
      <c r="I63" s="5"/>
      <c r="K63" s="76"/>
      <c r="L63" s="5"/>
      <c r="M63" s="12"/>
      <c r="N63" s="13"/>
    </row>
    <row r="64" spans="2:14">
      <c r="B64" s="11"/>
      <c r="C64" s="76">
        <v>12</v>
      </c>
      <c r="D64" s="5"/>
      <c r="E64" s="104" t="s">
        <v>61</v>
      </c>
      <c r="F64" s="105"/>
      <c r="G64" s="78"/>
      <c r="H64" s="78"/>
      <c r="I64" s="78"/>
      <c r="K64" s="76" t="s">
        <v>125</v>
      </c>
      <c r="L64" s="78"/>
      <c r="M64" s="12"/>
      <c r="N64" s="13"/>
    </row>
    <row r="65" spans="2:14">
      <c r="B65" s="11"/>
      <c r="C65" s="76"/>
      <c r="D65" s="5"/>
      <c r="F65" s="96"/>
      <c r="G65" s="96"/>
      <c r="H65" s="96"/>
      <c r="I65" s="96"/>
      <c r="K65" s="76"/>
      <c r="L65" s="76"/>
      <c r="M65" s="12"/>
      <c r="N65" s="13"/>
    </row>
    <row r="66" spans="2:14">
      <c r="B66" s="11"/>
      <c r="C66" s="76">
        <v>13</v>
      </c>
      <c r="D66" s="5"/>
      <c r="E66" s="104" t="s">
        <v>61</v>
      </c>
      <c r="F66" s="96"/>
      <c r="G66" s="96"/>
      <c r="H66" s="96"/>
      <c r="I66" s="96"/>
      <c r="K66" s="76" t="s">
        <v>125</v>
      </c>
      <c r="L66" s="76"/>
      <c r="M66" s="12"/>
      <c r="N66" s="13"/>
    </row>
    <row r="67" spans="2:14">
      <c r="B67" s="11"/>
      <c r="C67" s="76"/>
      <c r="D67" s="5"/>
      <c r="F67" s="112"/>
      <c r="G67" s="112"/>
      <c r="H67" s="78"/>
      <c r="I67" s="78"/>
      <c r="K67" s="76"/>
      <c r="L67" s="78"/>
      <c r="M67" s="12"/>
      <c r="N67" s="13"/>
    </row>
    <row r="68" spans="2:14">
      <c r="B68" s="11"/>
      <c r="C68" s="76">
        <v>14</v>
      </c>
      <c r="D68" s="5"/>
      <c r="E68" s="79">
        <v>4</v>
      </c>
      <c r="F68" s="113" t="s">
        <v>10</v>
      </c>
      <c r="G68" s="112"/>
      <c r="H68" s="78"/>
      <c r="I68" s="78"/>
      <c r="K68" s="76"/>
      <c r="L68" s="5"/>
      <c r="M68" s="12"/>
      <c r="N68" s="13"/>
    </row>
    <row r="69" spans="2:14">
      <c r="B69" s="11"/>
      <c r="C69" s="76"/>
      <c r="D69" s="5"/>
      <c r="E69" s="5"/>
      <c r="F69" s="112"/>
      <c r="G69" s="112"/>
      <c r="H69" s="78"/>
      <c r="I69" s="78"/>
      <c r="K69" s="76"/>
      <c r="L69" s="5"/>
      <c r="M69" s="12"/>
      <c r="N69" s="13"/>
    </row>
    <row r="70" spans="2:14">
      <c r="B70" s="11"/>
      <c r="C70" s="76">
        <v>15</v>
      </c>
      <c r="D70" s="5"/>
      <c r="E70" s="84" t="s">
        <v>61</v>
      </c>
      <c r="F70" s="114" t="s">
        <v>11</v>
      </c>
      <c r="G70" s="112"/>
      <c r="H70" s="78"/>
      <c r="I70" s="78"/>
      <c r="K70" s="76" t="s">
        <v>125</v>
      </c>
      <c r="L70" s="5"/>
      <c r="M70" s="12"/>
      <c r="N70" s="13"/>
    </row>
    <row r="71" spans="2:14">
      <c r="B71" s="11"/>
      <c r="D71" s="5"/>
      <c r="E71" s="15"/>
      <c r="F71" s="116"/>
      <c r="G71" s="112"/>
      <c r="H71" s="78"/>
      <c r="I71" s="78"/>
      <c r="K71" s="76"/>
      <c r="L71" s="70"/>
      <c r="M71" s="12"/>
      <c r="N71" s="13"/>
    </row>
    <row r="72" spans="2:14">
      <c r="B72" s="11"/>
      <c r="C72" s="76">
        <v>16</v>
      </c>
      <c r="D72" s="96"/>
      <c r="E72" s="84" t="s">
        <v>61</v>
      </c>
      <c r="F72" s="114" t="s">
        <v>65</v>
      </c>
      <c r="G72" s="117"/>
      <c r="H72" s="117"/>
      <c r="I72" s="117"/>
      <c r="K72" s="76" t="s">
        <v>125</v>
      </c>
      <c r="L72" s="117"/>
      <c r="M72" s="12"/>
      <c r="N72" s="13"/>
    </row>
    <row r="73" spans="2:14">
      <c r="B73" s="11"/>
      <c r="D73" s="5"/>
      <c r="E73" s="15"/>
      <c r="F73" s="116"/>
      <c r="G73" s="69"/>
      <c r="H73" s="69"/>
      <c r="I73" s="69"/>
      <c r="K73" s="76"/>
      <c r="L73" s="69"/>
      <c r="M73" s="12"/>
      <c r="N73" s="13"/>
    </row>
    <row r="74" spans="2:14">
      <c r="B74" s="11"/>
      <c r="C74" s="95">
        <v>17</v>
      </c>
      <c r="D74" s="5"/>
      <c r="E74" s="87" t="s">
        <v>61</v>
      </c>
      <c r="F74" s="118" t="s">
        <v>12</v>
      </c>
      <c r="G74" s="69"/>
      <c r="H74" s="69"/>
      <c r="I74" s="69"/>
      <c r="K74" s="76" t="s">
        <v>125</v>
      </c>
      <c r="L74" s="69"/>
      <c r="M74" s="12"/>
      <c r="N74" s="13"/>
    </row>
    <row r="75" spans="2:14">
      <c r="B75" s="11"/>
      <c r="C75" s="76"/>
      <c r="D75" s="5"/>
      <c r="E75" s="15"/>
      <c r="F75" s="116"/>
      <c r="G75" s="96"/>
      <c r="H75" s="96"/>
      <c r="I75" s="96"/>
      <c r="K75" s="76"/>
      <c r="L75" s="76"/>
      <c r="M75" s="12"/>
      <c r="N75" s="13"/>
    </row>
    <row r="76" spans="2:14">
      <c r="B76" s="11"/>
      <c r="C76" s="76">
        <v>18</v>
      </c>
      <c r="D76" s="5"/>
      <c r="E76" s="84" t="s">
        <v>61</v>
      </c>
      <c r="F76" s="119" t="s">
        <v>81</v>
      </c>
      <c r="G76" s="96"/>
      <c r="H76" s="96"/>
      <c r="I76" s="96"/>
      <c r="K76" s="76" t="s">
        <v>125</v>
      </c>
      <c r="L76" s="76"/>
      <c r="M76" s="12"/>
      <c r="N76" s="13"/>
    </row>
    <row r="77" spans="2:14">
      <c r="B77" s="11"/>
      <c r="C77" s="76"/>
      <c r="D77" s="5"/>
      <c r="E77" s="15"/>
      <c r="F77" s="116"/>
      <c r="G77" s="112"/>
      <c r="H77" s="112"/>
      <c r="I77" s="112"/>
      <c r="K77" s="76"/>
      <c r="L77" s="78"/>
      <c r="M77" s="12"/>
      <c r="N77" s="13"/>
    </row>
    <row r="78" spans="2:14">
      <c r="B78" s="11"/>
      <c r="C78" s="76">
        <v>19</v>
      </c>
      <c r="D78" s="5"/>
      <c r="E78" s="84" t="s">
        <v>61</v>
      </c>
      <c r="F78" s="142" t="s">
        <v>13</v>
      </c>
      <c r="G78" s="112"/>
      <c r="H78" s="112"/>
      <c r="I78" s="112"/>
      <c r="K78" s="76" t="s">
        <v>107</v>
      </c>
      <c r="L78" s="138"/>
      <c r="M78" s="12"/>
      <c r="N78" s="13"/>
    </row>
    <row r="79" spans="2:14">
      <c r="B79" s="11"/>
      <c r="C79" s="76"/>
      <c r="D79" s="5"/>
      <c r="E79" s="15"/>
      <c r="F79" s="116"/>
      <c r="G79" s="112"/>
      <c r="H79" s="112"/>
      <c r="I79" s="112"/>
      <c r="K79" s="76"/>
      <c r="L79" s="5"/>
      <c r="M79" s="12"/>
      <c r="N79" s="13"/>
    </row>
    <row r="80" spans="2:14">
      <c r="B80" s="11"/>
      <c r="C80" s="76">
        <v>20</v>
      </c>
      <c r="D80" s="5"/>
      <c r="E80" s="87" t="s">
        <v>61</v>
      </c>
      <c r="F80" s="105" t="s">
        <v>14</v>
      </c>
      <c r="G80" s="112"/>
      <c r="H80" s="112"/>
      <c r="I80" s="112"/>
      <c r="K80" s="76" t="s">
        <v>125</v>
      </c>
      <c r="L80" s="5"/>
      <c r="M80" s="12"/>
      <c r="N80" s="13"/>
    </row>
    <row r="81" spans="2:14">
      <c r="B81" s="11"/>
      <c r="C81" s="76"/>
      <c r="D81" s="5"/>
      <c r="E81" s="15"/>
      <c r="F81" s="116"/>
      <c r="G81" s="117"/>
      <c r="H81" s="117"/>
      <c r="I81" s="117"/>
      <c r="K81" s="76"/>
      <c r="L81" s="117"/>
      <c r="M81" s="12"/>
      <c r="N81" s="13"/>
    </row>
    <row r="82" spans="2:14">
      <c r="B82" s="11"/>
      <c r="C82" s="76">
        <v>21</v>
      </c>
      <c r="D82" s="5"/>
      <c r="E82" s="87" t="s">
        <v>61</v>
      </c>
      <c r="F82" s="105"/>
      <c r="G82" s="5"/>
      <c r="H82" s="5"/>
      <c r="I82" s="5"/>
      <c r="K82" s="76" t="s">
        <v>125</v>
      </c>
      <c r="L82" s="5"/>
      <c r="M82" s="12"/>
      <c r="N82" s="13"/>
    </row>
    <row r="83" spans="2:14">
      <c r="B83" s="11"/>
      <c r="C83" s="76"/>
      <c r="D83" s="5"/>
      <c r="E83" s="102"/>
      <c r="F83" s="103"/>
      <c r="G83" s="101"/>
      <c r="H83" s="5"/>
      <c r="I83" s="5"/>
      <c r="K83" s="76"/>
      <c r="L83" s="5"/>
      <c r="M83" s="12"/>
      <c r="N83" s="13"/>
    </row>
    <row r="84" spans="2:14">
      <c r="B84" s="11"/>
      <c r="C84" s="76">
        <v>22</v>
      </c>
      <c r="D84" s="5"/>
      <c r="E84" s="79">
        <v>5</v>
      </c>
      <c r="F84" s="113" t="s">
        <v>82</v>
      </c>
      <c r="G84" s="87"/>
      <c r="H84" s="5"/>
      <c r="I84" s="5"/>
      <c r="K84" s="76" t="s">
        <v>125</v>
      </c>
      <c r="L84" s="5"/>
      <c r="M84" s="12"/>
      <c r="N84" s="13"/>
    </row>
    <row r="85" spans="2:14">
      <c r="B85" s="11"/>
      <c r="C85" s="76"/>
      <c r="D85" s="5"/>
      <c r="E85" s="5"/>
      <c r="F85" s="5"/>
      <c r="G85" s="5"/>
      <c r="H85" s="5"/>
      <c r="I85" s="5"/>
      <c r="K85" s="76"/>
      <c r="L85" s="5"/>
      <c r="M85" s="12"/>
      <c r="N85" s="13"/>
    </row>
    <row r="86" spans="2:14">
      <c r="B86" s="11"/>
      <c r="C86" s="76">
        <v>23</v>
      </c>
      <c r="D86" s="5"/>
      <c r="E86" s="79">
        <v>6</v>
      </c>
      <c r="F86" s="113" t="s">
        <v>83</v>
      </c>
      <c r="G86" s="87"/>
      <c r="H86" s="5"/>
      <c r="I86" s="5"/>
      <c r="K86" s="76" t="s">
        <v>125</v>
      </c>
      <c r="L86" s="5"/>
      <c r="M86" s="12"/>
      <c r="N86" s="13"/>
    </row>
    <row r="87" spans="2:14">
      <c r="B87" s="11"/>
      <c r="C87" s="76"/>
      <c r="D87" s="5"/>
      <c r="H87" s="5"/>
      <c r="I87" s="5"/>
      <c r="K87" s="76"/>
      <c r="L87" s="5"/>
      <c r="M87" s="12"/>
      <c r="N87" s="13"/>
    </row>
    <row r="88" spans="2:14">
      <c r="B88" s="11"/>
      <c r="C88" s="76">
        <v>24</v>
      </c>
      <c r="D88" s="5"/>
      <c r="E88" s="79">
        <v>7</v>
      </c>
      <c r="F88" s="113" t="s">
        <v>15</v>
      </c>
      <c r="G88" s="87"/>
      <c r="H88" s="5"/>
      <c r="I88" s="5"/>
      <c r="K88" s="76" t="s">
        <v>125</v>
      </c>
      <c r="L88" s="5"/>
      <c r="M88" s="12"/>
      <c r="N88" s="13"/>
    </row>
    <row r="89" spans="2:14">
      <c r="B89" s="11"/>
      <c r="C89" s="76"/>
      <c r="H89" s="5"/>
      <c r="I89" s="76"/>
      <c r="K89" s="76"/>
      <c r="L89" s="5"/>
      <c r="M89" s="12"/>
      <c r="N89" s="13"/>
    </row>
    <row r="90" spans="2:14">
      <c r="B90" s="11"/>
      <c r="C90" s="76">
        <v>25</v>
      </c>
      <c r="D90" s="5"/>
      <c r="E90" s="104" t="s">
        <v>61</v>
      </c>
      <c r="F90" s="87" t="s">
        <v>84</v>
      </c>
      <c r="H90" s="5"/>
      <c r="I90" s="76"/>
      <c r="K90" s="76" t="s">
        <v>125</v>
      </c>
      <c r="L90" s="5"/>
      <c r="M90" s="12"/>
      <c r="N90" s="13"/>
    </row>
    <row r="91" spans="2:14">
      <c r="B91" s="11"/>
      <c r="D91" s="5"/>
      <c r="E91" s="5"/>
      <c r="F91" s="5"/>
      <c r="G91" s="5"/>
      <c r="H91" s="5"/>
      <c r="I91" s="76"/>
      <c r="K91" s="76"/>
      <c r="L91" s="5"/>
      <c r="M91" s="12"/>
      <c r="N91" s="13"/>
    </row>
    <row r="92" spans="2:14">
      <c r="B92" s="11"/>
      <c r="C92" s="115">
        <v>26</v>
      </c>
      <c r="D92" s="5"/>
      <c r="E92" s="104" t="s">
        <v>61</v>
      </c>
      <c r="F92" s="5"/>
      <c r="G92" s="5"/>
      <c r="H92" s="5"/>
      <c r="I92" s="76"/>
      <c r="K92" s="76" t="s">
        <v>125</v>
      </c>
      <c r="L92" s="5"/>
      <c r="M92" s="12"/>
      <c r="N92" s="13"/>
    </row>
    <row r="93" spans="2:14">
      <c r="B93" s="11"/>
      <c r="C93" s="76"/>
      <c r="D93" s="5"/>
      <c r="F93" s="87"/>
      <c r="G93" s="5"/>
      <c r="H93" s="5"/>
      <c r="I93" s="76"/>
      <c r="K93" s="76"/>
      <c r="L93" s="5"/>
      <c r="M93" s="12"/>
      <c r="N93" s="13"/>
    </row>
    <row r="94" spans="2:14">
      <c r="B94" s="11"/>
      <c r="C94" s="76">
        <v>27</v>
      </c>
      <c r="D94" s="5"/>
      <c r="E94" s="110" t="s">
        <v>4</v>
      </c>
      <c r="F94" s="110" t="s">
        <v>126</v>
      </c>
      <c r="G94" s="5"/>
      <c r="H94" s="5"/>
      <c r="I94" s="76"/>
      <c r="K94" s="76" t="s">
        <v>125</v>
      </c>
      <c r="L94" s="5"/>
      <c r="M94" s="12"/>
      <c r="N94" s="13"/>
    </row>
    <row r="95" spans="2:14">
      <c r="B95" s="11"/>
      <c r="C95" s="76"/>
      <c r="D95" s="5"/>
      <c r="E95" s="5"/>
      <c r="F95" s="112"/>
      <c r="G95" s="112"/>
      <c r="H95" s="5"/>
      <c r="I95" s="76"/>
      <c r="K95" s="76"/>
      <c r="L95" s="5"/>
      <c r="M95" s="12"/>
      <c r="N95" s="13"/>
    </row>
    <row r="96" spans="2:14">
      <c r="B96" s="11"/>
      <c r="C96" s="76">
        <v>28</v>
      </c>
      <c r="D96" s="5"/>
      <c r="E96" s="110">
        <v>1</v>
      </c>
      <c r="F96" s="120" t="s">
        <v>16</v>
      </c>
      <c r="G96" s="5"/>
      <c r="H96" s="5"/>
      <c r="I96" s="76"/>
      <c r="K96" s="76" t="s">
        <v>125</v>
      </c>
      <c r="L96" s="5"/>
      <c r="M96" s="12"/>
      <c r="N96" s="13"/>
    </row>
    <row r="97" spans="2:14">
      <c r="B97" s="11"/>
      <c r="C97" s="76"/>
      <c r="D97" s="5"/>
      <c r="E97" s="110"/>
      <c r="F97" s="120"/>
      <c r="G97" s="5"/>
      <c r="H97" s="5"/>
      <c r="I97" s="76"/>
      <c r="K97" s="76"/>
      <c r="L97" s="5"/>
      <c r="M97" s="12"/>
      <c r="N97" s="13"/>
    </row>
    <row r="98" spans="2:14">
      <c r="B98" s="11"/>
      <c r="C98" s="76">
        <v>29</v>
      </c>
      <c r="D98" s="5"/>
      <c r="E98" s="110">
        <v>2</v>
      </c>
      <c r="F98" s="110" t="s">
        <v>17</v>
      </c>
      <c r="G98" s="5"/>
      <c r="H98" s="5"/>
      <c r="I98" s="5"/>
      <c r="K98" s="76" t="s">
        <v>125</v>
      </c>
      <c r="L98" s="5"/>
      <c r="M98" s="12"/>
      <c r="N98" s="13"/>
    </row>
    <row r="99" spans="2:14">
      <c r="B99" s="11"/>
      <c r="C99" s="76"/>
      <c r="D99" s="5"/>
      <c r="E99" s="5"/>
      <c r="F99" s="5"/>
      <c r="G99" s="5"/>
      <c r="H99" s="5"/>
      <c r="I99" s="5"/>
      <c r="J99" s="5"/>
      <c r="K99" s="5"/>
      <c r="L99" s="5"/>
      <c r="M99" s="12"/>
      <c r="N99" s="13"/>
    </row>
    <row r="100" spans="2:14">
      <c r="B100" s="11"/>
      <c r="C100" s="76"/>
      <c r="D100" s="5"/>
      <c r="E100" s="5"/>
      <c r="F100" s="5"/>
      <c r="G100" s="5" t="s">
        <v>127</v>
      </c>
      <c r="H100" s="5"/>
      <c r="I100" s="5"/>
      <c r="J100" s="5"/>
      <c r="K100" s="5"/>
      <c r="L100" s="5"/>
      <c r="M100" s="12"/>
      <c r="N100" s="13"/>
    </row>
    <row r="101" spans="2:14">
      <c r="B101" s="11"/>
      <c r="C101" s="76"/>
      <c r="D101" s="5"/>
      <c r="E101" s="291" t="s">
        <v>2</v>
      </c>
      <c r="F101" s="291" t="s">
        <v>45</v>
      </c>
      <c r="G101" s="292" t="s">
        <v>128</v>
      </c>
      <c r="H101" s="293"/>
      <c r="I101" s="294"/>
      <c r="J101" s="292" t="s">
        <v>129</v>
      </c>
      <c r="K101" s="293"/>
      <c r="L101" s="294"/>
      <c r="M101" s="12"/>
      <c r="N101" s="13"/>
    </row>
    <row r="102" spans="2:14">
      <c r="B102" s="11"/>
      <c r="C102" s="76"/>
      <c r="D102" s="5"/>
      <c r="E102" s="291"/>
      <c r="F102" s="291"/>
      <c r="G102" s="121" t="s">
        <v>130</v>
      </c>
      <c r="H102" s="121" t="s">
        <v>131</v>
      </c>
      <c r="I102" s="121" t="s">
        <v>132</v>
      </c>
      <c r="J102" s="121" t="s">
        <v>130</v>
      </c>
      <c r="K102" s="121" t="s">
        <v>131</v>
      </c>
      <c r="L102" s="121" t="s">
        <v>132</v>
      </c>
      <c r="M102" s="12"/>
      <c r="N102" s="13"/>
    </row>
    <row r="103" spans="2:14">
      <c r="B103" s="11"/>
      <c r="C103" s="76">
        <v>30</v>
      </c>
      <c r="D103" s="5"/>
      <c r="E103" s="122"/>
      <c r="F103" t="s">
        <v>22</v>
      </c>
      <c r="G103" s="122"/>
      <c r="H103" s="122"/>
      <c r="I103" s="122"/>
      <c r="J103" s="122"/>
      <c r="K103" s="122"/>
      <c r="L103" s="122"/>
      <c r="M103" s="12"/>
      <c r="N103" s="13"/>
    </row>
    <row r="104" spans="2:14">
      <c r="B104" s="11"/>
      <c r="C104" s="76">
        <v>31</v>
      </c>
      <c r="D104" s="5"/>
      <c r="E104" s="122"/>
      <c r="F104" s="123" t="s">
        <v>5</v>
      </c>
      <c r="G104" s="122"/>
      <c r="H104" s="122"/>
      <c r="I104" s="122"/>
      <c r="J104" s="122"/>
      <c r="K104" s="122"/>
      <c r="L104" s="122"/>
      <c r="M104" s="12"/>
      <c r="N104" s="13"/>
    </row>
    <row r="105" spans="2:14">
      <c r="B105" s="11"/>
      <c r="C105" s="76">
        <v>32</v>
      </c>
      <c r="D105" s="5"/>
      <c r="E105" s="122"/>
      <c r="F105" s="123" t="s">
        <v>133</v>
      </c>
      <c r="G105" s="139"/>
      <c r="H105" s="140"/>
      <c r="I105" s="139"/>
      <c r="J105" s="139"/>
      <c r="K105" s="139"/>
      <c r="L105" s="139">
        <v>0</v>
      </c>
      <c r="M105" s="12"/>
      <c r="N105" s="13"/>
    </row>
    <row r="106" spans="2:14">
      <c r="B106" s="11"/>
      <c r="C106" s="76">
        <v>33</v>
      </c>
      <c r="D106" s="5"/>
      <c r="E106" s="92"/>
      <c r="F106" s="123" t="s">
        <v>134</v>
      </c>
      <c r="G106" s="92"/>
      <c r="H106" s="92"/>
      <c r="I106" s="92"/>
      <c r="J106" s="92"/>
      <c r="K106" s="92"/>
      <c r="L106" s="92"/>
      <c r="M106" s="12"/>
      <c r="N106" s="13"/>
    </row>
    <row r="107" spans="2:14">
      <c r="B107" s="11"/>
      <c r="C107" s="76"/>
      <c r="D107" s="5"/>
      <c r="E107" s="92"/>
      <c r="F107" s="92"/>
      <c r="G107" s="92"/>
      <c r="H107" s="92"/>
      <c r="I107" s="92"/>
      <c r="J107" s="92"/>
      <c r="K107" s="92"/>
      <c r="L107" s="92"/>
      <c r="M107" s="12"/>
      <c r="N107" s="13"/>
    </row>
    <row r="108" spans="2:14">
      <c r="B108" s="11"/>
      <c r="C108" s="108"/>
      <c r="D108" s="12"/>
      <c r="E108" s="12"/>
      <c r="F108" s="110"/>
      <c r="G108" s="110"/>
      <c r="H108" s="110"/>
      <c r="I108" s="110"/>
      <c r="J108" s="110"/>
      <c r="K108" s="108"/>
      <c r="L108" s="110"/>
      <c r="M108" s="12"/>
      <c r="N108" s="13"/>
    </row>
    <row r="109" spans="2:14">
      <c r="B109" s="11"/>
      <c r="C109" s="108"/>
      <c r="D109" s="12"/>
      <c r="E109" s="12"/>
      <c r="F109" s="110"/>
      <c r="G109" s="110"/>
      <c r="H109" s="110"/>
      <c r="I109" s="110"/>
      <c r="J109" s="110"/>
      <c r="K109" s="108"/>
      <c r="L109" s="110"/>
      <c r="M109" s="12"/>
      <c r="N109" s="13"/>
    </row>
    <row r="110" spans="2:14">
      <c r="B110" s="11"/>
      <c r="C110" s="76">
        <v>34</v>
      </c>
      <c r="D110" s="5"/>
      <c r="E110" s="110">
        <v>3</v>
      </c>
      <c r="F110" s="110" t="s">
        <v>18</v>
      </c>
      <c r="G110" s="5"/>
      <c r="H110" s="5"/>
      <c r="I110" s="5"/>
      <c r="K110" s="5" t="s">
        <v>125</v>
      </c>
      <c r="L110" s="110"/>
      <c r="M110" s="12"/>
      <c r="N110" s="13"/>
    </row>
    <row r="111" spans="2:14">
      <c r="B111" s="11"/>
      <c r="C111" s="76"/>
      <c r="D111" s="5"/>
      <c r="E111" s="110"/>
      <c r="F111" s="110"/>
      <c r="G111" s="5"/>
      <c r="H111" s="5"/>
      <c r="I111" s="5"/>
      <c r="K111" s="5"/>
      <c r="L111" s="110"/>
      <c r="M111" s="12"/>
      <c r="N111" s="13"/>
    </row>
    <row r="112" spans="2:14">
      <c r="B112" s="11"/>
      <c r="C112" s="76">
        <v>35</v>
      </c>
      <c r="D112" s="12"/>
      <c r="E112" s="110">
        <v>4</v>
      </c>
      <c r="F112" s="110" t="s">
        <v>19</v>
      </c>
      <c r="G112" s="12"/>
      <c r="H112" s="12"/>
      <c r="I112" s="12"/>
      <c r="K112" s="12" t="s">
        <v>125</v>
      </c>
      <c r="L112" s="110"/>
      <c r="M112" s="12"/>
      <c r="N112" s="13"/>
    </row>
    <row r="113" spans="2:14">
      <c r="B113" s="11"/>
      <c r="C113" s="76"/>
      <c r="D113" s="12"/>
      <c r="E113" s="110"/>
      <c r="F113" s="110"/>
      <c r="G113" s="12"/>
      <c r="H113" s="12"/>
      <c r="I113" s="12"/>
      <c r="K113" s="12"/>
      <c r="L113" s="110"/>
      <c r="M113" s="12"/>
      <c r="N113" s="13"/>
    </row>
    <row r="114" spans="2:14" ht="15">
      <c r="B114" s="11"/>
      <c r="C114" s="76">
        <v>36</v>
      </c>
      <c r="D114" s="12"/>
      <c r="E114" s="110">
        <v>5</v>
      </c>
      <c r="F114" s="110" t="s">
        <v>20</v>
      </c>
      <c r="G114" s="12"/>
      <c r="H114" s="7"/>
      <c r="I114" s="7"/>
      <c r="K114" s="12" t="s">
        <v>125</v>
      </c>
      <c r="L114" s="110"/>
      <c r="M114" s="12"/>
      <c r="N114" s="13"/>
    </row>
    <row r="115" spans="2:14" ht="15">
      <c r="B115" s="11"/>
      <c r="C115" s="76"/>
      <c r="D115" s="12"/>
      <c r="E115" s="110"/>
      <c r="F115" s="110"/>
      <c r="G115" s="12"/>
      <c r="H115" s="7"/>
      <c r="I115" s="7"/>
      <c r="K115" s="12"/>
      <c r="L115" s="110"/>
      <c r="M115" s="12"/>
      <c r="N115" s="13"/>
    </row>
    <row r="116" spans="2:14" ht="15">
      <c r="B116" s="11"/>
      <c r="C116" s="76">
        <v>37</v>
      </c>
      <c r="D116" s="12"/>
      <c r="E116" s="110">
        <v>6</v>
      </c>
      <c r="F116" s="110" t="s">
        <v>21</v>
      </c>
      <c r="G116" s="7"/>
      <c r="H116" s="7"/>
      <c r="I116" s="7"/>
      <c r="K116" s="12" t="s">
        <v>125</v>
      </c>
      <c r="L116" s="110"/>
      <c r="M116" s="12"/>
      <c r="N116" s="13"/>
    </row>
    <row r="117" spans="2:14" ht="15">
      <c r="B117" s="11"/>
      <c r="C117" s="76"/>
      <c r="D117" s="12"/>
      <c r="E117" s="110"/>
      <c r="F117" s="110"/>
      <c r="G117" s="7"/>
      <c r="H117" s="7"/>
      <c r="I117" s="7"/>
      <c r="J117" s="12"/>
      <c r="K117" s="108"/>
      <c r="L117" s="110"/>
      <c r="M117" s="12"/>
      <c r="N117" s="13"/>
    </row>
    <row r="118" spans="2:14">
      <c r="B118" s="11"/>
      <c r="C118" s="108"/>
      <c r="D118" s="84"/>
      <c r="E118" s="124" t="s">
        <v>3</v>
      </c>
      <c r="F118" s="80" t="s">
        <v>135</v>
      </c>
      <c r="G118" s="80"/>
      <c r="H118" s="125"/>
      <c r="I118" s="125"/>
      <c r="J118" s="12"/>
      <c r="K118" s="108"/>
      <c r="L118" s="110"/>
      <c r="M118" s="12"/>
      <c r="N118" s="13"/>
    </row>
    <row r="119" spans="2:14">
      <c r="B119" s="11"/>
      <c r="C119" s="108"/>
      <c r="D119" s="84"/>
      <c r="E119" s="124"/>
      <c r="F119" s="80"/>
      <c r="G119" s="80"/>
      <c r="H119" s="125"/>
      <c r="I119" s="125"/>
      <c r="J119" s="12"/>
      <c r="K119" s="108"/>
      <c r="L119" s="110"/>
      <c r="M119" s="12"/>
      <c r="N119" s="13"/>
    </row>
    <row r="120" spans="2:14">
      <c r="B120" s="11"/>
      <c r="C120" s="108">
        <v>40</v>
      </c>
      <c r="D120" s="84"/>
      <c r="E120" s="79">
        <v>1</v>
      </c>
      <c r="F120" s="113" t="s">
        <v>23</v>
      </c>
      <c r="G120" s="87"/>
      <c r="H120" s="126"/>
      <c r="I120" s="126"/>
      <c r="J120" s="5"/>
      <c r="K120" s="12" t="s">
        <v>125</v>
      </c>
      <c r="L120" s="110"/>
      <c r="M120" s="12"/>
      <c r="N120" s="13"/>
    </row>
    <row r="121" spans="2:14">
      <c r="B121" s="11"/>
      <c r="C121" s="108"/>
      <c r="D121" s="84"/>
      <c r="E121" s="79"/>
      <c r="F121" s="113"/>
      <c r="G121" s="87"/>
      <c r="H121" s="126"/>
      <c r="I121" s="126"/>
      <c r="J121" s="5"/>
      <c r="K121" s="12"/>
      <c r="L121" s="110"/>
      <c r="M121" s="12"/>
      <c r="N121" s="13"/>
    </row>
    <row r="122" spans="2:14">
      <c r="B122" s="4"/>
      <c r="C122" s="108">
        <v>41</v>
      </c>
      <c r="D122" s="84"/>
      <c r="E122" s="79">
        <v>2</v>
      </c>
      <c r="F122" s="113" t="s">
        <v>24</v>
      </c>
      <c r="G122" s="87"/>
      <c r="H122" s="84"/>
      <c r="I122" s="84"/>
      <c r="J122" s="5"/>
      <c r="K122" s="12" t="s">
        <v>125</v>
      </c>
      <c r="L122" s="5"/>
      <c r="M122" s="5"/>
      <c r="N122" s="6"/>
    </row>
    <row r="123" spans="2:14">
      <c r="B123" s="4"/>
      <c r="C123" s="108"/>
      <c r="D123" s="84"/>
      <c r="E123" s="79"/>
      <c r="F123" s="113"/>
      <c r="G123" s="87"/>
      <c r="H123" s="84"/>
      <c r="I123" s="84"/>
      <c r="J123" s="5"/>
      <c r="K123" s="12"/>
      <c r="L123" s="5"/>
      <c r="M123" s="5"/>
      <c r="N123" s="6"/>
    </row>
    <row r="124" spans="2:14">
      <c r="B124" s="4"/>
      <c r="C124" s="108">
        <v>42</v>
      </c>
      <c r="D124" s="84"/>
      <c r="E124" s="104" t="s">
        <v>61</v>
      </c>
      <c r="F124" s="105" t="s">
        <v>67</v>
      </c>
      <c r="G124" s="84"/>
      <c r="H124" s="84"/>
      <c r="I124" s="84"/>
      <c r="J124" s="5"/>
      <c r="K124" s="12" t="s">
        <v>125</v>
      </c>
      <c r="L124" s="5"/>
      <c r="M124" s="5"/>
      <c r="N124" s="6"/>
    </row>
    <row r="125" spans="2:14">
      <c r="B125" s="4"/>
      <c r="C125" s="108"/>
      <c r="D125" s="84"/>
      <c r="E125" s="104"/>
      <c r="F125" s="105"/>
      <c r="G125" s="84"/>
      <c r="H125" s="84"/>
      <c r="I125" s="84"/>
      <c r="J125" s="5"/>
      <c r="K125" s="12"/>
      <c r="L125" s="5"/>
      <c r="M125" s="5"/>
      <c r="N125" s="6"/>
    </row>
    <row r="126" spans="2:14">
      <c r="B126" s="4"/>
      <c r="C126" s="108">
        <v>43</v>
      </c>
      <c r="D126" s="84"/>
      <c r="E126" s="104" t="s">
        <v>61</v>
      </c>
      <c r="F126" s="105" t="s">
        <v>77</v>
      </c>
      <c r="G126" s="84"/>
      <c r="H126" s="84"/>
      <c r="I126" s="84"/>
      <c r="J126" s="5"/>
      <c r="K126" s="12" t="s">
        <v>125</v>
      </c>
      <c r="L126" s="5"/>
      <c r="M126" s="5"/>
      <c r="N126" s="6"/>
    </row>
    <row r="127" spans="2:14">
      <c r="B127" s="4"/>
      <c r="C127" s="108"/>
      <c r="D127" s="84"/>
      <c r="E127" s="104"/>
      <c r="F127" s="105"/>
      <c r="G127" s="84"/>
      <c r="H127" s="84"/>
      <c r="I127" s="84"/>
      <c r="J127" s="5"/>
      <c r="K127" s="12"/>
      <c r="L127" s="5"/>
      <c r="M127" s="5"/>
      <c r="N127" s="6"/>
    </row>
    <row r="128" spans="2:14">
      <c r="B128" s="4"/>
      <c r="C128" s="108">
        <v>44</v>
      </c>
      <c r="D128" s="84"/>
      <c r="E128" s="79">
        <v>3</v>
      </c>
      <c r="F128" s="113" t="s">
        <v>25</v>
      </c>
      <c r="G128" s="87"/>
      <c r="H128" s="84"/>
      <c r="I128" s="84"/>
      <c r="J128" s="5"/>
      <c r="K128" s="12" t="s">
        <v>125</v>
      </c>
      <c r="L128" s="5"/>
      <c r="M128" s="5"/>
      <c r="N128" s="6"/>
    </row>
    <row r="129" spans="2:14">
      <c r="B129" s="4"/>
      <c r="C129" s="108"/>
      <c r="D129" s="84"/>
      <c r="E129" s="79"/>
      <c r="F129" s="113"/>
      <c r="G129" s="87"/>
      <c r="H129" s="84"/>
      <c r="I129" s="84"/>
      <c r="J129" s="5"/>
      <c r="K129" s="12"/>
      <c r="L129" s="5"/>
      <c r="M129" s="5"/>
      <c r="N129" s="6"/>
    </row>
    <row r="130" spans="2:14">
      <c r="B130" s="4"/>
      <c r="C130" s="108">
        <v>45</v>
      </c>
      <c r="D130" s="84"/>
      <c r="E130" s="104" t="s">
        <v>61</v>
      </c>
      <c r="F130" s="105" t="s">
        <v>85</v>
      </c>
      <c r="G130" s="84"/>
      <c r="H130" s="84"/>
      <c r="I130" s="84"/>
      <c r="J130" s="5"/>
      <c r="K130" s="12"/>
      <c r="L130" s="5"/>
      <c r="M130" s="5"/>
      <c r="N130" s="6"/>
    </row>
    <row r="131" spans="2:14">
      <c r="B131" s="4"/>
      <c r="C131" s="108"/>
      <c r="D131" s="84"/>
      <c r="E131" s="104"/>
      <c r="F131" s="289" t="s">
        <v>106</v>
      </c>
      <c r="G131" s="289"/>
      <c r="H131" s="5"/>
      <c r="I131" s="76" t="s">
        <v>2</v>
      </c>
      <c r="J131" s="5">
        <v>7</v>
      </c>
      <c r="K131" s="76" t="s">
        <v>107</v>
      </c>
      <c r="L131" s="169">
        <f>+Pasivet!F10</f>
        <v>87141</v>
      </c>
      <c r="M131" s="5"/>
      <c r="N131" s="6"/>
    </row>
    <row r="132" spans="2:14">
      <c r="B132" s="4"/>
      <c r="C132" s="108"/>
      <c r="D132" s="84"/>
      <c r="E132" s="104"/>
      <c r="F132" s="289" t="s">
        <v>108</v>
      </c>
      <c r="G132" s="289"/>
      <c r="H132" s="5"/>
      <c r="I132" s="76" t="s">
        <v>2</v>
      </c>
      <c r="J132" s="106"/>
      <c r="K132" s="76" t="s">
        <v>107</v>
      </c>
      <c r="L132" s="106"/>
      <c r="M132" s="5"/>
      <c r="N132" s="6"/>
    </row>
    <row r="133" spans="2:14">
      <c r="B133" s="4"/>
      <c r="C133" s="108"/>
      <c r="D133" s="84"/>
      <c r="E133" s="104"/>
      <c r="F133" s="5" t="s">
        <v>109</v>
      </c>
      <c r="G133" s="5"/>
      <c r="H133" s="5"/>
      <c r="I133" s="76" t="s">
        <v>2</v>
      </c>
      <c r="J133" s="106"/>
      <c r="K133" s="76" t="s">
        <v>107</v>
      </c>
      <c r="L133" s="106"/>
      <c r="M133" s="5"/>
      <c r="N133" s="6"/>
    </row>
    <row r="134" spans="2:14">
      <c r="B134" s="4"/>
      <c r="C134" s="108"/>
      <c r="D134" s="84"/>
      <c r="E134" s="104"/>
      <c r="F134" s="5" t="s">
        <v>110</v>
      </c>
      <c r="G134" s="5"/>
      <c r="H134" s="5"/>
      <c r="I134" s="76" t="s">
        <v>2</v>
      </c>
      <c r="J134" s="106"/>
      <c r="K134" s="76" t="s">
        <v>107</v>
      </c>
      <c r="L134" s="136"/>
      <c r="M134" s="5"/>
      <c r="N134" s="6"/>
    </row>
    <row r="135" spans="2:14">
      <c r="B135" s="4"/>
      <c r="C135" s="108"/>
      <c r="D135" s="84"/>
      <c r="E135" s="104"/>
      <c r="F135" s="5" t="s">
        <v>111</v>
      </c>
      <c r="G135" s="5"/>
      <c r="H135" s="5"/>
      <c r="I135" s="76" t="s">
        <v>2</v>
      </c>
      <c r="J135" s="106">
        <v>7</v>
      </c>
      <c r="K135" s="76" t="s">
        <v>107</v>
      </c>
      <c r="L135" s="136">
        <v>87141</v>
      </c>
      <c r="M135" s="5"/>
      <c r="N135" s="6"/>
    </row>
    <row r="136" spans="2:14">
      <c r="B136" s="4"/>
      <c r="C136" s="108"/>
      <c r="D136" s="84"/>
      <c r="E136" s="104"/>
      <c r="F136" s="5" t="s">
        <v>112</v>
      </c>
      <c r="G136" s="5"/>
      <c r="H136" s="5"/>
      <c r="I136" s="76" t="s">
        <v>2</v>
      </c>
      <c r="J136" s="106"/>
      <c r="K136" s="76" t="s">
        <v>107</v>
      </c>
      <c r="M136" s="5"/>
      <c r="N136" s="6"/>
    </row>
    <row r="137" spans="2:14">
      <c r="B137" s="4"/>
      <c r="C137" s="108"/>
      <c r="D137" s="84"/>
      <c r="E137" s="104"/>
      <c r="F137" s="290" t="s">
        <v>113</v>
      </c>
      <c r="G137" s="290"/>
      <c r="H137" s="5"/>
      <c r="I137" s="76" t="s">
        <v>2</v>
      </c>
      <c r="J137" s="106"/>
      <c r="K137" s="76" t="s">
        <v>107</v>
      </c>
      <c r="L137" s="106"/>
      <c r="M137" s="5"/>
      <c r="N137" s="6"/>
    </row>
    <row r="138" spans="2:14">
      <c r="B138" s="4"/>
      <c r="C138" s="108"/>
      <c r="D138" s="84"/>
      <c r="E138" s="104"/>
      <c r="F138" s="107" t="s">
        <v>136</v>
      </c>
      <c r="G138" s="5"/>
      <c r="H138" s="5"/>
      <c r="I138" s="76" t="s">
        <v>2</v>
      </c>
      <c r="J138" s="106"/>
      <c r="K138" s="76" t="s">
        <v>107</v>
      </c>
      <c r="L138" s="106"/>
      <c r="M138" s="5"/>
      <c r="N138" s="6"/>
    </row>
    <row r="139" spans="2:14">
      <c r="B139" s="4"/>
      <c r="C139" s="108"/>
      <c r="D139" s="84"/>
      <c r="E139" s="104"/>
      <c r="F139" s="107" t="s">
        <v>115</v>
      </c>
      <c r="G139" s="5"/>
      <c r="H139" s="5"/>
      <c r="I139" s="76" t="s">
        <v>2</v>
      </c>
      <c r="J139" s="106"/>
      <c r="K139" s="76" t="s">
        <v>107</v>
      </c>
      <c r="L139" s="106"/>
      <c r="M139" s="5"/>
      <c r="N139" s="6"/>
    </row>
    <row r="140" spans="2:14">
      <c r="B140" s="4"/>
      <c r="C140" s="108"/>
      <c r="D140" s="84"/>
      <c r="E140" s="104"/>
      <c r="F140" s="105"/>
      <c r="G140" s="84"/>
      <c r="H140" s="84"/>
      <c r="I140" s="84"/>
      <c r="J140" s="5"/>
      <c r="K140" s="12"/>
      <c r="L140" s="5"/>
      <c r="M140" s="5"/>
      <c r="N140" s="6"/>
    </row>
    <row r="141" spans="2:14">
      <c r="B141" s="4"/>
      <c r="C141" s="108">
        <v>46</v>
      </c>
      <c r="D141" s="84"/>
      <c r="E141" s="104" t="s">
        <v>61</v>
      </c>
      <c r="F141" s="105" t="s">
        <v>86</v>
      </c>
      <c r="G141" s="84"/>
      <c r="H141" s="84"/>
      <c r="I141" s="84"/>
      <c r="J141" s="5"/>
      <c r="K141" s="12" t="s">
        <v>125</v>
      </c>
      <c r="L141" s="12" t="s">
        <v>125</v>
      </c>
      <c r="M141" s="5"/>
      <c r="N141" s="6"/>
    </row>
    <row r="142" spans="2:14">
      <c r="B142" s="4"/>
      <c r="C142" s="108"/>
      <c r="D142" s="84"/>
      <c r="E142" s="104"/>
      <c r="F142" s="105"/>
      <c r="G142" s="84"/>
      <c r="H142" s="84"/>
      <c r="I142" s="84"/>
      <c r="J142" s="5"/>
      <c r="K142" s="12"/>
      <c r="L142" s="5"/>
      <c r="M142" s="5"/>
      <c r="N142" s="6"/>
    </row>
    <row r="143" spans="2:14">
      <c r="B143" s="4"/>
      <c r="C143" s="108">
        <v>47</v>
      </c>
      <c r="D143" s="84"/>
      <c r="E143" s="104" t="s">
        <v>61</v>
      </c>
      <c r="F143" s="105" t="s">
        <v>68</v>
      </c>
      <c r="G143" s="84"/>
      <c r="H143" s="84"/>
      <c r="I143" s="84"/>
      <c r="J143" s="5"/>
      <c r="K143" s="12" t="s">
        <v>125</v>
      </c>
      <c r="L143" s="137">
        <f>Detaje!E10</f>
        <v>0</v>
      </c>
      <c r="M143" s="5"/>
      <c r="N143" s="6"/>
    </row>
    <row r="144" spans="2:14">
      <c r="B144" s="4"/>
      <c r="C144" s="108"/>
      <c r="D144" s="84"/>
      <c r="E144" s="104"/>
      <c r="F144" s="105"/>
      <c r="G144" s="84"/>
      <c r="H144" s="84"/>
      <c r="I144" s="84"/>
      <c r="J144" s="5"/>
      <c r="K144" s="12"/>
      <c r="M144" s="5"/>
      <c r="N144" s="6"/>
    </row>
    <row r="145" spans="2:14">
      <c r="B145" s="4"/>
      <c r="C145" s="108">
        <v>48</v>
      </c>
      <c r="D145" s="84"/>
      <c r="E145" s="104" t="s">
        <v>61</v>
      </c>
      <c r="F145" s="105" t="s">
        <v>69</v>
      </c>
      <c r="G145" s="84"/>
      <c r="H145" s="84"/>
      <c r="I145" s="84"/>
      <c r="J145" s="5"/>
      <c r="K145" s="12" t="s">
        <v>125</v>
      </c>
      <c r="L145" s="137"/>
      <c r="M145" s="5"/>
      <c r="N145" s="6"/>
    </row>
    <row r="146" spans="2:14">
      <c r="B146" s="4"/>
      <c r="C146" s="108"/>
      <c r="D146" s="84"/>
      <c r="E146" s="104"/>
      <c r="F146" s="105"/>
      <c r="G146" s="84"/>
      <c r="H146" s="84"/>
      <c r="I146" s="84"/>
      <c r="J146" s="5"/>
      <c r="K146" s="12"/>
      <c r="L146" s="5"/>
      <c r="M146" s="5"/>
      <c r="N146" s="6"/>
    </row>
    <row r="147" spans="2:14">
      <c r="B147" s="4"/>
      <c r="C147" s="108">
        <v>49</v>
      </c>
      <c r="D147" s="84"/>
      <c r="E147" s="104" t="s">
        <v>61</v>
      </c>
      <c r="F147" s="105" t="s">
        <v>70</v>
      </c>
      <c r="G147" s="84"/>
      <c r="H147" s="84"/>
      <c r="I147" s="84"/>
      <c r="J147" s="5"/>
      <c r="K147" s="12" t="s">
        <v>125</v>
      </c>
      <c r="L147" s="5"/>
      <c r="M147" s="5"/>
      <c r="N147" s="6"/>
    </row>
    <row r="148" spans="2:14">
      <c r="B148" s="4"/>
      <c r="C148" s="108"/>
      <c r="D148" s="84"/>
      <c r="E148" s="104"/>
      <c r="F148" s="105"/>
      <c r="G148" s="84"/>
      <c r="H148" s="84"/>
      <c r="I148" s="84"/>
      <c r="J148" s="5"/>
      <c r="K148" s="12"/>
      <c r="L148" s="5"/>
      <c r="M148" s="5"/>
      <c r="N148" s="6"/>
    </row>
    <row r="149" spans="2:14">
      <c r="B149" s="4"/>
      <c r="C149" s="108">
        <v>50</v>
      </c>
      <c r="D149" s="84"/>
      <c r="E149" s="104" t="s">
        <v>61</v>
      </c>
      <c r="F149" s="105" t="s">
        <v>71</v>
      </c>
      <c r="G149" s="84"/>
      <c r="H149" s="84"/>
      <c r="I149" s="84"/>
      <c r="J149" s="5"/>
      <c r="K149" s="12" t="s">
        <v>125</v>
      </c>
      <c r="L149" s="5"/>
      <c r="M149" s="5"/>
      <c r="N149" s="6"/>
    </row>
    <row r="150" spans="2:14">
      <c r="B150" s="4"/>
      <c r="C150" s="108"/>
      <c r="D150" s="84"/>
      <c r="E150" s="104"/>
      <c r="F150" s="105"/>
      <c r="G150" s="84"/>
      <c r="H150" s="84"/>
      <c r="I150" s="84"/>
      <c r="J150" s="5"/>
      <c r="K150" s="12"/>
      <c r="L150" s="5"/>
      <c r="M150" s="5"/>
      <c r="N150" s="6"/>
    </row>
    <row r="151" spans="2:14">
      <c r="B151" s="4"/>
      <c r="C151" s="108">
        <v>51</v>
      </c>
      <c r="D151" s="84"/>
      <c r="E151" s="104" t="s">
        <v>61</v>
      </c>
      <c r="F151" s="105" t="s">
        <v>72</v>
      </c>
      <c r="G151" s="84"/>
      <c r="H151" s="84"/>
      <c r="I151" s="84"/>
      <c r="J151" s="5"/>
      <c r="K151" s="12" t="s">
        <v>125</v>
      </c>
      <c r="L151" s="5"/>
      <c r="M151" s="5"/>
      <c r="N151" s="6"/>
    </row>
    <row r="152" spans="2:14">
      <c r="B152" s="4"/>
      <c r="C152" s="108"/>
      <c r="D152" s="84"/>
      <c r="E152" s="104"/>
      <c r="F152" s="105"/>
      <c r="G152" s="84"/>
      <c r="H152" s="84"/>
      <c r="I152" s="84"/>
      <c r="J152" s="5"/>
      <c r="K152" s="12"/>
      <c r="L152" s="5"/>
      <c r="M152" s="5"/>
      <c r="N152" s="6"/>
    </row>
    <row r="153" spans="2:14">
      <c r="B153" s="4"/>
      <c r="C153" s="108">
        <v>52</v>
      </c>
      <c r="D153" s="84"/>
      <c r="E153" s="104" t="s">
        <v>61</v>
      </c>
      <c r="F153" s="105" t="s">
        <v>66</v>
      </c>
      <c r="G153" s="84"/>
      <c r="H153" s="84"/>
      <c r="I153" s="84"/>
      <c r="J153" s="5"/>
      <c r="K153" s="12" t="s">
        <v>125</v>
      </c>
      <c r="L153" s="138">
        <v>0</v>
      </c>
      <c r="M153" s="5"/>
      <c r="N153" s="6"/>
    </row>
    <row r="154" spans="2:14">
      <c r="B154" s="4"/>
      <c r="C154" s="108"/>
      <c r="D154" s="84"/>
      <c r="E154" s="104"/>
      <c r="F154" s="105"/>
      <c r="G154" s="84"/>
      <c r="H154" s="84"/>
      <c r="I154" s="84"/>
      <c r="J154" s="5"/>
      <c r="K154" s="12"/>
      <c r="L154" s="5"/>
      <c r="M154" s="5"/>
      <c r="N154" s="6"/>
    </row>
    <row r="155" spans="2:14">
      <c r="B155" s="4"/>
      <c r="C155" s="108">
        <v>53</v>
      </c>
      <c r="D155" s="84"/>
      <c r="E155" s="104" t="s">
        <v>61</v>
      </c>
      <c r="F155" s="105" t="s">
        <v>74</v>
      </c>
      <c r="G155" s="84"/>
      <c r="H155" s="84"/>
      <c r="I155" s="84"/>
      <c r="J155" s="5"/>
      <c r="K155" s="12" t="s">
        <v>125</v>
      </c>
      <c r="L155" s="5"/>
      <c r="M155" s="5"/>
      <c r="N155" s="6"/>
    </row>
    <row r="156" spans="2:14">
      <c r="B156" s="4"/>
      <c r="C156" s="108"/>
      <c r="D156" s="84"/>
      <c r="E156" s="104"/>
      <c r="F156" s="105"/>
      <c r="G156" s="84"/>
      <c r="H156" s="84"/>
      <c r="I156" s="84"/>
      <c r="J156" s="5"/>
      <c r="K156" s="12"/>
      <c r="L156" s="5"/>
      <c r="M156" s="5"/>
      <c r="N156" s="6"/>
    </row>
    <row r="157" spans="2:14">
      <c r="B157" s="4"/>
      <c r="C157" s="108">
        <v>54</v>
      </c>
      <c r="D157" s="84"/>
      <c r="E157" s="104" t="s">
        <v>61</v>
      </c>
      <c r="F157" s="105" t="s">
        <v>73</v>
      </c>
      <c r="G157" s="84"/>
      <c r="H157" s="84"/>
      <c r="I157" s="84"/>
      <c r="J157" s="5"/>
      <c r="K157" s="12" t="s">
        <v>125</v>
      </c>
      <c r="L157" s="5"/>
      <c r="M157" s="5"/>
      <c r="N157" s="6"/>
    </row>
    <row r="158" spans="2:14">
      <c r="B158" s="4"/>
      <c r="C158" s="108"/>
      <c r="D158" s="84"/>
      <c r="E158" s="104"/>
      <c r="F158" s="105"/>
      <c r="G158" s="84"/>
      <c r="H158" s="84"/>
      <c r="I158" s="84"/>
      <c r="J158" s="5"/>
      <c r="K158" s="12"/>
      <c r="L158" s="5"/>
      <c r="M158" s="5"/>
      <c r="N158" s="6"/>
    </row>
    <row r="159" spans="2:14">
      <c r="B159" s="4"/>
      <c r="C159" s="108">
        <v>55</v>
      </c>
      <c r="D159" s="84"/>
      <c r="E159" s="79">
        <v>4</v>
      </c>
      <c r="F159" s="113" t="s">
        <v>26</v>
      </c>
      <c r="G159" s="87"/>
      <c r="H159" s="84"/>
      <c r="I159" s="84"/>
      <c r="J159" s="5"/>
      <c r="K159" s="12" t="s">
        <v>125</v>
      </c>
      <c r="L159" s="5"/>
      <c r="M159" s="5"/>
      <c r="N159" s="6"/>
    </row>
    <row r="160" spans="2:14">
      <c r="B160" s="4"/>
      <c r="C160" s="108"/>
      <c r="D160" s="84"/>
      <c r="E160" s="79"/>
      <c r="F160" s="113"/>
      <c r="G160" s="87"/>
      <c r="H160" s="84"/>
      <c r="I160" s="84"/>
      <c r="J160" s="5"/>
      <c r="K160" s="12"/>
      <c r="L160" s="5"/>
      <c r="M160" s="5"/>
      <c r="N160" s="6"/>
    </row>
    <row r="161" spans="2:14">
      <c r="B161" s="4"/>
      <c r="C161" s="108">
        <v>56</v>
      </c>
      <c r="D161" s="84"/>
      <c r="E161" s="79">
        <v>5</v>
      </c>
      <c r="F161" s="113" t="s">
        <v>87</v>
      </c>
      <c r="G161" s="87"/>
      <c r="H161" s="84"/>
      <c r="I161" s="84"/>
      <c r="J161" s="5"/>
      <c r="K161" s="12" t="s">
        <v>125</v>
      </c>
      <c r="L161" s="5"/>
      <c r="M161" s="5"/>
      <c r="N161" s="6"/>
    </row>
    <row r="162" spans="2:14">
      <c r="B162" s="4"/>
      <c r="C162" s="108"/>
      <c r="D162" s="84"/>
      <c r="E162" s="79"/>
      <c r="F162" s="113"/>
      <c r="G162" s="87"/>
      <c r="H162" s="84"/>
      <c r="I162" s="84"/>
      <c r="J162" s="5"/>
      <c r="K162" s="12"/>
      <c r="L162" s="5"/>
      <c r="M162" s="5"/>
      <c r="N162" s="6"/>
    </row>
    <row r="163" spans="2:14">
      <c r="B163" s="4"/>
      <c r="C163" s="108"/>
      <c r="D163" s="84"/>
      <c r="E163" s="126" t="s">
        <v>4</v>
      </c>
      <c r="F163" s="80" t="s">
        <v>137</v>
      </c>
      <c r="G163" s="80"/>
      <c r="H163" s="84"/>
      <c r="I163" s="84"/>
      <c r="J163" s="5"/>
      <c r="K163" s="12" t="s">
        <v>125</v>
      </c>
      <c r="L163" s="5"/>
      <c r="M163" s="5"/>
      <c r="N163" s="6"/>
    </row>
    <row r="164" spans="2:14">
      <c r="B164" s="4"/>
      <c r="C164" s="108"/>
      <c r="D164" s="84"/>
      <c r="E164" s="126"/>
      <c r="F164" s="80"/>
      <c r="G164" s="80"/>
      <c r="H164" s="84"/>
      <c r="I164" s="84"/>
      <c r="J164" s="5"/>
      <c r="K164" s="12"/>
      <c r="L164" s="5"/>
      <c r="M164" s="5"/>
      <c r="N164" s="6"/>
    </row>
    <row r="165" spans="2:14">
      <c r="B165" s="4"/>
      <c r="C165" s="108">
        <v>58</v>
      </c>
      <c r="D165" s="84"/>
      <c r="E165" s="79">
        <v>1</v>
      </c>
      <c r="F165" s="113" t="s">
        <v>31</v>
      </c>
      <c r="G165" s="80"/>
      <c r="H165" s="84"/>
      <c r="I165" s="84"/>
      <c r="J165" s="5"/>
      <c r="K165" s="12" t="s">
        <v>125</v>
      </c>
      <c r="L165" s="5"/>
      <c r="M165" s="5"/>
      <c r="N165" s="6"/>
    </row>
    <row r="166" spans="2:14">
      <c r="B166" s="4"/>
      <c r="C166" s="108"/>
      <c r="D166" s="84"/>
      <c r="E166" s="79"/>
      <c r="F166" s="113"/>
      <c r="G166" s="80"/>
      <c r="H166" s="84"/>
      <c r="I166" s="84"/>
      <c r="J166" s="5"/>
      <c r="K166" s="12"/>
      <c r="L166" s="5"/>
      <c r="M166" s="5"/>
      <c r="N166" s="6"/>
    </row>
    <row r="167" spans="2:14">
      <c r="B167" s="4"/>
      <c r="C167" s="108">
        <v>59</v>
      </c>
      <c r="D167" s="84"/>
      <c r="E167" s="104" t="s">
        <v>61</v>
      </c>
      <c r="F167" s="105" t="s">
        <v>32</v>
      </c>
      <c r="G167" s="84"/>
      <c r="H167" s="84"/>
      <c r="I167" s="84"/>
      <c r="J167" s="5"/>
      <c r="K167" s="12" t="s">
        <v>125</v>
      </c>
      <c r="L167" s="5"/>
      <c r="M167" s="5"/>
      <c r="N167" s="6"/>
    </row>
    <row r="168" spans="2:14">
      <c r="B168" s="4"/>
      <c r="C168" s="108"/>
      <c r="D168" s="84"/>
      <c r="E168" s="104"/>
      <c r="F168" s="105"/>
      <c r="G168" s="84"/>
      <c r="H168" s="84"/>
      <c r="I168" s="84"/>
      <c r="J168" s="5"/>
      <c r="K168" s="12"/>
      <c r="L168" s="5"/>
      <c r="M168" s="5"/>
      <c r="N168" s="6"/>
    </row>
    <row r="169" spans="2:14">
      <c r="B169" s="4"/>
      <c r="C169" s="108">
        <v>60</v>
      </c>
      <c r="D169" s="84"/>
      <c r="E169" s="104" t="s">
        <v>61</v>
      </c>
      <c r="F169" s="105" t="s">
        <v>29</v>
      </c>
      <c r="G169" s="84"/>
      <c r="H169" s="84"/>
      <c r="I169" s="84"/>
      <c r="J169" s="5"/>
      <c r="K169" s="12" t="s">
        <v>125</v>
      </c>
      <c r="L169" s="5"/>
      <c r="M169" s="5"/>
      <c r="N169" s="6"/>
    </row>
    <row r="170" spans="2:14">
      <c r="B170" s="4"/>
      <c r="C170" s="108"/>
      <c r="D170" s="84"/>
      <c r="E170" s="104"/>
      <c r="F170" s="105"/>
      <c r="G170" s="84"/>
      <c r="H170" s="84"/>
      <c r="I170" s="84"/>
      <c r="J170" s="5"/>
      <c r="K170" s="12"/>
      <c r="L170" s="5"/>
      <c r="M170" s="5"/>
      <c r="N170" s="6"/>
    </row>
    <row r="171" spans="2:14">
      <c r="B171" s="4"/>
      <c r="C171" s="108">
        <v>61</v>
      </c>
      <c r="D171" s="84"/>
      <c r="E171" s="79">
        <v>2</v>
      </c>
      <c r="F171" s="113" t="s">
        <v>33</v>
      </c>
      <c r="G171" s="87"/>
      <c r="H171" s="84"/>
      <c r="I171" s="84"/>
      <c r="J171" s="5"/>
      <c r="K171" s="12" t="s">
        <v>125</v>
      </c>
      <c r="L171" s="5"/>
      <c r="M171" s="5"/>
      <c r="N171" s="6"/>
    </row>
    <row r="172" spans="2:14">
      <c r="B172" s="4"/>
      <c r="C172" s="108"/>
      <c r="D172" s="84"/>
      <c r="E172" s="79"/>
      <c r="F172" s="113"/>
      <c r="G172" s="87"/>
      <c r="H172" s="84"/>
      <c r="I172" s="84"/>
      <c r="J172" s="5"/>
      <c r="K172" s="12"/>
      <c r="L172" s="5"/>
      <c r="M172" s="5"/>
      <c r="N172" s="6"/>
    </row>
    <row r="173" spans="2:14">
      <c r="B173" s="4"/>
      <c r="C173" s="108">
        <v>62</v>
      </c>
      <c r="D173" s="84"/>
      <c r="E173" s="79">
        <v>3</v>
      </c>
      <c r="F173" s="113" t="s">
        <v>26</v>
      </c>
      <c r="G173" s="87"/>
      <c r="H173" s="84"/>
      <c r="I173" s="84"/>
      <c r="J173" s="5"/>
      <c r="K173" s="12" t="s">
        <v>125</v>
      </c>
      <c r="L173" s="5"/>
      <c r="M173" s="5"/>
      <c r="N173" s="6"/>
    </row>
    <row r="174" spans="2:14">
      <c r="B174" s="4"/>
      <c r="C174" s="108"/>
      <c r="D174" s="84"/>
      <c r="E174" s="79"/>
      <c r="F174" s="113"/>
      <c r="G174" s="87"/>
      <c r="H174" s="84"/>
      <c r="I174" s="84"/>
      <c r="J174" s="5"/>
      <c r="K174" s="12"/>
      <c r="L174" s="5"/>
      <c r="M174" s="5"/>
      <c r="N174" s="6"/>
    </row>
    <row r="175" spans="2:14">
      <c r="B175" s="4"/>
      <c r="C175" s="108">
        <v>63</v>
      </c>
      <c r="D175" s="84"/>
      <c r="E175" s="79">
        <v>4</v>
      </c>
      <c r="F175" s="113" t="s">
        <v>34</v>
      </c>
      <c r="G175" s="87"/>
      <c r="H175" s="84"/>
      <c r="I175" s="84"/>
      <c r="J175" s="5"/>
      <c r="K175" s="12" t="s">
        <v>125</v>
      </c>
      <c r="L175" s="5"/>
      <c r="M175" s="5"/>
      <c r="N175" s="6"/>
    </row>
    <row r="176" spans="2:14">
      <c r="B176" s="4"/>
      <c r="C176" s="108"/>
      <c r="D176" s="84"/>
      <c r="E176" s="79"/>
      <c r="F176" s="113"/>
      <c r="G176" s="87"/>
      <c r="H176" s="84"/>
      <c r="I176" s="84"/>
      <c r="J176" s="5"/>
      <c r="K176" s="12"/>
      <c r="L176" s="5"/>
      <c r="M176" s="5"/>
      <c r="N176" s="6"/>
    </row>
    <row r="177" spans="2:14">
      <c r="B177" s="4"/>
      <c r="C177" s="108"/>
      <c r="D177" s="84"/>
      <c r="E177" s="126" t="s">
        <v>35</v>
      </c>
      <c r="F177" s="80" t="s">
        <v>138</v>
      </c>
      <c r="G177" s="80"/>
      <c r="H177" s="84"/>
      <c r="I177" s="84"/>
      <c r="J177" s="5"/>
      <c r="K177" s="12" t="s">
        <v>125</v>
      </c>
      <c r="L177" s="5"/>
      <c r="M177" s="5"/>
      <c r="N177" s="6"/>
    </row>
    <row r="178" spans="2:14">
      <c r="B178" s="4"/>
      <c r="C178" s="108"/>
      <c r="D178" s="84"/>
      <c r="E178" s="126"/>
      <c r="F178" s="80"/>
      <c r="G178" s="80"/>
      <c r="H178" s="84"/>
      <c r="I178" s="84"/>
      <c r="J178" s="5"/>
      <c r="K178" s="12"/>
      <c r="L178" s="5"/>
      <c r="M178" s="5"/>
      <c r="N178" s="6"/>
    </row>
    <row r="179" spans="2:14">
      <c r="B179" s="4"/>
      <c r="C179" s="108">
        <v>66</v>
      </c>
      <c r="D179" s="84"/>
      <c r="E179" s="79">
        <v>1</v>
      </c>
      <c r="F179" s="113" t="s">
        <v>36</v>
      </c>
      <c r="G179" s="87"/>
      <c r="H179" s="84"/>
      <c r="I179" s="84"/>
      <c r="J179" s="5"/>
      <c r="K179" s="12" t="s">
        <v>125</v>
      </c>
      <c r="L179" s="5"/>
      <c r="M179" s="5"/>
      <c r="N179" s="6"/>
    </row>
    <row r="180" spans="2:14">
      <c r="B180" s="4"/>
      <c r="C180" s="108"/>
      <c r="D180" s="84"/>
      <c r="E180" s="79"/>
      <c r="F180" s="113"/>
      <c r="G180" s="87"/>
      <c r="H180" s="84"/>
      <c r="I180" s="84"/>
      <c r="J180" s="5"/>
      <c r="K180" s="12"/>
      <c r="L180" s="5"/>
      <c r="M180" s="5"/>
      <c r="N180" s="6"/>
    </row>
    <row r="181" spans="2:14">
      <c r="B181" s="4"/>
      <c r="C181" s="108">
        <v>67</v>
      </c>
      <c r="D181" s="84"/>
      <c r="E181" s="79">
        <v>2</v>
      </c>
      <c r="F181" s="113" t="s">
        <v>37</v>
      </c>
      <c r="G181" s="87"/>
      <c r="H181" s="84"/>
      <c r="I181" s="84"/>
      <c r="J181" s="5"/>
      <c r="K181" s="12" t="s">
        <v>125</v>
      </c>
      <c r="L181" s="5"/>
      <c r="M181" s="5"/>
      <c r="N181" s="6"/>
    </row>
    <row r="182" spans="2:14">
      <c r="B182" s="4"/>
      <c r="C182" s="108"/>
      <c r="D182" s="84"/>
      <c r="E182" s="79"/>
      <c r="F182" s="113"/>
      <c r="G182" s="87"/>
      <c r="H182" s="84"/>
      <c r="I182" s="84"/>
      <c r="J182" s="5"/>
      <c r="K182" s="12"/>
      <c r="L182" s="5"/>
      <c r="M182" s="5"/>
      <c r="N182" s="6"/>
    </row>
    <row r="183" spans="2:14">
      <c r="B183" s="4"/>
      <c r="C183" s="108">
        <v>68</v>
      </c>
      <c r="D183" s="84"/>
      <c r="E183" s="79">
        <v>3</v>
      </c>
      <c r="F183" s="113" t="s">
        <v>38</v>
      </c>
      <c r="G183" s="87"/>
      <c r="H183" s="84"/>
      <c r="I183" s="84"/>
      <c r="J183" s="5"/>
      <c r="K183" s="12" t="s">
        <v>125</v>
      </c>
      <c r="L183" s="138">
        <v>100000</v>
      </c>
      <c r="M183" s="5"/>
      <c r="N183" s="6"/>
    </row>
    <row r="184" spans="2:14">
      <c r="B184" s="4"/>
      <c r="C184" s="108"/>
      <c r="D184" s="84"/>
      <c r="E184" s="79"/>
      <c r="F184" s="113"/>
      <c r="G184" s="87"/>
      <c r="H184" s="84"/>
      <c r="I184" s="84"/>
      <c r="J184" s="5"/>
      <c r="K184" s="12"/>
      <c r="L184" s="5"/>
      <c r="M184" s="5"/>
      <c r="N184" s="6"/>
    </row>
    <row r="185" spans="2:14">
      <c r="B185" s="4"/>
      <c r="C185" s="108">
        <v>69</v>
      </c>
      <c r="D185" s="84"/>
      <c r="E185" s="79">
        <v>4</v>
      </c>
      <c r="F185" s="113" t="s">
        <v>39</v>
      </c>
      <c r="G185" s="87"/>
      <c r="H185" s="84"/>
      <c r="I185" s="84"/>
      <c r="J185" s="5"/>
      <c r="K185" s="12" t="s">
        <v>125</v>
      </c>
      <c r="L185" s="5"/>
      <c r="M185" s="5"/>
      <c r="N185" s="6"/>
    </row>
    <row r="186" spans="2:14">
      <c r="B186" s="4"/>
      <c r="C186" s="108"/>
      <c r="D186" s="84"/>
      <c r="E186" s="79"/>
      <c r="F186" s="113"/>
      <c r="G186" s="87"/>
      <c r="H186" s="84"/>
      <c r="I186" s="84"/>
      <c r="J186" s="5"/>
      <c r="K186" s="12"/>
      <c r="L186" s="5"/>
      <c r="M186" s="5"/>
      <c r="N186" s="6"/>
    </row>
    <row r="187" spans="2:14">
      <c r="B187" s="4"/>
      <c r="C187" s="108">
        <v>70</v>
      </c>
      <c r="D187" s="84"/>
      <c r="E187" s="79">
        <v>5</v>
      </c>
      <c r="F187" s="113" t="s">
        <v>75</v>
      </c>
      <c r="G187" s="87"/>
      <c r="H187" s="84"/>
      <c r="I187" s="84"/>
      <c r="J187" s="5"/>
      <c r="K187" s="12" t="s">
        <v>125</v>
      </c>
      <c r="L187" s="5"/>
      <c r="M187" s="5"/>
      <c r="N187" s="6"/>
    </row>
    <row r="188" spans="2:14">
      <c r="B188" s="4"/>
      <c r="C188" s="108"/>
      <c r="D188" s="84"/>
      <c r="E188" s="79"/>
      <c r="F188" s="113"/>
      <c r="G188" s="87"/>
      <c r="H188" s="84"/>
      <c r="I188" s="84"/>
      <c r="J188" s="5"/>
      <c r="K188" s="12"/>
      <c r="L188" s="5"/>
      <c r="M188" s="5"/>
      <c r="N188" s="6"/>
    </row>
    <row r="189" spans="2:14">
      <c r="B189" s="4"/>
      <c r="C189" s="108">
        <v>71</v>
      </c>
      <c r="D189" s="84"/>
      <c r="E189" s="79">
        <v>6</v>
      </c>
      <c r="F189" s="113" t="s">
        <v>40</v>
      </c>
      <c r="G189" s="87"/>
      <c r="H189" s="84"/>
      <c r="I189" s="84"/>
      <c r="J189" s="5"/>
      <c r="K189" s="12" t="s">
        <v>125</v>
      </c>
      <c r="L189" s="137"/>
      <c r="M189" s="5"/>
      <c r="N189" s="6"/>
    </row>
    <row r="190" spans="2:14">
      <c r="B190" s="4"/>
      <c r="C190" s="108"/>
      <c r="D190" s="84"/>
      <c r="E190" s="79"/>
      <c r="F190" s="113"/>
      <c r="G190" s="87"/>
      <c r="H190" s="84"/>
      <c r="I190" s="84"/>
      <c r="J190" s="5"/>
      <c r="K190" s="12"/>
      <c r="L190" s="5"/>
      <c r="M190" s="5"/>
      <c r="N190" s="6"/>
    </row>
    <row r="191" spans="2:14">
      <c r="B191" s="4"/>
      <c r="C191" s="108">
        <v>72</v>
      </c>
      <c r="D191" s="84"/>
      <c r="E191" s="79">
        <v>7</v>
      </c>
      <c r="F191" s="113" t="s">
        <v>41</v>
      </c>
      <c r="G191" s="87"/>
      <c r="H191" s="84"/>
      <c r="I191" s="84"/>
      <c r="J191" s="5"/>
      <c r="K191" s="12" t="s">
        <v>125</v>
      </c>
      <c r="L191" s="137"/>
      <c r="M191" s="5"/>
      <c r="N191" s="6"/>
    </row>
    <row r="192" spans="2:14">
      <c r="B192" s="4"/>
      <c r="C192" s="108"/>
      <c r="D192" s="84"/>
      <c r="E192" s="79"/>
      <c r="F192" s="113"/>
      <c r="G192" s="87"/>
      <c r="H192" s="84"/>
      <c r="I192" s="84"/>
      <c r="J192" s="5"/>
      <c r="K192" s="12"/>
      <c r="L192" s="5"/>
      <c r="M192" s="5"/>
      <c r="N192" s="6"/>
    </row>
    <row r="193" spans="2:14">
      <c r="B193" s="4"/>
      <c r="C193" s="108">
        <v>73</v>
      </c>
      <c r="D193" s="84"/>
      <c r="E193" s="79">
        <v>8</v>
      </c>
      <c r="F193" s="113" t="s">
        <v>42</v>
      </c>
      <c r="G193" s="87"/>
      <c r="H193" s="84"/>
      <c r="I193" s="84"/>
      <c r="J193" s="5"/>
      <c r="K193" s="12" t="s">
        <v>125</v>
      </c>
      <c r="L193" s="137"/>
      <c r="M193" s="5"/>
      <c r="N193" s="6"/>
    </row>
    <row r="194" spans="2:14">
      <c r="B194" s="4"/>
      <c r="C194" s="108"/>
      <c r="D194" s="84"/>
      <c r="E194" s="79"/>
      <c r="F194" s="113"/>
      <c r="G194" s="87"/>
      <c r="H194" s="84"/>
      <c r="I194" s="84"/>
      <c r="J194" s="5"/>
      <c r="K194" s="12"/>
      <c r="L194" s="5"/>
      <c r="M194" s="5"/>
      <c r="N194" s="6"/>
    </row>
    <row r="195" spans="2:14">
      <c r="B195" s="4"/>
      <c r="C195" s="108">
        <v>74</v>
      </c>
      <c r="D195" s="84"/>
      <c r="E195" s="79">
        <v>9</v>
      </c>
      <c r="F195" s="113" t="s">
        <v>43</v>
      </c>
      <c r="G195" s="87"/>
      <c r="H195" s="84"/>
      <c r="I195" s="84"/>
      <c r="J195" s="5"/>
      <c r="K195" s="12" t="s">
        <v>125</v>
      </c>
      <c r="L195" s="138">
        <v>0</v>
      </c>
      <c r="M195" s="5"/>
      <c r="N195" s="6"/>
    </row>
    <row r="196" spans="2:14">
      <c r="B196" s="4"/>
      <c r="C196" s="108"/>
      <c r="D196" s="84"/>
      <c r="E196" s="79"/>
      <c r="F196" s="113"/>
      <c r="G196" s="87"/>
      <c r="H196" s="84"/>
      <c r="I196" s="84"/>
      <c r="J196" s="5"/>
      <c r="K196" s="12"/>
      <c r="L196" s="5"/>
      <c r="M196" s="5"/>
      <c r="N196" s="6"/>
    </row>
    <row r="197" spans="2:14">
      <c r="B197" s="4"/>
      <c r="C197" s="108">
        <v>75</v>
      </c>
      <c r="D197" s="84"/>
      <c r="E197" s="79">
        <v>10</v>
      </c>
      <c r="F197" s="113" t="s">
        <v>44</v>
      </c>
      <c r="G197" s="87"/>
      <c r="H197" s="84"/>
      <c r="I197" s="84"/>
      <c r="J197" s="5"/>
      <c r="K197" s="12"/>
      <c r="L197" s="138">
        <v>0</v>
      </c>
      <c r="M197" s="5"/>
      <c r="N197" s="6"/>
    </row>
    <row r="198" spans="2:14">
      <c r="B198" s="4"/>
      <c r="C198" s="7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6"/>
    </row>
    <row r="199" spans="2:14">
      <c r="B199" s="4"/>
      <c r="C199" s="76"/>
      <c r="D199" s="5"/>
      <c r="E199" s="5"/>
      <c r="F199" s="127" t="s">
        <v>139</v>
      </c>
      <c r="G199" s="78" t="s">
        <v>140</v>
      </c>
      <c r="H199" s="5"/>
      <c r="I199" s="5"/>
      <c r="J199" s="5"/>
      <c r="K199" s="76" t="s">
        <v>107</v>
      </c>
      <c r="L199" s="74"/>
      <c r="M199" s="5"/>
      <c r="N199" s="6"/>
    </row>
    <row r="200" spans="2:14">
      <c r="B200" s="4"/>
      <c r="C200" s="76"/>
      <c r="D200" s="5"/>
      <c r="E200" s="5"/>
      <c r="F200" s="127" t="s">
        <v>139</v>
      </c>
      <c r="G200" s="5" t="s">
        <v>141</v>
      </c>
      <c r="H200" s="5"/>
      <c r="I200" s="5"/>
      <c r="J200" s="5"/>
      <c r="K200" s="76" t="s">
        <v>107</v>
      </c>
      <c r="L200" s="135"/>
      <c r="M200" s="5"/>
      <c r="N200" s="6"/>
    </row>
    <row r="201" spans="2:14">
      <c r="B201" s="4"/>
      <c r="C201" s="76"/>
      <c r="D201" s="5"/>
      <c r="E201" s="5"/>
      <c r="F201" s="127" t="s">
        <v>139</v>
      </c>
      <c r="G201" s="5" t="s">
        <v>51</v>
      </c>
      <c r="H201" s="5"/>
      <c r="I201" s="5"/>
      <c r="J201" s="5"/>
      <c r="K201" s="76" t="s">
        <v>107</v>
      </c>
      <c r="L201" s="135">
        <v>0</v>
      </c>
      <c r="M201" s="5"/>
      <c r="N201" s="6"/>
    </row>
    <row r="202" spans="2:14">
      <c r="B202" s="4"/>
      <c r="C202" s="76"/>
      <c r="D202" s="5"/>
      <c r="E202" s="5"/>
      <c r="F202" s="127" t="s">
        <v>139</v>
      </c>
      <c r="G202" s="107" t="s">
        <v>142</v>
      </c>
      <c r="H202" s="5"/>
      <c r="I202" s="5"/>
      <c r="J202" s="5"/>
      <c r="K202" s="76" t="s">
        <v>107</v>
      </c>
      <c r="L202" s="135">
        <v>0</v>
      </c>
      <c r="M202" s="5"/>
      <c r="N202" s="6"/>
    </row>
    <row r="203" spans="2:14">
      <c r="B203" s="4"/>
      <c r="C203" s="7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</row>
    <row r="204" spans="2:14">
      <c r="B204" s="4"/>
      <c r="C204" s="7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6"/>
    </row>
    <row r="205" spans="2:14" ht="15.75">
      <c r="B205" s="4"/>
      <c r="C205" s="76"/>
      <c r="D205" s="285" t="s">
        <v>143</v>
      </c>
      <c r="E205" s="285"/>
      <c r="F205" s="128" t="s">
        <v>144</v>
      </c>
      <c r="G205" s="5"/>
      <c r="H205" s="5"/>
      <c r="I205" s="5"/>
      <c r="J205" s="5"/>
      <c r="K205" s="5"/>
      <c r="L205" s="5"/>
      <c r="M205" s="5"/>
      <c r="N205" s="6"/>
    </row>
    <row r="206" spans="2:14">
      <c r="B206" s="4"/>
      <c r="C206" s="7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6"/>
    </row>
    <row r="207" spans="2:14">
      <c r="B207" s="4"/>
      <c r="C207" s="76"/>
      <c r="D207" s="5"/>
      <c r="E207" s="129"/>
      <c r="F207" s="84" t="s">
        <v>145</v>
      </c>
      <c r="G207" s="5"/>
      <c r="H207" s="5"/>
      <c r="I207" s="5"/>
      <c r="J207" s="5"/>
      <c r="K207" s="5"/>
      <c r="L207" s="5"/>
      <c r="M207" s="5"/>
      <c r="N207" s="6"/>
    </row>
    <row r="208" spans="2:14">
      <c r="B208" s="4"/>
      <c r="C208" s="76"/>
      <c r="D208" s="5"/>
      <c r="E208" s="84" t="s">
        <v>146</v>
      </c>
      <c r="F208" s="84"/>
      <c r="G208" s="5"/>
      <c r="H208" s="5"/>
      <c r="I208" s="5"/>
      <c r="J208" s="5"/>
      <c r="K208" s="5"/>
      <c r="L208" s="5"/>
      <c r="M208" s="5"/>
      <c r="N208" s="6"/>
    </row>
    <row r="209" spans="2:14">
      <c r="B209" s="4"/>
      <c r="C209" s="76"/>
      <c r="D209" s="5"/>
      <c r="E209" s="84"/>
      <c r="F209" s="84" t="s">
        <v>147</v>
      </c>
      <c r="G209" s="5"/>
      <c r="H209" s="5"/>
      <c r="I209" s="5"/>
      <c r="J209" s="5"/>
      <c r="K209" s="5"/>
      <c r="L209" s="5"/>
      <c r="M209" s="5"/>
      <c r="N209" s="6"/>
    </row>
    <row r="210" spans="2:14">
      <c r="B210" s="4"/>
      <c r="C210" s="76"/>
      <c r="D210" s="5"/>
      <c r="E210" s="84" t="s">
        <v>148</v>
      </c>
      <c r="F210" s="84"/>
      <c r="G210" s="5"/>
      <c r="H210" s="5"/>
      <c r="I210" s="5"/>
      <c r="J210" s="5"/>
      <c r="K210" s="5"/>
      <c r="L210" s="5"/>
      <c r="M210" s="5"/>
      <c r="N210" s="6"/>
    </row>
    <row r="211" spans="2:14">
      <c r="B211" s="4"/>
      <c r="C211" s="7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6"/>
    </row>
    <row r="212" spans="2:14">
      <c r="B212" s="4"/>
      <c r="C212" s="7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6"/>
    </row>
    <row r="213" spans="2:14">
      <c r="B213" s="4"/>
      <c r="C213" s="7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6"/>
    </row>
    <row r="214" spans="2:14" ht="15">
      <c r="B214" s="4"/>
      <c r="C214" s="76"/>
      <c r="D214" s="5"/>
      <c r="E214" s="5"/>
      <c r="F214" s="5"/>
      <c r="G214" s="5"/>
      <c r="H214" s="5"/>
      <c r="I214" s="287" t="s">
        <v>48</v>
      </c>
      <c r="J214" s="287"/>
      <c r="K214" s="287"/>
      <c r="L214" s="287"/>
      <c r="M214" s="287"/>
      <c r="N214" s="6"/>
    </row>
    <row r="215" spans="2:14" ht="15">
      <c r="I215" s="288" t="s">
        <v>46</v>
      </c>
      <c r="J215" s="288"/>
      <c r="K215" s="288"/>
      <c r="L215" s="288"/>
      <c r="M215" s="288"/>
    </row>
  </sheetData>
  <mergeCells count="36">
    <mergeCell ref="I14:J14"/>
    <mergeCell ref="F19:L19"/>
    <mergeCell ref="B4:N4"/>
    <mergeCell ref="D6:E6"/>
    <mergeCell ref="E12:E13"/>
    <mergeCell ref="F12:G13"/>
    <mergeCell ref="H12:H13"/>
    <mergeCell ref="I12:J13"/>
    <mergeCell ref="I16:J16"/>
    <mergeCell ref="F16:G16"/>
    <mergeCell ref="E21:E22"/>
    <mergeCell ref="F21:J22"/>
    <mergeCell ref="F23:J23"/>
    <mergeCell ref="I15:J15"/>
    <mergeCell ref="F36:G36"/>
    <mergeCell ref="F24:J24"/>
    <mergeCell ref="F17:G17"/>
    <mergeCell ref="I17:J17"/>
    <mergeCell ref="F18:G18"/>
    <mergeCell ref="I18:J18"/>
    <mergeCell ref="F37:G37"/>
    <mergeCell ref="F42:G42"/>
    <mergeCell ref="F25:J25"/>
    <mergeCell ref="F26:J26"/>
    <mergeCell ref="F27:L27"/>
    <mergeCell ref="D205:E205"/>
    <mergeCell ref="H48:I48"/>
    <mergeCell ref="I214:M214"/>
    <mergeCell ref="I215:M215"/>
    <mergeCell ref="F131:G131"/>
    <mergeCell ref="F132:G132"/>
    <mergeCell ref="F137:G137"/>
    <mergeCell ref="E101:E102"/>
    <mergeCell ref="F101:F102"/>
    <mergeCell ref="G101:I101"/>
    <mergeCell ref="J101:L101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F51"/>
  <sheetViews>
    <sheetView tabSelected="1" view="pageBreakPreview" topLeftCell="A4" zoomScale="87" zoomScaleSheetLayoutView="87" workbookViewId="0">
      <selection activeCell="B1" sqref="B1:E1048576"/>
    </sheetView>
  </sheetViews>
  <sheetFormatPr defaultRowHeight="12.75"/>
  <cols>
    <col min="2" max="2" width="12" bestFit="1" customWidth="1"/>
    <col min="3" max="3" width="32.7109375" bestFit="1" customWidth="1"/>
    <col min="4" max="5" width="19.28515625" bestFit="1" customWidth="1"/>
    <col min="6" max="6" width="14.7109375" bestFit="1" customWidth="1"/>
    <col min="7" max="7" width="16" bestFit="1" customWidth="1"/>
  </cols>
  <sheetData>
    <row r="2" spans="2:5">
      <c r="C2" t="s">
        <v>372</v>
      </c>
      <c r="D2" t="s">
        <v>373</v>
      </c>
      <c r="E2" t="s">
        <v>374</v>
      </c>
    </row>
    <row r="3" spans="2:5">
      <c r="C3" t="s">
        <v>375</v>
      </c>
      <c r="D3" t="s">
        <v>376</v>
      </c>
      <c r="E3" t="s">
        <v>377</v>
      </c>
    </row>
    <row r="4" spans="2:5">
      <c r="B4" t="s">
        <v>152</v>
      </c>
      <c r="C4" t="s">
        <v>378</v>
      </c>
      <c r="D4" t="s">
        <v>156</v>
      </c>
      <c r="E4" t="s">
        <v>156</v>
      </c>
    </row>
    <row r="5" spans="2:5">
      <c r="B5" t="s">
        <v>153</v>
      </c>
      <c r="C5" t="s">
        <v>154</v>
      </c>
      <c r="D5" t="s">
        <v>155</v>
      </c>
      <c r="E5" t="s">
        <v>157</v>
      </c>
    </row>
    <row r="6" spans="2:5" ht="13.5" thickBot="1">
      <c r="B6" t="s">
        <v>152</v>
      </c>
      <c r="C6" t="s">
        <v>378</v>
      </c>
      <c r="D6" t="s">
        <v>156</v>
      </c>
      <c r="E6" t="s">
        <v>156</v>
      </c>
    </row>
    <row r="7" spans="2:5" ht="13.5" thickBot="1">
      <c r="B7" s="154">
        <v>1011</v>
      </c>
      <c r="C7" s="155" t="s">
        <v>379</v>
      </c>
      <c r="D7" s="155"/>
      <c r="E7" s="177">
        <v>100000</v>
      </c>
    </row>
    <row r="8" spans="2:5" ht="13.5" thickBot="1">
      <c r="E8" s="74"/>
    </row>
    <row r="9" spans="2:5" ht="13.5" thickBot="1">
      <c r="B9" s="154">
        <v>2031</v>
      </c>
      <c r="C9" s="155" t="s">
        <v>380</v>
      </c>
      <c r="D9" s="156">
        <v>140000</v>
      </c>
      <c r="E9" s="157"/>
    </row>
    <row r="10" spans="2:5" ht="13.5" thickBot="1">
      <c r="D10" s="74"/>
    </row>
    <row r="11" spans="2:5" ht="13.5" thickBot="1">
      <c r="B11" s="154">
        <v>401008</v>
      </c>
      <c r="C11" s="155" t="s">
        <v>381</v>
      </c>
      <c r="D11" s="155"/>
      <c r="E11" s="177">
        <v>87141</v>
      </c>
    </row>
    <row r="12" spans="2:5" ht="13.5" thickBot="1">
      <c r="E12" s="74"/>
    </row>
    <row r="13" spans="2:5">
      <c r="B13" s="158">
        <v>421</v>
      </c>
      <c r="C13" s="159" t="s">
        <v>382</v>
      </c>
      <c r="D13" s="159"/>
      <c r="E13" s="250">
        <v>2292576</v>
      </c>
    </row>
    <row r="14" spans="2:5">
      <c r="B14" s="165">
        <v>431</v>
      </c>
      <c r="C14" s="5" t="s">
        <v>383</v>
      </c>
      <c r="D14" s="5"/>
      <c r="E14" s="166">
        <v>748</v>
      </c>
    </row>
    <row r="15" spans="2:5">
      <c r="B15" s="165">
        <v>4422</v>
      </c>
      <c r="C15" s="5" t="s">
        <v>90</v>
      </c>
      <c r="D15" s="5"/>
      <c r="E15" s="251">
        <v>2350</v>
      </c>
    </row>
    <row r="16" spans="2:5">
      <c r="B16" s="165">
        <v>444</v>
      </c>
      <c r="C16" s="5" t="s">
        <v>63</v>
      </c>
      <c r="D16" s="137">
        <v>150000</v>
      </c>
      <c r="E16" s="166"/>
    </row>
    <row r="17" spans="2:6">
      <c r="B17" s="165">
        <v>4451</v>
      </c>
      <c r="C17" s="5" t="s">
        <v>384</v>
      </c>
      <c r="D17" s="137">
        <v>529653.93000000005</v>
      </c>
      <c r="E17" s="166"/>
      <c r="F17" s="248"/>
    </row>
    <row r="18" spans="2:6" ht="13.5" thickBot="1">
      <c r="B18" s="161">
        <v>4453</v>
      </c>
      <c r="C18" s="162" t="s">
        <v>385</v>
      </c>
      <c r="D18" s="167">
        <v>563500</v>
      </c>
      <c r="E18" s="163"/>
    </row>
    <row r="19" spans="2:6" ht="13.5" thickBot="1">
      <c r="D19" s="74"/>
    </row>
    <row r="20" spans="2:6" ht="13.5" thickBot="1">
      <c r="B20" s="154">
        <v>4561</v>
      </c>
      <c r="C20" s="155" t="s">
        <v>386</v>
      </c>
      <c r="D20" s="156">
        <v>100000</v>
      </c>
      <c r="E20" s="157"/>
    </row>
    <row r="21" spans="2:6" ht="13.5" thickBot="1">
      <c r="D21" s="74"/>
    </row>
    <row r="22" spans="2:6">
      <c r="B22" s="158">
        <v>4671</v>
      </c>
      <c r="C22" s="159" t="s">
        <v>387</v>
      </c>
      <c r="D22" s="159"/>
      <c r="E22" s="250">
        <v>4908251</v>
      </c>
    </row>
    <row r="23" spans="2:6">
      <c r="B23" s="165">
        <v>4672</v>
      </c>
      <c r="C23" s="5" t="s">
        <v>388</v>
      </c>
      <c r="D23" s="5"/>
      <c r="E23" s="166" t="s">
        <v>389</v>
      </c>
      <c r="F23" s="5"/>
    </row>
    <row r="24" spans="2:6" ht="13.5" thickBot="1">
      <c r="B24" s="161"/>
      <c r="C24" s="162"/>
      <c r="D24" s="162"/>
      <c r="E24" s="178">
        <v>5150856.8</v>
      </c>
      <c r="F24" s="137"/>
    </row>
    <row r="25" spans="2:6" ht="13.5" thickBot="1">
      <c r="E25" s="74"/>
      <c r="F25" s="5"/>
    </row>
    <row r="26" spans="2:6" ht="13.5" thickBot="1">
      <c r="B26" s="154">
        <v>481</v>
      </c>
      <c r="C26" s="155" t="s">
        <v>390</v>
      </c>
      <c r="D26" s="156">
        <f>10202356.67-E49</f>
        <v>11058741.02</v>
      </c>
      <c r="E26" s="157"/>
    </row>
    <row r="27" spans="2:6" ht="13.5" thickBot="1">
      <c r="D27" s="74"/>
    </row>
    <row r="28" spans="2:6" ht="13.5" thickBot="1">
      <c r="B28" s="154">
        <v>5124</v>
      </c>
      <c r="C28" s="155" t="s">
        <v>391</v>
      </c>
      <c r="D28" s="155">
        <v>27.85</v>
      </c>
      <c r="E28" s="157"/>
    </row>
    <row r="29" spans="2:6" ht="18" thickBot="1">
      <c r="D29" s="252">
        <f>SUM(D7:D28)</f>
        <v>12541922.799999999</v>
      </c>
      <c r="E29" s="252">
        <f>SUM(E7:E28)</f>
        <v>12541922.800000001</v>
      </c>
    </row>
    <row r="30" spans="2:6">
      <c r="B30" s="158">
        <v>61101</v>
      </c>
      <c r="C30" s="159" t="s">
        <v>392</v>
      </c>
      <c r="D30" s="164">
        <v>600000</v>
      </c>
      <c r="E30" s="160"/>
    </row>
    <row r="31" spans="2:6">
      <c r="B31" s="165">
        <v>613</v>
      </c>
      <c r="C31" s="5" t="s">
        <v>393</v>
      </c>
      <c r="D31" s="137">
        <v>103046</v>
      </c>
      <c r="E31" s="166"/>
    </row>
    <row r="32" spans="2:6">
      <c r="B32" s="165">
        <v>61801</v>
      </c>
      <c r="C32" s="5" t="s">
        <v>394</v>
      </c>
      <c r="D32" s="137">
        <v>6000</v>
      </c>
      <c r="E32" s="166"/>
    </row>
    <row r="33" spans="2:5">
      <c r="B33" s="165">
        <v>61802</v>
      </c>
      <c r="C33" s="5" t="s">
        <v>395</v>
      </c>
      <c r="D33" s="137">
        <v>70220</v>
      </c>
      <c r="E33" s="166"/>
    </row>
    <row r="34" spans="2:5">
      <c r="B34" s="165">
        <v>6281</v>
      </c>
      <c r="C34" s="5" t="s">
        <v>396</v>
      </c>
      <c r="D34" s="137">
        <v>16031.7</v>
      </c>
      <c r="E34" s="166"/>
    </row>
    <row r="35" spans="2:5">
      <c r="B35" s="165">
        <v>6282</v>
      </c>
      <c r="C35" s="5" t="s">
        <v>397</v>
      </c>
      <c r="D35" s="5">
        <v>200</v>
      </c>
      <c r="E35" s="166"/>
    </row>
    <row r="36" spans="2:5">
      <c r="B36" s="165">
        <v>6283</v>
      </c>
      <c r="C36" s="5" t="s">
        <v>398</v>
      </c>
      <c r="D36" s="5">
        <v>7.86</v>
      </c>
      <c r="E36" s="166"/>
    </row>
    <row r="37" spans="2:5">
      <c r="B37" s="165">
        <v>6382</v>
      </c>
      <c r="C37" s="5" t="s">
        <v>399</v>
      </c>
      <c r="D37" s="137">
        <v>37120</v>
      </c>
      <c r="E37" s="166"/>
    </row>
    <row r="38" spans="2:5">
      <c r="B38" s="165">
        <v>641</v>
      </c>
      <c r="C38" s="5" t="s">
        <v>400</v>
      </c>
      <c r="D38" s="137">
        <v>4488</v>
      </c>
      <c r="E38" s="166"/>
    </row>
    <row r="39" spans="2:5">
      <c r="B39" s="165">
        <v>644</v>
      </c>
      <c r="C39" s="5" t="s">
        <v>159</v>
      </c>
      <c r="D39" s="137">
        <v>4488</v>
      </c>
      <c r="E39" s="166"/>
    </row>
    <row r="40" spans="2:5">
      <c r="B40" s="165">
        <v>657</v>
      </c>
      <c r="C40" s="5" t="s">
        <v>401</v>
      </c>
      <c r="D40" s="137">
        <v>5264</v>
      </c>
      <c r="E40" s="166"/>
    </row>
    <row r="41" spans="2:5">
      <c r="B41" s="165">
        <v>65803</v>
      </c>
      <c r="C41" s="5" t="s">
        <v>402</v>
      </c>
      <c r="D41" s="137">
        <v>116916.67</v>
      </c>
      <c r="E41" s="166"/>
    </row>
    <row r="42" spans="2:5" ht="13.5" thickBot="1">
      <c r="B42" s="161">
        <v>662</v>
      </c>
      <c r="C42" s="162" t="s">
        <v>403</v>
      </c>
      <c r="D42" s="167">
        <v>31209.49</v>
      </c>
      <c r="E42" s="163"/>
    </row>
    <row r="43" spans="2:5" ht="13.5" thickBot="1">
      <c r="D43" s="74"/>
    </row>
    <row r="44" spans="2:5">
      <c r="B44" s="158">
        <v>762</v>
      </c>
      <c r="C44" s="159" t="s">
        <v>404</v>
      </c>
      <c r="D44" s="159"/>
      <c r="E44" s="250">
        <v>138607.29999999999</v>
      </c>
    </row>
    <row r="45" spans="2:5" ht="13.5" thickBot="1">
      <c r="B45" s="161">
        <v>763</v>
      </c>
      <c r="C45" s="162" t="s">
        <v>405</v>
      </c>
      <c r="D45" s="162"/>
      <c r="E45" s="163">
        <v>7.0000000000000007E-2</v>
      </c>
    </row>
    <row r="47" spans="2:5">
      <c r="D47" s="74"/>
      <c r="E47" s="74">
        <f>SUM(E44:E46)</f>
        <v>138607.37</v>
      </c>
    </row>
    <row r="48" spans="2:5">
      <c r="E48" s="74">
        <f>SUM(D30:D42)</f>
        <v>994991.72</v>
      </c>
    </row>
    <row r="49" spans="4:5">
      <c r="E49" s="74">
        <f>+E47-E48</f>
        <v>-856384.35</v>
      </c>
    </row>
    <row r="51" spans="4:5">
      <c r="D51" s="74"/>
      <c r="E51" s="74"/>
    </row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Kop.</vt:lpstr>
      <vt:lpstr>Aktivet</vt:lpstr>
      <vt:lpstr>Pasivet</vt:lpstr>
      <vt:lpstr>Rez.2</vt:lpstr>
      <vt:lpstr>Fluksi 2</vt:lpstr>
      <vt:lpstr>Kapitali 2</vt:lpstr>
      <vt:lpstr>Shenimet</vt:lpstr>
      <vt:lpstr>Detaje</vt:lpstr>
      <vt:lpstr>Aktivet!Print_Area</vt:lpstr>
      <vt:lpstr>Detaje!Print_Area</vt:lpstr>
      <vt:lpstr>'Fluksi 2'!Print_Area</vt:lpstr>
      <vt:lpstr>'Kapitali 2'!Print_Area</vt:lpstr>
      <vt:lpstr>Kop.!Print_Area</vt:lpstr>
      <vt:lpstr>Pasivet!Print_Area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2014-03-18T14:49:26Z</cp:lastPrinted>
  <dcterms:created xsi:type="dcterms:W3CDTF">2002-02-16T18:16:52Z</dcterms:created>
  <dcterms:modified xsi:type="dcterms:W3CDTF">2016-03-09T13:51:56Z</dcterms:modified>
</cp:coreProperties>
</file>