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 tabRatio="990"/>
  </bookViews>
  <sheets>
    <sheet name="BILANCI" sheetId="1" r:id="rId1"/>
    <sheet name="PASH" sheetId="2" r:id="rId2"/>
    <sheet name="PNK" sheetId="3" r:id="rId3"/>
    <sheet name="PFM - Indirekt" sheetId="4" r:id="rId4"/>
    <sheet name="4" sheetId="5" r:id="rId5"/>
    <sheet name="5" sheetId="6" r:id="rId6"/>
    <sheet name="8" sheetId="7" r:id="rId7"/>
    <sheet name="10" sheetId="8" r:id="rId8"/>
    <sheet name="11" sheetId="9" r:id="rId9"/>
    <sheet name="12" sheetId="10" r:id="rId10"/>
    <sheet name="13" sheetId="11" r:id="rId11"/>
    <sheet name="14" sheetId="12" r:id="rId12"/>
  </sheets>
  <externalReferences>
    <externalReference r:id="rId13"/>
  </externalReferences>
  <definedNames>
    <definedName name="_Hlk255290384" localSheetId="11">'14'!$B$7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_1abc">#REF!</definedName>
    <definedName name="abc">#REF!</definedName>
    <definedName name="asd">#REF!</definedName>
    <definedName name="BalanceSheetDates">#REF!</definedName>
    <definedName name="ColorNames">#REF!</definedName>
    <definedName name="Conventions">#REF!</definedName>
    <definedName name="dasd">#REF!</definedName>
    <definedName name="IncomeStatementDates">#REF!</definedName>
    <definedName name="OLE_LINK2" localSheetId="5">'5'!#REF!</definedName>
    <definedName name="ReportCreated">FALSE</definedName>
    <definedName name="sectionNames">#REF!</definedName>
    <definedName name="Units">#REF!</definedName>
    <definedName name="xe110soc">#REF!</definedName>
    <definedName name="xe180soc">#REF!</definedName>
  </definedNames>
  <calcPr calcId="125725"/>
</workbook>
</file>

<file path=xl/calcChain.xml><?xml version="1.0" encoding="utf-8"?>
<calcChain xmlns="http://schemas.openxmlformats.org/spreadsheetml/2006/main">
  <c r="D19" i="1"/>
  <c r="D18"/>
  <c r="E8" i="11"/>
  <c r="D8"/>
  <c r="C8"/>
  <c r="E13" i="10"/>
  <c r="D13"/>
  <c r="C13"/>
  <c r="E9"/>
  <c r="E14" s="1"/>
  <c r="C9"/>
  <c r="C14" s="1"/>
  <c r="D9"/>
  <c r="D14" s="1"/>
  <c r="E14" i="9"/>
  <c r="D15"/>
  <c r="E15"/>
  <c r="C15"/>
  <c r="E9" i="8"/>
  <c r="D9"/>
  <c r="C9"/>
  <c r="C14" i="7"/>
  <c r="D14"/>
  <c r="D9" i="6"/>
  <c r="C9"/>
  <c r="D9" i="5"/>
  <c r="C9"/>
  <c r="B1" i="4"/>
  <c r="B1" i="3"/>
  <c r="B1" i="2"/>
  <c r="C7" i="12" l="1"/>
  <c r="C8" s="1"/>
  <c r="E7" l="1"/>
  <c r="E8" s="1"/>
  <c r="E10"/>
  <c r="F10" l="1"/>
  <c r="F11" s="1"/>
  <c r="C10"/>
  <c r="E11"/>
  <c r="D10" l="1"/>
  <c r="D11" s="1"/>
  <c r="C11"/>
</calcChain>
</file>

<file path=xl/sharedStrings.xml><?xml version="1.0" encoding="utf-8"?>
<sst xmlns="http://schemas.openxmlformats.org/spreadsheetml/2006/main" count="162" uniqueCount="126">
  <si>
    <t>ANNA ENERGIA SH.P.K.</t>
  </si>
  <si>
    <t>Bilanci</t>
  </si>
  <si>
    <t>më 31 dhjetor 2013</t>
  </si>
  <si>
    <r>
      <t>(</t>
    </r>
    <r>
      <rPr>
        <i/>
        <sz val="10"/>
        <color theme="1"/>
        <rFont val="Times New Roman"/>
        <family val="1"/>
      </rPr>
      <t>shumat në Lek)</t>
    </r>
  </si>
  <si>
    <t>Shënime</t>
  </si>
  <si>
    <t>31 dhjetor 2013</t>
  </si>
  <si>
    <t>31 dhjetor 2012</t>
  </si>
  <si>
    <t>31 dhjetor 2011</t>
  </si>
  <si>
    <t>Aktivet</t>
  </si>
  <si>
    <t>I. Aktivet afatshkurtra</t>
  </si>
  <si>
    <t>Mjete monetare</t>
  </si>
  <si>
    <t>Aktive financiare afatshkurtra</t>
  </si>
  <si>
    <t>Parapagime dhe shpenzime të shtyra</t>
  </si>
  <si>
    <t>Të drejta ndaj ortakëve për kapitalin</t>
  </si>
  <si>
    <t xml:space="preserve">Të tjera aktive afatshkurtra </t>
  </si>
  <si>
    <t>Totali i aktiveve afatshkurtra (I)</t>
  </si>
  <si>
    <t>II. Aktivet afatgjata</t>
  </si>
  <si>
    <t>Investime afatgjata</t>
  </si>
  <si>
    <t>Totali i aktiveve afatgjata (II)</t>
  </si>
  <si>
    <t>Totali i aktiveve (I + II)</t>
  </si>
  <si>
    <t>Detyrimet dhe kapitali</t>
  </si>
  <si>
    <t xml:space="preserve">I. Detyrimet afatshkurtra </t>
  </si>
  <si>
    <t>Detyrimet për t'u paguar dhe parapagimet</t>
  </si>
  <si>
    <t>Detyrime ndaj ortakëve</t>
  </si>
  <si>
    <t>Totali i detyrimeve afatshkurtra (I)</t>
  </si>
  <si>
    <t xml:space="preserve">II. Detyrimet afatgjata </t>
  </si>
  <si>
    <t>Huatë afatgjata</t>
  </si>
  <si>
    <t>Totali i detyrimeve afatgjata (II)</t>
  </si>
  <si>
    <t>Totali i detyrimeve (I + II)</t>
  </si>
  <si>
    <t>III. Kapitali</t>
  </si>
  <si>
    <t>Kapitali i nëshkruar</t>
  </si>
  <si>
    <t>Fitimet (humbjet) e akumuluara</t>
  </si>
  <si>
    <t>Fitimi (humbja) e vitit</t>
  </si>
  <si>
    <t>Totali i kapitalit (III)</t>
  </si>
  <si>
    <t>Totali i detyrimeve dhe kapitalit (I,II,III)</t>
  </si>
  <si>
    <t>Pasqyra e të ardhurave dhe shpenzimeve</t>
  </si>
  <si>
    <t>për periudhën e mbyllur më 31 dhjetor 2013</t>
  </si>
  <si>
    <r>
      <t xml:space="preserve"> (shumat në Lek</t>
    </r>
    <r>
      <rPr>
        <i/>
        <sz val="11"/>
        <color theme="1"/>
        <rFont val="Times New Roman"/>
        <family val="1"/>
      </rPr>
      <t>)</t>
    </r>
  </si>
  <si>
    <t>Viti i mbyllur më 31 dhjetor 2013</t>
  </si>
  <si>
    <t>Viti i mbyllur më 31 dhjetor 2012</t>
  </si>
  <si>
    <t>Viti i mbyllur më 31 dhjetor 2011</t>
  </si>
  <si>
    <t xml:space="preserve">I. Të ardhurat </t>
  </si>
  <si>
    <t xml:space="preserve"> Të ardhurat nga shitja </t>
  </si>
  <si>
    <t>Të ardhura të tjera nga veprimtaritë e shfrytëzimit</t>
  </si>
  <si>
    <t>Totali i të ardhurave(I)</t>
  </si>
  <si>
    <t>II. Shpenzimet</t>
  </si>
  <si>
    <r>
      <t>Ndryshimet në inventarin e produkteve të gatshme dhe prodhimit në pro</t>
    </r>
    <r>
      <rPr>
        <sz val="10"/>
        <color theme="1"/>
        <rFont val="Times New Roman"/>
        <family val="1"/>
      </rPr>
      <t>ç</t>
    </r>
    <r>
      <rPr>
        <sz val="10"/>
        <color rgb="FF000000"/>
        <rFont val="Times New Roman"/>
        <family val="1"/>
      </rPr>
      <t>es</t>
    </r>
  </si>
  <si>
    <t>Materialet e konsumuara</t>
  </si>
  <si>
    <t>Kosto e punës:</t>
  </si>
  <si>
    <t xml:space="preserve">      Pagat e personelit</t>
  </si>
  <si>
    <t xml:space="preserve">      Shpenzime për sigurimet shoqërore dhe shëndetësore</t>
  </si>
  <si>
    <t>Amortizimi</t>
  </si>
  <si>
    <t>Shpenzime të tjera</t>
  </si>
  <si>
    <t>Totali i shpenzimeve (II)</t>
  </si>
  <si>
    <t>Fitimi (humbja) nga veprimtaria kryesore (I-II)</t>
  </si>
  <si>
    <t>III. Të ardhurat dhe shpenzimet financiare</t>
  </si>
  <si>
    <t xml:space="preserve">Të ardhura (shpenzime) nga kurset e këmbimit, neto </t>
  </si>
  <si>
    <t>Të ardhura (shpenzime) të tjera financiare, neto</t>
  </si>
  <si>
    <t xml:space="preserve">Totali i te ardhurave dhe shpenzimeve financiare (III)        </t>
  </si>
  <si>
    <t>Fitimi (humbja) para tatimit (I-II-/+III)</t>
  </si>
  <si>
    <t>Tatimi mbi fitimin</t>
  </si>
  <si>
    <t>-</t>
  </si>
  <si>
    <t xml:space="preserve">Fitimi neto (humbja) e vitit </t>
  </si>
  <si>
    <t xml:space="preserve">Pasqyra e ndryshimeve në kapital </t>
  </si>
  <si>
    <t>Kapitali i nënshkruar</t>
  </si>
  <si>
    <t>Fitimi (humbja) e akumuluar</t>
  </si>
  <si>
    <t>Total</t>
  </si>
  <si>
    <t>Emetim i kapitalit aksionar</t>
  </si>
  <si>
    <t>Pozicioni më 31 dhjetor 2012</t>
  </si>
  <si>
    <t>Pozicioni më 31 dhjetor 2013</t>
  </si>
  <si>
    <t>Pasqyra e flukseve monetare</t>
  </si>
  <si>
    <r>
      <t xml:space="preserve"> </t>
    </r>
    <r>
      <rPr>
        <i/>
        <sz val="10"/>
        <color theme="1"/>
        <rFont val="Times New Roman"/>
        <family val="1"/>
      </rPr>
      <t>(shumat në Lek</t>
    </r>
    <r>
      <rPr>
        <i/>
        <sz val="11"/>
        <color theme="1"/>
        <rFont val="Times New Roman"/>
        <family val="1"/>
      </rPr>
      <t>)</t>
    </r>
  </si>
  <si>
    <t>I. Fluksi monetar nga veprimtarite e shfrytezimit</t>
  </si>
  <si>
    <t>Fitimi (humbja) pas tatimit</t>
  </si>
  <si>
    <t>Rregullime për:</t>
  </si>
  <si>
    <t>Të ardhura (shpenzime) nga interesat</t>
  </si>
  <si>
    <t>(Rritje) zvogëlim ne tepricen e kërkesave të arkëtueshme</t>
  </si>
  <si>
    <t>Rritje (zvogëlim) në tepricën e detyrimeve per t'u paguar</t>
  </si>
  <si>
    <t>Fluksi monetar nga veprimtaritë e shfrytëzimit</t>
  </si>
  <si>
    <t>Interesa të arkëtuara</t>
  </si>
  <si>
    <t>Fluksi neto monetar nga veprimtaritë e shfrytëzimit</t>
  </si>
  <si>
    <t>II. Fluksi monetar nga veprimtaritë e investimit</t>
  </si>
  <si>
    <t>Pagesa për aktivet financiare afatgjata</t>
  </si>
  <si>
    <t>Financime dhënë shoqërive të kontrolluara</t>
  </si>
  <si>
    <t>Fluksi neto monetar nga veprimtaritë e investimit</t>
  </si>
  <si>
    <t>III. Fluksi monetar nga veprimtaritë e financimit</t>
  </si>
  <si>
    <t>Arkëtime nga pagesat e kapitalit të emetuar</t>
  </si>
  <si>
    <t>Arkëtime nga financimet e ortakëve</t>
  </si>
  <si>
    <t>Fluksi neto monetar nga veprimtaritë e financimit</t>
  </si>
  <si>
    <t>IV. Rritja (zvogëlimi) neto i mjeteve monetare</t>
  </si>
  <si>
    <t xml:space="preserve">V. Mjetet monetare në fillim të periudhës </t>
  </si>
  <si>
    <t xml:space="preserve">VI. Mjetet monetare në fund të periudhës </t>
  </si>
  <si>
    <r>
      <t>Llogari rrjedh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>se:</t>
    </r>
  </si>
  <si>
    <r>
      <t xml:space="preserve">    N</t>
    </r>
    <r>
      <rPr>
        <sz val="10"/>
        <color rgb="FF000000"/>
        <rFont val="Times New Roman"/>
        <family val="1"/>
      </rPr>
      <t xml:space="preserve">ë </t>
    </r>
    <r>
      <rPr>
        <sz val="10"/>
        <color theme="1"/>
        <rFont val="Times New Roman"/>
        <family val="1"/>
      </rPr>
      <t>Lek</t>
    </r>
  </si>
  <si>
    <r>
      <t xml:space="preserve">    N</t>
    </r>
    <r>
      <rPr>
        <sz val="10"/>
        <color rgb="FF000000"/>
        <rFont val="Times New Roman"/>
        <family val="1"/>
      </rPr>
      <t xml:space="preserve">ë </t>
    </r>
    <r>
      <rPr>
        <sz val="10"/>
        <color theme="1"/>
        <rFont val="Times New Roman"/>
        <family val="1"/>
      </rPr>
      <t>Euro</t>
    </r>
  </si>
  <si>
    <t>TOTALI</t>
  </si>
  <si>
    <t>30 dhjetor 2013</t>
  </si>
  <si>
    <t>Paradhënie për furnitorë</t>
  </si>
  <si>
    <r>
      <t>TVSH e ark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>tueshme</t>
    </r>
  </si>
  <si>
    <t>Paradhënie për tatimin mbi fitimin</t>
  </si>
  <si>
    <t>Paradhënie ortakët për shpenzime operacionale</t>
  </si>
  <si>
    <t xml:space="preserve">Furnitorë </t>
  </si>
  <si>
    <t>Pagat e personelit</t>
  </si>
  <si>
    <t>Sigurime shoqërore dhe shëndetësore</t>
  </si>
  <si>
    <t>Tatim mbi të ardhurat nga punësimi</t>
  </si>
  <si>
    <t>Paradhënie personeli</t>
  </si>
  <si>
    <t>Detyrime te tjera</t>
  </si>
  <si>
    <t>Shpenzime ndërmjetësimi për investimet</t>
  </si>
  <si>
    <t>Shpenzime transporti</t>
  </si>
  <si>
    <r>
      <t>Shpenzime p</t>
    </r>
    <r>
      <rPr>
        <sz val="10"/>
        <color theme="1"/>
        <rFont val="Times New Roman"/>
        <family val="1"/>
      </rPr>
      <t>ë</t>
    </r>
    <r>
      <rPr>
        <sz val="10"/>
        <color rgb="FF000000"/>
        <rFont val="Times New Roman"/>
        <family val="1"/>
      </rPr>
      <t>r sh</t>
    </r>
    <r>
      <rPr>
        <sz val="10"/>
        <color theme="1"/>
        <rFont val="Times New Roman"/>
        <family val="1"/>
      </rPr>
      <t>ërbime</t>
    </r>
    <r>
      <rPr>
        <sz val="10"/>
        <color rgb="FF000000"/>
        <rFont val="Times New Roman"/>
        <family val="1"/>
      </rPr>
      <t xml:space="preserve"> konsulence </t>
    </r>
  </si>
  <si>
    <t>Komisionet dhe shërbimet bankare</t>
  </si>
  <si>
    <t>Shpenzime noteriale dhe përkthimi</t>
  </si>
  <si>
    <t>Taksa dhe tarifa vendore</t>
  </si>
  <si>
    <t>Shpenzime të ndryshme zyre</t>
  </si>
  <si>
    <t>Humbje nga gabime të lejuara në ushtrimet</t>
  </si>
  <si>
    <r>
      <t>Fitime t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 xml:space="preserve"> realizuara nga kursi i këmbimit</t>
    </r>
  </si>
  <si>
    <r>
      <t>Fitime t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 xml:space="preserve"> parealizuara nga kursi i këmbimit</t>
    </r>
  </si>
  <si>
    <r>
      <t>Humbje t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 xml:space="preserve"> realizuara nga kursi i këmbimit</t>
    </r>
  </si>
  <si>
    <r>
      <t>Humbje t</t>
    </r>
    <r>
      <rPr>
        <sz val="10"/>
        <color rgb="FF000000"/>
        <rFont val="Times New Roman"/>
        <family val="1"/>
      </rPr>
      <t>ë</t>
    </r>
    <r>
      <rPr>
        <sz val="10"/>
        <color theme="1"/>
        <rFont val="Times New Roman"/>
        <family val="1"/>
      </rPr>
      <t xml:space="preserve"> parealizuara nga kursi i këmbimit</t>
    </r>
  </si>
  <si>
    <t>Të ardhura nga interesi nga llogaritë rrjedhëse</t>
  </si>
  <si>
    <t>%</t>
  </si>
  <si>
    <t>Humbja e periudhës para tatimit</t>
  </si>
  <si>
    <t>Humbja tatimore me shkallën tatimore standarde</t>
  </si>
  <si>
    <t>Kalim në shpenzime të panjohura të humbjes për vitin</t>
  </si>
  <si>
    <t xml:space="preserve">   </t>
  </si>
  <si>
    <t>Pozicioni më 1 janar 2012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</si>
</sst>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0_);_(* \(#,##0.000000\);_(* &quot;-&quot;??_);_(@_)"/>
    <numFmt numFmtId="167" formatCode="_(* #,##0.000_);_(* \(#,##0.000\);_(* &quot;-&quot;??_);_(@_)"/>
    <numFmt numFmtId="168" formatCode="_(* #,##0.0_);_(* \(#,##0.0\);_(* &quot;-&quot;?_);_(@_)"/>
    <numFmt numFmtId="169" formatCode="_(* #,##0.0_);_(* \(#,##0.0\);_(* &quot;-&quot;?_);@_)"/>
    <numFmt numFmtId="170" formatCode="0.0%"/>
    <numFmt numFmtId="171" formatCode="#,##0.000000000"/>
    <numFmt numFmtId="172" formatCode="_-* #,##0.0_-;\-* #,##0.0_-;_-* &quot;-&quot;??_-;_-@_-"/>
    <numFmt numFmtId="173" formatCode="#,##0.00000"/>
    <numFmt numFmtId="174" formatCode="_(* #,##0_);_(* \(#,##0\);_(* &quot;-&quot;_);@_)"/>
    <numFmt numFmtId="175" formatCode="0%_);\(0%\)"/>
    <numFmt numFmtId="176" formatCode="_ * #,##0.00_ ;_ * \-#,##0.00_ ;_ * &quot;-&quot;??_ ;_ @_ 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Times New Roman"/>
      <family val="1"/>
      <charset val="204"/>
    </font>
    <font>
      <b/>
      <i/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8"/>
      <color indexed="2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  <charset val="238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2"/>
      <name val="Arial CE"/>
      <charset val="238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20" fillId="0" borderId="0" applyFont="0" applyFill="0" applyBorder="0" applyAlignment="0" applyProtection="0">
      <alignment horizontal="left"/>
    </xf>
    <xf numFmtId="169" fontId="21" fillId="0" borderId="0" applyAlignment="0" applyProtection="0"/>
    <xf numFmtId="170" fontId="22" fillId="0" borderId="0" applyFill="0" applyBorder="0" applyAlignment="0" applyProtection="0"/>
    <xf numFmtId="49" fontId="22" fillId="0" borderId="0" applyNumberFormat="0" applyAlignment="0" applyProtection="0">
      <alignment horizontal="left"/>
    </xf>
    <xf numFmtId="49" fontId="23" fillId="0" borderId="10" applyNumberFormat="0" applyAlignment="0" applyProtection="0">
      <alignment horizontal="left" wrapText="1"/>
    </xf>
    <xf numFmtId="49" fontId="23" fillId="0" borderId="0" applyNumberFormat="0" applyAlignment="0" applyProtection="0">
      <alignment horizontal="left" wrapText="1"/>
    </xf>
    <xf numFmtId="49" fontId="24" fillId="0" borderId="0" applyAlignment="0" applyProtection="0">
      <alignment horizontal="left"/>
    </xf>
    <xf numFmtId="43" fontId="2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7" fillId="0" borderId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/>
    <xf numFmtId="0" fontId="26" fillId="0" borderId="0"/>
    <xf numFmtId="0" fontId="30" fillId="0" borderId="0"/>
    <xf numFmtId="0" fontId="28" fillId="0" borderId="0"/>
    <xf numFmtId="0" fontId="28" fillId="0" borderId="0"/>
    <xf numFmtId="173" fontId="27" fillId="0" borderId="0"/>
    <xf numFmtId="173" fontId="27" fillId="0" borderId="0"/>
    <xf numFmtId="173" fontId="27" fillId="0" borderId="0"/>
    <xf numFmtId="0" fontId="30" fillId="0" borderId="0"/>
    <xf numFmtId="0" fontId="28" fillId="0" borderId="0"/>
    <xf numFmtId="0" fontId="29" fillId="0" borderId="0"/>
    <xf numFmtId="0" fontId="31" fillId="0" borderId="0"/>
    <xf numFmtId="9" fontId="29" fillId="0" borderId="0" applyFont="0" applyFill="0" applyBorder="0" applyAlignment="0" applyProtection="0"/>
    <xf numFmtId="174" fontId="32" fillId="0" borderId="0" applyNumberFormat="0" applyFill="0" applyBorder="0" applyAlignment="0" applyProtection="0"/>
    <xf numFmtId="174" fontId="27" fillId="2" borderId="0" applyNumberFormat="0" applyFont="0" applyBorder="0" applyAlignment="0" applyProtection="0"/>
    <xf numFmtId="0" fontId="27" fillId="0" borderId="0" applyFill="0" applyBorder="0" applyProtection="0"/>
    <xf numFmtId="174" fontId="27" fillId="3" borderId="0" applyNumberFormat="0" applyFont="0" applyBorder="0" applyAlignment="0" applyProtection="0"/>
    <xf numFmtId="175" fontId="27" fillId="0" borderId="0" applyFill="0" applyBorder="0" applyAlignment="0" applyProtection="0"/>
    <xf numFmtId="174" fontId="33" fillId="0" borderId="0" applyNumberFormat="0" applyAlignment="0" applyProtection="0"/>
    <xf numFmtId="0" fontId="34" fillId="0" borderId="11" applyProtection="0">
      <alignment horizontal="right" wrapText="1"/>
    </xf>
    <xf numFmtId="0" fontId="34" fillId="0" borderId="0" applyProtection="0">
      <alignment wrapText="1"/>
    </xf>
    <xf numFmtId="174" fontId="35" fillId="0" borderId="12" applyNumberFormat="0" applyFill="0" applyAlignment="0" applyProtection="0"/>
    <xf numFmtId="0" fontId="2" fillId="0" borderId="0" applyAlignment="0" applyProtection="0"/>
    <xf numFmtId="174" fontId="35" fillId="0" borderId="13" applyNumberFormat="0" applyFill="0" applyAlignment="0" applyProtection="0"/>
    <xf numFmtId="174" fontId="27" fillId="0" borderId="0"/>
    <xf numFmtId="176" fontId="26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43" fontId="4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/>
    <xf numFmtId="43" fontId="9" fillId="0" borderId="0" xfId="1" applyFont="1"/>
    <xf numFmtId="0" fontId="10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2" fillId="0" borderId="0" xfId="0" applyFont="1" applyAlignme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11" fillId="0" borderId="0" xfId="0" applyFont="1" applyAlignment="1"/>
    <xf numFmtId="0" fontId="9" fillId="0" borderId="0" xfId="0" applyFont="1" applyFill="1" applyAlignment="1">
      <alignment horizontal="right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right"/>
    </xf>
    <xf numFmtId="164" fontId="13" fillId="0" borderId="0" xfId="1" applyNumberFormat="1" applyFont="1" applyFill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164" fontId="9" fillId="0" borderId="0" xfId="1" applyNumberFormat="1" applyFont="1" applyFill="1" applyBorder="1" applyAlignment="1">
      <alignment horizontal="right" wrapText="1"/>
    </xf>
    <xf numFmtId="164" fontId="9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164" fontId="9" fillId="0" borderId="1" xfId="1" applyNumberFormat="1" applyFont="1" applyFill="1" applyBorder="1" applyAlignment="1">
      <alignment horizontal="right" wrapText="1"/>
    </xf>
    <xf numFmtId="164" fontId="11" fillId="0" borderId="0" xfId="1" applyNumberFormat="1" applyFont="1" applyFill="1" applyAlignment="1">
      <alignment horizontal="right" wrapText="1"/>
    </xf>
    <xf numFmtId="164" fontId="9" fillId="0" borderId="0" xfId="1" applyNumberFormat="1" applyFont="1" applyAlignment="1">
      <alignment horizontal="right" wrapText="1"/>
    </xf>
    <xf numFmtId="164" fontId="9" fillId="0" borderId="0" xfId="1" applyNumberFormat="1" applyFont="1" applyFill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164" fontId="10" fillId="0" borderId="2" xfId="1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164" fontId="10" fillId="0" borderId="3" xfId="1" applyNumberFormat="1" applyFont="1" applyFill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0" fontId="13" fillId="0" borderId="0" xfId="0" applyFont="1" applyFill="1" applyAlignment="1"/>
    <xf numFmtId="0" fontId="9" fillId="0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10" fillId="0" borderId="0" xfId="1" applyNumberFormat="1" applyFont="1" applyAlignment="1">
      <alignment horizontal="right" wrapText="1"/>
    </xf>
    <xf numFmtId="164" fontId="10" fillId="0" borderId="0" xfId="1" applyNumberFormat="1" applyFont="1" applyBorder="1" applyAlignment="1">
      <alignment horizontal="right" wrapText="1"/>
    </xf>
    <xf numFmtId="164" fontId="9" fillId="0" borderId="0" xfId="1" applyNumberFormat="1" applyFont="1" applyBorder="1" applyAlignment="1">
      <alignment horizontal="right" wrapText="1"/>
    </xf>
    <xf numFmtId="164" fontId="10" fillId="0" borderId="2" xfId="1" applyNumberFormat="1" applyFont="1" applyBorder="1" applyAlignment="1">
      <alignment horizontal="right" wrapText="1"/>
    </xf>
    <xf numFmtId="164" fontId="13" fillId="0" borderId="0" xfId="1" applyNumberFormat="1" applyFont="1" applyBorder="1" applyAlignment="1">
      <alignment horizontal="right" wrapText="1"/>
    </xf>
    <xf numFmtId="164" fontId="13" fillId="0" borderId="0" xfId="1" applyNumberFormat="1" applyFont="1" applyAlignment="1">
      <alignment horizontal="right" wrapText="1"/>
    </xf>
    <xf numFmtId="0" fontId="10" fillId="0" borderId="0" xfId="0" applyFont="1" applyAlignment="1"/>
    <xf numFmtId="164" fontId="10" fillId="0" borderId="3" xfId="1" applyNumberFormat="1" applyFont="1" applyBorder="1" applyAlignment="1">
      <alignment horizontal="right" wrapText="1"/>
    </xf>
    <xf numFmtId="43" fontId="14" fillId="0" borderId="0" xfId="1" applyFont="1"/>
    <xf numFmtId="43" fontId="4" fillId="0" borderId="0" xfId="0" applyNumberFormat="1" applyFont="1" applyAlignment="1">
      <alignment horizontal="right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right" vertical="top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164" fontId="13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3" fillId="0" borderId="0" xfId="1" applyNumberFormat="1" applyFont="1" applyBorder="1" applyAlignment="1">
      <alignment horizontal="right"/>
    </xf>
    <xf numFmtId="164" fontId="13" fillId="0" borderId="1" xfId="1" applyNumberFormat="1" applyFont="1" applyBorder="1" applyAlignment="1">
      <alignment horizontal="right"/>
    </xf>
    <xf numFmtId="164" fontId="13" fillId="0" borderId="1" xfId="1" applyNumberFormat="1" applyFont="1" applyBorder="1" applyAlignment="1">
      <alignment horizontal="right" wrapText="1"/>
    </xf>
    <xf numFmtId="0" fontId="9" fillId="0" borderId="0" xfId="0" applyFont="1" applyAlignment="1"/>
    <xf numFmtId="164" fontId="10" fillId="0" borderId="0" xfId="1" applyNumberFormat="1" applyFont="1" applyAlignment="1">
      <alignment horizontal="right"/>
    </xf>
    <xf numFmtId="164" fontId="10" fillId="0" borderId="0" xfId="1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right" wrapText="1" indent="1"/>
    </xf>
    <xf numFmtId="164" fontId="10" fillId="0" borderId="1" xfId="1" applyNumberFormat="1" applyFont="1" applyBorder="1" applyAlignment="1">
      <alignment horizontal="right"/>
    </xf>
    <xf numFmtId="164" fontId="11" fillId="0" borderId="0" xfId="1" applyNumberFormat="1" applyFont="1" applyAlignment="1">
      <alignment horizontal="right"/>
    </xf>
    <xf numFmtId="164" fontId="11" fillId="0" borderId="0" xfId="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164" fontId="10" fillId="0" borderId="3" xfId="1" applyNumberFormat="1" applyFont="1" applyBorder="1" applyAlignment="1">
      <alignment horizontal="right"/>
    </xf>
    <xf numFmtId="43" fontId="4" fillId="0" borderId="0" xfId="0" applyNumberFormat="1" applyFont="1"/>
    <xf numFmtId="165" fontId="4" fillId="0" borderId="0" xfId="1" applyNumberFormat="1" applyFont="1"/>
    <xf numFmtId="0" fontId="16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/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164" fontId="4" fillId="0" borderId="0" xfId="1" applyNumberFormat="1" applyFont="1"/>
    <xf numFmtId="3" fontId="11" fillId="0" borderId="0" xfId="0" applyNumberFormat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9" fillId="0" borderId="0" xfId="0" applyFont="1" applyAlignment="1">
      <alignment horizontal="left" indent="3"/>
    </xf>
    <xf numFmtId="3" fontId="13" fillId="0" borderId="0" xfId="0" applyNumberFormat="1" applyFont="1" applyBorder="1" applyAlignment="1">
      <alignment horizontal="right"/>
    </xf>
    <xf numFmtId="164" fontId="4" fillId="0" borderId="0" xfId="1" applyNumberFormat="1" applyFont="1" applyAlignment="1"/>
    <xf numFmtId="0" fontId="4" fillId="0" borderId="0" xfId="0" applyFont="1" applyAlignment="1"/>
    <xf numFmtId="0" fontId="18" fillId="0" borderId="0" xfId="0" applyFont="1"/>
    <xf numFmtId="164" fontId="10" fillId="0" borderId="2" xfId="1" applyNumberFormat="1" applyFont="1" applyBorder="1" applyAlignment="1">
      <alignment horizontal="right"/>
    </xf>
    <xf numFmtId="164" fontId="10" fillId="0" borderId="0" xfId="1" applyNumberFormat="1" applyFont="1" applyAlignment="1">
      <alignment horizontal="center"/>
    </xf>
    <xf numFmtId="0" fontId="11" fillId="0" borderId="0" xfId="0" applyFont="1" applyBorder="1" applyAlignment="1">
      <alignment horizontal="right"/>
    </xf>
    <xf numFmtId="0" fontId="9" fillId="0" borderId="0" xfId="0" applyFont="1" applyFill="1"/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19" fillId="0" borderId="0" xfId="0" applyFont="1" applyBorder="1"/>
    <xf numFmtId="0" fontId="13" fillId="0" borderId="4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right" wrapText="1"/>
    </xf>
    <xf numFmtId="0" fontId="10" fillId="0" borderId="5" xfId="0" applyFont="1" applyBorder="1"/>
    <xf numFmtId="164" fontId="11" fillId="0" borderId="5" xfId="1" applyNumberFormat="1" applyFont="1" applyBorder="1" applyAlignment="1">
      <alignment horizontal="right" wrapText="1"/>
    </xf>
    <xf numFmtId="164" fontId="9" fillId="0" borderId="0" xfId="1" applyNumberFormat="1" applyFont="1"/>
    <xf numFmtId="164" fontId="9" fillId="0" borderId="0" xfId="0" applyNumberFormat="1" applyFont="1"/>
    <xf numFmtId="0" fontId="9" fillId="0" borderId="6" xfId="0" applyFont="1" applyBorder="1" applyAlignment="1">
      <alignment horizontal="justify" vertical="top" wrapText="1"/>
    </xf>
    <xf numFmtId="0" fontId="11" fillId="0" borderId="6" xfId="0" applyFont="1" applyBorder="1" applyAlignment="1">
      <alignment horizontal="right" wrapText="1"/>
    </xf>
    <xf numFmtId="0" fontId="9" fillId="0" borderId="0" xfId="0" applyFont="1" applyFill="1" applyBorder="1" applyAlignment="1">
      <alignment horizontal="justify" vertical="top" wrapText="1"/>
    </xf>
    <xf numFmtId="164" fontId="9" fillId="0" borderId="0" xfId="1" applyNumberFormat="1" applyFont="1" applyFill="1" applyBorder="1" applyAlignment="1">
      <alignment horizontal="right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top"/>
    </xf>
    <xf numFmtId="164" fontId="9" fillId="0" borderId="0" xfId="1" applyNumberFormat="1" applyFont="1" applyBorder="1" applyAlignment="1">
      <alignment horizontal="justify" vertical="top"/>
    </xf>
    <xf numFmtId="3" fontId="9" fillId="0" borderId="0" xfId="0" applyNumberFormat="1" applyFont="1" applyAlignment="1">
      <alignment horizontal="right"/>
    </xf>
    <xf numFmtId="164" fontId="9" fillId="0" borderId="0" xfId="0" applyNumberFormat="1" applyFont="1" applyAlignment="1"/>
    <xf numFmtId="43" fontId="13" fillId="0" borderId="0" xfId="1" applyFont="1" applyAlignment="1">
      <alignment horizontal="right"/>
    </xf>
    <xf numFmtId="0" fontId="10" fillId="0" borderId="7" xfId="0" applyFont="1" applyBorder="1"/>
    <xf numFmtId="164" fontId="11" fillId="0" borderId="7" xfId="1" applyNumberFormat="1" applyFont="1" applyBorder="1" applyAlignment="1">
      <alignment horizontal="right" wrapText="1"/>
    </xf>
    <xf numFmtId="3" fontId="11" fillId="0" borderId="7" xfId="0" applyNumberFormat="1" applyFont="1" applyBorder="1" applyAlignment="1">
      <alignment horizontal="right" wrapText="1"/>
    </xf>
    <xf numFmtId="167" fontId="9" fillId="0" borderId="0" xfId="1" applyNumberFormat="1" applyFont="1"/>
    <xf numFmtId="166" fontId="9" fillId="0" borderId="0" xfId="1" applyNumberFormat="1" applyFont="1"/>
    <xf numFmtId="3" fontId="9" fillId="0" borderId="0" xfId="0" applyNumberFormat="1" applyFont="1" applyAlignment="1">
      <alignment horizontal="right" wrapText="1"/>
    </xf>
    <xf numFmtId="0" fontId="13" fillId="0" borderId="0" xfId="0" applyFont="1"/>
    <xf numFmtId="164" fontId="13" fillId="0" borderId="0" xfId="1" applyNumberFormat="1" applyFont="1"/>
    <xf numFmtId="3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horizontal="justify" vertical="top" wrapText="1"/>
    </xf>
    <xf numFmtId="164" fontId="11" fillId="0" borderId="7" xfId="0" applyNumberFormat="1" applyFont="1" applyBorder="1" applyAlignment="1">
      <alignment horizontal="right" wrapText="1"/>
    </xf>
    <xf numFmtId="3" fontId="9" fillId="0" borderId="0" xfId="0" applyNumberFormat="1" applyFont="1"/>
    <xf numFmtId="0" fontId="9" fillId="0" borderId="8" xfId="0" applyFont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0" xfId="0" applyFont="1" applyBorder="1"/>
    <xf numFmtId="164" fontId="10" fillId="0" borderId="5" xfId="1" applyNumberFormat="1" applyFont="1" applyBorder="1" applyAlignment="1">
      <alignment horizontal="right" wrapText="1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right" vertical="top" wrapText="1"/>
    </xf>
    <xf numFmtId="43" fontId="13" fillId="0" borderId="0" xfId="1" applyFont="1" applyAlignment="1">
      <alignment horizontal="right" wrapText="1"/>
    </xf>
    <xf numFmtId="164" fontId="10" fillId="0" borderId="7" xfId="1" applyNumberFormat="1" applyFont="1" applyBorder="1" applyAlignment="1">
      <alignment horizontal="right" wrapText="1"/>
    </xf>
    <xf numFmtId="3" fontId="10" fillId="0" borderId="7" xfId="0" applyNumberFormat="1" applyFont="1" applyBorder="1" applyAlignment="1">
      <alignment horizontal="right" wrapText="1"/>
    </xf>
    <xf numFmtId="43" fontId="10" fillId="0" borderId="7" xfId="1" applyFont="1" applyBorder="1" applyAlignment="1">
      <alignment horizontal="right" wrapText="1"/>
    </xf>
    <xf numFmtId="164" fontId="0" fillId="0" borderId="0" xfId="1" applyNumberFormat="1" applyFont="1"/>
    <xf numFmtId="43" fontId="0" fillId="0" borderId="0" xfId="1" applyFont="1"/>
    <xf numFmtId="0" fontId="10" fillId="0" borderId="4" xfId="0" applyFont="1" applyBorder="1" applyAlignment="1">
      <alignment horizontal="right" vertical="top" wrapText="1"/>
    </xf>
    <xf numFmtId="9" fontId="13" fillId="0" borderId="0" xfId="0" applyNumberFormat="1" applyFont="1" applyBorder="1" applyAlignment="1">
      <alignment horizontal="right" wrapText="1"/>
    </xf>
    <xf numFmtId="164" fontId="9" fillId="0" borderId="0" xfId="1" applyNumberFormat="1" applyFont="1" applyAlignment="1">
      <alignment wrapText="1"/>
    </xf>
    <xf numFmtId="9" fontId="9" fillId="0" borderId="0" xfId="2" applyFont="1" applyAlignment="1">
      <alignment horizontal="right" wrapText="1"/>
    </xf>
    <xf numFmtId="10" fontId="13" fillId="0" borderId="0" xfId="0" applyNumberFormat="1" applyFont="1" applyBorder="1" applyAlignment="1">
      <alignment horizontal="right" wrapText="1"/>
    </xf>
    <xf numFmtId="10" fontId="9" fillId="0" borderId="0" xfId="2" applyNumberFormat="1" applyFont="1" applyAlignment="1">
      <alignment horizontal="right" wrapText="1"/>
    </xf>
    <xf numFmtId="0" fontId="9" fillId="0" borderId="0" xfId="0" applyFont="1" applyAlignment="1">
      <alignment horizontal="left" wrapText="1" indent="1"/>
    </xf>
    <xf numFmtId="164" fontId="9" fillId="0" borderId="0" xfId="1" applyNumberFormat="1" applyFont="1" applyAlignment="1">
      <alignment horizontal="left" wrapText="1" indent="1"/>
    </xf>
    <xf numFmtId="0" fontId="10" fillId="0" borderId="9" xfId="0" applyFont="1" applyBorder="1" applyAlignment="1">
      <alignment horizontal="left" wrapText="1"/>
    </xf>
    <xf numFmtId="164" fontId="10" fillId="0" borderId="9" xfId="1" applyNumberFormat="1" applyFont="1" applyBorder="1" applyAlignment="1">
      <alignment horizontal="right" wrapText="1"/>
    </xf>
    <xf numFmtId="10" fontId="10" fillId="0" borderId="9" xfId="2" applyNumberFormat="1" applyFont="1" applyBorder="1" applyAlignment="1">
      <alignment horizontal="right" wrapText="1"/>
    </xf>
    <xf numFmtId="168" fontId="9" fillId="0" borderId="0" xfId="0" applyNumberFormat="1" applyFont="1"/>
    <xf numFmtId="164" fontId="9" fillId="0" borderId="0" xfId="1" applyNumberFormat="1" applyFont="1" applyFill="1" applyAlignment="1">
      <alignment horizontal="right"/>
    </xf>
    <xf numFmtId="164" fontId="9" fillId="0" borderId="1" xfId="1" applyNumberFormat="1" applyFont="1" applyFill="1" applyBorder="1" applyAlignment="1">
      <alignment horizontal="right"/>
    </xf>
    <xf numFmtId="164" fontId="10" fillId="0" borderId="0" xfId="1" applyNumberFormat="1" applyFont="1" applyFill="1" applyAlignment="1">
      <alignment horizontal="right" wrapText="1"/>
    </xf>
  </cellXfs>
  <cellStyles count="48">
    <cellStyle name="Brand Align Left Text" xfId="3"/>
    <cellStyle name="Brand Default" xfId="4"/>
    <cellStyle name="Brand Percent" xfId="5"/>
    <cellStyle name="Brand Source" xfId="6"/>
    <cellStyle name="Brand Subtitle with Underline" xfId="7"/>
    <cellStyle name="Brand Subtitle without Underline" xfId="8"/>
    <cellStyle name="Brand Title" xfId="9"/>
    <cellStyle name="Comma" xfId="1" builtinId="3"/>
    <cellStyle name="Comma 2" xfId="10"/>
    <cellStyle name="Comma 2 2" xfId="11"/>
    <cellStyle name="Comma 2 3" xfId="12"/>
    <cellStyle name="Comma 2 4" xfId="13"/>
    <cellStyle name="Comma 2 5" xfId="47"/>
    <cellStyle name="Comma 3" xfId="14"/>
    <cellStyle name="Comma 4" xfId="15"/>
    <cellStyle name="Comma 5" xfId="16"/>
    <cellStyle name="Comma 6" xfId="17"/>
    <cellStyle name="Comma 7" xfId="18"/>
    <cellStyle name="Comma 8" xfId="19"/>
    <cellStyle name="Migliaia 2" xfId="20"/>
    <cellStyle name="Migliaia 3" xfId="21"/>
    <cellStyle name="Normal" xfId="0" builtinId="0"/>
    <cellStyle name="Normal 2" xfId="22"/>
    <cellStyle name="Normal 2 2" xfId="23"/>
    <cellStyle name="Normal 3" xfId="24"/>
    <cellStyle name="Normal 3 2" xfId="25"/>
    <cellStyle name="Normal 4" xfId="26"/>
    <cellStyle name="Normal 5" xfId="27"/>
    <cellStyle name="Normal 6" xfId="28"/>
    <cellStyle name="Normal 7" xfId="29"/>
    <cellStyle name="Normal 8" xfId="30"/>
    <cellStyle name="Normal 9" xfId="46"/>
    <cellStyle name="Normale 2" xfId="31"/>
    <cellStyle name="Normale 3" xfId="32"/>
    <cellStyle name="Normalny_AKTYWA" xfId="33"/>
    <cellStyle name="Percent" xfId="2" builtinId="5"/>
    <cellStyle name="Percentuale 2" xfId="34"/>
    <cellStyle name="Smart Bold" xfId="35"/>
    <cellStyle name="Smart Forecast" xfId="36"/>
    <cellStyle name="Smart General" xfId="37"/>
    <cellStyle name="Smart Highlight" xfId="38"/>
    <cellStyle name="Smart Percent" xfId="39"/>
    <cellStyle name="Smart Source" xfId="40"/>
    <cellStyle name="Smart Subtitle 1" xfId="41"/>
    <cellStyle name="Smart Subtitle 2" xfId="42"/>
    <cellStyle name="Smart Subtotal" xfId="43"/>
    <cellStyle name="Smart Title" xfId="44"/>
    <cellStyle name="Smart Total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F39"/>
  <sheetViews>
    <sheetView showGridLines="0" tabSelected="1" workbookViewId="0">
      <selection activeCell="I30" sqref="I30"/>
    </sheetView>
  </sheetViews>
  <sheetFormatPr defaultRowHeight="15"/>
  <cols>
    <col min="1" max="1" width="9.140625" style="2"/>
    <col min="2" max="2" width="31.85546875" style="2" customWidth="1"/>
    <col min="3" max="3" width="8" style="2" customWidth="1"/>
    <col min="4" max="4" width="12.140625" style="3" customWidth="1"/>
    <col min="5" max="5" width="1.42578125" style="2" customWidth="1"/>
    <col min="6" max="6" width="12.140625" style="2" customWidth="1"/>
    <col min="7" max="16384" width="9.140625" style="2"/>
  </cols>
  <sheetData>
    <row r="1" spans="2:6" ht="20.25">
      <c r="B1" s="1" t="s">
        <v>0</v>
      </c>
    </row>
    <row r="2" spans="2:6" ht="15.75">
      <c r="B2" s="6"/>
    </row>
    <row r="3" spans="2:6" s="8" customFormat="1" ht="15.75">
      <c r="B3" s="7" t="s">
        <v>1</v>
      </c>
      <c r="D3" s="9"/>
    </row>
    <row r="4" spans="2:6" ht="15.75">
      <c r="B4" s="6" t="s">
        <v>2</v>
      </c>
    </row>
    <row r="5" spans="2:6">
      <c r="B5" s="10" t="s">
        <v>3</v>
      </c>
    </row>
    <row r="6" spans="2:6" s="11" customFormat="1" ht="12.75">
      <c r="D6" s="12"/>
    </row>
    <row r="7" spans="2:6" s="11" customFormat="1" ht="25.5">
      <c r="B7" s="15"/>
      <c r="C7" s="16" t="s">
        <v>4</v>
      </c>
      <c r="D7" s="17" t="s">
        <v>5</v>
      </c>
      <c r="E7" s="16"/>
      <c r="F7" s="17" t="s">
        <v>6</v>
      </c>
    </row>
    <row r="8" spans="2:6" s="11" customFormat="1" ht="12.75">
      <c r="B8" s="19" t="s">
        <v>8</v>
      </c>
      <c r="C8" s="20"/>
      <c r="D8" s="21"/>
      <c r="E8" s="20"/>
      <c r="F8" s="21"/>
    </row>
    <row r="9" spans="2:6" s="11" customFormat="1" ht="12.75">
      <c r="B9" s="23" t="s">
        <v>9</v>
      </c>
      <c r="C9" s="20"/>
      <c r="D9" s="21"/>
      <c r="E9" s="20"/>
      <c r="F9" s="24"/>
    </row>
    <row r="10" spans="2:6" s="11" customFormat="1" ht="12.75">
      <c r="B10" s="25" t="s">
        <v>10</v>
      </c>
      <c r="C10" s="26">
        <v>4</v>
      </c>
      <c r="D10" s="157">
        <v>1487610</v>
      </c>
      <c r="E10" s="26"/>
      <c r="F10" s="28">
        <v>876964.88000005728</v>
      </c>
    </row>
    <row r="11" spans="2:6" s="11" customFormat="1" ht="12.75">
      <c r="B11" s="25" t="s">
        <v>11</v>
      </c>
      <c r="C11" s="20">
        <v>5</v>
      </c>
      <c r="D11" s="157">
        <v>3631838</v>
      </c>
      <c r="E11" s="20"/>
      <c r="F11" s="28">
        <v>4017496.8002999974</v>
      </c>
    </row>
    <row r="12" spans="2:6" s="11" customFormat="1" ht="12.75">
      <c r="B12" s="25" t="s">
        <v>12</v>
      </c>
      <c r="C12" s="20"/>
      <c r="D12" s="157">
        <v>0</v>
      </c>
      <c r="E12" s="20"/>
      <c r="F12" s="30">
        <v>0</v>
      </c>
    </row>
    <row r="13" spans="2:6" s="11" customFormat="1" ht="12.75">
      <c r="B13" s="25" t="s">
        <v>13</v>
      </c>
      <c r="C13" s="20"/>
      <c r="D13" s="157">
        <v>0</v>
      </c>
      <c r="E13" s="20"/>
      <c r="F13" s="30">
        <v>8576.16</v>
      </c>
    </row>
    <row r="14" spans="2:6" s="11" customFormat="1" ht="12.75">
      <c r="B14" s="25" t="s">
        <v>14</v>
      </c>
      <c r="C14" s="20">
        <v>6</v>
      </c>
      <c r="D14" s="158">
        <v>474964512</v>
      </c>
      <c r="E14" s="32"/>
      <c r="F14" s="33">
        <v>153532528.38</v>
      </c>
    </row>
    <row r="15" spans="2:6" s="11" customFormat="1" ht="12.75">
      <c r="B15" s="23" t="s">
        <v>15</v>
      </c>
      <c r="C15" s="20"/>
      <c r="D15" s="34">
        <v>480083960</v>
      </c>
      <c r="E15" s="34"/>
      <c r="F15" s="34">
        <v>158435566.22030005</v>
      </c>
    </row>
    <row r="16" spans="2:6" s="11" customFormat="1" ht="21" customHeight="1">
      <c r="B16" s="23" t="s">
        <v>16</v>
      </c>
      <c r="C16" s="20"/>
      <c r="D16" s="36"/>
      <c r="E16" s="20"/>
      <c r="F16" s="36"/>
    </row>
    <row r="17" spans="2:6" s="11" customFormat="1" ht="12.75">
      <c r="B17" s="25" t="s">
        <v>17</v>
      </c>
      <c r="C17" s="20">
        <v>7</v>
      </c>
      <c r="D17" s="27">
        <v>35012500</v>
      </c>
      <c r="E17" s="20"/>
      <c r="F17" s="36">
        <v>35012500</v>
      </c>
    </row>
    <row r="18" spans="2:6" s="11" customFormat="1" ht="12.75">
      <c r="B18" s="23" t="s">
        <v>18</v>
      </c>
      <c r="C18" s="20"/>
      <c r="D18" s="38">
        <f>SUM(D17)</f>
        <v>35012500</v>
      </c>
      <c r="E18" s="38"/>
      <c r="F18" s="38">
        <v>35012500</v>
      </c>
    </row>
    <row r="19" spans="2:6" s="11" customFormat="1" ht="13.5" thickBot="1">
      <c r="B19" s="23" t="s">
        <v>19</v>
      </c>
      <c r="C19" s="20"/>
      <c r="D19" s="40">
        <f>+D15+D18</f>
        <v>515096460</v>
      </c>
      <c r="E19" s="40"/>
      <c r="F19" s="40">
        <v>193448066.22030005</v>
      </c>
    </row>
    <row r="20" spans="2:6" s="11" customFormat="1" ht="21" customHeight="1" thickTop="1">
      <c r="B20" s="23" t="s">
        <v>20</v>
      </c>
      <c r="C20" s="20"/>
      <c r="D20" s="36"/>
      <c r="E20" s="20"/>
      <c r="F20" s="36"/>
    </row>
    <row r="21" spans="2:6" s="11" customFormat="1" ht="12.75">
      <c r="B21" s="23" t="s">
        <v>21</v>
      </c>
      <c r="C21" s="20"/>
      <c r="D21" s="36"/>
      <c r="E21" s="20"/>
      <c r="F21" s="36"/>
    </row>
    <row r="22" spans="2:6" s="11" customFormat="1" ht="12.75">
      <c r="B22" s="25" t="s">
        <v>22</v>
      </c>
      <c r="C22" s="20">
        <v>8</v>
      </c>
      <c r="D22" s="157">
        <v>3754784</v>
      </c>
      <c r="E22" s="20"/>
      <c r="F22" s="30">
        <v>2301573.5576999998</v>
      </c>
    </row>
    <row r="23" spans="2:6" s="11" customFormat="1" ht="12.75">
      <c r="B23" s="42" t="s">
        <v>23</v>
      </c>
      <c r="C23" s="43">
        <v>9</v>
      </c>
      <c r="D23" s="158">
        <v>196020578</v>
      </c>
      <c r="E23" s="44"/>
      <c r="F23" s="33">
        <v>220787806.98150003</v>
      </c>
    </row>
    <row r="24" spans="2:6" s="11" customFormat="1" ht="12.75">
      <c r="B24" s="23" t="s">
        <v>24</v>
      </c>
      <c r="C24" s="20"/>
      <c r="D24" s="159">
        <v>199775362</v>
      </c>
      <c r="E24" s="45"/>
      <c r="F24" s="45">
        <v>223089380.53920004</v>
      </c>
    </row>
    <row r="25" spans="2:6" s="11" customFormat="1" ht="21" customHeight="1">
      <c r="B25" s="23" t="s">
        <v>25</v>
      </c>
      <c r="C25" s="20"/>
      <c r="D25" s="36"/>
      <c r="E25" s="20"/>
      <c r="F25" s="36"/>
    </row>
    <row r="26" spans="2:6" s="11" customFormat="1" ht="12.75">
      <c r="B26" s="25" t="s">
        <v>26</v>
      </c>
      <c r="C26" s="20"/>
      <c r="D26" s="157">
        <v>0</v>
      </c>
      <c r="E26" s="20"/>
      <c r="F26" s="35">
        <v>0</v>
      </c>
    </row>
    <row r="27" spans="2:6" s="11" customFormat="1" ht="12.75">
      <c r="B27" s="23" t="s">
        <v>27</v>
      </c>
      <c r="C27" s="20"/>
      <c r="D27" s="38">
        <v>0</v>
      </c>
      <c r="E27" s="48"/>
      <c r="F27" s="48">
        <v>0</v>
      </c>
    </row>
    <row r="28" spans="2:6" s="11" customFormat="1" ht="12.75">
      <c r="B28" s="23" t="s">
        <v>28</v>
      </c>
      <c r="C28" s="20"/>
      <c r="D28" s="38">
        <v>199775362</v>
      </c>
      <c r="E28" s="48"/>
      <c r="F28" s="48">
        <v>223089380.53920004</v>
      </c>
    </row>
    <row r="29" spans="2:6" s="11" customFormat="1" ht="21" customHeight="1">
      <c r="B29" s="23" t="s">
        <v>29</v>
      </c>
      <c r="C29" s="20"/>
      <c r="D29" s="36"/>
      <c r="E29" s="20"/>
      <c r="F29" s="36"/>
    </row>
    <row r="30" spans="2:6" s="11" customFormat="1" ht="12.75">
      <c r="B30" s="25" t="s">
        <v>30</v>
      </c>
      <c r="C30" s="20">
        <v>1</v>
      </c>
      <c r="D30" s="157">
        <v>359565340</v>
      </c>
      <c r="E30" s="20"/>
      <c r="F30" s="28">
        <v>2800000</v>
      </c>
    </row>
    <row r="31" spans="2:6" s="11" customFormat="1" ht="12.75">
      <c r="B31" s="25" t="s">
        <v>31</v>
      </c>
      <c r="C31" s="20"/>
      <c r="D31" s="157">
        <v>-32441314</v>
      </c>
      <c r="E31" s="20"/>
      <c r="F31" s="36">
        <v>-4198197</v>
      </c>
    </row>
    <row r="32" spans="2:6" s="11" customFormat="1" ht="12.75">
      <c r="B32" s="25" t="s">
        <v>32</v>
      </c>
      <c r="C32" s="20"/>
      <c r="D32" s="27">
        <v>-11802928</v>
      </c>
      <c r="E32" s="20"/>
      <c r="F32" s="49">
        <v>-28243117.236699998</v>
      </c>
    </row>
    <row r="33" spans="2:6" s="11" customFormat="1" ht="12.75">
      <c r="B33" s="23" t="s">
        <v>33</v>
      </c>
      <c r="C33" s="20"/>
      <c r="D33" s="48">
        <v>315321098</v>
      </c>
      <c r="E33" s="48"/>
      <c r="F33" s="48">
        <v>-29641314.236699998</v>
      </c>
    </row>
    <row r="34" spans="2:6" s="11" customFormat="1" ht="12.75">
      <c r="B34" s="51"/>
      <c r="C34" s="20"/>
      <c r="D34" s="35"/>
      <c r="E34" s="20"/>
      <c r="F34" s="47"/>
    </row>
    <row r="35" spans="2:6" s="11" customFormat="1" ht="13.5" thickBot="1">
      <c r="B35" s="23" t="s">
        <v>34</v>
      </c>
      <c r="C35" s="20"/>
      <c r="D35" s="52">
        <v>515096460</v>
      </c>
      <c r="E35" s="52"/>
      <c r="F35" s="52">
        <v>193448066.30250004</v>
      </c>
    </row>
    <row r="36" spans="2:6" ht="15.75" thickTop="1"/>
    <row r="38" spans="2:6">
      <c r="D38" s="53"/>
      <c r="E38" s="5"/>
      <c r="F38" s="5"/>
    </row>
    <row r="39" spans="2:6">
      <c r="D39" s="5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B5:E16"/>
  <sheetViews>
    <sheetView showGridLines="0" workbookViewId="0">
      <selection activeCell="D34" sqref="D34"/>
    </sheetView>
  </sheetViews>
  <sheetFormatPr defaultRowHeight="12.75"/>
  <cols>
    <col min="1" max="1" width="9.140625" style="11"/>
    <col min="2" max="2" width="36.140625" style="11" customWidth="1"/>
    <col min="3" max="4" width="14.85546875" style="11" customWidth="1"/>
    <col min="5" max="5" width="15.7109375" style="11" customWidth="1"/>
    <col min="6" max="16384" width="9.140625" style="11"/>
  </cols>
  <sheetData>
    <row r="5" spans="2:5" ht="13.5" thickBot="1">
      <c r="B5" s="132"/>
      <c r="C5" s="132"/>
      <c r="D5" s="132"/>
      <c r="E5" s="132"/>
    </row>
    <row r="6" spans="2:5" ht="25.5">
      <c r="B6" s="133"/>
      <c r="C6" s="134" t="s">
        <v>38</v>
      </c>
      <c r="D6" s="134" t="s">
        <v>39</v>
      </c>
      <c r="E6" s="134" t="s">
        <v>40</v>
      </c>
    </row>
    <row r="7" spans="2:5">
      <c r="B7" s="11" t="s">
        <v>115</v>
      </c>
      <c r="C7" s="27">
        <v>45783.676279899999</v>
      </c>
      <c r="D7" s="50">
        <v>419173.8799</v>
      </c>
      <c r="E7" s="50">
        <v>13242.900000000001</v>
      </c>
    </row>
    <row r="8" spans="2:5">
      <c r="B8" s="11" t="s">
        <v>116</v>
      </c>
      <c r="C8" s="31">
        <v>1886.5971999999997</v>
      </c>
      <c r="D8" s="64">
        <v>205796.84280000001</v>
      </c>
      <c r="E8" s="64">
        <v>0</v>
      </c>
    </row>
    <row r="9" spans="2:5">
      <c r="C9" s="46">
        <f>SUM(C7:C8)</f>
        <v>47670.273479899995</v>
      </c>
      <c r="D9" s="46">
        <f>SUM(D7:D8)</f>
        <v>624970.72270000004</v>
      </c>
      <c r="E9" s="46">
        <f>SUM(E7:E8)</f>
        <v>13242.900000000001</v>
      </c>
    </row>
    <row r="10" spans="2:5">
      <c r="C10" s="27"/>
      <c r="D10" s="35"/>
      <c r="E10" s="35"/>
    </row>
    <row r="11" spans="2:5">
      <c r="B11" s="11" t="s">
        <v>117</v>
      </c>
      <c r="C11" s="27">
        <v>-1478223.0021999001</v>
      </c>
      <c r="D11" s="50">
        <v>-85166.570900000021</v>
      </c>
      <c r="E11" s="50">
        <v>0</v>
      </c>
    </row>
    <row r="12" spans="2:5">
      <c r="B12" s="11" t="s">
        <v>118</v>
      </c>
      <c r="C12" s="31">
        <v>-54053.48509989999</v>
      </c>
      <c r="D12" s="64">
        <v>-434151.39490000001</v>
      </c>
      <c r="E12" s="64">
        <v>0</v>
      </c>
    </row>
    <row r="13" spans="2:5">
      <c r="B13" s="135"/>
      <c r="C13" s="46">
        <f>SUM(C11:C12)</f>
        <v>-1532276.4872998002</v>
      </c>
      <c r="D13" s="46">
        <f>SUM(D11:D12)</f>
        <v>-519317.96580000001</v>
      </c>
      <c r="E13" s="46">
        <f>SUM(E11:E12)</f>
        <v>0</v>
      </c>
    </row>
    <row r="14" spans="2:5" ht="13.5" thickBot="1">
      <c r="B14" s="105" t="s">
        <v>95</v>
      </c>
      <c r="C14" s="136">
        <f>C9+C13</f>
        <v>-1484606.2138199001</v>
      </c>
      <c r="D14" s="136">
        <f>D9+D13</f>
        <v>105652.75690000004</v>
      </c>
      <c r="E14" s="136">
        <f>E9+E13</f>
        <v>13242.900000000001</v>
      </c>
    </row>
    <row r="16" spans="2:5">
      <c r="C16" s="107"/>
      <c r="D16" s="14"/>
      <c r="E16" s="1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B5:E10"/>
  <sheetViews>
    <sheetView showGridLines="0" topLeftCell="A2" workbookViewId="0">
      <selection activeCell="C10" sqref="C10:E11"/>
    </sheetView>
  </sheetViews>
  <sheetFormatPr defaultRowHeight="15"/>
  <cols>
    <col min="2" max="2" width="37.140625" customWidth="1"/>
    <col min="3" max="5" width="14.85546875" customWidth="1"/>
  </cols>
  <sheetData>
    <row r="5" spans="2:5" ht="15.75" thickBot="1"/>
    <row r="6" spans="2:5" ht="26.25" thickTop="1">
      <c r="B6" s="137"/>
      <c r="C6" s="138" t="s">
        <v>38</v>
      </c>
      <c r="D6" s="138" t="s">
        <v>39</v>
      </c>
      <c r="E6" s="138" t="s">
        <v>40</v>
      </c>
    </row>
    <row r="7" spans="2:5" ht="15.75" thickBot="1">
      <c r="B7" s="11" t="s">
        <v>119</v>
      </c>
      <c r="C7" s="107">
        <v>8290.2967999999983</v>
      </c>
      <c r="D7" s="128">
        <v>148.51950000000002</v>
      </c>
      <c r="E7" s="139">
        <v>0</v>
      </c>
    </row>
    <row r="8" spans="2:5" ht="15.75" thickBot="1">
      <c r="B8" s="119" t="s">
        <v>95</v>
      </c>
      <c r="C8" s="140">
        <f>SUM(C7:C7)</f>
        <v>8290.2967999999983</v>
      </c>
      <c r="D8" s="141">
        <f>SUM(D7:D7)</f>
        <v>148.51950000000002</v>
      </c>
      <c r="E8" s="142">
        <f>SUM(E7:E7)</f>
        <v>0</v>
      </c>
    </row>
    <row r="9" spans="2:5" ht="15.75" thickTop="1"/>
    <row r="10" spans="2:5">
      <c r="C10" s="143"/>
      <c r="D10" s="144"/>
      <c r="E10" s="14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B5:L22"/>
  <sheetViews>
    <sheetView showGridLines="0" workbookViewId="0">
      <selection activeCell="B31" sqref="B31"/>
    </sheetView>
  </sheetViews>
  <sheetFormatPr defaultRowHeight="12.75"/>
  <cols>
    <col min="1" max="1" width="9.140625" style="11"/>
    <col min="2" max="2" width="54.140625" style="11" customWidth="1"/>
    <col min="3" max="3" width="10.140625" style="11" customWidth="1"/>
    <col min="4" max="4" width="9" style="11" customWidth="1"/>
    <col min="5" max="5" width="10" style="11" customWidth="1"/>
    <col min="6" max="6" width="8.28515625" style="11" customWidth="1"/>
    <col min="7" max="16384" width="9.140625" style="11"/>
  </cols>
  <sheetData>
    <row r="5" spans="2:12" ht="13.5" thickBot="1"/>
    <row r="6" spans="2:12" ht="14.25" thickTop="1" thickBot="1">
      <c r="B6" s="113"/>
      <c r="C6" s="145">
        <v>2013</v>
      </c>
      <c r="D6" s="145" t="s">
        <v>120</v>
      </c>
      <c r="E6" s="145">
        <v>2012</v>
      </c>
      <c r="F6" s="145" t="s">
        <v>120</v>
      </c>
      <c r="I6" s="29"/>
      <c r="J6" s="146"/>
      <c r="K6" s="13"/>
      <c r="L6" s="13"/>
    </row>
    <row r="7" spans="2:12">
      <c r="B7" s="82" t="s">
        <v>121</v>
      </c>
      <c r="C7" s="147">
        <f>+PASH!D30</f>
        <v>-11802928</v>
      </c>
      <c r="D7" s="148">
        <v>1</v>
      </c>
      <c r="E7" s="35">
        <f>PASH!F32</f>
        <v>-28243117.236699998</v>
      </c>
      <c r="F7" s="148">
        <v>1</v>
      </c>
      <c r="I7" s="29"/>
      <c r="J7" s="149"/>
      <c r="K7" s="13"/>
      <c r="L7" s="13"/>
    </row>
    <row r="8" spans="2:12">
      <c r="B8" s="82" t="s">
        <v>122</v>
      </c>
      <c r="C8" s="35">
        <f>C7*D8</f>
        <v>-1180292.8</v>
      </c>
      <c r="D8" s="150">
        <v>0.1</v>
      </c>
      <c r="E8" s="35">
        <f>E7*F8</f>
        <v>-2824311.7236700002</v>
      </c>
      <c r="F8" s="150">
        <v>0.1</v>
      </c>
      <c r="I8" s="37"/>
      <c r="J8" s="37"/>
      <c r="K8" s="13"/>
      <c r="L8" s="13"/>
    </row>
    <row r="9" spans="2:12">
      <c r="B9" s="82" t="s">
        <v>74</v>
      </c>
      <c r="C9" s="147"/>
      <c r="D9" s="150"/>
      <c r="E9" s="35"/>
      <c r="F9" s="150"/>
      <c r="I9" s="29"/>
      <c r="J9" s="149"/>
      <c r="K9" s="13"/>
      <c r="L9" s="13"/>
    </row>
    <row r="10" spans="2:12" ht="13.5" thickBot="1">
      <c r="B10" s="151" t="s">
        <v>123</v>
      </c>
      <c r="C10" s="152">
        <f>-BILANCI!D32*'14'!D8</f>
        <v>1180292.8</v>
      </c>
      <c r="D10" s="150">
        <f>C10/$C$7</f>
        <v>-0.1</v>
      </c>
      <c r="E10" s="35">
        <f>-BILANCI!F32*$F$8</f>
        <v>2824311.7236700002</v>
      </c>
      <c r="F10" s="150">
        <f>E10/$E$7</f>
        <v>-0.10000000000000002</v>
      </c>
      <c r="I10" s="29"/>
      <c r="J10" s="149"/>
      <c r="K10" s="13"/>
      <c r="L10" s="13"/>
    </row>
    <row r="11" spans="2:12" ht="13.5" thickBot="1">
      <c r="B11" s="153" t="s">
        <v>95</v>
      </c>
      <c r="C11" s="154">
        <f t="shared" ref="C11:F11" si="0">SUM(C8:C10)</f>
        <v>0</v>
      </c>
      <c r="D11" s="155">
        <f t="shared" si="0"/>
        <v>0</v>
      </c>
      <c r="E11" s="154">
        <f t="shared" si="0"/>
        <v>0</v>
      </c>
      <c r="F11" s="155">
        <f t="shared" si="0"/>
        <v>0</v>
      </c>
      <c r="I11" s="13"/>
      <c r="J11" s="13"/>
      <c r="K11" s="13"/>
      <c r="L11" s="13"/>
    </row>
    <row r="12" spans="2:12">
      <c r="I12" s="13"/>
      <c r="J12" s="13"/>
      <c r="K12" s="13"/>
      <c r="L12" s="13"/>
    </row>
    <row r="13" spans="2:12">
      <c r="E13" s="14"/>
      <c r="I13" s="13"/>
      <c r="J13" s="13"/>
      <c r="K13" s="13"/>
      <c r="L13" s="13"/>
    </row>
    <row r="14" spans="2:12">
      <c r="C14" s="108"/>
      <c r="E14" s="156"/>
      <c r="I14" s="13"/>
      <c r="J14" s="13"/>
      <c r="K14" s="13"/>
      <c r="L14" s="13"/>
    </row>
    <row r="22" spans="2:2">
      <c r="B22" s="11" t="s">
        <v>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B1:I35"/>
  <sheetViews>
    <sheetView showGridLines="0" workbookViewId="0">
      <selection activeCell="D32" sqref="C32:D32"/>
    </sheetView>
  </sheetViews>
  <sheetFormatPr defaultRowHeight="15"/>
  <cols>
    <col min="1" max="1" width="9.140625" style="2"/>
    <col min="2" max="2" width="50.42578125" style="2" customWidth="1"/>
    <col min="3" max="3" width="9.140625" style="2"/>
    <col min="4" max="4" width="11.28515625" style="2" customWidth="1"/>
    <col min="5" max="5" width="2.5703125" style="2" customWidth="1"/>
    <col min="6" max="6" width="11.28515625" style="2" customWidth="1"/>
    <col min="7" max="8" width="9.140625" style="2"/>
    <col min="9" max="9" width="9.42578125" style="2" bestFit="1" customWidth="1"/>
    <col min="10" max="16384" width="9.140625" style="2"/>
  </cols>
  <sheetData>
    <row r="1" spans="2:9" ht="20.25">
      <c r="B1" s="1" t="str">
        <f>BILANCI!B1</f>
        <v>ANNA ENERGIA SH.P.K.</v>
      </c>
    </row>
    <row r="2" spans="2:9" ht="20.25">
      <c r="B2" s="1"/>
      <c r="I2" s="4"/>
    </row>
    <row r="3" spans="2:9" ht="15.75">
      <c r="B3" s="7" t="s">
        <v>35</v>
      </c>
      <c r="I3" s="4"/>
    </row>
    <row r="4" spans="2:9" ht="15.75">
      <c r="B4" s="6" t="s">
        <v>36</v>
      </c>
      <c r="I4" s="4"/>
    </row>
    <row r="5" spans="2:9">
      <c r="B5" s="10" t="s">
        <v>37</v>
      </c>
      <c r="I5" s="4"/>
    </row>
    <row r="6" spans="2:9">
      <c r="B6" s="10"/>
      <c r="I6" s="4"/>
    </row>
    <row r="7" spans="2:9" s="57" customFormat="1" ht="51">
      <c r="B7" s="55"/>
      <c r="C7" s="16" t="s">
        <v>4</v>
      </c>
      <c r="D7" s="56" t="s">
        <v>38</v>
      </c>
      <c r="E7" s="16"/>
      <c r="F7" s="56" t="s">
        <v>39</v>
      </c>
      <c r="I7" s="58"/>
    </row>
    <row r="8" spans="2:9">
      <c r="B8" s="23" t="s">
        <v>41</v>
      </c>
      <c r="C8" s="26"/>
      <c r="D8" s="26"/>
      <c r="E8" s="26"/>
      <c r="F8" s="59"/>
      <c r="I8" s="4"/>
    </row>
    <row r="9" spans="2:9">
      <c r="B9" s="25" t="s">
        <v>42</v>
      </c>
      <c r="C9" s="26"/>
      <c r="D9" s="60">
        <v>0</v>
      </c>
      <c r="E9" s="26"/>
      <c r="F9" s="59">
        <v>0</v>
      </c>
      <c r="I9" s="37"/>
    </row>
    <row r="10" spans="2:9">
      <c r="B10" s="25" t="s">
        <v>43</v>
      </c>
      <c r="C10" s="26"/>
      <c r="D10" s="61">
        <v>0</v>
      </c>
      <c r="E10" s="62"/>
      <c r="F10" s="63">
        <v>0</v>
      </c>
      <c r="I10" s="37"/>
    </row>
    <row r="11" spans="2:9">
      <c r="B11" s="23" t="s">
        <v>44</v>
      </c>
      <c r="C11" s="65"/>
      <c r="D11" s="66">
        <v>0</v>
      </c>
      <c r="E11" s="67"/>
      <c r="F11" s="66">
        <v>0</v>
      </c>
      <c r="I11" s="37"/>
    </row>
    <row r="12" spans="2:9">
      <c r="B12" s="51"/>
      <c r="C12" s="26"/>
      <c r="D12" s="60"/>
      <c r="E12" s="68"/>
      <c r="F12" s="27"/>
      <c r="I12" s="22"/>
    </row>
    <row r="13" spans="2:9">
      <c r="B13" s="51" t="s">
        <v>45</v>
      </c>
      <c r="C13" s="26"/>
      <c r="D13" s="60"/>
      <c r="E13" s="68"/>
      <c r="F13" s="27"/>
      <c r="I13" s="22"/>
    </row>
    <row r="14" spans="2:9">
      <c r="B14" s="25" t="s">
        <v>46</v>
      </c>
      <c r="C14" s="26"/>
      <c r="D14" s="60">
        <v>0</v>
      </c>
      <c r="E14" s="68"/>
      <c r="F14" s="27">
        <v>0</v>
      </c>
      <c r="I14" s="37"/>
    </row>
    <row r="15" spans="2:9">
      <c r="B15" s="25" t="s">
        <v>47</v>
      </c>
      <c r="C15" s="26"/>
      <c r="D15" s="60">
        <v>0</v>
      </c>
      <c r="E15" s="68"/>
      <c r="F15" s="27">
        <v>0</v>
      </c>
      <c r="I15" s="37"/>
    </row>
    <row r="16" spans="2:9">
      <c r="B16" s="25" t="s">
        <v>48</v>
      </c>
      <c r="C16" s="26">
        <v>10</v>
      </c>
      <c r="D16" s="60">
        <v>0</v>
      </c>
      <c r="E16" s="68"/>
      <c r="F16" s="27">
        <v>0</v>
      </c>
      <c r="I16" s="37"/>
    </row>
    <row r="17" spans="2:9">
      <c r="B17" s="69" t="s">
        <v>49</v>
      </c>
      <c r="C17" s="26"/>
      <c r="D17" s="60">
        <v>-960000</v>
      </c>
      <c r="E17" s="68"/>
      <c r="F17" s="59">
        <v>-960000</v>
      </c>
      <c r="I17" s="29"/>
    </row>
    <row r="18" spans="2:9">
      <c r="B18" s="69" t="s">
        <v>50</v>
      </c>
      <c r="C18" s="26"/>
      <c r="D18" s="60">
        <v>-160320</v>
      </c>
      <c r="E18" s="68"/>
      <c r="F18" s="59">
        <v>-160320</v>
      </c>
      <c r="I18" s="29"/>
    </row>
    <row r="19" spans="2:9">
      <c r="B19" s="25" t="s">
        <v>51</v>
      </c>
      <c r="C19" s="26"/>
      <c r="D19" s="60">
        <v>0</v>
      </c>
      <c r="E19" s="68"/>
      <c r="F19" s="27">
        <v>0</v>
      </c>
      <c r="I19" s="70"/>
    </row>
    <row r="20" spans="2:9">
      <c r="B20" s="25" t="s">
        <v>52</v>
      </c>
      <c r="C20" s="26">
        <v>11</v>
      </c>
      <c r="D20" s="60">
        <v>-9206292</v>
      </c>
      <c r="E20" s="68"/>
      <c r="F20" s="59">
        <v>-27228598.513099998</v>
      </c>
      <c r="I20" s="29"/>
    </row>
    <row r="21" spans="2:9">
      <c r="B21" s="23" t="s">
        <v>53</v>
      </c>
      <c r="C21" s="26"/>
      <c r="D21" s="71">
        <v>-10326612</v>
      </c>
      <c r="E21" s="67"/>
      <c r="F21" s="71">
        <v>-28348918.513099998</v>
      </c>
      <c r="I21" s="41"/>
    </row>
    <row r="22" spans="2:9" ht="6.75" customHeight="1">
      <c r="B22" s="23"/>
      <c r="C22" s="26"/>
      <c r="D22" s="60"/>
      <c r="E22" s="68"/>
      <c r="F22" s="67"/>
      <c r="I22" s="41"/>
    </row>
    <row r="23" spans="2:9">
      <c r="B23" s="23" t="s">
        <v>54</v>
      </c>
      <c r="C23" s="26"/>
      <c r="D23" s="66">
        <v>-10326612</v>
      </c>
      <c r="E23" s="67"/>
      <c r="F23" s="66">
        <v>-28348918.513099998</v>
      </c>
      <c r="I23" s="41"/>
    </row>
    <row r="24" spans="2:9" ht="9" customHeight="1">
      <c r="B24" s="65"/>
      <c r="C24" s="26"/>
      <c r="D24" s="60"/>
      <c r="E24" s="68"/>
      <c r="F24" s="27"/>
      <c r="I24" s="22"/>
    </row>
    <row r="25" spans="2:9">
      <c r="B25" s="23" t="s">
        <v>55</v>
      </c>
      <c r="C25" s="26"/>
      <c r="D25" s="60"/>
      <c r="E25" s="68"/>
      <c r="F25" s="27"/>
      <c r="I25" s="22"/>
    </row>
    <row r="26" spans="2:9">
      <c r="B26" s="69" t="s">
        <v>56</v>
      </c>
      <c r="C26" s="26">
        <v>12</v>
      </c>
      <c r="D26" s="60">
        <v>-1484606</v>
      </c>
      <c r="E26" s="68"/>
      <c r="F26" s="59">
        <v>105652.75690000004</v>
      </c>
      <c r="I26" s="29"/>
    </row>
    <row r="27" spans="2:9">
      <c r="B27" s="69" t="s">
        <v>57</v>
      </c>
      <c r="C27" s="26">
        <v>13</v>
      </c>
      <c r="D27" s="61">
        <v>8290</v>
      </c>
      <c r="E27" s="62"/>
      <c r="F27" s="63">
        <v>148.51950000000002</v>
      </c>
      <c r="I27" s="37"/>
    </row>
    <row r="28" spans="2:9">
      <c r="B28" s="23" t="s">
        <v>58</v>
      </c>
      <c r="C28" s="26"/>
      <c r="D28" s="66">
        <v>-1476316</v>
      </c>
      <c r="E28" s="67"/>
      <c r="F28" s="66">
        <v>105801.27640000003</v>
      </c>
      <c r="I28" s="41"/>
    </row>
    <row r="29" spans="2:9" ht="6.75" customHeight="1">
      <c r="B29" s="51"/>
      <c r="C29" s="26"/>
      <c r="D29" s="60"/>
      <c r="E29" s="68"/>
      <c r="F29" s="66"/>
      <c r="I29" s="18"/>
    </row>
    <row r="30" spans="2:9">
      <c r="B30" s="51" t="s">
        <v>59</v>
      </c>
      <c r="C30" s="26"/>
      <c r="D30" s="72">
        <v>-11802928</v>
      </c>
      <c r="E30" s="73"/>
      <c r="F30" s="72">
        <v>-28243117.236699998</v>
      </c>
      <c r="I30" s="41"/>
    </row>
    <row r="31" spans="2:9">
      <c r="B31" s="65" t="s">
        <v>60</v>
      </c>
      <c r="C31" s="26">
        <v>14</v>
      </c>
      <c r="D31" s="60">
        <v>0</v>
      </c>
      <c r="E31" s="68"/>
      <c r="F31" s="73" t="s">
        <v>61</v>
      </c>
      <c r="I31" s="39"/>
    </row>
    <row r="32" spans="2:9" ht="15.75" thickBot="1">
      <c r="B32" s="51" t="s">
        <v>62</v>
      </c>
      <c r="C32" s="74"/>
      <c r="D32" s="75">
        <v>-11802928</v>
      </c>
      <c r="E32" s="67"/>
      <c r="F32" s="75">
        <v>-28243117.236699998</v>
      </c>
      <c r="I32" s="41"/>
    </row>
    <row r="33" spans="4:9" ht="15.75" thickTop="1">
      <c r="E33" s="4"/>
      <c r="I33" s="4"/>
    </row>
    <row r="34" spans="4:9">
      <c r="D34" s="76"/>
      <c r="F34" s="77"/>
      <c r="I34" s="4"/>
    </row>
    <row r="35" spans="4:9">
      <c r="I3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B1:I16"/>
  <sheetViews>
    <sheetView showGridLines="0" workbookViewId="0">
      <selection activeCell="G28" sqref="G28"/>
    </sheetView>
  </sheetViews>
  <sheetFormatPr defaultRowHeight="15"/>
  <cols>
    <col min="1" max="1" width="9.140625" style="2"/>
    <col min="2" max="2" width="28.7109375" style="2" customWidth="1"/>
    <col min="3" max="3" width="12" style="2" customWidth="1"/>
    <col min="4" max="4" width="2.28515625" style="4" customWidth="1"/>
    <col min="5" max="5" width="12.42578125" style="2" customWidth="1"/>
    <col min="6" max="6" width="2.7109375" style="4" customWidth="1"/>
    <col min="7" max="7" width="12.5703125" style="2" customWidth="1"/>
    <col min="8" max="8" width="9.140625" style="2"/>
    <col min="9" max="9" width="12.85546875" style="2" bestFit="1" customWidth="1"/>
    <col min="10" max="16384" width="9.140625" style="2"/>
  </cols>
  <sheetData>
    <row r="1" spans="2:9" ht="20.25">
      <c r="B1" s="1" t="str">
        <f>BILANCI!B1</f>
        <v>ANNA ENERGIA SH.P.K.</v>
      </c>
    </row>
    <row r="2" spans="2:9" ht="20.25">
      <c r="B2" s="1"/>
    </row>
    <row r="3" spans="2:9" ht="15.75">
      <c r="B3" s="7" t="s">
        <v>63</v>
      </c>
    </row>
    <row r="4" spans="2:9" ht="15.75">
      <c r="B4" s="6" t="s">
        <v>36</v>
      </c>
    </row>
    <row r="5" spans="2:9">
      <c r="B5" s="10" t="s">
        <v>37</v>
      </c>
    </row>
    <row r="7" spans="2:9" ht="39">
      <c r="B7" s="78"/>
      <c r="C7" s="17" t="s">
        <v>64</v>
      </c>
      <c r="D7" s="18"/>
      <c r="E7" s="17" t="s">
        <v>65</v>
      </c>
      <c r="F7" s="18"/>
      <c r="G7" s="17" t="s">
        <v>66</v>
      </c>
      <c r="H7" s="11"/>
    </row>
    <row r="8" spans="2:9">
      <c r="B8" s="11"/>
      <c r="C8" s="11"/>
      <c r="D8" s="13"/>
      <c r="E8" s="11"/>
      <c r="F8" s="13"/>
      <c r="G8" s="79"/>
      <c r="H8" s="11"/>
    </row>
    <row r="9" spans="2:9">
      <c r="B9" s="80" t="s">
        <v>125</v>
      </c>
      <c r="C9" s="48">
        <v>1400000</v>
      </c>
      <c r="D9" s="46"/>
      <c r="E9" s="48">
        <v>-4198197</v>
      </c>
      <c r="F9" s="46"/>
      <c r="G9" s="48">
        <v>-2798197</v>
      </c>
      <c r="H9" s="11"/>
      <c r="I9" s="5"/>
    </row>
    <row r="10" spans="2:9">
      <c r="B10" s="81" t="s">
        <v>67</v>
      </c>
      <c r="C10" s="47">
        <v>1400000</v>
      </c>
      <c r="D10" s="46"/>
      <c r="E10" s="46"/>
      <c r="F10" s="46"/>
      <c r="G10" s="46">
        <v>1400000</v>
      </c>
      <c r="H10" s="11"/>
      <c r="I10" s="5"/>
    </row>
    <row r="11" spans="2:9">
      <c r="B11" s="81" t="s">
        <v>32</v>
      </c>
      <c r="C11" s="46"/>
      <c r="D11" s="46"/>
      <c r="E11" s="46">
        <v>-28243117.236699998</v>
      </c>
      <c r="F11" s="46"/>
      <c r="G11" s="46">
        <v>-28243117.236699998</v>
      </c>
      <c r="H11" s="11"/>
      <c r="I11" s="5"/>
    </row>
    <row r="12" spans="2:9" ht="15.75" thickBot="1">
      <c r="B12" s="80" t="s">
        <v>68</v>
      </c>
      <c r="C12" s="52">
        <v>2800000</v>
      </c>
      <c r="D12" s="46"/>
      <c r="E12" s="52">
        <v>-32441314.236699998</v>
      </c>
      <c r="F12" s="46"/>
      <c r="G12" s="52">
        <v>-29641314.236699998</v>
      </c>
      <c r="H12" s="11"/>
      <c r="I12" s="5"/>
    </row>
    <row r="13" spans="2:9" ht="15.75" thickTop="1">
      <c r="B13" s="81" t="s">
        <v>67</v>
      </c>
      <c r="C13" s="47">
        <v>356765340</v>
      </c>
      <c r="D13" s="46"/>
      <c r="E13" s="46"/>
      <c r="F13" s="46"/>
      <c r="G13" s="46">
        <v>356765340</v>
      </c>
      <c r="H13" s="11"/>
      <c r="I13" s="5"/>
    </row>
    <row r="14" spans="2:9">
      <c r="B14" s="81" t="s">
        <v>32</v>
      </c>
      <c r="C14" s="46"/>
      <c r="D14" s="46"/>
      <c r="E14" s="46">
        <v>-11802928</v>
      </c>
      <c r="F14" s="46"/>
      <c r="G14" s="46">
        <v>-11802928</v>
      </c>
      <c r="H14" s="11"/>
      <c r="I14" s="5"/>
    </row>
    <row r="15" spans="2:9" ht="15.75" thickBot="1">
      <c r="B15" s="80" t="s">
        <v>69</v>
      </c>
      <c r="C15" s="52">
        <v>359565340</v>
      </c>
      <c r="D15" s="46"/>
      <c r="E15" s="52">
        <v>-44244242.236699998</v>
      </c>
      <c r="F15" s="46"/>
      <c r="G15" s="52">
        <v>315321097.7633</v>
      </c>
      <c r="H15" s="11"/>
      <c r="I15" s="5"/>
    </row>
    <row r="16" spans="2:9" ht="15.75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B1:I37"/>
  <sheetViews>
    <sheetView showGridLines="0" workbookViewId="0">
      <selection activeCell="B33" sqref="B33"/>
    </sheetView>
  </sheetViews>
  <sheetFormatPr defaultRowHeight="15"/>
  <cols>
    <col min="1" max="1" width="4.7109375" style="2" customWidth="1"/>
    <col min="2" max="2" width="44" style="2" customWidth="1"/>
    <col min="3" max="3" width="7.85546875" style="2" bestFit="1" customWidth="1"/>
    <col min="4" max="4" width="13.5703125" style="2" customWidth="1"/>
    <col min="5" max="5" width="2.140625" style="2" customWidth="1"/>
    <col min="6" max="6" width="13.5703125" style="2" customWidth="1"/>
    <col min="7" max="8" width="9.140625" style="2"/>
    <col min="9" max="9" width="9.42578125" style="2" bestFit="1" customWidth="1"/>
    <col min="10" max="16384" width="9.140625" style="2"/>
  </cols>
  <sheetData>
    <row r="1" spans="2:9" ht="20.25">
      <c r="B1" s="1" t="str">
        <f>BILANCI!B1</f>
        <v>ANNA ENERGIA SH.P.K.</v>
      </c>
    </row>
    <row r="2" spans="2:9" ht="20.25">
      <c r="B2" s="1"/>
    </row>
    <row r="3" spans="2:9" ht="15.75">
      <c r="B3" s="83" t="s">
        <v>70</v>
      </c>
    </row>
    <row r="4" spans="2:9" ht="15.75">
      <c r="B4" s="6" t="s">
        <v>36</v>
      </c>
    </row>
    <row r="5" spans="2:9">
      <c r="B5" s="2" t="s">
        <v>71</v>
      </c>
    </row>
    <row r="7" spans="2:9" ht="38.25">
      <c r="B7" s="55"/>
      <c r="C7" s="84" t="s">
        <v>4</v>
      </c>
      <c r="D7" s="56" t="s">
        <v>38</v>
      </c>
      <c r="E7" s="84"/>
      <c r="F7" s="56" t="s">
        <v>39</v>
      </c>
    </row>
    <row r="8" spans="2:9">
      <c r="B8" s="79" t="s">
        <v>72</v>
      </c>
      <c r="C8" s="74"/>
      <c r="D8" s="74"/>
      <c r="E8" s="74"/>
      <c r="F8" s="85"/>
      <c r="I8" s="4"/>
    </row>
    <row r="9" spans="2:9">
      <c r="B9" s="86" t="s">
        <v>73</v>
      </c>
      <c r="C9" s="26"/>
      <c r="D9" s="66">
        <v>-11802928</v>
      </c>
      <c r="E9" s="26"/>
      <c r="F9" s="66">
        <v>-28243117.236699998</v>
      </c>
      <c r="G9" s="87"/>
      <c r="I9" s="88"/>
    </row>
    <row r="10" spans="2:9">
      <c r="B10" s="86" t="s">
        <v>74</v>
      </c>
      <c r="C10" s="26"/>
      <c r="D10" s="26"/>
      <c r="E10" s="26"/>
      <c r="F10" s="27"/>
      <c r="G10" s="87"/>
      <c r="I10" s="90"/>
    </row>
    <row r="11" spans="2:9">
      <c r="B11" s="91" t="s">
        <v>75</v>
      </c>
      <c r="C11" s="26"/>
      <c r="D11" s="61">
        <v>-8290</v>
      </c>
      <c r="E11" s="26"/>
      <c r="F11" s="31">
        <v>-148.51950000000002</v>
      </c>
      <c r="G11" s="87"/>
      <c r="I11" s="90"/>
    </row>
    <row r="12" spans="2:9">
      <c r="B12" s="91"/>
      <c r="C12" s="26"/>
      <c r="D12" s="67">
        <v>-11811218</v>
      </c>
      <c r="E12" s="67">
        <v>0</v>
      </c>
      <c r="F12" s="67">
        <v>-28243265.756199997</v>
      </c>
      <c r="G12" s="87"/>
      <c r="I12" s="88"/>
    </row>
    <row r="13" spans="2:9">
      <c r="B13" s="65" t="s">
        <v>76</v>
      </c>
      <c r="C13" s="26"/>
      <c r="D13" s="60">
        <v>394234.96029999742</v>
      </c>
      <c r="E13" s="26"/>
      <c r="F13" s="27">
        <v>-2680628.8402999761</v>
      </c>
      <c r="G13" s="87"/>
      <c r="I13" s="92"/>
    </row>
    <row r="14" spans="2:9" s="94" customFormat="1">
      <c r="B14" s="65" t="s">
        <v>77</v>
      </c>
      <c r="C14" s="26"/>
      <c r="D14" s="61">
        <v>1453210.4423000002</v>
      </c>
      <c r="E14" s="26"/>
      <c r="F14" s="31">
        <v>540517.55769999977</v>
      </c>
      <c r="G14" s="93"/>
      <c r="I14" s="92"/>
    </row>
    <row r="15" spans="2:9">
      <c r="B15" s="79" t="s">
        <v>78</v>
      </c>
      <c r="C15" s="95"/>
      <c r="D15" s="66">
        <v>-9963772.5974000022</v>
      </c>
      <c r="E15" s="95"/>
      <c r="F15" s="66">
        <v>-30383377.038799971</v>
      </c>
      <c r="G15" s="87"/>
      <c r="I15" s="88"/>
    </row>
    <row r="16" spans="2:9">
      <c r="B16" s="11" t="s">
        <v>79</v>
      </c>
      <c r="C16" s="26"/>
      <c r="D16" s="61">
        <v>8290</v>
      </c>
      <c r="E16" s="26"/>
      <c r="F16" s="27">
        <v>148.51950000000002</v>
      </c>
      <c r="G16" s="87"/>
      <c r="I16" s="90"/>
    </row>
    <row r="17" spans="2:9">
      <c r="B17" s="79" t="s">
        <v>80</v>
      </c>
      <c r="C17" s="26"/>
      <c r="D17" s="96">
        <v>-9955482.5974000022</v>
      </c>
      <c r="E17" s="26"/>
      <c r="F17" s="96">
        <v>-30383228.519299973</v>
      </c>
      <c r="G17" s="87"/>
      <c r="I17" s="88"/>
    </row>
    <row r="18" spans="2:9">
      <c r="B18" s="79"/>
      <c r="C18" s="26"/>
      <c r="D18" s="60"/>
      <c r="E18" s="26"/>
      <c r="F18" s="27"/>
      <c r="G18" s="87"/>
      <c r="I18" s="90"/>
    </row>
    <row r="19" spans="2:9">
      <c r="B19" s="79" t="s">
        <v>81</v>
      </c>
      <c r="C19" s="74"/>
      <c r="D19" s="97"/>
      <c r="E19" s="74"/>
      <c r="F19" s="66"/>
      <c r="G19" s="87"/>
      <c r="I19" s="98"/>
    </row>
    <row r="20" spans="2:9">
      <c r="B20" s="11" t="s">
        <v>82</v>
      </c>
      <c r="C20" s="26"/>
      <c r="D20" s="60">
        <v>35012500</v>
      </c>
      <c r="E20" s="26"/>
      <c r="F20" s="27">
        <v>-35012500</v>
      </c>
      <c r="G20" s="87"/>
      <c r="I20" s="90"/>
    </row>
    <row r="21" spans="2:9">
      <c r="B21" s="99" t="s">
        <v>83</v>
      </c>
      <c r="C21" s="26"/>
      <c r="D21" s="60">
        <v>-321431983.62</v>
      </c>
      <c r="E21" s="26"/>
      <c r="F21" s="27">
        <v>-153532528.38</v>
      </c>
      <c r="G21" s="87"/>
      <c r="I21" s="90"/>
    </row>
    <row r="22" spans="2:9">
      <c r="B22" s="79" t="s">
        <v>84</v>
      </c>
      <c r="C22" s="26"/>
      <c r="D22" s="96">
        <v>-286419483.62</v>
      </c>
      <c r="E22" s="26"/>
      <c r="F22" s="96">
        <v>-188545028.38</v>
      </c>
      <c r="G22" s="87"/>
      <c r="I22" s="98"/>
    </row>
    <row r="23" spans="2:9">
      <c r="B23" s="11"/>
      <c r="C23" s="26"/>
      <c r="D23" s="60"/>
      <c r="E23" s="26"/>
      <c r="F23" s="27"/>
      <c r="G23" s="87"/>
      <c r="I23" s="90"/>
    </row>
    <row r="24" spans="2:9">
      <c r="B24" s="79" t="s">
        <v>85</v>
      </c>
      <c r="C24" s="74"/>
      <c r="D24" s="97"/>
      <c r="E24" s="74"/>
      <c r="F24" s="66"/>
      <c r="G24" s="87"/>
      <c r="I24" s="98"/>
    </row>
    <row r="25" spans="2:9">
      <c r="B25" s="100" t="s">
        <v>86</v>
      </c>
      <c r="C25" s="26"/>
      <c r="D25" s="27">
        <v>356765340</v>
      </c>
      <c r="E25" s="26"/>
      <c r="F25" s="89">
        <v>1400000</v>
      </c>
      <c r="G25" s="87"/>
      <c r="I25" s="92"/>
    </row>
    <row r="26" spans="2:9">
      <c r="B26" s="101" t="s">
        <v>87</v>
      </c>
      <c r="C26" s="26"/>
      <c r="D26" s="60">
        <v>-24767228.98150003</v>
      </c>
      <c r="E26" s="26"/>
      <c r="F26" s="89">
        <v>217300214.24150002</v>
      </c>
      <c r="G26" s="87"/>
      <c r="I26" s="92"/>
    </row>
    <row r="27" spans="2:9">
      <c r="B27" s="79" t="s">
        <v>88</v>
      </c>
      <c r="C27" s="26"/>
      <c r="D27" s="96">
        <v>331998111.01849997</v>
      </c>
      <c r="E27" s="26"/>
      <c r="F27" s="96">
        <v>218700214.24150002</v>
      </c>
      <c r="G27" s="87"/>
      <c r="I27" s="88"/>
    </row>
    <row r="28" spans="2:9">
      <c r="B28" s="11"/>
      <c r="C28" s="26"/>
      <c r="D28" s="60"/>
      <c r="E28" s="26"/>
      <c r="G28" s="87"/>
      <c r="I28" s="102"/>
    </row>
    <row r="29" spans="2:9">
      <c r="B29" s="79" t="s">
        <v>89</v>
      </c>
      <c r="C29" s="26"/>
      <c r="D29" s="66">
        <v>35623144.801099956</v>
      </c>
      <c r="E29" s="26"/>
      <c r="F29" s="66">
        <v>-228042.65779995918</v>
      </c>
      <c r="G29" s="87"/>
      <c r="I29" s="88"/>
    </row>
    <row r="30" spans="2:9">
      <c r="B30" s="79" t="s">
        <v>90</v>
      </c>
      <c r="C30" s="26"/>
      <c r="D30" s="97">
        <v>876964.96220003953</v>
      </c>
      <c r="E30" s="26"/>
      <c r="F30" s="67">
        <v>1105007.6200000001</v>
      </c>
      <c r="G30" s="87"/>
      <c r="I30" s="98"/>
    </row>
    <row r="31" spans="2:9" ht="15.75" thickBot="1">
      <c r="B31" s="79" t="s">
        <v>91</v>
      </c>
      <c r="C31" s="26">
        <v>4</v>
      </c>
      <c r="D31" s="75">
        <v>36500109.763299994</v>
      </c>
      <c r="E31" s="26"/>
      <c r="F31" s="75">
        <v>876964.96220003953</v>
      </c>
      <c r="G31" s="87"/>
      <c r="I31" s="88"/>
    </row>
    <row r="32" spans="2:9" ht="15.75" thickTop="1">
      <c r="D32" s="87"/>
      <c r="I32" s="4"/>
    </row>
    <row r="33" spans="4:9">
      <c r="D33" s="5"/>
      <c r="F33" s="5"/>
      <c r="I33" s="4"/>
    </row>
    <row r="34" spans="4:9">
      <c r="F34" s="5"/>
      <c r="I34" s="4"/>
    </row>
    <row r="35" spans="4:9">
      <c r="D35" s="5"/>
      <c r="F35" s="5"/>
      <c r="I35" s="4"/>
    </row>
    <row r="36" spans="4:9">
      <c r="F36" s="5"/>
    </row>
    <row r="37" spans="4:9">
      <c r="F3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B4:D11"/>
  <sheetViews>
    <sheetView showGridLines="0" workbookViewId="0">
      <selection activeCell="D32" sqref="D32"/>
    </sheetView>
  </sheetViews>
  <sheetFormatPr defaultRowHeight="12.75"/>
  <cols>
    <col min="1" max="1" width="9.140625" style="11"/>
    <col min="2" max="2" width="18.28515625" style="11" customWidth="1"/>
    <col min="3" max="4" width="15.140625" style="11" customWidth="1"/>
    <col min="5" max="16384" width="9.140625" style="11"/>
  </cols>
  <sheetData>
    <row r="4" spans="2:4" ht="13.5" thickBot="1"/>
    <row r="5" spans="2:4" ht="14.25" thickTop="1" thickBot="1">
      <c r="B5" s="103"/>
      <c r="C5" s="104" t="s">
        <v>5</v>
      </c>
      <c r="D5" s="104" t="s">
        <v>6</v>
      </c>
    </row>
    <row r="6" spans="2:4">
      <c r="B6" s="82" t="s">
        <v>92</v>
      </c>
      <c r="C6" s="82"/>
      <c r="D6" s="21"/>
    </row>
    <row r="7" spans="2:4">
      <c r="B7" s="82" t="s">
        <v>93</v>
      </c>
      <c r="C7" s="35">
        <v>38104.68</v>
      </c>
      <c r="D7" s="50">
        <v>38726.93</v>
      </c>
    </row>
    <row r="8" spans="2:4">
      <c r="B8" s="82" t="s">
        <v>94</v>
      </c>
      <c r="C8" s="35">
        <v>1449505.3679998931</v>
      </c>
      <c r="D8" s="50">
        <v>838237.95000005723</v>
      </c>
    </row>
    <row r="9" spans="2:4" ht="13.5" thickBot="1">
      <c r="B9" s="105" t="s">
        <v>95</v>
      </c>
      <c r="C9" s="106">
        <f>SUM(C7:C8)</f>
        <v>1487610.0479998931</v>
      </c>
      <c r="D9" s="106">
        <f>SUM(D7:D8)</f>
        <v>876964.88000005728</v>
      </c>
    </row>
    <row r="11" spans="2:4">
      <c r="C11" s="107"/>
      <c r="D11" s="10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B4:D9"/>
  <sheetViews>
    <sheetView showGridLines="0" workbookViewId="0">
      <selection activeCell="D23" sqref="D23"/>
    </sheetView>
  </sheetViews>
  <sheetFormatPr defaultRowHeight="12.75"/>
  <cols>
    <col min="1" max="1" width="9.140625" style="11"/>
    <col min="2" max="2" width="42" style="11" customWidth="1"/>
    <col min="3" max="4" width="15" style="11" customWidth="1"/>
    <col min="5" max="16384" width="9.140625" style="11"/>
  </cols>
  <sheetData>
    <row r="4" spans="2:4" ht="13.5" thickBot="1"/>
    <row r="5" spans="2:4" ht="13.5" thickTop="1">
      <c r="B5" s="109"/>
      <c r="C5" s="110" t="s">
        <v>96</v>
      </c>
      <c r="D5" s="110" t="s">
        <v>6</v>
      </c>
    </row>
    <row r="6" spans="2:4">
      <c r="B6" s="111" t="s">
        <v>97</v>
      </c>
      <c r="C6" s="112">
        <v>1130238</v>
      </c>
      <c r="D6" s="49">
        <v>2577056.6702999976</v>
      </c>
    </row>
    <row r="7" spans="2:4">
      <c r="B7" s="82" t="s">
        <v>98</v>
      </c>
      <c r="C7" s="112">
        <v>2441600</v>
      </c>
      <c r="D7" s="35">
        <v>1380440.13</v>
      </c>
    </row>
    <row r="8" spans="2:4">
      <c r="B8" s="82" t="s">
        <v>99</v>
      </c>
      <c r="C8" s="112">
        <v>60000</v>
      </c>
      <c r="D8" s="35">
        <v>60000</v>
      </c>
    </row>
    <row r="9" spans="2:4" ht="13.5" thickBot="1">
      <c r="B9" s="105" t="s">
        <v>95</v>
      </c>
      <c r="C9" s="106">
        <f>SUM(C6:C8)</f>
        <v>3631838</v>
      </c>
      <c r="D9" s="106">
        <f>SUM(D6:D8)</f>
        <v>4017496.8002999974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B5:F16"/>
  <sheetViews>
    <sheetView showGridLines="0" topLeftCell="A3" workbookViewId="0">
      <selection activeCell="D18" sqref="D18"/>
    </sheetView>
  </sheetViews>
  <sheetFormatPr defaultRowHeight="12.75"/>
  <cols>
    <col min="1" max="1" width="9.140625" style="11"/>
    <col min="2" max="2" width="41.7109375" style="11" customWidth="1"/>
    <col min="3" max="4" width="16.42578125" style="11" customWidth="1"/>
    <col min="5" max="16384" width="9.140625" style="11"/>
  </cols>
  <sheetData>
    <row r="5" spans="2:6" ht="13.5" thickBot="1"/>
    <row r="6" spans="2:6" ht="14.25" thickTop="1" thickBot="1">
      <c r="B6" s="113"/>
      <c r="C6" s="104" t="s">
        <v>96</v>
      </c>
      <c r="D6" s="104" t="s">
        <v>6</v>
      </c>
    </row>
    <row r="7" spans="2:6" s="65" customFormat="1">
      <c r="B7" s="114" t="s">
        <v>100</v>
      </c>
      <c r="C7" s="115">
        <v>1130046.1160000134</v>
      </c>
      <c r="D7" s="116">
        <v>1400900</v>
      </c>
      <c r="F7" s="117"/>
    </row>
    <row r="8" spans="2:6" s="65" customFormat="1">
      <c r="B8" s="65" t="s">
        <v>101</v>
      </c>
      <c r="C8" s="115">
        <v>1248067.883579901</v>
      </c>
      <c r="D8" s="116">
        <v>295514.05769999983</v>
      </c>
    </row>
    <row r="9" spans="2:6" s="65" customFormat="1">
      <c r="B9" s="65" t="s">
        <v>102</v>
      </c>
      <c r="C9" s="115">
        <v>1323840</v>
      </c>
      <c r="D9" s="116">
        <v>567360</v>
      </c>
    </row>
    <row r="10" spans="2:6" s="65" customFormat="1">
      <c r="B10" s="65" t="s">
        <v>103</v>
      </c>
      <c r="C10" s="115">
        <v>22320</v>
      </c>
      <c r="D10" s="116">
        <v>22320</v>
      </c>
    </row>
    <row r="11" spans="2:6" s="65" customFormat="1">
      <c r="B11" s="65" t="s">
        <v>104</v>
      </c>
      <c r="C11" s="115">
        <v>0</v>
      </c>
      <c r="D11" s="118">
        <v>0</v>
      </c>
    </row>
    <row r="12" spans="2:6" s="65" customFormat="1">
      <c r="B12" s="114" t="s">
        <v>105</v>
      </c>
      <c r="C12" s="115">
        <v>15510</v>
      </c>
      <c r="D12" s="116">
        <v>15479.5</v>
      </c>
    </row>
    <row r="13" spans="2:6" s="65" customFormat="1" ht="13.5" thickBot="1">
      <c r="B13" s="114" t="s">
        <v>106</v>
      </c>
      <c r="C13" s="115">
        <v>15000</v>
      </c>
      <c r="D13" s="116">
        <v>0</v>
      </c>
    </row>
    <row r="14" spans="2:6" ht="13.5" thickBot="1">
      <c r="B14" s="119" t="s">
        <v>95</v>
      </c>
      <c r="C14" s="120">
        <f>SUM(C7:C13)</f>
        <v>3754783.9995799144</v>
      </c>
      <c r="D14" s="121">
        <f>SUM(D7:D12)</f>
        <v>2301573.5576999998</v>
      </c>
    </row>
    <row r="15" spans="2:6" ht="13.5" thickTop="1">
      <c r="C15" s="107"/>
    </row>
    <row r="16" spans="2:6">
      <c r="C16" s="122"/>
      <c r="D16" s="1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B5:E11"/>
  <sheetViews>
    <sheetView showGridLines="0" workbookViewId="0">
      <selection activeCell="E26" sqref="E26:E27"/>
    </sheetView>
  </sheetViews>
  <sheetFormatPr defaultRowHeight="12.75"/>
  <cols>
    <col min="1" max="1" width="9.140625" style="11"/>
    <col min="2" max="2" width="41.7109375" style="11" customWidth="1"/>
    <col min="3" max="5" width="15.28515625" style="11" customWidth="1"/>
    <col min="6" max="16384" width="9.140625" style="11"/>
  </cols>
  <sheetData>
    <row r="5" spans="2:5" ht="13.5" thickBot="1"/>
    <row r="6" spans="2:5" ht="14.25" thickTop="1" thickBot="1">
      <c r="B6" s="113"/>
      <c r="C6" s="104" t="s">
        <v>5</v>
      </c>
      <c r="D6" s="104" t="s">
        <v>6</v>
      </c>
      <c r="E6" s="104" t="s">
        <v>7</v>
      </c>
    </row>
    <row r="7" spans="2:5">
      <c r="B7" s="82" t="s">
        <v>102</v>
      </c>
      <c r="C7" s="117">
        <v>960000</v>
      </c>
      <c r="D7" s="124">
        <v>960000</v>
      </c>
      <c r="E7" s="124">
        <v>960000</v>
      </c>
    </row>
    <row r="8" spans="2:5" ht="13.5" thickBot="1">
      <c r="B8" s="82" t="s">
        <v>103</v>
      </c>
      <c r="C8" s="117">
        <v>160320</v>
      </c>
      <c r="D8" s="124">
        <v>160320</v>
      </c>
      <c r="E8" s="124">
        <v>160320</v>
      </c>
    </row>
    <row r="9" spans="2:5" ht="13.5" thickBot="1">
      <c r="B9" s="119" t="s">
        <v>95</v>
      </c>
      <c r="C9" s="121">
        <f>SUM(C7:C8)</f>
        <v>1120320</v>
      </c>
      <c r="D9" s="121">
        <f>SUM(D7:D8)</f>
        <v>1120320</v>
      </c>
      <c r="E9" s="121">
        <f>SUM(E7:E8)</f>
        <v>1120320</v>
      </c>
    </row>
    <row r="10" spans="2:5" ht="13.5" thickTop="1"/>
    <row r="11" spans="2:5">
      <c r="C11" s="14"/>
      <c r="D11" s="123"/>
      <c r="E11" s="1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B5:I17"/>
  <sheetViews>
    <sheetView showGridLines="0" workbookViewId="0">
      <selection activeCell="D30" sqref="D30"/>
    </sheetView>
  </sheetViews>
  <sheetFormatPr defaultRowHeight="12.75"/>
  <cols>
    <col min="1" max="1" width="9.140625" style="11"/>
    <col min="2" max="2" width="36.140625" style="11" customWidth="1"/>
    <col min="3" max="5" width="15.7109375" style="11" customWidth="1"/>
    <col min="6" max="16384" width="9.140625" style="11"/>
  </cols>
  <sheetData>
    <row r="5" spans="2:9" ht="13.5" thickBot="1"/>
    <row r="6" spans="2:9" ht="14.25" thickTop="1" thickBot="1">
      <c r="B6" s="113"/>
      <c r="C6" s="104" t="s">
        <v>5</v>
      </c>
      <c r="D6" s="104" t="s">
        <v>6</v>
      </c>
      <c r="E6" s="104" t="s">
        <v>7</v>
      </c>
    </row>
    <row r="7" spans="2:9">
      <c r="B7" s="125" t="s">
        <v>107</v>
      </c>
      <c r="C7" s="126">
        <v>0</v>
      </c>
      <c r="D7" s="124">
        <v>16925480</v>
      </c>
      <c r="E7" s="35">
        <v>0</v>
      </c>
      <c r="G7" s="92"/>
      <c r="I7" s="127"/>
    </row>
    <row r="8" spans="2:9">
      <c r="B8" s="125" t="s">
        <v>108</v>
      </c>
      <c r="C8" s="126">
        <v>0</v>
      </c>
      <c r="D8" s="124">
        <v>182083</v>
      </c>
      <c r="E8" s="35">
        <v>941664</v>
      </c>
      <c r="G8" s="92"/>
      <c r="I8" s="127"/>
    </row>
    <row r="9" spans="2:9">
      <c r="B9" s="125" t="s">
        <v>109</v>
      </c>
      <c r="C9" s="126">
        <v>8826884.0009999983</v>
      </c>
      <c r="D9" s="124">
        <v>9549971.2859999985</v>
      </c>
      <c r="E9" s="35">
        <v>350330</v>
      </c>
      <c r="G9" s="29"/>
      <c r="I9" s="128"/>
    </row>
    <row r="10" spans="2:9">
      <c r="B10" s="11" t="s">
        <v>110</v>
      </c>
      <c r="C10" s="126">
        <v>229212.04849999995</v>
      </c>
      <c r="D10" s="124">
        <v>389834.07709999999</v>
      </c>
      <c r="E10" s="35">
        <v>31727.51</v>
      </c>
      <c r="G10" s="29"/>
      <c r="I10" s="128"/>
    </row>
    <row r="11" spans="2:9">
      <c r="B11" s="11" t="s">
        <v>111</v>
      </c>
      <c r="C11" s="126">
        <v>36800</v>
      </c>
      <c r="D11" s="124">
        <v>71682.149999999994</v>
      </c>
      <c r="E11" s="35">
        <v>390778</v>
      </c>
      <c r="G11" s="29"/>
      <c r="I11" s="128"/>
    </row>
    <row r="12" spans="2:9">
      <c r="B12" s="11" t="s">
        <v>112</v>
      </c>
      <c r="C12" s="126">
        <v>87145.8753</v>
      </c>
      <c r="D12" s="124">
        <v>85120</v>
      </c>
      <c r="E12" s="35">
        <v>85120</v>
      </c>
      <c r="G12" s="29"/>
      <c r="I12" s="128"/>
    </row>
    <row r="13" spans="2:9">
      <c r="B13" s="129" t="s">
        <v>113</v>
      </c>
      <c r="C13" s="126">
        <v>26250</v>
      </c>
      <c r="D13" s="124">
        <v>15828</v>
      </c>
      <c r="E13" s="35">
        <v>17600</v>
      </c>
      <c r="G13" s="92"/>
      <c r="I13" s="127"/>
    </row>
    <row r="14" spans="2:9" ht="13.5" thickBot="1">
      <c r="B14" s="11" t="s">
        <v>114</v>
      </c>
      <c r="C14" s="126">
        <v>0</v>
      </c>
      <c r="D14" s="124">
        <v>8600</v>
      </c>
      <c r="E14" s="35">
        <f>0</f>
        <v>0</v>
      </c>
      <c r="G14" s="29"/>
      <c r="I14" s="128"/>
    </row>
    <row r="15" spans="2:9" ht="13.5" thickBot="1">
      <c r="B15" s="119" t="s">
        <v>95</v>
      </c>
      <c r="C15" s="121">
        <f>SUM(C7:C14)</f>
        <v>9206291.9247999974</v>
      </c>
      <c r="D15" s="121">
        <f>SUM(D7:D14)</f>
        <v>27228598.513099998</v>
      </c>
      <c r="E15" s="130">
        <f>SUM(E7:E14)</f>
        <v>1817219.51</v>
      </c>
      <c r="G15" s="41"/>
      <c r="I15" s="131"/>
    </row>
    <row r="16" spans="2:9" ht="13.5" thickTop="1">
      <c r="C16" s="107"/>
      <c r="G16" s="13"/>
    </row>
    <row r="17" spans="3:7">
      <c r="C17" s="107"/>
      <c r="D17" s="14"/>
      <c r="E17" s="14"/>
      <c r="G1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BILANCI</vt:lpstr>
      <vt:lpstr>PASH</vt:lpstr>
      <vt:lpstr>PNK</vt:lpstr>
      <vt:lpstr>PFM - Indirekt</vt:lpstr>
      <vt:lpstr>4</vt:lpstr>
      <vt:lpstr>5</vt:lpstr>
      <vt:lpstr>8</vt:lpstr>
      <vt:lpstr>10</vt:lpstr>
      <vt:lpstr>11</vt:lpstr>
      <vt:lpstr>12</vt:lpstr>
      <vt:lpstr>13</vt:lpstr>
      <vt:lpstr>14</vt:lpstr>
      <vt:lpstr>'14'!_Hlk255290384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bleskaj</dc:creator>
  <cp:lastModifiedBy>bleskaj</cp:lastModifiedBy>
  <dcterms:created xsi:type="dcterms:W3CDTF">2014-03-28T12:10:30Z</dcterms:created>
  <dcterms:modified xsi:type="dcterms:W3CDTF">2014-07-30T16:30:43Z</dcterms:modified>
</cp:coreProperties>
</file>