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/>
  <c r="B16"/>
  <c r="C15"/>
  <c r="B15"/>
  <c r="C14"/>
  <c r="C13"/>
  <c r="B14"/>
  <c r="B13"/>
  <c r="C11"/>
  <c r="B11"/>
  <c r="C8"/>
  <c r="B8"/>
  <c r="B12" l="1"/>
  <c r="B17" s="1"/>
  <c r="B25" s="1"/>
  <c r="B27" s="1"/>
  <c r="C12"/>
  <c r="M25"/>
  <c r="M19"/>
  <c r="N15"/>
  <c r="M21"/>
  <c r="M20"/>
  <c r="N10"/>
  <c r="N12"/>
  <c r="N16"/>
  <c r="M9"/>
  <c r="N18"/>
  <c r="N27"/>
  <c r="M16"/>
  <c r="N24"/>
  <c r="N25"/>
  <c r="N23"/>
  <c r="N22"/>
  <c r="M11"/>
  <c r="M8"/>
  <c r="M22"/>
  <c r="N11"/>
  <c r="M6"/>
  <c r="N13"/>
  <c r="N17"/>
  <c r="N14"/>
  <c r="M13"/>
  <c r="M24"/>
  <c r="N9"/>
  <c r="N20"/>
  <c r="N19"/>
  <c r="N21"/>
  <c r="M18"/>
  <c r="N26"/>
  <c r="M10"/>
  <c r="M15"/>
  <c r="N8"/>
  <c r="M14"/>
  <c r="M27"/>
  <c r="M26"/>
  <c r="M17"/>
  <c r="M7"/>
  <c r="M23"/>
  <c r="N6"/>
  <c r="M12"/>
  <c r="N7"/>
  <c r="C17" l="1"/>
  <c r="C25" s="1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<sst xmlns="http://schemas.openxmlformats.org/spreadsheetml/2006/main" count="28" uniqueCount="27">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</sst>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5" sqref="B5"/>
    </sheetView>
  </sheetViews>
  <sheetFormatPr defaultRowHeight="15"/>
  <cols>
    <col min="1" max="1" width="72.28515625" customWidth="1"/>
    <col min="2" max="2" width="14.28515625" bestFit="1" customWidth="1"/>
    <col min="3" max="3" width="12" bestFit="1" customWidth="1"/>
    <col min="5" max="5" width="10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6" t="s">
        <v>24</v>
      </c>
      <c r="B2" s="12" t="s">
        <v>23</v>
      </c>
      <c r="C2" s="12" t="s">
        <v>23</v>
      </c>
    </row>
    <row r="3" spans="1:14" ht="15" customHeight="1">
      <c r="A3" s="27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4">
        <v>2262467.9099999997</v>
      </c>
      <c r="C6" s="14">
        <v>3287284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>
        <f>-1039245.955</f>
        <v>-1039245.955</v>
      </c>
      <c r="C8" s="15">
        <f>-1471595.63</f>
        <v>-1471595.63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/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>
        <f>-51612</f>
        <v>-51612</v>
      </c>
      <c r="C11" s="16">
        <f>-372173</f>
        <v>-372173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-559211</v>
      </c>
      <c r="C12" s="17">
        <f>SUM(C13:C14)</f>
        <v>-872046.5</v>
      </c>
      <c r="E12" s="25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f>-483000</f>
        <v>-483000</v>
      </c>
      <c r="C13" s="16">
        <f>-782455</f>
        <v>-782455</v>
      </c>
      <c r="E13" s="2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f>-76211</f>
        <v>-76211</v>
      </c>
      <c r="C14" s="16">
        <f>-89591.5</f>
        <v>-89591.5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>
        <f>-25995.5</f>
        <v>-25995.5</v>
      </c>
      <c r="C15" s="18">
        <f>-23933</f>
        <v>-23933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>
        <f>-423528-6960</f>
        <v>-430488</v>
      </c>
      <c r="C16" s="18">
        <f>-388234-15200</f>
        <v>-403434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155915.45499999961</v>
      </c>
      <c r="C17" s="19">
        <f>SUM(C6:C12,C15:C16)</f>
        <v>144101.87000000011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/>
      <c r="C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/>
      <c r="C23" s="19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22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3">
        <f>B17</f>
        <v>155915.45499999961</v>
      </c>
      <c r="C25" s="23">
        <f>C17</f>
        <v>144101.87000000011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25000</v>
      </c>
      <c r="C26" s="1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f>B25-B26</f>
        <v>130915.45499999961</v>
      </c>
      <c r="C27" s="24">
        <f>C25-C26</f>
        <v>144101.87000000011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2019-09-16T18:34:06Z</dcterms:modified>
</cp:coreProperties>
</file>