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3215" windowHeight="7005" activeTab="1"/>
  </bookViews>
  <sheets>
    <sheet name="Star Tv" sheetId="14" r:id="rId1"/>
    <sheet name="Bilanci " sheetId="2" r:id="rId2"/>
    <sheet name="PASQYRA E TE ARDHURAVE" sheetId="3" r:id="rId3"/>
    <sheet name="Pasqyra e leviz.se kap." sheetId="9" r:id="rId4"/>
    <sheet name="CASH-FLOW" sheetId="16" r:id="rId5"/>
    <sheet name="GJENDJA E AQ" sheetId="6" r:id="rId6"/>
    <sheet name="Pasq.e amortiz." sheetId="7" r:id="rId7"/>
    <sheet name="Parapagime" sheetId="24" r:id="rId8"/>
    <sheet name="Furnitoret" sheetId="23" r:id="rId9"/>
    <sheet name="Klientet" sheetId="22" r:id="rId10"/>
    <sheet name="bankat" sheetId="13" r:id="rId11"/>
    <sheet name="shenime sqaruese per shpenz." sheetId="10" r:id="rId12"/>
    <sheet name="Tvsh 2012" sheetId="25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AMC1">'[1]ANALYSIS OF LOANS'!#REF!</definedName>
    <definedName name="__amc2">'[1]NOTES TO THE FINANCIALSTATEMENT'!#REF!</definedName>
    <definedName name="_AMC1" localSheetId="7">'[2]ANALYSIS OF LOANS'!#REF!</definedName>
    <definedName name="_AMC1" localSheetId="12">'[2]ANALYSIS OF LOANS'!#REF!</definedName>
    <definedName name="_AMC1">'[2]ANALYSIS OF LOANS'!#REF!</definedName>
    <definedName name="_amc2" localSheetId="7">'[2]NOTES TO THE FINANCIALSTATEMENT'!#REF!</definedName>
    <definedName name="_amc2" localSheetId="12">'[2]NOTES TO THE FINANCIALSTATEMENT'!#REF!</definedName>
    <definedName name="_amc2">'[2]NOTES TO THE FINANCIALSTATEMENT'!#REF!</definedName>
    <definedName name="Access_Button" hidden="1">"Cosmo_Links_LINKS_List"</definedName>
    <definedName name="AccessDatabase" hidden="1">"D:\LINKS\Cosmo_Links.mdb"</definedName>
    <definedName name="AMC" localSheetId="7">#REF!</definedName>
    <definedName name="AMC" localSheetId="12">#REF!</definedName>
    <definedName name="AMC">#REF!</definedName>
    <definedName name="amcfa" localSheetId="7">#REF!</definedName>
    <definedName name="amcfa" localSheetId="12">#REF!</definedName>
    <definedName name="amcfa">#REF!</definedName>
    <definedName name="amcfa1" localSheetId="7">#REF!</definedName>
    <definedName name="amcfa1" localSheetId="12">#REF!</definedName>
    <definedName name="amcfa1">#REF!</definedName>
    <definedName name="amcfa3" localSheetId="7">#REF!</definedName>
    <definedName name="amcfa3" localSheetId="12">#REF!</definedName>
    <definedName name="amcfa3">#REF!</definedName>
    <definedName name="AS2DocOpenMode" hidden="1">"AS2DocumentEdit"</definedName>
    <definedName name="BANKS" localSheetId="7">#REF!</definedName>
    <definedName name="BANKS" localSheetId="12">#REF!</definedName>
    <definedName name="BANKS">#REF!</definedName>
    <definedName name="banks1" localSheetId="7">#REF!</definedName>
    <definedName name="banks1" localSheetId="12">#REF!</definedName>
    <definedName name="banks1">#REF!</definedName>
    <definedName name="Bledi">'[3]ANALYSIS OF FIXED ASSETS'!$A$2:$K$106</definedName>
    <definedName name="Brikena">'[3]ANALYSIS OF FIXED ASSETS'!$A$2:$K$106</definedName>
    <definedName name="cellIsStratified" localSheetId="7">#REF!</definedName>
    <definedName name="cellIsStratified" localSheetId="12">#REF!</definedName>
    <definedName name="cellIsStratified">#REF!</definedName>
    <definedName name="cellProjectedMisstatementWarning" localSheetId="7">#REF!</definedName>
    <definedName name="cellProjectedMisstatementWarning" localSheetId="12">#REF!</definedName>
    <definedName name="cellProjectedMisstatementWarning">#REF!</definedName>
    <definedName name="cellSampleSize" localSheetId="7">#REF!</definedName>
    <definedName name="cellSampleSize" localSheetId="12">#REF!</definedName>
    <definedName name="cellSampleSize">#REF!</definedName>
    <definedName name="cellSampleSizeWarning" localSheetId="7">#REF!</definedName>
    <definedName name="cellSampleSizeWarning" localSheetId="12">#REF!</definedName>
    <definedName name="cellSampleSizeWarning">#REF!</definedName>
    <definedName name="cellSSF" localSheetId="7">#REF!</definedName>
    <definedName name="cellSSF" localSheetId="12">#REF!</definedName>
    <definedName name="cellSSF">#REF!</definedName>
    <definedName name="cosmohold" localSheetId="7">#REF!</definedName>
    <definedName name="cosmohold" localSheetId="12">#REF!</definedName>
    <definedName name="cosmohold">#REF!</definedName>
    <definedName name="COSMOONE" localSheetId="7">#REF!</definedName>
    <definedName name="COSMOONE" localSheetId="12">#REF!</definedName>
    <definedName name="COSMOONE">#REF!</definedName>
    <definedName name="DESCRIPTION" localSheetId="8">#REF!</definedName>
    <definedName name="DESCRIPTION" localSheetId="7">#REF!</definedName>
    <definedName name="DESCRIPTION" localSheetId="12">#REF!</definedName>
    <definedName name="DESCRIPTION">#REF!</definedName>
    <definedName name="dItemsToTest" localSheetId="7">#REF!</definedName>
    <definedName name="dItemsToTest" localSheetId="12">#REF!</definedName>
    <definedName name="dItemsToTest">#REF!</definedName>
    <definedName name="dPlanningMateriality" localSheetId="7">#REF!</definedName>
    <definedName name="dPlanningMateriality" localSheetId="12">#REF!</definedName>
    <definedName name="dPlanningMateriality">#REF!</definedName>
    <definedName name="dProjectedBookValue" localSheetId="7">#REF!</definedName>
    <definedName name="dProjectedBookValue" localSheetId="12">#REF!</definedName>
    <definedName name="dProjectedBookValue">#REF!</definedName>
    <definedName name="dProjectedBookValueStratified" localSheetId="7">#REF!</definedName>
    <definedName name="dProjectedBookValueStratified" localSheetId="12">#REF!</definedName>
    <definedName name="dProjectedBookValueStratified">#REF!</definedName>
    <definedName name="dProjectedNumbersOfItems" localSheetId="7">#REF!</definedName>
    <definedName name="dProjectedNumbersOfItems" localSheetId="12">#REF!</definedName>
    <definedName name="dProjectedNumbersOfItems">#REF!</definedName>
    <definedName name="dProjectedNumbersOfItemsStratified" localSheetId="7">#REF!</definedName>
    <definedName name="dProjectedNumbersOfItemsStratified" localSheetId="12">#REF!</definedName>
    <definedName name="dProjectedNumbersOfItemsStratified">#REF!</definedName>
    <definedName name="dSampleSize" localSheetId="7">#REF!</definedName>
    <definedName name="dSampleSize" localSheetId="12">#REF!</definedName>
    <definedName name="dSampleSize">#REF!</definedName>
    <definedName name="dTotalPopulationBookValue" localSheetId="7">#REF!</definedName>
    <definedName name="dTotalPopulationBookValue" localSheetId="12">#REF!</definedName>
    <definedName name="dTotalPopulationBookValue">#REF!</definedName>
    <definedName name="dTotalProjectedBookValue" localSheetId="7">#REF!</definedName>
    <definedName name="dTotalProjectedBookValue" localSheetId="12">#REF!</definedName>
    <definedName name="dTotalProjectedBookValue">#REF!</definedName>
    <definedName name="dTotalProjectedNumbersOfItems" localSheetId="7">#REF!</definedName>
    <definedName name="dTotalProjectedNumbersOfItems" localSheetId="12">#REF!</definedName>
    <definedName name="dTotalProjectedNumbersOfItems">#REF!</definedName>
    <definedName name="dTotIndSignItems" localSheetId="7">#REF!</definedName>
    <definedName name="dTotIndSignItems" localSheetId="12">#REF!</definedName>
    <definedName name="dTotIndSignItems">#REF!</definedName>
    <definedName name="DUNNING_EXEC_COL" localSheetId="7">#REF!</definedName>
    <definedName name="DUNNING_EXEC_COL" localSheetId="12">#REF!</definedName>
    <definedName name="DUNNING_EXEC_COL">#REF!</definedName>
    <definedName name="entries" localSheetId="7">#REF!</definedName>
    <definedName name="entries" localSheetId="12">#REF!</definedName>
    <definedName name="entries">#REF!</definedName>
    <definedName name="_xlnm.Extract" localSheetId="7">[4]LINKS!#REF!</definedName>
    <definedName name="_xlnm.Extract" localSheetId="12">[4]LINKS!#REF!</definedName>
    <definedName name="_xlnm.Extract">[4]LINKS!#REF!</definedName>
    <definedName name="fa">'[5]ANALYSIS OF F.A Local Dec'!$A$2:$K$107</definedName>
    <definedName name="Fixed">'[3]ANALYSIS OF FIXED ASSETS'!$A$2:$K$106</definedName>
    <definedName name="FIXED.ASSETS.AMC" localSheetId="7">#REF!</definedName>
    <definedName name="FIXED.ASSETS.AMC" localSheetId="12">#REF!</definedName>
    <definedName name="FIXED.ASSETS.AMC">#REF!</definedName>
    <definedName name="FIXED.ASSETS.COSMOONE" localSheetId="7">#REF!</definedName>
    <definedName name="FIXED.ASSETS.COSMOONE" localSheetId="12">#REF!</definedName>
    <definedName name="FIXED.ASSETS.COSMOONE">#REF!</definedName>
    <definedName name="Interest_Rate">'[6]Futja e te Dhenave'!$F$17</definedName>
    <definedName name="Loan_Start">'[6]Futja e te Dhenave'!$F$20</definedName>
    <definedName name="Loan_Years">'[6]Futja e te Dhenave'!$F$18</definedName>
    <definedName name="LOANS.COSMOONE" localSheetId="7">'[2]ANALYSIS OF LOANS'!#REF!</definedName>
    <definedName name="LOANS.COSMOONE" localSheetId="12">'[2]ANALYSIS OF LOANS'!#REF!</definedName>
    <definedName name="LOANS.COSMOONE">'[2]ANALYSIS OF LOANS'!#REF!</definedName>
    <definedName name="New" localSheetId="7">#REF!</definedName>
    <definedName name="New" localSheetId="12">#REF!</definedName>
    <definedName name="New">#REF!</definedName>
    <definedName name="NOTES.COSMO_ONE" localSheetId="7">'[2]NOTES TO THE FINANCIALSTATEMENT'!#REF!</definedName>
    <definedName name="NOTES.COSMO_ONE" localSheetId="12">'[2]NOTES TO THE FINANCIALSTATEMENT'!#REF!</definedName>
    <definedName name="NOTES.COSMO_ONE">'[2]NOTES TO THE FINANCIALSTATEMENT'!#REF!</definedName>
    <definedName name="Num_Pmt_Per_Year">'[6]Futja e te Dhenave'!$F$19</definedName>
    <definedName name="_xlnm.Print_Area" localSheetId="12">'Tvsh 2012'!$A$2:$M$35</definedName>
    <definedName name="Print_Area_MI" localSheetId="7">#REF!</definedName>
    <definedName name="Print_Area_MI" localSheetId="12">#REF!</definedName>
    <definedName name="Print_Area_MI">#REF!</definedName>
    <definedName name="_xlnm.Print_Titles" localSheetId="7">#REF!</definedName>
    <definedName name="_xlnm.Print_Titles" localSheetId="12">#REF!</definedName>
    <definedName name="_xlnm.Print_Titles">#REF!</definedName>
    <definedName name="RELATED" localSheetId="7">#REF!</definedName>
    <definedName name="RELATED" localSheetId="12">#REF!</definedName>
    <definedName name="RELATED">#REF!</definedName>
    <definedName name="SYSTEM" localSheetId="7">[4]LINKS!#REF!</definedName>
    <definedName name="SYSTEM" localSheetId="12">[4]LINKS!#REF!</definedName>
    <definedName name="SYSTEM">[4]LINKS!#REF!</definedName>
    <definedName name="W" localSheetId="7">#REF!</definedName>
    <definedName name="W" localSheetId="12">#REF!</definedName>
    <definedName name="W">#REF!</definedName>
    <definedName name="εγγραφές.ταξινόμησης" localSheetId="8">#REF!</definedName>
    <definedName name="εγγραφές.ταξινόμησης" localSheetId="7">#REF!</definedName>
    <definedName name="εγγραφές.ταξινόμησης" localSheetId="12">#REF!</definedName>
    <definedName name="εγγραφές.ταξινόμησης">#REF!</definedName>
    <definedName name="μήνες_απόσβεσης">'[7]COSMOTE 30.06.2005 IFRS'!$N$12</definedName>
    <definedName name="Μηνιαία_αύξηση_τιμών" localSheetId="8">#REF!</definedName>
    <definedName name="Μηνιαία_αύξηση_τιμών" localSheetId="7">#REF!</definedName>
    <definedName name="Μηνιαία_αύξηση_τιμών" localSheetId="12">#REF!</definedName>
    <definedName name="Μηνιαία_αύξηση_τιμών">#REF!</definedName>
    <definedName name="ΠΟΣΑ.ΣΥΜΜΕΤΟΧΩΝ" localSheetId="7">#REF!</definedName>
    <definedName name="ΠΟΣΑ.ΣΥΜΜΕΤΟΧΩΝ" localSheetId="12">#REF!</definedName>
    <definedName name="ΠΟΣΑ.ΣΥΜΜΕΤΟΧΩΝ">#REF!</definedName>
    <definedName name="ΠΟΣΟΣΤΑ.ΣΥΜΜΕΤΟΧΗΣ" localSheetId="7">#REF!</definedName>
    <definedName name="ΠΟΣΟΣΤΑ.ΣΥΜΜΕΤΟΧΗΣ" localSheetId="12">#REF!</definedName>
    <definedName name="ΠΟΣΟΣΤΑ.ΣΥΜΜΕΤΟΧΗΣ">#REF!</definedName>
    <definedName name="ΥΠΟΛΟΓΙΣΜΟΣ_ΔΕΔΟΥΛΕΥΜΕΝΩΝ_ΤΟΚΩΝ" localSheetId="7">#REF!</definedName>
    <definedName name="ΥΠΟΛΟΓΙΣΜΟΣ_ΔΕΔΟΥΛΕΥΜΕΝΩΝ_ΤΟΚΩΝ" localSheetId="12">#REF!</definedName>
    <definedName name="ΥΠΟΛΟΓΙΣΜΟΣ_ΔΕΔΟΥΛΕΥΜΕΝΩΝ_ΤΟΚΩΝ">#REF!</definedName>
    <definedName name="Υπολογισμός_καθαρών_κερδών_θυγατρικών_εταιρειών" localSheetId="7">#REF!</definedName>
    <definedName name="Υπολογισμός_καθαρών_κερδών_θυγατρικών_εταιρειών" localSheetId="12">#REF!</definedName>
    <definedName name="Υπολογισμός_καθαρών_κερδών_θυγατρικών_εταιρειών">#REF!</definedName>
  </definedNames>
  <calcPr calcId="125725"/>
</workbook>
</file>

<file path=xl/calcChain.xml><?xml version="1.0" encoding="utf-8"?>
<calcChain xmlns="http://schemas.openxmlformats.org/spreadsheetml/2006/main">
  <c r="J35" i="25"/>
  <c r="J34"/>
  <c r="A3"/>
  <c r="A2"/>
  <c r="L55"/>
  <c r="L54"/>
  <c r="L53"/>
  <c r="L52"/>
  <c r="L51"/>
  <c r="L50"/>
  <c r="L49"/>
  <c r="L48"/>
  <c r="G48"/>
  <c r="L47"/>
  <c r="G47"/>
  <c r="G49" s="1"/>
  <c r="L46"/>
  <c r="L45"/>
  <c r="L44"/>
  <c r="L43"/>
  <c r="L42"/>
  <c r="L41"/>
  <c r="L40"/>
  <c r="G40"/>
  <c r="L39"/>
  <c r="G39"/>
  <c r="L38"/>
  <c r="G29"/>
  <c r="G28"/>
  <c r="G27"/>
  <c r="J21"/>
  <c r="I21"/>
  <c r="G21"/>
  <c r="G26" s="1"/>
  <c r="F21"/>
  <c r="E21"/>
  <c r="D21"/>
  <c r="B21"/>
  <c r="G37" s="1"/>
  <c r="H20"/>
  <c r="C20"/>
  <c r="L20" s="1"/>
  <c r="H19"/>
  <c r="L19" s="1"/>
  <c r="C19"/>
  <c r="H18"/>
  <c r="C18"/>
  <c r="L18" s="1"/>
  <c r="H17"/>
  <c r="L17" s="1"/>
  <c r="C17"/>
  <c r="H16"/>
  <c r="C16"/>
  <c r="L16" s="1"/>
  <c r="H15"/>
  <c r="L15" s="1"/>
  <c r="C15"/>
  <c r="H14"/>
  <c r="C14"/>
  <c r="L14" s="1"/>
  <c r="H13"/>
  <c r="L13" s="1"/>
  <c r="C13"/>
  <c r="H12"/>
  <c r="C12"/>
  <c r="L12" s="1"/>
  <c r="H11"/>
  <c r="L11" s="1"/>
  <c r="H10"/>
  <c r="L10" s="1"/>
  <c r="C10"/>
  <c r="H9"/>
  <c r="H21" s="1"/>
  <c r="C9"/>
  <c r="C21" s="1"/>
  <c r="K28" i="24"/>
  <c r="K27"/>
  <c r="N18"/>
  <c r="M18"/>
  <c r="L18"/>
  <c r="K18"/>
  <c r="J18"/>
  <c r="I18"/>
  <c r="H18"/>
  <c r="G18"/>
  <c r="F18"/>
  <c r="E18"/>
  <c r="D18"/>
  <c r="C18"/>
  <c r="B18"/>
  <c r="D23" i="22"/>
  <c r="H15" i="13"/>
  <c r="H14"/>
  <c r="H13"/>
  <c r="G30" i="25" l="1"/>
  <c r="G42"/>
  <c r="G43" s="1"/>
  <c r="L56"/>
  <c r="L9"/>
  <c r="C48" i="2" l="1"/>
  <c r="C27"/>
  <c r="C9"/>
  <c r="C23" i="3"/>
  <c r="C25"/>
  <c r="D34"/>
  <c r="D33"/>
  <c r="D32"/>
  <c r="D31"/>
  <c r="D30"/>
  <c r="C24"/>
  <c r="C22" i="9"/>
  <c r="D22"/>
  <c r="E22"/>
  <c r="B22"/>
  <c r="A2" i="6"/>
  <c r="A2" i="7" s="1"/>
  <c r="D13" i="16"/>
  <c r="D22"/>
  <c r="D25"/>
  <c r="D30"/>
  <c r="D33"/>
  <c r="D36"/>
  <c r="A4" i="9"/>
  <c r="G9" i="7"/>
  <c r="L9"/>
  <c r="G10"/>
  <c r="L10"/>
  <c r="G11"/>
  <c r="L11"/>
  <c r="G12"/>
  <c r="L12"/>
  <c r="G13"/>
  <c r="L13"/>
  <c r="G14"/>
  <c r="L14"/>
  <c r="C25" i="16"/>
  <c r="D12" i="23"/>
  <c r="C27" i="22"/>
  <c r="C15" i="7"/>
  <c r="J26" i="6"/>
  <c r="B15"/>
  <c r="G19" i="9"/>
  <c r="G20"/>
  <c r="F16"/>
  <c r="F22"/>
  <c r="D15" i="3"/>
  <c r="D21"/>
  <c r="D25"/>
  <c r="D7"/>
  <c r="H10" i="13"/>
  <c r="H11"/>
  <c r="H12"/>
  <c r="G8" i="7"/>
  <c r="L8"/>
  <c r="M17" i="6"/>
  <c r="G19"/>
  <c r="M19"/>
  <c r="B16" i="9"/>
  <c r="G18"/>
  <c r="G12"/>
  <c r="G9"/>
  <c r="C7" i="3"/>
  <c r="G24" i="10"/>
  <c r="H15" i="6"/>
  <c r="I15"/>
  <c r="L15"/>
  <c r="D15" i="7"/>
  <c r="H15"/>
  <c r="I15"/>
  <c r="K8"/>
  <c r="C15" i="3"/>
  <c r="C21"/>
  <c r="D16" i="9"/>
  <c r="E16"/>
  <c r="G16"/>
  <c r="C16"/>
  <c r="C13" i="16"/>
  <c r="C22"/>
  <c r="C30"/>
  <c r="A1" i="3"/>
  <c r="G33" i="10"/>
  <c r="G31"/>
  <c r="A1"/>
  <c r="J35" i="7"/>
  <c r="J30" i="6"/>
  <c r="F27" i="9"/>
  <c r="A3"/>
  <c r="F25"/>
  <c r="A1" i="7"/>
  <c r="A1" i="6"/>
  <c r="J25" i="7"/>
  <c r="J28" i="6"/>
  <c r="G21"/>
  <c r="M21"/>
  <c r="M8"/>
  <c r="G8"/>
  <c r="D15"/>
  <c r="D8"/>
  <c r="D26"/>
  <c r="C15"/>
  <c r="L8"/>
  <c r="J8"/>
  <c r="K8"/>
  <c r="K26"/>
  <c r="I8"/>
  <c r="I26"/>
  <c r="H8"/>
  <c r="H26"/>
  <c r="E8"/>
  <c r="E26"/>
  <c r="F8"/>
  <c r="F26"/>
  <c r="C8"/>
  <c r="C26"/>
  <c r="B8"/>
  <c r="B26"/>
  <c r="C6" i="2"/>
  <c r="C20"/>
  <c r="D6"/>
  <c r="C13"/>
  <c r="D13"/>
  <c r="D20"/>
  <c r="C22"/>
  <c r="C37"/>
  <c r="C31"/>
  <c r="C49"/>
  <c r="C50" s="1"/>
  <c r="D22"/>
  <c r="D31"/>
  <c r="D37"/>
  <c r="D38"/>
  <c r="C38"/>
  <c r="D49"/>
  <c r="L16" i="6"/>
  <c r="M16"/>
  <c r="L17"/>
  <c r="L18"/>
  <c r="M18"/>
  <c r="L19"/>
  <c r="G20"/>
  <c r="M20"/>
  <c r="L20"/>
  <c r="L21"/>
  <c r="G22"/>
  <c r="L22"/>
  <c r="M22"/>
  <c r="G23"/>
  <c r="M23"/>
  <c r="L23"/>
  <c r="G24"/>
  <c r="L24"/>
  <c r="M24"/>
  <c r="G25"/>
  <c r="M25"/>
  <c r="L25"/>
  <c r="E15" i="7"/>
  <c r="G15"/>
  <c r="J15"/>
  <c r="K15"/>
  <c r="G9" i="10"/>
  <c r="C33" i="16"/>
  <c r="C36" s="1"/>
  <c r="D50" i="2"/>
  <c r="D21"/>
  <c r="L26" i="6"/>
  <c r="G15"/>
  <c r="M15"/>
  <c r="M26"/>
  <c r="G26"/>
  <c r="L15" i="7"/>
  <c r="G22" i="9"/>
  <c r="C21" i="2"/>
  <c r="H16" i="13" l="1"/>
</calcChain>
</file>

<file path=xl/sharedStrings.xml><?xml version="1.0" encoding="utf-8"?>
<sst xmlns="http://schemas.openxmlformats.org/spreadsheetml/2006/main" count="465" uniqueCount="353">
  <si>
    <t>Qira</t>
  </si>
  <si>
    <t>Sherbime bankare</t>
  </si>
  <si>
    <t>Kapital aksionar</t>
  </si>
  <si>
    <t xml:space="preserve">Aktive afatgjata materiale </t>
  </si>
  <si>
    <t>Furnitor</t>
  </si>
  <si>
    <t>Detyrime ndaj punonjesve, sigurime etj</t>
  </si>
  <si>
    <t>Aktivet monetare</t>
  </si>
  <si>
    <t>Tatim fitimi</t>
  </si>
  <si>
    <t>Fitimi (humbja)e vitit financiar</t>
  </si>
  <si>
    <t>Aktivet afatgjata jo materiale</t>
  </si>
  <si>
    <t>Detyrime te tjera</t>
  </si>
  <si>
    <t>AKTIVET</t>
  </si>
  <si>
    <t>I</t>
  </si>
  <si>
    <t>AKTIVET AFATSHKURTERA</t>
  </si>
  <si>
    <t xml:space="preserve">Llogari e kerkesa te arktueshme </t>
  </si>
  <si>
    <t>Inventari</t>
  </si>
  <si>
    <t>II</t>
  </si>
  <si>
    <t>AKTIVET AFATGJATA</t>
  </si>
  <si>
    <t>Investimet financiare afatgjata</t>
  </si>
  <si>
    <t>Aktive biologjike afatgjata</t>
  </si>
  <si>
    <t>Kapitali aksionar I papaguar</t>
  </si>
  <si>
    <t>TOTALI I AKTIVEVE (I + II)</t>
  </si>
  <si>
    <t>DETYRIMET DHE KAPITALI</t>
  </si>
  <si>
    <t>DETYRIME AFATSHKURTERA</t>
  </si>
  <si>
    <t>DETYRIME AFATGJATA</t>
  </si>
  <si>
    <t>Huate afatgjata</t>
  </si>
  <si>
    <t>Huamarrje te tjera afatgjata</t>
  </si>
  <si>
    <t xml:space="preserve">TOTALI I DETYRIMEVE </t>
  </si>
  <si>
    <t>III</t>
  </si>
  <si>
    <t>KAPITALI</t>
  </si>
  <si>
    <t>Kapitali i nenshkruar</t>
  </si>
  <si>
    <t>Kapitali i derdhur</t>
  </si>
  <si>
    <t>Primi I aksionit</t>
  </si>
  <si>
    <t>Provizione afatgjata</t>
  </si>
  <si>
    <t>Rezerva statusore</t>
  </si>
  <si>
    <t>Rezerva ligjore</t>
  </si>
  <si>
    <t>TOTALI I KAPITALIT (III)</t>
  </si>
  <si>
    <t>TOTALI I DETYRIMEVE &amp; KAPITALIT (I, II, III)</t>
  </si>
  <si>
    <t>Perfaqesuesi Ligjor</t>
  </si>
  <si>
    <t xml:space="preserve">PASQYRA E TE ARDHURAVE               </t>
  </si>
  <si>
    <t>Formati 1 - Klasifikimi sipas natyres</t>
  </si>
  <si>
    <t>Shitjet neto (Gjithsej 1 +2+3 )</t>
  </si>
  <si>
    <t>Puna e kryer nga njesia ekonomike raportuese per qellimet e veta dhe e kapitalizuar</t>
  </si>
  <si>
    <t>Shp.te tjera nga veprim.e shfrytezimit (-)</t>
  </si>
  <si>
    <t>Shpenzime te personelit  dhe sig.shoqerore (-)</t>
  </si>
  <si>
    <t>Renia ne vlere(zhvleresimi) dhe amortizimi (-)</t>
  </si>
  <si>
    <t>Fitim (humbja) nga veprim. e shfrytezimit</t>
  </si>
  <si>
    <t>Te ardhurat  financiare (+)</t>
  </si>
  <si>
    <t>Shpenzime financiare</t>
  </si>
  <si>
    <t>Fitimi (humbja)para tatimit</t>
  </si>
  <si>
    <t>Fitimi (humbja) neto e vitit financiar</t>
  </si>
  <si>
    <t>Pjesa e fitimit neto per aksioneret e shoq.meme</t>
  </si>
  <si>
    <t>Pjesa e fitimit neto per aksioneret e pakices</t>
  </si>
  <si>
    <t>Nr</t>
  </si>
  <si>
    <t xml:space="preserve">Pershkrimi I elementeve     </t>
  </si>
  <si>
    <t>Fluksi I parave nga veprimtarite e shfrytezimit</t>
  </si>
  <si>
    <t>Paraja neto nga veprimtarite e shfrytezimit</t>
  </si>
  <si>
    <t>Fluksi parave nga veprimtarite investuese</t>
  </si>
  <si>
    <t>Blerjet e kompanise se kontrolluar minus parate e arketuara</t>
  </si>
  <si>
    <t xml:space="preserve">Blerjet e aktiveve afatgjata materiale </t>
  </si>
  <si>
    <t>Paraja neto e perdorur nga veprimtarite investuese</t>
  </si>
  <si>
    <t>Fluksi I parave nga aktivitetet financiare</t>
  </si>
  <si>
    <t>Paraja neto e perdorur nga veprimtarite financiare</t>
  </si>
  <si>
    <t>IV</t>
  </si>
  <si>
    <t>Rritja / (renia) neto e mjeteve monetare</t>
  </si>
  <si>
    <t>Mjete monetare ne fillim te periudhes kontabel</t>
  </si>
  <si>
    <t>V</t>
  </si>
  <si>
    <t>Mjete monetare ne fund te periudhes kontabel</t>
  </si>
  <si>
    <t xml:space="preserve">                                         GJENDJA DHE NDRYSHIMET AKTIVEVE AFATGJATA  ME VLEREN BRUTO</t>
  </si>
  <si>
    <t>GJENDJA NE CELJE TE USHTRIMIT</t>
  </si>
  <si>
    <t>Shtesa Gjate Ushtrimit</t>
  </si>
  <si>
    <t>Pakesimi gjate ushtrimit</t>
  </si>
  <si>
    <t>GJENDJA NE MBYLLJE TE USHTRIMIT</t>
  </si>
  <si>
    <t>KONTRIBUTE NE KAPITAL</t>
  </si>
  <si>
    <t>BLERE DHE KRIJUAR</t>
  </si>
  <si>
    <t>SHTESA TE TJERA</t>
  </si>
  <si>
    <t>RIVLERESIME</t>
  </si>
  <si>
    <t>GJITHSEJ</t>
  </si>
  <si>
    <t>SHITJE</t>
  </si>
  <si>
    <t>NXJERRE JASHTE PERDORIMIT</t>
  </si>
  <si>
    <t>PAKESIME TE TJERA</t>
  </si>
  <si>
    <t>KORRIGJIMI I VLERES BRUTO</t>
  </si>
  <si>
    <t>I    AKTIVE AFATGJATA JOMATERIALE</t>
  </si>
  <si>
    <t>1- Shpenzime te nisjes dhe zgjerimit</t>
  </si>
  <si>
    <t>2-Shpenzime te kerkimeve te aplikuara dhe zhvillimeve</t>
  </si>
  <si>
    <t>3-Koncesione ,patenta,marka dhe vlera e te drejta te ngjashme</t>
  </si>
  <si>
    <t>4-Fond tregtar</t>
  </si>
  <si>
    <t>6-Ne proces dhe pagesa pjesore</t>
  </si>
  <si>
    <t>II AKTIVE AFATGJATA MATERIALE</t>
  </si>
  <si>
    <t>7-TOKA,TROJE,TERRENE</t>
  </si>
  <si>
    <t>8-Ndertesa</t>
  </si>
  <si>
    <t>9-Ndertime dhe instalime te pergj.</t>
  </si>
  <si>
    <t>10-Instalime teknike,makineri,paisje,vegla,instrumente</t>
  </si>
  <si>
    <t>12-Paisje zyre dhe informatike</t>
  </si>
  <si>
    <t>13-Gje e gjalle pune e prodhimi</t>
  </si>
  <si>
    <t>14-Kultura dru-frutore</t>
  </si>
  <si>
    <t>15-Te tjera ne shfrytezim</t>
  </si>
  <si>
    <t>16-Ne proces dhe pagesa pjesore</t>
  </si>
  <si>
    <t xml:space="preserve">                       TOTAL (I+II)</t>
  </si>
  <si>
    <t>Rubrikat dhe postet</t>
  </si>
  <si>
    <t xml:space="preserve">           </t>
  </si>
  <si>
    <t xml:space="preserve">                                                              </t>
  </si>
  <si>
    <t>SHTESA</t>
  </si>
  <si>
    <t>Pakesime</t>
  </si>
  <si>
    <t>Shuma e akumuluar ne mbyllje te ushtrimit</t>
  </si>
  <si>
    <t xml:space="preserve">               Shuma e akumuluar ne celje te ushtrimit</t>
  </si>
  <si>
    <t>Plotesime te lidhura me nje rivleresim</t>
  </si>
  <si>
    <t>Amortizimi vjetor</t>
  </si>
  <si>
    <t>Gjithsej</t>
  </si>
  <si>
    <t>Element  te kaluar ne aktivitet qarkullues</t>
  </si>
  <si>
    <t>Elemente te shitur</t>
  </si>
  <si>
    <t>Elemente te nxjerre jashte perdorimit</t>
  </si>
  <si>
    <t>SHUMA</t>
  </si>
  <si>
    <t>Hemnolina SHORAJ</t>
  </si>
  <si>
    <t>Kapitali aksionar</t>
  </si>
  <si>
    <t xml:space="preserve">Rezerva </t>
  </si>
  <si>
    <t>Totali</t>
  </si>
  <si>
    <t>Dividendet e paguar</t>
  </si>
  <si>
    <t>Emetim I kapitalit aksionar</t>
  </si>
  <si>
    <t>Aksione te thesarit te riblera</t>
  </si>
  <si>
    <t>leke</t>
  </si>
  <si>
    <t>Shuma</t>
  </si>
  <si>
    <t xml:space="preserve">              Shuma</t>
  </si>
  <si>
    <t>II-  Shpenzime te tjera te shfrytezimit</t>
  </si>
  <si>
    <t xml:space="preserve"> leke</t>
  </si>
  <si>
    <t xml:space="preserve">Nipt: </t>
  </si>
  <si>
    <t>5-Te tjera ne shfrytezim</t>
  </si>
  <si>
    <t>Fitimi i pashperndare</t>
  </si>
  <si>
    <t xml:space="preserve">Fitimi (humbje) neto per periudhen kontabel </t>
  </si>
  <si>
    <r>
      <t xml:space="preserve">                                   </t>
    </r>
    <r>
      <rPr>
        <b/>
        <sz val="11"/>
        <rFont val="Calibri"/>
        <family val="2"/>
      </rPr>
      <t xml:space="preserve">                                      PASQYRA E LEVIZJES TE KAPITALIT</t>
    </r>
  </si>
  <si>
    <r>
      <t xml:space="preserve">                                                                              </t>
    </r>
    <r>
      <rPr>
        <b/>
        <sz val="14"/>
        <rFont val="Calibri"/>
        <family val="2"/>
      </rPr>
      <t xml:space="preserve">   PASQYRA E AMORTIZIMEVE</t>
    </r>
  </si>
  <si>
    <t>Nr.</t>
  </si>
  <si>
    <t>Emri</t>
  </si>
  <si>
    <t>Monedha</t>
  </si>
  <si>
    <t>Gjendja</t>
  </si>
  <si>
    <t>Gjendja ne mon.baze lek</t>
  </si>
  <si>
    <t>Lek</t>
  </si>
  <si>
    <t>Total</t>
  </si>
  <si>
    <t>Llogaria Bankare</t>
  </si>
  <si>
    <t xml:space="preserve">Emertimi dhe Forma ligjore </t>
  </si>
  <si>
    <t>NIPT-i</t>
  </si>
  <si>
    <t xml:space="preserve">Adresa e Selise </t>
  </si>
  <si>
    <t>Data e krijimit</t>
  </si>
  <si>
    <t>Nr. Regjistrit Tregetar</t>
  </si>
  <si>
    <t xml:space="preserve">Veprimtaria  Kryesore </t>
  </si>
  <si>
    <t xml:space="preserve">       PASQYRAT   FINANCIARE </t>
  </si>
  <si>
    <t xml:space="preserve">              (Ne zbatim te Standartit Kombetar te Kontabilitetit  Nr. 2 dhe </t>
  </si>
  <si>
    <t xml:space="preserve">         Ligjit  nr. 9228 Date 29.04.2004 Per Kontabilitetin dhe Pasqyrat Financiare)</t>
  </si>
  <si>
    <t xml:space="preserve">Pasqyra Financiare  jane individuale </t>
  </si>
  <si>
    <t>Pasqyra Financiare  jane  te konsoliduara</t>
  </si>
  <si>
    <t xml:space="preserve">Pasqyra Financiare  jane  te shprehura ne </t>
  </si>
  <si>
    <t xml:space="preserve">Pasqyra Financiare  jane  te rrumbullakosura ne </t>
  </si>
  <si>
    <t xml:space="preserve">Periudha Kontabel e Pasqyrave Financiare </t>
  </si>
  <si>
    <t xml:space="preserve">Nga </t>
  </si>
  <si>
    <t xml:space="preserve">Deri </t>
  </si>
  <si>
    <t>Muajt</t>
  </si>
  <si>
    <t>Shitje</t>
  </si>
  <si>
    <t>Blerje</t>
  </si>
  <si>
    <t>TVSH e</t>
  </si>
  <si>
    <t>Vlere e</t>
  </si>
  <si>
    <t>TVSH</t>
  </si>
  <si>
    <t>Llogaritur</t>
  </si>
  <si>
    <t>Tatueshme</t>
  </si>
  <si>
    <t>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</si>
  <si>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</si>
  <si>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</si>
  <si>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</si>
  <si>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</si>
  <si>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</si>
  <si>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</si>
  <si>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</si>
  <si>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</si>
  <si>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</si>
  <si>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</si>
  <si>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</si>
  <si>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</si>
  <si>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Pasqyra e Fluksit te Parase (Metoda direkte)</t>
  </si>
  <si>
    <t>Parate e arketuara nga klientet</t>
  </si>
  <si>
    <t>Parate e paguara ndaj furnitoreve dhe punonjesve (-)</t>
  </si>
  <si>
    <t>Paga dhe Sigurime Shoqerore</t>
  </si>
  <si>
    <t>Interesi I arketuar</t>
  </si>
  <si>
    <t>Dividentet e arketuar</t>
  </si>
  <si>
    <t>Pagesa e detyrimeve te tjera (Taksa, Tvsh etj) (-)</t>
  </si>
  <si>
    <t>Efekti I ndryshimeve ne politikat kontabel</t>
  </si>
  <si>
    <t>Pozicioni I rregulluar</t>
  </si>
  <si>
    <t>Dividentet e paguar</t>
  </si>
  <si>
    <t>Rritje e rezerves se kapitalit</t>
  </si>
  <si>
    <t>Emetimi I aksioneve</t>
  </si>
  <si>
    <t>Provizione</t>
  </si>
  <si>
    <t>Shpenzime te panjohura</t>
  </si>
  <si>
    <t>Credins Bank</t>
  </si>
  <si>
    <t>Euro</t>
  </si>
  <si>
    <t xml:space="preserve">Llogari e kerkesa te tjera te arktueshme </t>
  </si>
  <si>
    <t>Shpenzime per tu shperndare</t>
  </si>
  <si>
    <t xml:space="preserve">Aktivet te tjera  afatgjata </t>
  </si>
  <si>
    <t>Shpenzim vlera e mbetur e A.A.Gj shitur</t>
  </si>
  <si>
    <t>Te ardhura nga shitja e pajisjeve</t>
  </si>
  <si>
    <t>Te ardhura nga kontribute ortaku</t>
  </si>
  <si>
    <t>Pagesa nga huamarrje afatgjata</t>
  </si>
  <si>
    <t>Dividente te paguar</t>
  </si>
  <si>
    <t>Blerje gjate vitit</t>
  </si>
  <si>
    <t>Internet + Telefon</t>
  </si>
  <si>
    <t>Prof. As. Dr. Agim Binaj</t>
  </si>
  <si>
    <t xml:space="preserve">Data e mbylljes  se Pasqyrave  Financiare </t>
  </si>
  <si>
    <t>Transport + T. doganore</t>
  </si>
  <si>
    <t xml:space="preserve">TVSH </t>
  </si>
  <si>
    <t>Gjendja ne fillim 01.01.2011 (+)</t>
  </si>
  <si>
    <t>Gjendja ne fund 31.12.2011 (-)</t>
  </si>
  <si>
    <t>Viti 2011</t>
  </si>
  <si>
    <t>Pozicioni me 31 dhjetor 2011</t>
  </si>
  <si>
    <t>Viti Ushtrimor 2011</t>
  </si>
  <si>
    <t xml:space="preserve">I- Mallra, lende te para sherbimi (KMSH)            </t>
  </si>
  <si>
    <t>Eksporte</t>
  </si>
  <si>
    <t>SHOQERIA "STAR TV" shpk</t>
  </si>
  <si>
    <t>K41907002C</t>
  </si>
  <si>
    <t>TIRANE</t>
  </si>
  <si>
    <t>01.06.2004</t>
  </si>
  <si>
    <t>31577, GJYKATA TIRANE</t>
  </si>
  <si>
    <t>SHERBIM TELEVIZIV (RTV) DHE ME KABELL</t>
  </si>
  <si>
    <t xml:space="preserve"> "STAR TV" shpk</t>
  </si>
  <si>
    <t>OLSI BUSHATI</t>
  </si>
  <si>
    <t>Huamarrjet (Qera Financiare))</t>
  </si>
  <si>
    <t>Tatim mbi te Ardhura</t>
  </si>
  <si>
    <t>Detyrime ndaj shtetit</t>
  </si>
  <si>
    <t>Parapagime me kontrate</t>
  </si>
  <si>
    <t>Kontribute te tjera</t>
  </si>
  <si>
    <t>Kontribute per investime</t>
  </si>
  <si>
    <t xml:space="preserve">Fitim (Humbjet) e pashperndara  </t>
  </si>
  <si>
    <t>Detyrime ndaj paleve te lidhura</t>
  </si>
  <si>
    <t>Rezerva per investime</t>
  </si>
  <si>
    <t>Te ardhura nga veprimtarita e TV</t>
  </si>
  <si>
    <t>Te ardhura te tjera</t>
  </si>
  <si>
    <r>
      <t>Mallrat,lendet e para dhe sherbimet</t>
    </r>
    <r>
      <rPr>
        <sz val="8"/>
        <rFont val="Calibri"/>
        <family val="2"/>
      </rPr>
      <t xml:space="preserve"> e TV (-)</t>
    </r>
  </si>
  <si>
    <t>Te ardhurat nga shitja e aktiveve afatgjata (+)</t>
  </si>
  <si>
    <r>
      <t>Shpenzimet e tatimit mbi fitimin</t>
    </r>
    <r>
      <rPr>
        <sz val="10"/>
        <rFont val="Calibri"/>
        <family val="2"/>
      </rPr>
      <t xml:space="preserve"> (10%)</t>
    </r>
  </si>
  <si>
    <t>11-Mjete transporti</t>
  </si>
  <si>
    <t>SHOQERIA "STAR TV" SHPK</t>
  </si>
  <si>
    <t>NIPT: K41907002C</t>
  </si>
  <si>
    <t>Societe Generale</t>
  </si>
  <si>
    <t>Intesa San Paolo</t>
  </si>
  <si>
    <t>BKT</t>
  </si>
  <si>
    <t>Olsi BUSHATI</t>
  </si>
  <si>
    <t>1. Afatgjata jo materiale (Sofware)</t>
  </si>
  <si>
    <t>2. Ndertesa</t>
  </si>
  <si>
    <t>3. Instalime. Paisje Telekomunikacioni</t>
  </si>
  <si>
    <t>4. Mjete Transporti</t>
  </si>
  <si>
    <t xml:space="preserve">5. Paisje Zyre dhe Informatike </t>
  </si>
  <si>
    <t xml:space="preserve">6. Te tjera </t>
  </si>
  <si>
    <t>Pagesa te tjera</t>
  </si>
  <si>
    <t>VITI 2012</t>
  </si>
  <si>
    <t xml:space="preserve">      01/01/2012</t>
  </si>
  <si>
    <t xml:space="preserve">      31/12/2012</t>
  </si>
  <si>
    <t xml:space="preserve">      20/03/2013</t>
  </si>
  <si>
    <t>Periudha: 01.01.2012 - 31.12.2012</t>
  </si>
  <si>
    <t>Viti 2012</t>
  </si>
  <si>
    <t>Pozicioni me 01 Janar 2011</t>
  </si>
  <si>
    <t>Viti Ushtrimor 2012</t>
  </si>
  <si>
    <t>Shenime sqaruese per  shpenzimet viti 2012</t>
  </si>
  <si>
    <t>1- Detyrime ndaj shtetit:</t>
  </si>
  <si>
    <t>Tvsh dhjetor = 126.228 leke</t>
  </si>
  <si>
    <t>Humbja e vitit 2010</t>
  </si>
  <si>
    <t>Shenim:</t>
  </si>
  <si>
    <t>Zbritet Humbja (-)                = -19.083.924 leke</t>
  </si>
  <si>
    <t>3- Detyrimi i Tatim Fitimit 2012:</t>
  </si>
  <si>
    <t>Pozicioni me 31 dhjetor 2012</t>
  </si>
  <si>
    <t>Bilance, etj</t>
  </si>
  <si>
    <t>Komision sherbimi</t>
  </si>
  <si>
    <t>Taksa &amp; Koncesione, patenta, etj</t>
  </si>
  <si>
    <t>Shenim : Per shpenzimet e panjohura = 1.391.337 x 10% = 139.133 lek eshte llogaritur tatim fitimi.</t>
  </si>
  <si>
    <t xml:space="preserve">Sipas bilancit    </t>
  </si>
  <si>
    <t xml:space="preserve">Gjate vitit 2012 </t>
  </si>
  <si>
    <t xml:space="preserve">Per tu paguar      </t>
  </si>
  <si>
    <t xml:space="preserve">Interesi (5%)      </t>
  </si>
  <si>
    <t xml:space="preserve">Mbi pagesa      </t>
  </si>
  <si>
    <t>Leke</t>
  </si>
  <si>
    <t>Te ardhura te periudhave te ardhshme qe maturohen ne 2012 = +18.097.413 leke</t>
  </si>
  <si>
    <t>1- Te ardhura sipas FDP                                                                     = 125.436.818 leke</t>
  </si>
  <si>
    <t>Pakesohen te ardhura qe maturohen ne vitet e ardhshme          = -29.205.424 leke</t>
  </si>
  <si>
    <t xml:space="preserve">               Te ardhura te konstatuara                                        = 114.328.807 leke</t>
  </si>
  <si>
    <t>2- Rezultati aktivitetit          = 43.897.871 leke</t>
  </si>
  <si>
    <r>
      <t>Tatim fitimi (10%)                 =</t>
    </r>
    <r>
      <rPr>
        <u/>
        <sz val="10"/>
        <rFont val="Calibri"/>
        <family val="2"/>
      </rPr>
      <t xml:space="preserve"> -2.620.528 leke</t>
    </r>
  </si>
  <si>
    <t xml:space="preserve">                             Fitimi Neto = 22.193.419 leke</t>
  </si>
  <si>
    <t>Tatim fitimi  = 1.063.842 leke</t>
  </si>
  <si>
    <t xml:space="preserve">          Shuma = 1.190.070 leke</t>
  </si>
  <si>
    <t>KKRt</t>
  </si>
  <si>
    <t>UKL</t>
  </si>
  <si>
    <t>ASC</t>
  </si>
  <si>
    <t>Gjendja e Furnitoreve me 31.12.2012</t>
  </si>
  <si>
    <t>ACG Shpk</t>
  </si>
  <si>
    <t>Bledi Trebicka</t>
  </si>
  <si>
    <t>Ismail Kadiu</t>
  </si>
  <si>
    <t>Nisatel  Shpk</t>
  </si>
  <si>
    <t>Lorenc Gjurgjaj</t>
  </si>
  <si>
    <t>Leko Hido</t>
  </si>
  <si>
    <t>Besnik Bozo</t>
  </si>
  <si>
    <t>Llesh Gjeta</t>
  </si>
  <si>
    <t>Albina Musa</t>
  </si>
  <si>
    <t>Armando Brahimaj</t>
  </si>
  <si>
    <t>Poljon Xhoga</t>
  </si>
  <si>
    <t>ERK  Auditim Shpk</t>
  </si>
  <si>
    <t>Klodjan Marku</t>
  </si>
  <si>
    <t>ABCom</t>
  </si>
  <si>
    <t>Gjendja e Klienteve me 31.12.2012</t>
  </si>
  <si>
    <t>Gjendja ne llogarite bankare me 31.12.2012</t>
  </si>
  <si>
    <t>STAR TV</t>
  </si>
  <si>
    <t>Ott-12</t>
  </si>
  <si>
    <t>imm</t>
  </si>
  <si>
    <t>Pasqyra e TVSH - 2012</t>
  </si>
  <si>
    <t>Brend.Vendit</t>
  </si>
  <si>
    <t>Importe</t>
  </si>
  <si>
    <t>Blerje te</t>
  </si>
  <si>
    <t xml:space="preserve">Shitje </t>
  </si>
  <si>
    <t>Vl.Tatuesh</t>
  </si>
  <si>
    <t>Zbritshme</t>
  </si>
  <si>
    <t>Perjashtuara</t>
  </si>
  <si>
    <t>te perjashtuara</t>
  </si>
  <si>
    <t>e zbritshme</t>
  </si>
  <si>
    <t>Gabimisht tek shitjet e perjashtuara eshte vendosur totali I shitjeve me tvsh. Sistemuar situata me shkrese ne tatime.</t>
  </si>
  <si>
    <t xml:space="preserve">Te ardhurat </t>
  </si>
  <si>
    <t>Sipas deklarimit ne tatim taksa</t>
  </si>
  <si>
    <t>Te ardhura te periudhave te ardhshme Celje</t>
  </si>
  <si>
    <t>Te ardhura te periudhave te ardhshme Gjendje</t>
  </si>
  <si>
    <t>Sipas sistemit</t>
  </si>
  <si>
    <t>DIFF</t>
  </si>
  <si>
    <t>Shpenzimet</t>
  </si>
  <si>
    <t>Shpenzimet totale sipas sitemit</t>
  </si>
  <si>
    <t>Llog</t>
  </si>
  <si>
    <t>Pershkrimi</t>
  </si>
  <si>
    <t>Vlera</t>
  </si>
  <si>
    <t>Shpenzime te panjohura te deklaruara me fature</t>
  </si>
  <si>
    <t>Cable Tv-content rights</t>
  </si>
  <si>
    <t>po</t>
  </si>
  <si>
    <t>Te parapaguara celje</t>
  </si>
  <si>
    <t>Shpenzime per sherbime te ndryshme</t>
  </si>
  <si>
    <t>Te parapaguara gjendje</t>
  </si>
  <si>
    <t>Komision Sherbimi</t>
  </si>
  <si>
    <t>Provizione Abcom</t>
  </si>
  <si>
    <t>Paga ndermjetes, honorare</t>
  </si>
  <si>
    <t>Sipas sistemit me fature</t>
  </si>
  <si>
    <t>Shpenz per koncesione, patenta, licensa dhe te ngjashme</t>
  </si>
  <si>
    <t>Transferime, udhetim, dieta</t>
  </si>
  <si>
    <t>Shpz.postare e telekom.</t>
  </si>
  <si>
    <t>Taksa dhe tarifa vendore</t>
  </si>
  <si>
    <t>Pagat dhe shperblimet e personelit</t>
  </si>
  <si>
    <t>Shpenzime Paga</t>
  </si>
  <si>
    <t>Sigurimet shoqerore dhe shendetesore</t>
  </si>
  <si>
    <t>Shpenzime sigurime shoqerore</t>
  </si>
  <si>
    <t>Gjoba dhe demshperblime</t>
  </si>
  <si>
    <t>Humbje nga kembimet valutore</t>
  </si>
  <si>
    <t>amortizim i AQ afatgjate</t>
  </si>
  <si>
    <t>Tatime mbi fitimet</t>
  </si>
  <si>
    <t>Personel jashte ndermarje</t>
  </si>
  <si>
    <t>Po</t>
  </si>
</sst>
</file>

<file path=xl/styles.xml><?xml version="1.0" encoding="utf-8"?>
<styleSheet xmlns="http://schemas.openxmlformats.org/spreadsheetml/2006/main">
  <numFmts count="44">
    <numFmt numFmtId="164" formatCode="&quot;$&quot;#,##0.00_);[Red]\(&quot;$&quot;#,##0.00\)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0.0"/>
    <numFmt numFmtId="169" formatCode="#,##0.0"/>
    <numFmt numFmtId="170" formatCode="#,##0;[Red]#,##0"/>
    <numFmt numFmtId="171" formatCode="&quot;$&quot;#,##0.000\ ;\(&quot;$&quot;#,##0.000\)"/>
    <numFmt numFmtId="172" formatCode="0.0_)\%;\(0.0\)\%;0.0_)\%;@_)_%"/>
    <numFmt numFmtId="173" formatCode="#,##0.0_)_%;\(#,##0.0\)_%;0.0_)_%;@_)_%"/>
    <numFmt numFmtId="174" formatCode="#,##0.0_);\(#,##0.0\)"/>
    <numFmt numFmtId="175" formatCode="#,##0.0_);\(#,##0.0\);#,##0.0_);@_)"/>
    <numFmt numFmtId="176" formatCode="0.0_)"/>
    <numFmt numFmtId="177" formatCode="&quot;$&quot;_(#,##0.00_);&quot;$&quot;\(#,##0.00\);&quot;$&quot;_(0.00_);@_)"/>
    <numFmt numFmtId="178" formatCode="#,##0.00_);\(#,##0.00\);0.00_);@_)"/>
    <numFmt numFmtId="179" formatCode="\€_(#,##0.00_);\€\(#,##0.00\);\€_(0.00_);@_)"/>
    <numFmt numFmtId="180" formatCode="0.00_)"/>
    <numFmt numFmtId="181" formatCode="#,##0_)\x;\(#,##0\)\x;0_)\x;@_)_x"/>
    <numFmt numFmtId="182" formatCode="#,##0.0_);[Red]\(#,##0.0\)"/>
    <numFmt numFmtId="183" formatCode="#,##0_)_x;\(#,##0\)_x;0_)_x;@_)_x"/>
    <numFmt numFmtId="184" formatCode="&quot;$&quot;#,##0.0_);[Red]\(&quot;$&quot;#,##0.0\)"/>
    <numFmt numFmtId="185" formatCode="#,##0.000_);\(#,##0.000\)"/>
    <numFmt numFmtId="186" formatCode="\£\ #,##0.000\ ;\(\£\ #,##0.000\)"/>
    <numFmt numFmtId="187" formatCode="\A\ &quot;$&quot;#,##0.00\ ;\(\A\ &quot;$&quot;#,##0.00\)"/>
    <numFmt numFmtId="188" formatCode="\A\ &quot;$&quot;#,##0.000\ ;\(\A\ &quot;$&quot;#,##0.000\)"/>
    <numFmt numFmtId="189" formatCode="#,##0;\(#,##0\)"/>
    <numFmt numFmtId="190" formatCode="0\A"/>
    <numFmt numFmtId="191" formatCode="#,##0.000_);[Red]\(#,##0.000\)"/>
    <numFmt numFmtId="192" formatCode="\$0.00;\(\$0.00\)"/>
    <numFmt numFmtId="193" formatCode="_([$€-2]* #,##0.00_);_([$€-2]* \(#,##0.00\);_([$€-2]* &quot;-&quot;??_)"/>
    <numFmt numFmtId="194" formatCode="0.0&quot;  &quot;"/>
    <numFmt numFmtId="195" formatCode="&quot;$&quot;#,##0.000"/>
    <numFmt numFmtId="196" formatCode="_-* #,##0_-;\(#,##0\);_-* &quot;–&quot;_-;_-@_-"/>
    <numFmt numFmtId="197" formatCode="_(* #,##0,_);_(* \(#,##0,\);_(* &quot;-&quot;_);_(@_)"/>
    <numFmt numFmtId="198" formatCode="0.0%"/>
    <numFmt numFmtId="199" formatCode="#,##0;\(#,##0\);\–;@"/>
    <numFmt numFmtId="200" formatCode="m/d/yy;@"/>
    <numFmt numFmtId="201" formatCode="_-* #,##0\ _G_R_D_-;\-* #,##0\ _G_R_D_-;_-* &quot;-&quot;\ _G_R_D_-;_-@_-"/>
    <numFmt numFmtId="202" formatCode="_-* #,##0.00\ _G_R_D_-;\-* #,##0.00\ _G_R_D_-;_-* &quot;-&quot;??\ _G_R_D_-;_-@_-"/>
    <numFmt numFmtId="203" formatCode="_-* #,##0\ &quot;GRD&quot;_-;\-* #,##0\ &quot;GRD&quot;_-;_-* &quot;-&quot;\ &quot;GRD&quot;_-;_-@_-"/>
    <numFmt numFmtId="204" formatCode="_-* #,##0.00\ &quot;GRD&quot;_-;\-* #,##0.00\ &quot;GRD&quot;_-;_-* &quot;-&quot;??\ &quot;GRD&quot;_-;_-@_-"/>
    <numFmt numFmtId="205" formatCode="_-* #,##0_р_._-;\-* #,##0_р_._-;_-* &quot;-&quot;_р_._-;_-@_-"/>
    <numFmt numFmtId="206" formatCode="_(* #,##0.0_);_(* \(#,##0.0\);_(* &quot;-&quot;?_);@_)"/>
    <numFmt numFmtId="207" formatCode="0.000%"/>
  </numFmts>
  <fonts count="14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7"/>
      <name val="Calibri"/>
      <family val="2"/>
    </font>
    <font>
      <b/>
      <sz val="8"/>
      <name val="Calibri"/>
      <family val="2"/>
    </font>
    <font>
      <b/>
      <sz val="6"/>
      <name val="Calibri"/>
      <family val="2"/>
    </font>
    <font>
      <sz val="10"/>
      <color indexed="8"/>
      <name val="Calibri"/>
      <family val="2"/>
    </font>
    <font>
      <sz val="11"/>
      <name val="Calibri"/>
      <family val="2"/>
    </font>
    <font>
      <b/>
      <u/>
      <sz val="12"/>
      <name val="Calibri"/>
      <family val="2"/>
    </font>
    <font>
      <sz val="10"/>
      <color indexed="10"/>
      <name val="Calibri"/>
      <family val="2"/>
    </font>
    <font>
      <u/>
      <sz val="12"/>
      <name val="Calibri"/>
      <family val="2"/>
    </font>
    <font>
      <b/>
      <sz val="16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4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Helv"/>
    </font>
    <font>
      <sz val="10"/>
      <name val="Arial"/>
      <family val="2"/>
    </font>
    <font>
      <sz val="10"/>
      <name val="Helv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ms Rmn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sz val="8"/>
      <name val="Arial"/>
      <family val="2"/>
    </font>
    <font>
      <sz val="11"/>
      <color indexed="20"/>
      <name val="Calibri"/>
      <family val="2"/>
    </font>
    <font>
      <sz val="9"/>
      <color indexed="9"/>
      <name val="Times New Roman"/>
      <family val="1"/>
    </font>
    <font>
      <sz val="8"/>
      <color indexed="12"/>
      <name val="Arial"/>
      <family val="2"/>
    </font>
    <font>
      <sz val="10"/>
      <name val="Arial Narrow"/>
      <family val="2"/>
      <charset val="204"/>
    </font>
    <font>
      <b/>
      <sz val="8"/>
      <name val="Arial"/>
      <family val="2"/>
    </font>
    <font>
      <sz val="9"/>
      <name val="Arial"/>
      <family val="2"/>
    </font>
    <font>
      <b/>
      <sz val="11"/>
      <color indexed="52"/>
      <name val="Calibri"/>
      <family val="2"/>
    </font>
    <font>
      <b/>
      <sz val="10"/>
      <name val="Helv"/>
    </font>
    <font>
      <sz val="8"/>
      <name val="Trebuchet MS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8"/>
      <color indexed="12"/>
      <name val="Helv"/>
    </font>
    <font>
      <sz val="8"/>
      <name val="Times New Roman"/>
      <family val="1"/>
    </font>
    <font>
      <b/>
      <sz val="24"/>
      <name val="Times New Roman"/>
      <family val="1"/>
    </font>
    <font>
      <sz val="11"/>
      <color indexed="12"/>
      <name val="Book Antiqua"/>
      <family val="1"/>
    </font>
    <font>
      <sz val="9"/>
      <name val="Times New Roman"/>
      <family val="1"/>
    </font>
    <font>
      <b/>
      <sz val="9.5"/>
      <color indexed="10"/>
      <name val="MS Sans Serif"/>
      <family val="2"/>
    </font>
    <font>
      <i/>
      <sz val="11"/>
      <color indexed="23"/>
      <name val="Calibri"/>
      <family val="2"/>
    </font>
    <font>
      <b/>
      <sz val="9"/>
      <name val="Arial"/>
      <family val="2"/>
    </font>
    <font>
      <b/>
      <sz val="8.5"/>
      <color indexed="17"/>
      <name val="Arial"/>
      <family val="2"/>
    </font>
    <font>
      <sz val="11"/>
      <color indexed="17"/>
      <name val="Calibri"/>
      <family val="2"/>
    </font>
    <font>
      <sz val="7"/>
      <name val="Arial"/>
      <family val="2"/>
    </font>
    <font>
      <b/>
      <sz val="7"/>
      <color indexed="17"/>
      <name val="Arial"/>
      <family val="2"/>
    </font>
    <font>
      <sz val="8.5"/>
      <color indexed="8"/>
      <name val="Arial"/>
      <family val="2"/>
    </font>
    <font>
      <b/>
      <sz val="12"/>
      <name val="Helv"/>
    </font>
    <font>
      <b/>
      <u/>
      <sz val="12"/>
      <name val="Arial Narrow"/>
      <family val="2"/>
      <charset val="204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MS Sans Serif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Helvetica"/>
    </font>
    <font>
      <sz val="10"/>
      <name val="GS TheSans"/>
      <family val="2"/>
    </font>
    <font>
      <sz val="10"/>
      <color indexed="8"/>
      <name val="MS Sans Serif"/>
      <family val="2"/>
    </font>
    <font>
      <b/>
      <sz val="8"/>
      <name val="HelveticaNeue Condensed"/>
    </font>
    <font>
      <sz val="8"/>
      <name val="HelveticaNeue LightCond"/>
      <family val="2"/>
    </font>
    <font>
      <b/>
      <sz val="7"/>
      <name val="HelveticaNeue Condensed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8.5"/>
      <color indexed="8"/>
      <name val="Arial"/>
      <family val="2"/>
    </font>
    <font>
      <b/>
      <sz val="8"/>
      <name val="Trebuchet MS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sz val="10"/>
      <name val="Arial Greek"/>
      <charset val="161"/>
    </font>
    <font>
      <u/>
      <sz val="10"/>
      <color indexed="12"/>
      <name val="Arial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indexed="8"/>
      <name val="Calibri"/>
      <family val="2"/>
    </font>
    <font>
      <sz val="8"/>
      <color indexed="8"/>
      <name val="Arial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0"/>
      <name val="Calibri"/>
      <family val="2"/>
    </font>
    <font>
      <u/>
      <sz val="10"/>
      <name val="Calibri"/>
      <family val="2"/>
    </font>
    <font>
      <sz val="10"/>
      <color rgb="FFFF0000"/>
      <name val="Calibri"/>
      <family val="2"/>
    </font>
    <font>
      <sz val="10"/>
      <color indexed="8"/>
      <name val="Arial"/>
      <charset val="1"/>
    </font>
    <font>
      <b/>
      <i/>
      <u/>
      <sz val="10"/>
      <color indexed="8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b/>
      <i/>
      <sz val="8"/>
      <color rgb="FFFF0000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  <font>
      <b/>
      <i/>
      <sz val="8"/>
      <color rgb="FF0070C0"/>
      <name val="Arial"/>
      <family val="2"/>
    </font>
    <font>
      <sz val="8"/>
      <color rgb="FF0070C0"/>
      <name val="Arial"/>
      <family val="2"/>
    </font>
    <font>
      <i/>
      <sz val="8"/>
      <color rgb="FF0070C0"/>
      <name val="Arial"/>
      <family val="2"/>
    </font>
    <font>
      <b/>
      <i/>
      <u/>
      <sz val="8"/>
      <color indexed="62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6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gray0625">
        <fgColor indexed="10"/>
        <bgColor indexed="9"/>
      </patternFill>
    </fill>
    <fill>
      <patternFill patternType="lightGray">
        <fgColor indexed="14"/>
        <bgColor indexed="9"/>
      </patternFill>
    </fill>
    <fill>
      <patternFill patternType="solid">
        <fgColor indexed="55"/>
      </patternFill>
    </fill>
    <fill>
      <patternFill patternType="lightGray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94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94">
    <xf numFmtId="0" fontId="0" fillId="0" borderId="0" applyNumberFormat="0" applyFill="0" applyBorder="0" applyAlignment="0" applyProtection="0"/>
    <xf numFmtId="171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0" fontId="33" fillId="0" borderId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2" borderId="0" applyNumberFormat="0" applyFont="0" applyAlignment="0" applyProtection="0"/>
    <xf numFmtId="0" fontId="32" fillId="2" borderId="0" applyNumberFormat="0" applyFont="0" applyAlignment="0" applyProtection="0"/>
    <xf numFmtId="0" fontId="32" fillId="2" borderId="0" applyNumberFormat="0" applyFont="0" applyAlignment="0" applyProtection="0"/>
    <xf numFmtId="0" fontId="32" fillId="2" borderId="0" applyNumberFormat="0" applyFont="0" applyAlignment="0" applyProtection="0"/>
    <xf numFmtId="0" fontId="32" fillId="2" borderId="0" applyNumberFormat="0" applyFont="0" applyAlignment="0" applyProtection="0"/>
    <xf numFmtId="0" fontId="32" fillId="2" borderId="0" applyNumberFormat="0" applyFont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3" fontId="32" fillId="0" borderId="0" applyFont="0" applyFill="0" applyBorder="0" applyProtection="0">
      <alignment horizontal="right"/>
    </xf>
    <xf numFmtId="183" fontId="32" fillId="0" borderId="0" applyFont="0" applyFill="0" applyBorder="0" applyProtection="0">
      <alignment horizontal="right"/>
    </xf>
    <xf numFmtId="183" fontId="32" fillId="0" borderId="0" applyFont="0" applyFill="0" applyBorder="0" applyProtection="0">
      <alignment horizontal="right"/>
    </xf>
    <xf numFmtId="183" fontId="32" fillId="0" borderId="0" applyFont="0" applyFill="0" applyBorder="0" applyProtection="0">
      <alignment horizontal="right"/>
    </xf>
    <xf numFmtId="183" fontId="32" fillId="0" borderId="0" applyFont="0" applyFill="0" applyBorder="0" applyProtection="0">
      <alignment horizontal="right"/>
    </xf>
    <xf numFmtId="183" fontId="32" fillId="0" borderId="0" applyFont="0" applyFill="0" applyBorder="0" applyProtection="0">
      <alignment horizontal="right"/>
    </xf>
    <xf numFmtId="183" fontId="32" fillId="0" borderId="0" applyFont="0" applyFill="0" applyBorder="0" applyProtection="0">
      <alignment horizontal="right"/>
    </xf>
    <xf numFmtId="183" fontId="32" fillId="0" borderId="0" applyFont="0" applyFill="0" applyBorder="0" applyProtection="0">
      <alignment horizontal="right"/>
    </xf>
    <xf numFmtId="183" fontId="32" fillId="0" borderId="0" applyFont="0" applyFill="0" applyBorder="0" applyProtection="0">
      <alignment horizontal="right"/>
    </xf>
    <xf numFmtId="183" fontId="32" fillId="0" borderId="0" applyFont="0" applyFill="0" applyBorder="0" applyProtection="0">
      <alignment horizontal="right"/>
    </xf>
    <xf numFmtId="183" fontId="32" fillId="0" borderId="0" applyFont="0" applyFill="0" applyBorder="0" applyProtection="0">
      <alignment horizontal="right"/>
    </xf>
    <xf numFmtId="183" fontId="32" fillId="0" borderId="0" applyFont="0" applyFill="0" applyBorder="0" applyProtection="0">
      <alignment horizontal="right"/>
    </xf>
    <xf numFmtId="184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0" applyNumberFormat="0" applyFill="0" applyBorder="0" applyProtection="0">
      <alignment vertical="top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0" applyNumberFormat="0" applyFill="0" applyBorder="0" applyProtection="0">
      <alignment vertical="top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6" fillId="0" borderId="1" applyNumberFormat="0" applyFill="0" applyAlignment="0" applyProtection="0"/>
    <xf numFmtId="0" fontId="36" fillId="0" borderId="1" applyNumberFormat="0" applyFill="0" applyAlignment="0" applyProtection="0"/>
    <xf numFmtId="0" fontId="36" fillId="0" borderId="1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6" fillId="0" borderId="1" applyNumberFormat="0" applyFill="0" applyAlignment="0" applyProtection="0"/>
    <xf numFmtId="0" fontId="36" fillId="0" borderId="1" applyNumberFormat="0" applyFill="0" applyAlignment="0" applyProtection="0"/>
    <xf numFmtId="0" fontId="36" fillId="0" borderId="1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7" fillId="0" borderId="2" applyNumberFormat="0" applyFill="0" applyProtection="0">
      <alignment horizontal="center"/>
    </xf>
    <xf numFmtId="0" fontId="37" fillId="0" borderId="2" applyNumberFormat="0" applyFill="0" applyProtection="0">
      <alignment horizontal="center"/>
    </xf>
    <xf numFmtId="0" fontId="37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7" fillId="0" borderId="2" applyNumberFormat="0" applyFill="0" applyProtection="0">
      <alignment horizontal="center"/>
    </xf>
    <xf numFmtId="0" fontId="37" fillId="0" borderId="2" applyNumberFormat="0" applyFill="0" applyProtection="0">
      <alignment horizontal="center"/>
    </xf>
    <xf numFmtId="0" fontId="37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2" applyNumberFormat="0" applyFill="0" applyProtection="0">
      <alignment horizontal="center"/>
    </xf>
    <xf numFmtId="0" fontId="32" fillId="0" borderId="3" applyNumberFormat="0" applyFont="0" applyFill="0" applyAlignment="0" applyProtection="0"/>
    <xf numFmtId="0" fontId="32" fillId="0" borderId="3" applyNumberFormat="0" applyFont="0" applyFill="0" applyAlignment="0" applyProtection="0"/>
    <xf numFmtId="0" fontId="32" fillId="0" borderId="3" applyNumberFormat="0" applyFont="0" applyFill="0" applyAlignment="0" applyProtection="0"/>
    <xf numFmtId="0" fontId="32" fillId="0" borderId="3" applyNumberFormat="0" applyFont="0" applyFill="0" applyAlignment="0" applyProtection="0"/>
    <xf numFmtId="0" fontId="32" fillId="0" borderId="3" applyNumberFormat="0" applyFont="0" applyFill="0" applyAlignment="0" applyProtection="0"/>
    <xf numFmtId="0" fontId="32" fillId="0" borderId="3" applyNumberFormat="0" applyFont="0" applyFill="0" applyAlignment="0" applyProtection="0"/>
    <xf numFmtId="0" fontId="32" fillId="0" borderId="3" applyNumberFormat="0" applyFont="0" applyFill="0" applyAlignment="0" applyProtection="0"/>
    <xf numFmtId="0" fontId="32" fillId="0" borderId="3" applyNumberFormat="0" applyFont="0" applyFill="0" applyAlignment="0" applyProtection="0"/>
    <xf numFmtId="0" fontId="32" fillId="0" borderId="3" applyNumberFormat="0" applyFont="0" applyFill="0" applyAlignment="0" applyProtection="0"/>
    <xf numFmtId="0" fontId="32" fillId="0" borderId="3" applyNumberFormat="0" applyFont="0" applyFill="0" applyAlignment="0" applyProtection="0"/>
    <xf numFmtId="0" fontId="32" fillId="0" borderId="3" applyNumberFormat="0" applyFont="0" applyFill="0" applyAlignment="0" applyProtection="0"/>
    <xf numFmtId="0" fontId="32" fillId="0" borderId="3" applyNumberFormat="0" applyFont="0" applyFill="0" applyAlignment="0" applyProtection="0"/>
    <xf numFmtId="0" fontId="32" fillId="0" borderId="3" applyNumberFormat="0" applyFont="0" applyFill="0" applyAlignment="0" applyProtection="0"/>
    <xf numFmtId="0" fontId="32" fillId="0" borderId="3" applyNumberFormat="0" applyFont="0" applyFill="0" applyAlignment="0" applyProtection="0"/>
    <xf numFmtId="0" fontId="32" fillId="0" borderId="3" applyNumberFormat="0" applyFont="0" applyFill="0" applyAlignment="0" applyProtection="0"/>
    <xf numFmtId="0" fontId="32" fillId="0" borderId="3" applyNumberFormat="0" applyFont="0" applyFill="0" applyAlignment="0" applyProtection="0"/>
    <xf numFmtId="0" fontId="32" fillId="0" borderId="3" applyNumberFormat="0" applyFont="0" applyFill="0" applyAlignment="0" applyProtection="0"/>
    <xf numFmtId="0" fontId="32" fillId="0" borderId="3" applyNumberFormat="0" applyFont="0" applyFill="0" applyAlignment="0" applyProtection="0"/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0" fontId="32" fillId="0" borderId="0" applyNumberFormat="0" applyFill="0" applyBorder="0" applyProtection="0">
      <alignment horizontal="centerContinuous"/>
    </xf>
    <xf numFmtId="186" fontId="31" fillId="0" borderId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3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2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2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1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187" fontId="41" fillId="0" borderId="0"/>
    <xf numFmtId="188" fontId="41" fillId="0" borderId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189" fontId="42" fillId="25" borderId="0" applyNumberFormat="0" applyFont="0" applyBorder="0" applyAlignment="0">
      <alignment horizontal="right"/>
    </xf>
    <xf numFmtId="190" fontId="43" fillId="25" borderId="4" applyFont="0">
      <alignment horizontal="right"/>
    </xf>
    <xf numFmtId="0" fontId="44" fillId="0" borderId="0" applyNumberFormat="0" applyFill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6" fillId="0" borderId="0" applyNumberFormat="0" applyFill="0" applyBorder="0" applyAlignment="0"/>
    <xf numFmtId="174" fontId="47" fillId="0" borderId="0"/>
    <xf numFmtId="0" fontId="48" fillId="0" borderId="0">
      <alignment horizontal="left" indent="2"/>
    </xf>
    <xf numFmtId="174" fontId="49" fillId="0" borderId="0"/>
    <xf numFmtId="206" fontId="50" fillId="0" borderId="0" applyAlignment="0" applyProtection="0"/>
    <xf numFmtId="2" fontId="44" fillId="26" borderId="0" applyNumberFormat="0" applyFont="0" applyBorder="0" applyAlignment="0" applyProtection="0"/>
    <xf numFmtId="0" fontId="51" fillId="3" borderId="5" applyNumberFormat="0" applyAlignment="0" applyProtection="0"/>
    <xf numFmtId="0" fontId="51" fillId="11" borderId="5" applyNumberFormat="0" applyAlignment="0" applyProtection="0"/>
    <xf numFmtId="0" fontId="51" fillId="11" borderId="5" applyNumberFormat="0" applyAlignment="0" applyProtection="0"/>
    <xf numFmtId="0" fontId="51" fillId="11" borderId="5" applyNumberFormat="0" applyAlignment="0" applyProtection="0"/>
    <xf numFmtId="0" fontId="51" fillId="11" borderId="5" applyNumberFormat="0" applyAlignment="0" applyProtection="0"/>
    <xf numFmtId="0" fontId="51" fillId="11" borderId="5" applyNumberFormat="0" applyAlignment="0" applyProtection="0"/>
    <xf numFmtId="0" fontId="52" fillId="0" borderId="0"/>
    <xf numFmtId="2" fontId="53" fillId="0" borderId="6" applyNumberFormat="0" applyFont="0" applyAlignment="0" applyProtection="0">
      <alignment horizontal="left"/>
    </xf>
    <xf numFmtId="0" fontId="54" fillId="27" borderId="7" applyNumberFormat="0" applyAlignment="0" applyProtection="0"/>
    <xf numFmtId="0" fontId="54" fillId="27" borderId="7" applyNumberFormat="0" applyAlignment="0" applyProtection="0"/>
    <xf numFmtId="0" fontId="54" fillId="27" borderId="7" applyNumberFormat="0" applyAlignment="0" applyProtection="0"/>
    <xf numFmtId="0" fontId="54" fillId="27" borderId="7" applyNumberFormat="0" applyAlignment="0" applyProtection="0"/>
    <xf numFmtId="0" fontId="54" fillId="27" borderId="7" applyNumberFormat="0" applyAlignment="0" applyProtection="0"/>
    <xf numFmtId="0" fontId="54" fillId="27" borderId="7" applyNumberFormat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38" fontId="56" fillId="0" borderId="0">
      <alignment horizontal="center"/>
      <protection locked="0"/>
    </xf>
    <xf numFmtId="166" fontId="3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2" fillId="0" borderId="0" applyFont="0" applyFill="0" applyBorder="0" applyAlignment="0" applyProtection="0"/>
    <xf numFmtId="3" fontId="55" fillId="0" borderId="0">
      <alignment vertical="top"/>
    </xf>
    <xf numFmtId="166" fontId="39" fillId="0" borderId="0" applyFont="0" applyFill="0" applyBorder="0" applyAlignment="0" applyProtection="0"/>
    <xf numFmtId="169" fontId="57" fillId="0" borderId="0"/>
    <xf numFmtId="4" fontId="57" fillId="0" borderId="0"/>
    <xf numFmtId="191" fontId="57" fillId="0" borderId="0"/>
    <xf numFmtId="0" fontId="58" fillId="0" borderId="0" applyNumberFormat="0" applyFill="0" applyBorder="0">
      <alignment horizontal="right"/>
    </xf>
    <xf numFmtId="164" fontId="59" fillId="0" borderId="8">
      <protection locked="0"/>
    </xf>
    <xf numFmtId="184" fontId="57" fillId="0" borderId="0"/>
    <xf numFmtId="192" fontId="60" fillId="0" borderId="0" applyFont="0" applyFill="0" applyBorder="0" applyAlignment="0" applyProtection="0">
      <alignment horizontal="right"/>
    </xf>
    <xf numFmtId="9" fontId="61" fillId="0" borderId="9" applyNumberFormat="0" applyBorder="0" applyAlignment="0">
      <protection locked="0"/>
    </xf>
    <xf numFmtId="193" fontId="32" fillId="0" borderId="0" applyFont="0" applyFill="0" applyBorder="0" applyAlignment="0" applyProtection="0"/>
    <xf numFmtId="193" fontId="32" fillId="0" borderId="0" applyFont="0" applyFill="0" applyBorder="0" applyAlignment="0" applyProtection="0"/>
    <xf numFmtId="193" fontId="32" fillId="0" borderId="0" applyFont="0" applyFill="0" applyBorder="0" applyAlignment="0" applyProtection="0"/>
    <xf numFmtId="193" fontId="32" fillId="0" borderId="0" applyFont="0" applyFill="0" applyBorder="0" applyAlignment="0" applyProtection="0"/>
    <xf numFmtId="193" fontId="32" fillId="0" borderId="0" applyFont="0" applyFill="0" applyBorder="0" applyAlignment="0" applyProtection="0"/>
    <xf numFmtId="193" fontId="32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94" fontId="44" fillId="28" borderId="10" applyNumberFormat="0" applyFont="0" applyBorder="0" applyAlignment="0" applyProtection="0">
      <alignment horizontal="right"/>
    </xf>
    <xf numFmtId="195" fontId="32" fillId="0" borderId="0">
      <alignment horizontal="right"/>
    </xf>
    <xf numFmtId="195" fontId="32" fillId="0" borderId="0">
      <alignment horizontal="right"/>
    </xf>
    <xf numFmtId="195" fontId="32" fillId="0" borderId="0">
      <alignment horizontal="right"/>
    </xf>
    <xf numFmtId="195" fontId="32" fillId="0" borderId="0">
      <alignment horizontal="right"/>
    </xf>
    <xf numFmtId="195" fontId="32" fillId="0" borderId="0">
      <alignment horizontal="right"/>
    </xf>
    <xf numFmtId="195" fontId="32" fillId="0" borderId="0">
      <alignment horizontal="right"/>
    </xf>
    <xf numFmtId="195" fontId="32" fillId="0" borderId="0">
      <alignment horizontal="right"/>
    </xf>
    <xf numFmtId="0" fontId="63" fillId="0" borderId="4" applyFont="0" applyFill="0" applyBorder="0" applyAlignment="0" applyProtection="0">
      <alignment horizontal="center"/>
    </xf>
    <xf numFmtId="1" fontId="44" fillId="0" borderId="0" applyNumberFormat="0" applyBorder="0" applyAlignment="0" applyProtection="0"/>
    <xf numFmtId="196" fontId="64" fillId="0" borderId="0">
      <alignment vertical="center"/>
    </xf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38" fontId="44" fillId="29" borderId="0" applyNumberFormat="0" applyBorder="0" applyAlignment="0" applyProtection="0"/>
    <xf numFmtId="49" fontId="66" fillId="0" borderId="0">
      <alignment horizontal="right"/>
    </xf>
    <xf numFmtId="49" fontId="67" fillId="0" borderId="0">
      <alignment horizontal="right"/>
    </xf>
    <xf numFmtId="196" fontId="68" fillId="0" borderId="0">
      <alignment vertical="center"/>
    </xf>
    <xf numFmtId="0" fontId="69" fillId="0" borderId="0">
      <alignment horizontal="left"/>
    </xf>
    <xf numFmtId="0" fontId="25" fillId="0" borderId="11" applyNumberFormat="0" applyAlignment="0" applyProtection="0">
      <alignment horizontal="left" vertical="center"/>
    </xf>
    <xf numFmtId="0" fontId="25" fillId="0" borderId="4">
      <alignment horizontal="left" vertical="center"/>
    </xf>
    <xf numFmtId="0" fontId="70" fillId="0" borderId="0">
      <alignment horizontal="left"/>
    </xf>
    <xf numFmtId="0" fontId="71" fillId="0" borderId="12" applyNumberFormat="0" applyFill="0" applyAlignment="0" applyProtection="0"/>
    <xf numFmtId="0" fontId="72" fillId="0" borderId="13" applyNumberFormat="0" applyFill="0" applyAlignment="0" applyProtection="0"/>
    <xf numFmtId="0" fontId="72" fillId="0" borderId="13" applyNumberFormat="0" applyFill="0" applyAlignment="0" applyProtection="0"/>
    <xf numFmtId="0" fontId="72" fillId="0" borderId="13" applyNumberFormat="0" applyFill="0" applyAlignment="0" applyProtection="0"/>
    <xf numFmtId="0" fontId="72" fillId="0" borderId="13" applyNumberFormat="0" applyFill="0" applyAlignment="0" applyProtection="0"/>
    <xf numFmtId="0" fontId="72" fillId="0" borderId="13" applyNumberFormat="0" applyFill="0" applyAlignment="0" applyProtection="0"/>
    <xf numFmtId="0" fontId="73" fillId="0" borderId="14" applyNumberFormat="0" applyFill="0" applyAlignment="0" applyProtection="0"/>
    <xf numFmtId="0" fontId="74" fillId="0" borderId="14" applyNumberFormat="0" applyFill="0" applyAlignment="0" applyProtection="0"/>
    <xf numFmtId="0" fontId="74" fillId="0" borderId="14" applyNumberFormat="0" applyFill="0" applyAlignment="0" applyProtection="0"/>
    <xf numFmtId="0" fontId="74" fillId="0" borderId="14" applyNumberFormat="0" applyFill="0" applyAlignment="0" applyProtection="0"/>
    <xf numFmtId="0" fontId="74" fillId="0" borderId="14" applyNumberFormat="0" applyFill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5" fillId="0" borderId="0"/>
    <xf numFmtId="0" fontId="77" fillId="5" borderId="5" applyNumberFormat="0" applyAlignment="0" applyProtection="0"/>
    <xf numFmtId="10" fontId="44" fillId="30" borderId="9" applyNumberFormat="0" applyBorder="0" applyAlignment="0" applyProtection="0"/>
    <xf numFmtId="0" fontId="77" fillId="5" borderId="5" applyNumberFormat="0" applyAlignment="0" applyProtection="0"/>
    <xf numFmtId="0" fontId="77" fillId="5" borderId="5" applyNumberFormat="0" applyAlignment="0" applyProtection="0"/>
    <xf numFmtId="0" fontId="77" fillId="5" borderId="5" applyNumberFormat="0" applyAlignment="0" applyProtection="0"/>
    <xf numFmtId="0" fontId="77" fillId="5" borderId="5" applyNumberFormat="0" applyAlignment="0" applyProtection="0"/>
    <xf numFmtId="0" fontId="77" fillId="5" borderId="5" applyNumberFormat="0" applyAlignment="0" applyProtection="0"/>
    <xf numFmtId="0" fontId="78" fillId="31" borderId="0" applyNumberFormat="0" applyFon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38" fontId="79" fillId="0" borderId="0"/>
    <xf numFmtId="38" fontId="80" fillId="0" borderId="0"/>
    <xf numFmtId="38" fontId="81" fillId="0" borderId="0"/>
    <xf numFmtId="38" fontId="82" fillId="0" borderId="0"/>
    <xf numFmtId="0" fontId="83" fillId="0" borderId="0"/>
    <xf numFmtId="0" fontId="83" fillId="0" borderId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23" fillId="0" borderId="0"/>
    <xf numFmtId="0" fontId="85" fillId="0" borderId="18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37" fontId="87" fillId="0" borderId="0"/>
    <xf numFmtId="180" fontId="8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55" fillId="0" borderId="0">
      <alignment vertical="top"/>
    </xf>
    <xf numFmtId="0" fontId="39" fillId="0" borderId="0"/>
    <xf numFmtId="0" fontId="32" fillId="0" borderId="0"/>
    <xf numFmtId="0" fontId="3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9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39" fillId="0" borderId="0"/>
    <xf numFmtId="0" fontId="39" fillId="0" borderId="0"/>
    <xf numFmtId="2" fontId="78" fillId="0" borderId="0" applyBorder="0" applyProtection="0"/>
    <xf numFmtId="0" fontId="2" fillId="0" borderId="0"/>
    <xf numFmtId="0" fontId="2" fillId="0" borderId="0"/>
    <xf numFmtId="0" fontId="32" fillId="0" borderId="0"/>
    <xf numFmtId="0" fontId="55" fillId="7" borderId="19" applyNumberFormat="0" applyFont="0" applyAlignment="0" applyProtection="0"/>
    <xf numFmtId="0" fontId="39" fillId="7" borderId="19" applyNumberFormat="0" applyFont="0" applyAlignment="0" applyProtection="0"/>
    <xf numFmtId="0" fontId="39" fillId="7" borderId="19" applyNumberFormat="0" applyFont="0" applyAlignment="0" applyProtection="0"/>
    <xf numFmtId="0" fontId="39" fillId="7" borderId="19" applyNumberFormat="0" applyFont="0" applyAlignment="0" applyProtection="0"/>
    <xf numFmtId="0" fontId="39" fillId="7" borderId="19" applyNumberFormat="0" applyFont="0" applyAlignment="0" applyProtection="0"/>
    <xf numFmtId="0" fontId="39" fillId="7" borderId="19" applyNumberFormat="0" applyFont="0" applyAlignment="0" applyProtection="0"/>
    <xf numFmtId="37" fontId="41" fillId="0" borderId="0"/>
    <xf numFmtId="39" fontId="41" fillId="0" borderId="0"/>
    <xf numFmtId="0" fontId="89" fillId="3" borderId="20" applyNumberFormat="0" applyAlignment="0" applyProtection="0"/>
    <xf numFmtId="0" fontId="89" fillId="11" borderId="20" applyNumberFormat="0" applyAlignment="0" applyProtection="0"/>
    <xf numFmtId="0" fontId="89" fillId="11" borderId="20" applyNumberFormat="0" applyAlignment="0" applyProtection="0"/>
    <xf numFmtId="0" fontId="89" fillId="11" borderId="20" applyNumberFormat="0" applyAlignment="0" applyProtection="0"/>
    <xf numFmtId="0" fontId="89" fillId="11" borderId="20" applyNumberFormat="0" applyAlignment="0" applyProtection="0"/>
    <xf numFmtId="0" fontId="89" fillId="11" borderId="20" applyNumberFormat="0" applyAlignment="0" applyProtection="0"/>
    <xf numFmtId="0" fontId="90" fillId="0" borderId="0" applyNumberFormat="0" applyFill="0" applyBorder="0">
      <alignment horizontal="left"/>
    </xf>
    <xf numFmtId="0" fontId="91" fillId="0" borderId="21" applyNumberFormat="0" applyAlignment="0" applyProtection="0"/>
    <xf numFmtId="0" fontId="92" fillId="32" borderId="0" applyNumberFormat="0" applyFont="0" applyBorder="0" applyAlignment="0" applyProtection="0"/>
    <xf numFmtId="0" fontId="44" fillId="33" borderId="22" applyNumberFormat="0" applyFont="0" applyBorder="0" applyAlignment="0" applyProtection="0">
      <alignment horizontal="center"/>
    </xf>
    <xf numFmtId="0" fontId="44" fillId="34" borderId="22" applyNumberFormat="0" applyFont="0" applyBorder="0" applyAlignment="0" applyProtection="0">
      <alignment horizontal="center"/>
    </xf>
    <xf numFmtId="0" fontId="92" fillId="0" borderId="23" applyNumberFormat="0" applyAlignment="0" applyProtection="0"/>
    <xf numFmtId="0" fontId="92" fillId="0" borderId="24" applyNumberFormat="0" applyAlignment="0" applyProtection="0"/>
    <xf numFmtId="0" fontId="91" fillId="0" borderId="25" applyNumberFormat="0" applyAlignment="0" applyProtection="0"/>
    <xf numFmtId="10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9" fontId="32" fillId="0" borderId="0" applyFont="0" applyFill="0" applyAlignment="0" applyProtection="0"/>
    <xf numFmtId="9" fontId="32" fillId="0" borderId="0" applyFont="0" applyFill="0" applyAlignment="0" applyProtection="0"/>
    <xf numFmtId="9" fontId="32" fillId="0" borderId="0" applyFont="0" applyFill="0" applyAlignment="0" applyProtection="0"/>
    <xf numFmtId="9" fontId="32" fillId="0" borderId="0" applyFont="0" applyFill="0" applyAlignment="0" applyProtection="0"/>
    <xf numFmtId="9" fontId="32" fillId="0" borderId="0" applyFont="0" applyFill="0" applyAlignment="0" applyProtection="0"/>
    <xf numFmtId="9" fontId="32" fillId="0" borderId="0" applyFont="0" applyFill="0" applyAlignment="0" applyProtection="0"/>
    <xf numFmtId="9" fontId="32" fillId="0" borderId="0" applyFont="0" applyFill="0" applyAlignment="0" applyProtection="0"/>
    <xf numFmtId="9" fontId="32" fillId="0" borderId="0" applyFont="0" applyFill="0" applyBorder="0" applyAlignment="0" applyProtection="0"/>
    <xf numFmtId="198" fontId="57" fillId="0" borderId="0"/>
    <xf numFmtId="0" fontId="93" fillId="0" borderId="0"/>
    <xf numFmtId="0" fontId="94" fillId="0" borderId="0"/>
    <xf numFmtId="0" fontId="95" fillId="0" borderId="26" applyNumberFormat="0" applyBorder="0" applyAlignment="0"/>
    <xf numFmtId="168" fontId="78" fillId="22" borderId="27" applyNumberFormat="0" applyFont="0" applyBorder="0" applyAlignment="0" applyProtection="0">
      <alignment horizontal="center"/>
    </xf>
    <xf numFmtId="1" fontId="93" fillId="35" borderId="0" applyNumberFormat="0" applyFont="0" applyBorder="0" applyAlignment="0">
      <alignment horizontal="left"/>
    </xf>
    <xf numFmtId="0" fontId="78" fillId="0" borderId="0"/>
    <xf numFmtId="0" fontId="55" fillId="0" borderId="0">
      <alignment vertical="top"/>
    </xf>
    <xf numFmtId="199" fontId="96" fillId="0" borderId="0" applyNumberFormat="0" applyFill="0" applyBorder="0" applyAlignment="0" applyProtection="0">
      <alignment horizontal="right" vertical="center" wrapText="1"/>
    </xf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>
      <protection locked="0"/>
    </xf>
    <xf numFmtId="0" fontId="99" fillId="0" borderId="10" applyNumberFormat="0" applyFill="0" applyProtection="0">
      <alignment horizontal="right"/>
    </xf>
    <xf numFmtId="0" fontId="85" fillId="0" borderId="0"/>
    <xf numFmtId="0" fontId="99" fillId="0" borderId="28" applyNumberFormat="0" applyProtection="0">
      <alignment horizontal="right"/>
    </xf>
    <xf numFmtId="0" fontId="100" fillId="0" borderId="29" applyNumberFormat="0" applyFill="0" applyProtection="0"/>
    <xf numFmtId="0" fontId="101" fillId="0" borderId="0">
      <alignment vertical="center"/>
    </xf>
    <xf numFmtId="0" fontId="64" fillId="0" borderId="0">
      <alignment vertical="center"/>
    </xf>
    <xf numFmtId="0" fontId="68" fillId="0" borderId="0">
      <alignment vertical="center"/>
    </xf>
    <xf numFmtId="200" fontId="102" fillId="33" borderId="30" applyNumberFormat="0" applyFont="0" applyAlignment="0">
      <alignment horizontal="center"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31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1" fontId="91" fillId="0" borderId="4" applyFill="0" applyProtection="0">
      <alignment horizontal="right"/>
    </xf>
    <xf numFmtId="0" fontId="108" fillId="0" borderId="0"/>
    <xf numFmtId="0" fontId="109" fillId="0" borderId="0" applyNumberFormat="0" applyFill="0" applyBorder="0" applyAlignment="0" applyProtection="0">
      <alignment vertical="top"/>
      <protection locked="0"/>
    </xf>
    <xf numFmtId="201" fontId="108" fillId="0" borderId="0" applyFont="0" applyFill="0" applyBorder="0" applyAlignment="0" applyProtection="0"/>
    <xf numFmtId="202" fontId="108" fillId="0" borderId="0" applyFont="0" applyFill="0" applyBorder="0" applyAlignment="0" applyProtection="0"/>
    <xf numFmtId="203" fontId="108" fillId="0" borderId="0" applyFont="0" applyFill="0" applyBorder="0" applyAlignment="0" applyProtection="0"/>
    <xf numFmtId="204" fontId="108" fillId="0" borderId="0" applyFont="0" applyFill="0" applyBorder="0" applyAlignment="0" applyProtection="0"/>
    <xf numFmtId="0" fontId="110" fillId="0" borderId="0" applyBorder="0"/>
    <xf numFmtId="205" fontId="111" fillId="0" borderId="9" applyAlignment="0">
      <alignment horizontal="left" vertical="center"/>
    </xf>
    <xf numFmtId="0" fontId="112" fillId="0" borderId="0" applyBorder="0">
      <alignment horizontal="left"/>
    </xf>
    <xf numFmtId="0" fontId="111" fillId="0" borderId="0" applyBorder="0"/>
    <xf numFmtId="0" fontId="2" fillId="0" borderId="0"/>
    <xf numFmtId="0" fontId="120" fillId="0" borderId="0">
      <alignment vertical="top"/>
    </xf>
    <xf numFmtId="0" fontId="1" fillId="0" borderId="0"/>
    <xf numFmtId="0" fontId="120" fillId="0" borderId="0">
      <alignment vertical="top"/>
    </xf>
    <xf numFmtId="0" fontId="2" fillId="0" borderId="0"/>
    <xf numFmtId="9" fontId="2" fillId="0" borderId="0" applyFont="0" applyFill="0" applyBorder="0" applyAlignment="0" applyProtection="0"/>
  </cellStyleXfs>
  <cellXfs count="573">
    <xf numFmtId="0" fontId="0" fillId="0" borderId="0" xfId="0"/>
    <xf numFmtId="0" fontId="4" fillId="0" borderId="0" xfId="902" applyFont="1" applyAlignment="1">
      <alignment horizontal="left"/>
    </xf>
    <xf numFmtId="0" fontId="5" fillId="0" borderId="0" xfId="902" applyFont="1" applyAlignment="1">
      <alignment horizontal="left"/>
    </xf>
    <xf numFmtId="0" fontId="5" fillId="0" borderId="0" xfId="902" applyFont="1"/>
    <xf numFmtId="0" fontId="6" fillId="0" borderId="0" xfId="902" applyFont="1"/>
    <xf numFmtId="0" fontId="4" fillId="0" borderId="0" xfId="902" applyFont="1" applyBorder="1" applyAlignment="1"/>
    <xf numFmtId="0" fontId="4" fillId="0" borderId="18" xfId="902" applyFont="1" applyBorder="1" applyAlignment="1"/>
    <xf numFmtId="0" fontId="7" fillId="29" borderId="33" xfId="902" applyFont="1" applyFill="1" applyBorder="1"/>
    <xf numFmtId="0" fontId="8" fillId="29" borderId="34" xfId="902" applyFont="1" applyFill="1" applyBorder="1"/>
    <xf numFmtId="0" fontId="8" fillId="29" borderId="34" xfId="902" applyFont="1" applyFill="1" applyBorder="1" applyAlignment="1">
      <alignment horizontal="center"/>
    </xf>
    <xf numFmtId="0" fontId="8" fillId="29" borderId="35" xfId="902" applyFont="1" applyFill="1" applyBorder="1" applyAlignment="1">
      <alignment horizontal="center"/>
    </xf>
    <xf numFmtId="0" fontId="6" fillId="0" borderId="35" xfId="902" applyFont="1" applyFill="1" applyBorder="1"/>
    <xf numFmtId="0" fontId="9" fillId="0" borderId="35" xfId="902" applyFont="1" applyFill="1" applyBorder="1"/>
    <xf numFmtId="167" fontId="9" fillId="0" borderId="35" xfId="735" applyNumberFormat="1" applyFont="1" applyFill="1" applyBorder="1" applyAlignment="1">
      <alignment horizontal="right"/>
    </xf>
    <xf numFmtId="0" fontId="6" fillId="0" borderId="36" xfId="902" applyFont="1" applyBorder="1"/>
    <xf numFmtId="3" fontId="6" fillId="0" borderId="36" xfId="902" applyNumberFormat="1" applyFont="1" applyBorder="1"/>
    <xf numFmtId="167" fontId="6" fillId="0" borderId="36" xfId="735" applyNumberFormat="1" applyFont="1" applyBorder="1" applyAlignment="1">
      <alignment horizontal="right"/>
    </xf>
    <xf numFmtId="167" fontId="6" fillId="0" borderId="36" xfId="735" applyNumberFormat="1" applyFont="1" applyBorder="1"/>
    <xf numFmtId="0" fontId="6" fillId="0" borderId="37" xfId="902" applyFont="1" applyBorder="1"/>
    <xf numFmtId="167" fontId="6" fillId="0" borderId="37" xfId="735" applyNumberFormat="1" applyFont="1" applyBorder="1"/>
    <xf numFmtId="0" fontId="6" fillId="0" borderId="37" xfId="902" applyFont="1" applyFill="1" applyBorder="1"/>
    <xf numFmtId="3" fontId="6" fillId="0" borderId="0" xfId="902" applyNumberFormat="1" applyFont="1" applyBorder="1"/>
    <xf numFmtId="0" fontId="6" fillId="0" borderId="38" xfId="902" applyFont="1" applyBorder="1"/>
    <xf numFmtId="0" fontId="6" fillId="0" borderId="39" xfId="902" applyFont="1" applyFill="1" applyBorder="1"/>
    <xf numFmtId="0" fontId="6" fillId="0" borderId="39" xfId="902" applyFont="1" applyBorder="1"/>
    <xf numFmtId="167" fontId="6" fillId="0" borderId="39" xfId="735" applyNumberFormat="1" applyFont="1" applyBorder="1"/>
    <xf numFmtId="167" fontId="6" fillId="0" borderId="37" xfId="735" applyNumberFormat="1" applyFont="1" applyBorder="1" applyAlignment="1">
      <alignment horizontal="right"/>
    </xf>
    <xf numFmtId="0" fontId="9" fillId="29" borderId="33" xfId="902" applyFont="1" applyFill="1" applyBorder="1"/>
    <xf numFmtId="0" fontId="4" fillId="29" borderId="11" xfId="902" applyFont="1" applyFill="1" applyBorder="1"/>
    <xf numFmtId="0" fontId="6" fillId="29" borderId="33" xfId="902" applyFont="1" applyFill="1" applyBorder="1"/>
    <xf numFmtId="0" fontId="9" fillId="0" borderId="33" xfId="902" applyFont="1" applyFill="1" applyBorder="1"/>
    <xf numFmtId="0" fontId="9" fillId="0" borderId="35" xfId="902" applyFont="1" applyFill="1" applyBorder="1" applyAlignment="1">
      <alignment horizontal="center"/>
    </xf>
    <xf numFmtId="0" fontId="6" fillId="0" borderId="40" xfId="902" applyFont="1" applyBorder="1"/>
    <xf numFmtId="167" fontId="6" fillId="0" borderId="39" xfId="735" applyNumberFormat="1" applyFont="1" applyBorder="1" applyAlignment="1">
      <alignment horizontal="right"/>
    </xf>
    <xf numFmtId="0" fontId="6" fillId="0" borderId="41" xfId="902" applyFont="1" applyBorder="1"/>
    <xf numFmtId="0" fontId="6" fillId="0" borderId="42" xfId="902" applyFont="1" applyBorder="1"/>
    <xf numFmtId="0" fontId="6" fillId="0" borderId="43" xfId="902" applyFont="1" applyBorder="1"/>
    <xf numFmtId="0" fontId="9" fillId="0" borderId="33" xfId="902" applyFont="1" applyFill="1" applyBorder="1" applyAlignment="1">
      <alignment horizontal="center"/>
    </xf>
    <xf numFmtId="0" fontId="6" fillId="0" borderId="44" xfId="902" applyFont="1" applyFill="1" applyBorder="1"/>
    <xf numFmtId="0" fontId="6" fillId="0" borderId="41" xfId="902" applyFont="1" applyFill="1" applyBorder="1"/>
    <xf numFmtId="0" fontId="9" fillId="29" borderId="35" xfId="902" applyFont="1" applyFill="1" applyBorder="1"/>
    <xf numFmtId="0" fontId="9" fillId="29" borderId="45" xfId="902" applyFont="1" applyFill="1" applyBorder="1" applyAlignment="1">
      <alignment horizontal="center"/>
    </xf>
    <xf numFmtId="0" fontId="6" fillId="0" borderId="46" xfId="902" applyFont="1" applyFill="1" applyBorder="1"/>
    <xf numFmtId="0" fontId="9" fillId="29" borderId="34" xfId="902" applyFont="1" applyFill="1" applyBorder="1"/>
    <xf numFmtId="0" fontId="6" fillId="0" borderId="0" xfId="902" applyFont="1" applyAlignment="1">
      <alignment horizontal="right"/>
    </xf>
    <xf numFmtId="0" fontId="10" fillId="0" borderId="0" xfId="902" applyFont="1" applyAlignment="1">
      <alignment horizontal="center"/>
    </xf>
    <xf numFmtId="0" fontId="8" fillId="0" borderId="0" xfId="902" applyFont="1"/>
    <xf numFmtId="0" fontId="7" fillId="0" borderId="0" xfId="902" applyFont="1"/>
    <xf numFmtId="0" fontId="9" fillId="0" borderId="0" xfId="902" applyFont="1"/>
    <xf numFmtId="0" fontId="5" fillId="29" borderId="35" xfId="902" applyFont="1" applyFill="1" applyBorder="1"/>
    <xf numFmtId="0" fontId="4" fillId="29" borderId="35" xfId="902" applyFont="1" applyFill="1" applyBorder="1" applyAlignment="1">
      <alignment horizontal="right"/>
    </xf>
    <xf numFmtId="0" fontId="5" fillId="29" borderId="47" xfId="902" applyFont="1" applyFill="1" applyBorder="1"/>
    <xf numFmtId="0" fontId="4" fillId="29" borderId="35" xfId="902" applyFont="1" applyFill="1" applyBorder="1"/>
    <xf numFmtId="0" fontId="4" fillId="0" borderId="39" xfId="902" applyFont="1" applyBorder="1"/>
    <xf numFmtId="0" fontId="4" fillId="0" borderId="47" xfId="902" applyFont="1" applyBorder="1"/>
    <xf numFmtId="167" fontId="5" fillId="0" borderId="47" xfId="735" applyNumberFormat="1" applyFont="1" applyBorder="1" applyAlignment="1">
      <alignment horizontal="right"/>
    </xf>
    <xf numFmtId="167" fontId="5" fillId="0" borderId="47" xfId="735" applyNumberFormat="1" applyFont="1" applyBorder="1"/>
    <xf numFmtId="0" fontId="4" fillId="0" borderId="37" xfId="902" applyFont="1" applyBorder="1"/>
    <xf numFmtId="0" fontId="5" fillId="0" borderId="37" xfId="902" applyFont="1" applyBorder="1" applyAlignment="1">
      <alignment wrapText="1"/>
    </xf>
    <xf numFmtId="167" fontId="5" fillId="0" borderId="37" xfId="735" applyNumberFormat="1" applyFont="1" applyBorder="1" applyAlignment="1">
      <alignment horizontal="right"/>
    </xf>
    <xf numFmtId="167" fontId="5" fillId="0" borderId="37" xfId="735" applyNumberFormat="1" applyFont="1" applyBorder="1"/>
    <xf numFmtId="0" fontId="6" fillId="0" borderId="0" xfId="902" applyFont="1" applyAlignment="1">
      <alignment wrapText="1"/>
    </xf>
    <xf numFmtId="3" fontId="6" fillId="0" borderId="0" xfId="902" applyNumberFormat="1" applyFont="1" applyAlignment="1">
      <alignment wrapText="1"/>
    </xf>
    <xf numFmtId="0" fontId="5" fillId="0" borderId="37" xfId="902" applyFont="1" applyBorder="1"/>
    <xf numFmtId="0" fontId="5" fillId="0" borderId="42" xfId="902" applyFont="1" applyBorder="1"/>
    <xf numFmtId="0" fontId="6" fillId="0" borderId="0" xfId="902" applyFont="1" applyFill="1"/>
    <xf numFmtId="0" fontId="5" fillId="0" borderId="47" xfId="902" applyFont="1" applyBorder="1"/>
    <xf numFmtId="0" fontId="5" fillId="0" borderId="44" xfId="902" applyFont="1" applyBorder="1"/>
    <xf numFmtId="0" fontId="5" fillId="0" borderId="39" xfId="902" applyFont="1" applyBorder="1" applyAlignment="1">
      <alignment wrapText="1"/>
    </xf>
    <xf numFmtId="167" fontId="5" fillId="0" borderId="39" xfId="735" applyNumberFormat="1" applyFont="1" applyBorder="1"/>
    <xf numFmtId="0" fontId="5" fillId="0" borderId="40" xfId="902" applyFont="1" applyBorder="1"/>
    <xf numFmtId="0" fontId="5" fillId="0" borderId="41" xfId="902" applyFont="1" applyBorder="1"/>
    <xf numFmtId="0" fontId="5" fillId="0" borderId="9" xfId="902" applyFont="1" applyBorder="1"/>
    <xf numFmtId="167" fontId="6" fillId="0" borderId="48" xfId="735" applyNumberFormat="1" applyFont="1" applyBorder="1"/>
    <xf numFmtId="0" fontId="5" fillId="0" borderId="46" xfId="902" applyFont="1" applyBorder="1"/>
    <xf numFmtId="0" fontId="5" fillId="0" borderId="43" xfId="902" applyFont="1" applyBorder="1"/>
    <xf numFmtId="167" fontId="5" fillId="0" borderId="43" xfId="735" applyNumberFormat="1" applyFont="1" applyBorder="1"/>
    <xf numFmtId="0" fontId="5" fillId="29" borderId="49" xfId="902" applyFont="1" applyFill="1" applyBorder="1"/>
    <xf numFmtId="0" fontId="4" fillId="29" borderId="49" xfId="902" applyFont="1" applyFill="1" applyBorder="1"/>
    <xf numFmtId="0" fontId="5" fillId="0" borderId="35" xfId="902" applyFont="1" applyBorder="1"/>
    <xf numFmtId="167" fontId="5" fillId="0" borderId="35" xfId="735" applyNumberFormat="1" applyFont="1" applyBorder="1" applyAlignment="1">
      <alignment horizontal="right"/>
    </xf>
    <xf numFmtId="167" fontId="5" fillId="0" borderId="35" xfId="735" applyNumberFormat="1" applyFont="1" applyBorder="1"/>
    <xf numFmtId="0" fontId="5" fillId="0" borderId="0" xfId="902" applyFont="1" applyBorder="1"/>
    <xf numFmtId="0" fontId="5" fillId="0" borderId="45" xfId="902" applyFont="1" applyBorder="1"/>
    <xf numFmtId="3" fontId="5" fillId="0" borderId="45" xfId="902" applyNumberFormat="1" applyFont="1" applyBorder="1"/>
    <xf numFmtId="3" fontId="5" fillId="0" borderId="0" xfId="902" applyNumberFormat="1" applyFont="1" applyBorder="1"/>
    <xf numFmtId="0" fontId="9" fillId="0" borderId="0" xfId="902" applyFont="1" applyAlignment="1">
      <alignment horizontal="center"/>
    </xf>
    <xf numFmtId="0" fontId="4" fillId="0" borderId="0" xfId="902" applyFont="1"/>
    <xf numFmtId="0" fontId="9" fillId="0" borderId="0" xfId="902" applyFont="1" applyAlignment="1">
      <alignment horizontal="right"/>
    </xf>
    <xf numFmtId="0" fontId="4" fillId="0" borderId="0" xfId="902" applyFont="1" applyAlignment="1">
      <alignment horizontal="justify"/>
    </xf>
    <xf numFmtId="0" fontId="9" fillId="29" borderId="35" xfId="902" applyFont="1" applyFill="1" applyBorder="1" applyAlignment="1">
      <alignment horizontal="center"/>
    </xf>
    <xf numFmtId="0" fontId="9" fillId="29" borderId="37" xfId="902" applyFont="1" applyFill="1" applyBorder="1" applyAlignment="1">
      <alignment wrapText="1"/>
    </xf>
    <xf numFmtId="0" fontId="6" fillId="0" borderId="37" xfId="902" applyFont="1" applyBorder="1" applyAlignment="1">
      <alignment wrapText="1"/>
    </xf>
    <xf numFmtId="3" fontId="6" fillId="0" borderId="37" xfId="902" applyNumberFormat="1" applyFont="1" applyBorder="1"/>
    <xf numFmtId="3" fontId="6" fillId="0" borderId="37" xfId="902" applyNumberFormat="1" applyFont="1" applyBorder="1" applyAlignment="1">
      <alignment horizontal="right"/>
    </xf>
    <xf numFmtId="0" fontId="6" fillId="0" borderId="42" xfId="902" applyFont="1" applyBorder="1" applyAlignment="1">
      <alignment wrapText="1"/>
    </xf>
    <xf numFmtId="3" fontId="6" fillId="0" borderId="42" xfId="902" applyNumberFormat="1" applyFont="1" applyBorder="1"/>
    <xf numFmtId="3" fontId="6" fillId="0" borderId="42" xfId="902" applyNumberFormat="1" applyFont="1" applyBorder="1" applyAlignment="1">
      <alignment horizontal="right"/>
    </xf>
    <xf numFmtId="3" fontId="6" fillId="0" borderId="43" xfId="902" applyNumberFormat="1" applyFont="1" applyBorder="1"/>
    <xf numFmtId="0" fontId="9" fillId="29" borderId="35" xfId="902" applyFont="1" applyFill="1" applyBorder="1" applyAlignment="1">
      <alignment wrapText="1"/>
    </xf>
    <xf numFmtId="0" fontId="6" fillId="0" borderId="49" xfId="902" applyFont="1" applyBorder="1"/>
    <xf numFmtId="3" fontId="6" fillId="0" borderId="49" xfId="902" applyNumberFormat="1" applyFont="1" applyBorder="1"/>
    <xf numFmtId="3" fontId="6" fillId="0" borderId="49" xfId="902" applyNumberFormat="1" applyFont="1" applyBorder="1" applyAlignment="1">
      <alignment horizontal="right"/>
    </xf>
    <xf numFmtId="3" fontId="6" fillId="0" borderId="35" xfId="902" applyNumberFormat="1" applyFont="1" applyBorder="1"/>
    <xf numFmtId="0" fontId="4" fillId="0" borderId="0" xfId="902" applyFont="1" applyAlignment="1">
      <alignment horizontal="center"/>
    </xf>
    <xf numFmtId="0" fontId="6" fillId="0" borderId="0" xfId="902" applyFont="1" applyAlignment="1">
      <alignment horizontal="center"/>
    </xf>
    <xf numFmtId="0" fontId="6" fillId="0" borderId="0" xfId="902" applyFont="1" applyBorder="1"/>
    <xf numFmtId="0" fontId="6" fillId="0" borderId="50" xfId="902" applyFont="1" applyBorder="1"/>
    <xf numFmtId="0" fontId="6" fillId="0" borderId="51" xfId="902" applyFont="1" applyBorder="1"/>
    <xf numFmtId="0" fontId="6" fillId="0" borderId="4" xfId="902" applyFont="1" applyBorder="1"/>
    <xf numFmtId="0" fontId="6" fillId="0" borderId="29" xfId="902" applyFont="1" applyBorder="1" applyAlignment="1">
      <alignment horizontal="center"/>
    </xf>
    <xf numFmtId="0" fontId="6" fillId="0" borderId="29" xfId="902" applyFont="1" applyBorder="1"/>
    <xf numFmtId="0" fontId="5" fillId="0" borderId="0" xfId="902" applyFont="1" applyAlignment="1">
      <alignment horizontal="right"/>
    </xf>
    <xf numFmtId="0" fontId="9" fillId="0" borderId="0" xfId="902" applyFont="1" applyAlignment="1">
      <alignment horizontal="left"/>
    </xf>
    <xf numFmtId="0" fontId="6" fillId="29" borderId="47" xfId="902" applyFont="1" applyFill="1" applyBorder="1" applyAlignment="1">
      <alignment horizontal="center"/>
    </xf>
    <xf numFmtId="0" fontId="14" fillId="29" borderId="47" xfId="902" applyFont="1" applyFill="1" applyBorder="1" applyAlignment="1">
      <alignment wrapText="1"/>
    </xf>
    <xf numFmtId="0" fontId="8" fillId="29" borderId="11" xfId="902" applyFont="1" applyFill="1" applyBorder="1"/>
    <xf numFmtId="0" fontId="8" fillId="29" borderId="50" xfId="902" applyFont="1" applyFill="1" applyBorder="1"/>
    <xf numFmtId="0" fontId="9" fillId="29" borderId="45" xfId="902" applyFont="1" applyFill="1" applyBorder="1"/>
    <xf numFmtId="0" fontId="6" fillId="29" borderId="38" xfId="902" applyFont="1" applyFill="1" applyBorder="1"/>
    <xf numFmtId="0" fontId="15" fillId="29" borderId="52" xfId="902" applyFont="1" applyFill="1" applyBorder="1" applyAlignment="1">
      <alignment wrapText="1"/>
    </xf>
    <xf numFmtId="0" fontId="14" fillId="29" borderId="53" xfId="902" applyFont="1" applyFill="1" applyBorder="1" applyAlignment="1">
      <alignment wrapText="1"/>
    </xf>
    <xf numFmtId="0" fontId="13" fillId="29" borderId="54" xfId="902" applyFont="1" applyFill="1" applyBorder="1" applyAlignment="1">
      <alignment wrapText="1"/>
    </xf>
    <xf numFmtId="0" fontId="14" fillId="29" borderId="55" xfId="902" applyFont="1" applyFill="1" applyBorder="1"/>
    <xf numFmtId="0" fontId="15" fillId="29" borderId="56" xfId="902" applyFont="1" applyFill="1" applyBorder="1" applyAlignment="1">
      <alignment wrapText="1"/>
    </xf>
    <xf numFmtId="0" fontId="14" fillId="29" borderId="56" xfId="902" applyFont="1" applyFill="1" applyBorder="1" applyAlignment="1">
      <alignment wrapText="1"/>
    </xf>
    <xf numFmtId="0" fontId="13" fillId="29" borderId="56" xfId="902" applyFont="1" applyFill="1" applyBorder="1" applyAlignment="1">
      <alignment wrapText="1"/>
    </xf>
    <xf numFmtId="0" fontId="15" fillId="29" borderId="57" xfId="902" applyFont="1" applyFill="1" applyBorder="1" applyAlignment="1">
      <alignment textRotation="90" wrapText="1"/>
    </xf>
    <xf numFmtId="3" fontId="6" fillId="0" borderId="0" xfId="902" applyNumberFormat="1" applyFont="1"/>
    <xf numFmtId="0" fontId="11" fillId="0" borderId="36" xfId="902" applyFont="1" applyBorder="1"/>
    <xf numFmtId="167" fontId="6" fillId="0" borderId="58" xfId="735" applyNumberFormat="1" applyFont="1" applyBorder="1"/>
    <xf numFmtId="167" fontId="6" fillId="0" borderId="27" xfId="735" applyNumberFormat="1" applyFont="1" applyBorder="1"/>
    <xf numFmtId="167" fontId="6" fillId="0" borderId="59" xfId="735" applyNumberFormat="1" applyFont="1" applyBorder="1"/>
    <xf numFmtId="167" fontId="6" fillId="0" borderId="60" xfId="735" applyNumberFormat="1" applyFont="1" applyBorder="1"/>
    <xf numFmtId="0" fontId="11" fillId="0" borderId="37" xfId="902" applyFont="1" applyBorder="1" applyAlignment="1">
      <alignment wrapText="1"/>
    </xf>
    <xf numFmtId="167" fontId="6" fillId="0" borderId="61" xfId="735" applyNumberFormat="1" applyFont="1" applyBorder="1"/>
    <xf numFmtId="167" fontId="6" fillId="0" borderId="9" xfId="735" applyNumberFormat="1" applyFont="1" applyBorder="1"/>
    <xf numFmtId="0" fontId="11" fillId="0" borderId="37" xfId="902" applyFont="1" applyBorder="1"/>
    <xf numFmtId="0" fontId="11" fillId="0" borderId="42" xfId="902" applyFont="1" applyBorder="1"/>
    <xf numFmtId="167" fontId="6" fillId="0" borderId="42" xfId="735" applyNumberFormat="1" applyFont="1" applyBorder="1"/>
    <xf numFmtId="167" fontId="6" fillId="0" borderId="62" xfId="735" applyNumberFormat="1" applyFont="1" applyBorder="1"/>
    <xf numFmtId="167" fontId="6" fillId="0" borderId="63" xfId="735" applyNumberFormat="1" applyFont="1" applyBorder="1"/>
    <xf numFmtId="167" fontId="6" fillId="0" borderId="64" xfId="735" applyNumberFormat="1" applyFont="1" applyBorder="1"/>
    <xf numFmtId="0" fontId="9" fillId="29" borderId="35" xfId="902" applyFont="1" applyFill="1" applyBorder="1" applyAlignment="1">
      <alignment horizontal="left"/>
    </xf>
    <xf numFmtId="167" fontId="6" fillId="0" borderId="65" xfId="735" applyNumberFormat="1" applyFont="1" applyBorder="1"/>
    <xf numFmtId="167" fontId="6" fillId="0" borderId="66" xfId="735" applyNumberFormat="1" applyFont="1" applyBorder="1"/>
    <xf numFmtId="167" fontId="6" fillId="0" borderId="67" xfId="735" applyNumberFormat="1" applyFont="1" applyBorder="1"/>
    <xf numFmtId="167" fontId="6" fillId="0" borderId="68" xfId="735" applyNumberFormat="1" applyFont="1" applyBorder="1"/>
    <xf numFmtId="167" fontId="6" fillId="0" borderId="0" xfId="902" applyNumberFormat="1" applyFont="1"/>
    <xf numFmtId="0" fontId="12" fillId="0" borderId="0" xfId="902" applyFont="1" applyBorder="1" applyAlignment="1"/>
    <xf numFmtId="0" fontId="9" fillId="29" borderId="47" xfId="902" applyFont="1" applyFill="1" applyBorder="1" applyAlignment="1">
      <alignment wrapText="1"/>
    </xf>
    <xf numFmtId="0" fontId="9" fillId="29" borderId="11" xfId="902" applyFont="1" applyFill="1" applyBorder="1" applyAlignment="1">
      <alignment wrapText="1"/>
    </xf>
    <xf numFmtId="0" fontId="9" fillId="29" borderId="11" xfId="902" applyFont="1" applyFill="1" applyBorder="1"/>
    <xf numFmtId="0" fontId="9" fillId="29" borderId="69" xfId="902" applyFont="1" applyFill="1" applyBorder="1"/>
    <xf numFmtId="0" fontId="9" fillId="29" borderId="38" xfId="902" applyFont="1" applyFill="1" applyBorder="1" applyAlignment="1">
      <alignment wrapText="1"/>
    </xf>
    <xf numFmtId="0" fontId="9" fillId="29" borderId="47" xfId="902" applyFont="1" applyFill="1" applyBorder="1"/>
    <xf numFmtId="167" fontId="9" fillId="0" borderId="37" xfId="735" applyNumberFormat="1" applyFont="1" applyBorder="1"/>
    <xf numFmtId="3" fontId="12" fillId="0" borderId="43" xfId="902" applyNumberFormat="1" applyFont="1" applyBorder="1" applyAlignment="1"/>
    <xf numFmtId="167" fontId="6" fillId="0" borderId="43" xfId="735" applyNumberFormat="1" applyFont="1" applyBorder="1"/>
    <xf numFmtId="3" fontId="9" fillId="0" borderId="0" xfId="902" applyNumberFormat="1" applyFont="1" applyBorder="1" applyAlignment="1">
      <alignment horizontal="center"/>
    </xf>
    <xf numFmtId="3" fontId="9" fillId="0" borderId="0" xfId="902" applyNumberFormat="1" applyFont="1" applyBorder="1"/>
    <xf numFmtId="0" fontId="4" fillId="0" borderId="0" xfId="902" applyFont="1" applyAlignment="1"/>
    <xf numFmtId="0" fontId="16" fillId="0" borderId="0" xfId="0" applyFont="1"/>
    <xf numFmtId="0" fontId="9" fillId="29" borderId="45" xfId="902" applyFont="1" applyFill="1" applyBorder="1" applyAlignment="1">
      <alignment wrapText="1"/>
    </xf>
    <xf numFmtId="0" fontId="9" fillId="29" borderId="11" xfId="902" applyFont="1" applyFill="1" applyBorder="1" applyAlignment="1">
      <alignment horizontal="center" wrapText="1"/>
    </xf>
    <xf numFmtId="167" fontId="9" fillId="0" borderId="37" xfId="735" applyNumberFormat="1" applyFont="1" applyBorder="1" applyAlignment="1"/>
    <xf numFmtId="0" fontId="18" fillId="0" borderId="0" xfId="902" applyFont="1"/>
    <xf numFmtId="3" fontId="9" fillId="0" borderId="0" xfId="902" applyNumberFormat="1" applyFont="1"/>
    <xf numFmtId="3" fontId="6" fillId="0" borderId="29" xfId="902" applyNumberFormat="1" applyFont="1" applyBorder="1"/>
    <xf numFmtId="0" fontId="9" fillId="0" borderId="4" xfId="902" applyFont="1" applyBorder="1" applyAlignment="1">
      <alignment horizontal="center"/>
    </xf>
    <xf numFmtId="0" fontId="9" fillId="0" borderId="0" xfId="902" applyFont="1" applyBorder="1" applyAlignment="1">
      <alignment horizontal="center"/>
    </xf>
    <xf numFmtId="0" fontId="9" fillId="0" borderId="29" xfId="902" applyFont="1" applyBorder="1" applyAlignment="1">
      <alignment horizontal="center"/>
    </xf>
    <xf numFmtId="169" fontId="6" fillId="0" borderId="0" xfId="902" applyNumberFormat="1" applyFont="1"/>
    <xf numFmtId="0" fontId="19" fillId="0" borderId="0" xfId="902" applyFont="1" applyBorder="1"/>
    <xf numFmtId="0" fontId="9" fillId="0" borderId="0" xfId="902" applyFont="1" applyBorder="1" applyAlignment="1">
      <alignment horizontal="right"/>
    </xf>
    <xf numFmtId="170" fontId="9" fillId="0" borderId="0" xfId="902" applyNumberFormat="1" applyFont="1"/>
    <xf numFmtId="0" fontId="19" fillId="0" borderId="0" xfId="902" applyFont="1"/>
    <xf numFmtId="0" fontId="6" fillId="0" borderId="0" xfId="902" applyFont="1" applyBorder="1" applyAlignment="1"/>
    <xf numFmtId="0" fontId="6" fillId="0" borderId="0" xfId="902" applyFont="1" applyBorder="1" applyAlignment="1">
      <alignment wrapText="1"/>
    </xf>
    <xf numFmtId="0" fontId="6" fillId="0" borderId="0" xfId="902" applyFont="1" applyBorder="1" applyAlignment="1">
      <alignment horizontal="center" wrapText="1"/>
    </xf>
    <xf numFmtId="0" fontId="5" fillId="0" borderId="18" xfId="901" applyFont="1" applyBorder="1"/>
    <xf numFmtId="0" fontId="5" fillId="0" borderId="0" xfId="901" applyFont="1"/>
    <xf numFmtId="0" fontId="5" fillId="0" borderId="50" xfId="901" applyFont="1" applyBorder="1"/>
    <xf numFmtId="0" fontId="5" fillId="0" borderId="45" xfId="901" applyFont="1" applyBorder="1"/>
    <xf numFmtId="0" fontId="5" fillId="0" borderId="69" xfId="901" applyFont="1" applyBorder="1"/>
    <xf numFmtId="0" fontId="5" fillId="0" borderId="0" xfId="901" applyFont="1" applyBorder="1"/>
    <xf numFmtId="0" fontId="4" fillId="0" borderId="51" xfId="901" applyFont="1" applyBorder="1"/>
    <xf numFmtId="0" fontId="4" fillId="0" borderId="0" xfId="901" applyFont="1" applyBorder="1"/>
    <xf numFmtId="0" fontId="5" fillId="0" borderId="29" xfId="901" applyFont="1" applyBorder="1"/>
    <xf numFmtId="0" fontId="5" fillId="0" borderId="60" xfId="901" applyFont="1" applyBorder="1"/>
    <xf numFmtId="0" fontId="5" fillId="0" borderId="4" xfId="901" applyFont="1" applyBorder="1"/>
    <xf numFmtId="0" fontId="5" fillId="0" borderId="70" xfId="901" applyFont="1" applyBorder="1"/>
    <xf numFmtId="0" fontId="5" fillId="0" borderId="4" xfId="901" applyFont="1" applyFill="1" applyBorder="1"/>
    <xf numFmtId="0" fontId="20" fillId="0" borderId="4" xfId="901" applyFont="1" applyBorder="1"/>
    <xf numFmtId="0" fontId="5" fillId="0" borderId="51" xfId="901" applyFont="1" applyBorder="1"/>
    <xf numFmtId="0" fontId="4" fillId="0" borderId="0" xfId="901" applyFont="1"/>
    <xf numFmtId="0" fontId="5" fillId="0" borderId="71" xfId="901" applyFont="1" applyBorder="1"/>
    <xf numFmtId="0" fontId="5" fillId="0" borderId="51" xfId="901" applyFont="1" applyBorder="1" applyAlignment="1"/>
    <xf numFmtId="0" fontId="5" fillId="0" borderId="0" xfId="901" applyFont="1" applyBorder="1" applyAlignment="1"/>
    <xf numFmtId="0" fontId="4" fillId="0" borderId="0" xfId="901" applyFont="1" applyBorder="1" applyAlignment="1"/>
    <xf numFmtId="0" fontId="5" fillId="0" borderId="71" xfId="901" applyFont="1" applyBorder="1" applyAlignment="1"/>
    <xf numFmtId="0" fontId="5" fillId="0" borderId="4" xfId="901" applyFont="1" applyBorder="1" applyAlignment="1">
      <alignment horizontal="right"/>
    </xf>
    <xf numFmtId="0" fontId="5" fillId="0" borderId="0" xfId="901" applyFont="1" applyBorder="1" applyAlignment="1">
      <alignment horizontal="left"/>
    </xf>
    <xf numFmtId="0" fontId="5" fillId="0" borderId="72" xfId="901" applyFont="1" applyBorder="1"/>
    <xf numFmtId="0" fontId="5" fillId="0" borderId="73" xfId="901" applyFont="1" applyBorder="1"/>
    <xf numFmtId="14" fontId="5" fillId="0" borderId="4" xfId="901" applyNumberFormat="1" applyFont="1" applyFill="1" applyBorder="1" applyAlignment="1">
      <alignment horizontal="left"/>
    </xf>
    <xf numFmtId="0" fontId="5" fillId="0" borderId="0" xfId="0" applyFont="1"/>
    <xf numFmtId="0" fontId="23" fillId="0" borderId="0" xfId="902" applyFont="1" applyAlignment="1">
      <alignment horizontal="left"/>
    </xf>
    <xf numFmtId="0" fontId="24" fillId="0" borderId="0" xfId="902" applyFont="1" applyAlignment="1">
      <alignment horizontal="left"/>
    </xf>
    <xf numFmtId="0" fontId="2" fillId="0" borderId="0" xfId="902"/>
    <xf numFmtId="0" fontId="25" fillId="0" borderId="0" xfId="902" applyFont="1" applyBorder="1" applyAlignment="1">
      <alignment horizontal="left"/>
    </xf>
    <xf numFmtId="0" fontId="22" fillId="0" borderId="0" xfId="902" applyFont="1"/>
    <xf numFmtId="0" fontId="23" fillId="0" borderId="0" xfId="902" applyFont="1" applyAlignment="1">
      <alignment horizontal="justify"/>
    </xf>
    <xf numFmtId="0" fontId="25" fillId="0" borderId="0" xfId="902" applyFont="1" applyAlignment="1">
      <alignment horizontal="center"/>
    </xf>
    <xf numFmtId="167" fontId="6" fillId="0" borderId="0" xfId="902" applyNumberFormat="1" applyFont="1" applyAlignment="1">
      <alignment horizontal="right"/>
    </xf>
    <xf numFmtId="0" fontId="4" fillId="29" borderId="52" xfId="902" applyFont="1" applyFill="1" applyBorder="1" applyAlignment="1">
      <alignment wrapText="1"/>
    </xf>
    <xf numFmtId="0" fontId="4" fillId="29" borderId="53" xfId="902" applyFont="1" applyFill="1" applyBorder="1" applyAlignment="1">
      <alignment wrapText="1"/>
    </xf>
    <xf numFmtId="0" fontId="26" fillId="29" borderId="50" xfId="902" applyFont="1" applyFill="1" applyBorder="1" applyAlignment="1">
      <alignment wrapText="1"/>
    </xf>
    <xf numFmtId="0" fontId="26" fillId="29" borderId="45" xfId="902" applyFont="1" applyFill="1" applyBorder="1"/>
    <xf numFmtId="0" fontId="4" fillId="29" borderId="35" xfId="902" applyFont="1" applyFill="1" applyBorder="1" applyAlignment="1">
      <alignment wrapText="1"/>
    </xf>
    <xf numFmtId="0" fontId="17" fillId="0" borderId="45" xfId="902" applyFont="1" applyBorder="1"/>
    <xf numFmtId="3" fontId="5" fillId="0" borderId="49" xfId="902" applyNumberFormat="1" applyFont="1" applyBorder="1"/>
    <xf numFmtId="0" fontId="17" fillId="0" borderId="44" xfId="902" applyFont="1" applyBorder="1"/>
    <xf numFmtId="3" fontId="5" fillId="0" borderId="39" xfId="902" applyNumberFormat="1" applyFont="1" applyBorder="1"/>
    <xf numFmtId="0" fontId="17" fillId="0" borderId="41" xfId="902" applyFont="1" applyBorder="1"/>
    <xf numFmtId="3" fontId="5" fillId="0" borderId="37" xfId="902" applyNumberFormat="1" applyFont="1" applyBorder="1" applyAlignment="1">
      <alignment horizontal="right"/>
    </xf>
    <xf numFmtId="3" fontId="5" fillId="0" borderId="37" xfId="902" applyNumberFormat="1" applyFont="1" applyBorder="1"/>
    <xf numFmtId="0" fontId="17" fillId="0" borderId="74" xfId="902" applyFont="1" applyBorder="1"/>
    <xf numFmtId="3" fontId="5" fillId="0" borderId="43" xfId="902" applyNumberFormat="1" applyFont="1" applyBorder="1" applyAlignment="1">
      <alignment horizontal="right"/>
    </xf>
    <xf numFmtId="0" fontId="27" fillId="29" borderId="33" xfId="902" applyFont="1" applyFill="1" applyBorder="1"/>
    <xf numFmtId="0" fontId="26" fillId="29" borderId="11" xfId="902" applyFont="1" applyFill="1" applyBorder="1"/>
    <xf numFmtId="0" fontId="5" fillId="0" borderId="51" xfId="902" applyFont="1" applyBorder="1"/>
    <xf numFmtId="3" fontId="5" fillId="0" borderId="38" xfId="902" applyNumberFormat="1" applyFont="1" applyBorder="1"/>
    <xf numFmtId="3" fontId="6" fillId="0" borderId="38" xfId="902" applyNumberFormat="1" applyFont="1" applyBorder="1"/>
    <xf numFmtId="3" fontId="5" fillId="0" borderId="39" xfId="902" applyNumberFormat="1" applyFont="1" applyBorder="1" applyAlignment="1">
      <alignment horizontal="right"/>
    </xf>
    <xf numFmtId="0" fontId="17" fillId="0" borderId="75" xfId="902" applyFont="1" applyBorder="1"/>
    <xf numFmtId="3" fontId="5" fillId="0" borderId="42" xfId="902" applyNumberFormat="1" applyFont="1" applyBorder="1" applyAlignment="1">
      <alignment horizontal="right"/>
    </xf>
    <xf numFmtId="0" fontId="5" fillId="29" borderId="72" xfId="902" applyFont="1" applyFill="1" applyBorder="1"/>
    <xf numFmtId="0" fontId="26" fillId="29" borderId="18" xfId="902" applyFont="1" applyFill="1" applyBorder="1"/>
    <xf numFmtId="0" fontId="5" fillId="0" borderId="50" xfId="902" applyFont="1" applyBorder="1"/>
    <xf numFmtId="3" fontId="5" fillId="0" borderId="47" xfId="902" applyNumberFormat="1" applyFont="1" applyBorder="1"/>
    <xf numFmtId="0" fontId="5" fillId="0" borderId="44" xfId="902" applyFont="1" applyFill="1" applyBorder="1"/>
    <xf numFmtId="0" fontId="5" fillId="0" borderId="41" xfId="902" applyFont="1" applyFill="1" applyBorder="1"/>
    <xf numFmtId="0" fontId="5" fillId="0" borderId="46" xfId="902" applyFont="1" applyFill="1" applyBorder="1"/>
    <xf numFmtId="0" fontId="17" fillId="0" borderId="46" xfId="902" applyFont="1" applyBorder="1"/>
    <xf numFmtId="3" fontId="6" fillId="0" borderId="47" xfId="902" applyNumberFormat="1" applyFont="1" applyBorder="1"/>
    <xf numFmtId="0" fontId="26" fillId="0" borderId="39" xfId="902" applyFont="1" applyBorder="1"/>
    <xf numFmtId="0" fontId="26" fillId="0" borderId="44" xfId="902" applyFont="1" applyBorder="1"/>
    <xf numFmtId="3" fontId="6" fillId="0" borderId="39" xfId="902" applyNumberFormat="1" applyFont="1" applyBorder="1"/>
    <xf numFmtId="3" fontId="5" fillId="0" borderId="43" xfId="902" applyNumberFormat="1" applyFont="1" applyBorder="1"/>
    <xf numFmtId="0" fontId="26" fillId="29" borderId="72" xfId="902" applyFont="1" applyFill="1" applyBorder="1"/>
    <xf numFmtId="0" fontId="26" fillId="0" borderId="33" xfId="902" applyFont="1" applyBorder="1"/>
    <xf numFmtId="0" fontId="26" fillId="0" borderId="11" xfId="902" applyFont="1" applyBorder="1"/>
    <xf numFmtId="3" fontId="5" fillId="0" borderId="35" xfId="902" applyNumberFormat="1" applyFont="1" applyBorder="1"/>
    <xf numFmtId="3" fontId="4" fillId="0" borderId="35" xfId="902" applyNumberFormat="1" applyFont="1" applyBorder="1"/>
    <xf numFmtId="3" fontId="0" fillId="0" borderId="0" xfId="0" applyNumberFormat="1"/>
    <xf numFmtId="0" fontId="9" fillId="0" borderId="37" xfId="902" applyFont="1" applyBorder="1" applyAlignment="1">
      <alignment wrapText="1"/>
    </xf>
    <xf numFmtId="3" fontId="6" fillId="0" borderId="41" xfId="0" applyNumberFormat="1" applyFont="1" applyBorder="1"/>
    <xf numFmtId="3" fontId="16" fillId="0" borderId="36" xfId="0" applyNumberFormat="1" applyFont="1" applyBorder="1"/>
    <xf numFmtId="3" fontId="16" fillId="0" borderId="36" xfId="0" applyNumberFormat="1" applyFont="1" applyBorder="1" applyAlignment="1">
      <alignment horizontal="right"/>
    </xf>
    <xf numFmtId="3" fontId="16" fillId="0" borderId="40" xfId="0" applyNumberFormat="1" applyFont="1" applyBorder="1"/>
    <xf numFmtId="3" fontId="9" fillId="0" borderId="39" xfId="0" applyNumberFormat="1" applyFont="1" applyFill="1" applyBorder="1"/>
    <xf numFmtId="3" fontId="16" fillId="0" borderId="37" xfId="0" applyNumberFormat="1" applyFont="1" applyBorder="1"/>
    <xf numFmtId="3" fontId="16" fillId="0" borderId="37" xfId="0" applyNumberFormat="1" applyFont="1" applyBorder="1" applyAlignment="1">
      <alignment horizontal="right"/>
    </xf>
    <xf numFmtId="3" fontId="16" fillId="0" borderId="41" xfId="0" applyNumberFormat="1" applyFont="1" applyBorder="1"/>
    <xf numFmtId="3" fontId="9" fillId="0" borderId="37" xfId="0" applyNumberFormat="1" applyFont="1" applyFill="1" applyBorder="1"/>
    <xf numFmtId="167" fontId="6" fillId="0" borderId="39" xfId="735" applyNumberFormat="1" applyFont="1" applyBorder="1" applyAlignment="1">
      <alignment wrapText="1"/>
    </xf>
    <xf numFmtId="0" fontId="9" fillId="0" borderId="0" xfId="902" applyFont="1" applyBorder="1" applyAlignment="1"/>
    <xf numFmtId="167" fontId="5" fillId="0" borderId="48" xfId="735" applyNumberFormat="1" applyFont="1" applyBorder="1"/>
    <xf numFmtId="49" fontId="6" fillId="0" borderId="0" xfId="902" applyNumberFormat="1" applyFont="1"/>
    <xf numFmtId="167" fontId="5" fillId="0" borderId="43" xfId="735" applyNumberFormat="1" applyFont="1" applyBorder="1" applyAlignment="1">
      <alignment horizontal="right"/>
    </xf>
    <xf numFmtId="0" fontId="8" fillId="0" borderId="0" xfId="902" applyFont="1" applyAlignment="1">
      <alignment horizontal="center"/>
    </xf>
    <xf numFmtId="0" fontId="28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8" fillId="29" borderId="55" xfId="0" applyFont="1" applyFill="1" applyBorder="1"/>
    <xf numFmtId="0" fontId="8" fillId="29" borderId="56" xfId="0" applyFont="1" applyFill="1" applyBorder="1"/>
    <xf numFmtId="0" fontId="8" fillId="29" borderId="45" xfId="0" applyFont="1" applyFill="1" applyBorder="1"/>
    <xf numFmtId="0" fontId="8" fillId="29" borderId="57" xfId="0" applyFont="1" applyFill="1" applyBorder="1" applyAlignment="1">
      <alignment wrapText="1"/>
    </xf>
    <xf numFmtId="0" fontId="7" fillId="0" borderId="39" xfId="0" applyFont="1" applyBorder="1"/>
    <xf numFmtId="0" fontId="28" fillId="0" borderId="0" xfId="0" applyFont="1" applyBorder="1" applyAlignment="1"/>
    <xf numFmtId="0" fontId="7" fillId="0" borderId="37" xfId="0" applyFont="1" applyBorder="1"/>
    <xf numFmtId="0" fontId="8" fillId="0" borderId="0" xfId="0" applyFont="1" applyAlignment="1">
      <alignment horizontal="center"/>
    </xf>
    <xf numFmtId="0" fontId="7" fillId="0" borderId="0" xfId="0" applyFont="1"/>
    <xf numFmtId="167" fontId="6" fillId="0" borderId="43" xfId="735" applyNumberFormat="1" applyFont="1" applyBorder="1" applyAlignment="1">
      <alignment horizontal="right"/>
    </xf>
    <xf numFmtId="167" fontId="4" fillId="0" borderId="35" xfId="735" applyNumberFormat="1" applyFont="1" applyFill="1" applyBorder="1" applyAlignment="1">
      <alignment horizontal="right"/>
    </xf>
    <xf numFmtId="167" fontId="4" fillId="0" borderId="49" xfId="735" applyNumberFormat="1" applyFont="1" applyFill="1" applyBorder="1" applyAlignment="1">
      <alignment horizontal="right"/>
    </xf>
    <xf numFmtId="3" fontId="9" fillId="0" borderId="35" xfId="0" applyNumberFormat="1" applyFont="1" applyFill="1" applyBorder="1"/>
    <xf numFmtId="3" fontId="9" fillId="0" borderId="35" xfId="0" applyNumberFormat="1" applyFont="1" applyFill="1" applyBorder="1" applyAlignment="1">
      <alignment horizontal="right"/>
    </xf>
    <xf numFmtId="3" fontId="9" fillId="0" borderId="47" xfId="0" applyNumberFormat="1" applyFont="1" applyFill="1" applyBorder="1"/>
    <xf numFmtId="3" fontId="16" fillId="0" borderId="42" xfId="0" applyNumberFormat="1" applyFont="1" applyBorder="1"/>
    <xf numFmtId="3" fontId="16" fillId="0" borderId="42" xfId="0" applyNumberFormat="1" applyFont="1" applyBorder="1" applyAlignment="1">
      <alignment horizontal="right"/>
    </xf>
    <xf numFmtId="3" fontId="16" fillId="0" borderId="74" xfId="0" applyNumberFormat="1" applyFont="1" applyBorder="1"/>
    <xf numFmtId="3" fontId="9" fillId="0" borderId="42" xfId="0" applyNumberFormat="1" applyFont="1" applyFill="1" applyBorder="1"/>
    <xf numFmtId="0" fontId="6" fillId="0" borderId="36" xfId="902" applyFont="1" applyBorder="1" applyAlignment="1">
      <alignment wrapText="1"/>
    </xf>
    <xf numFmtId="3" fontId="6" fillId="0" borderId="36" xfId="902" applyNumberFormat="1" applyFont="1" applyBorder="1" applyAlignment="1">
      <alignment horizontal="right"/>
    </xf>
    <xf numFmtId="167" fontId="9" fillId="0" borderId="35" xfId="735" applyNumberFormat="1" applyFont="1" applyFill="1" applyBorder="1"/>
    <xf numFmtId="3" fontId="4" fillId="0" borderId="35" xfId="902" applyNumberFormat="1" applyFont="1" applyFill="1" applyBorder="1"/>
    <xf numFmtId="3" fontId="4" fillId="0" borderId="35" xfId="902" applyNumberFormat="1" applyFont="1" applyFill="1" applyBorder="1" applyAlignment="1">
      <alignment horizontal="right"/>
    </xf>
    <xf numFmtId="3" fontId="4" fillId="0" borderId="49" xfId="902" applyNumberFormat="1" applyFont="1" applyFill="1" applyBorder="1"/>
    <xf numFmtId="167" fontId="9" fillId="0" borderId="52" xfId="735" applyNumberFormat="1" applyFont="1" applyFill="1" applyBorder="1"/>
    <xf numFmtId="167" fontId="9" fillId="0" borderId="53" xfId="735" applyNumberFormat="1" applyFont="1" applyFill="1" applyBorder="1"/>
    <xf numFmtId="167" fontId="9" fillId="0" borderId="54" xfId="735" applyNumberFormat="1" applyFont="1" applyFill="1" applyBorder="1"/>
    <xf numFmtId="167" fontId="9" fillId="0" borderId="34" xfId="735" applyNumberFormat="1" applyFont="1" applyFill="1" applyBorder="1" applyAlignment="1">
      <alignment horizontal="center"/>
    </xf>
    <xf numFmtId="167" fontId="9" fillId="0" borderId="55" xfId="735" applyNumberFormat="1" applyFont="1" applyFill="1" applyBorder="1"/>
    <xf numFmtId="167" fontId="9" fillId="0" borderId="56" xfId="735" applyNumberFormat="1" applyFont="1" applyFill="1" applyBorder="1"/>
    <xf numFmtId="167" fontId="9" fillId="0" borderId="57" xfId="735" applyNumberFormat="1" applyFont="1" applyFill="1" applyBorder="1"/>
    <xf numFmtId="167" fontId="6" fillId="0" borderId="76" xfId="735" applyNumberFormat="1" applyFont="1" applyBorder="1"/>
    <xf numFmtId="167" fontId="6" fillId="0" borderId="77" xfId="735" applyNumberFormat="1" applyFont="1" applyBorder="1"/>
    <xf numFmtId="167" fontId="6" fillId="0" borderId="75" xfId="735" applyNumberFormat="1" applyFont="1" applyBorder="1"/>
    <xf numFmtId="167" fontId="9" fillId="0" borderId="69" xfId="735" applyNumberFormat="1" applyFont="1" applyFill="1" applyBorder="1"/>
    <xf numFmtId="167" fontId="9" fillId="0" borderId="39" xfId="735" applyNumberFormat="1" applyFont="1" applyBorder="1" applyAlignment="1">
      <alignment wrapText="1"/>
    </xf>
    <xf numFmtId="49" fontId="6" fillId="0" borderId="0" xfId="902" applyNumberFormat="1" applyFont="1" applyBorder="1"/>
    <xf numFmtId="49" fontId="6" fillId="0" borderId="0" xfId="902" applyNumberFormat="1" applyFont="1" applyAlignment="1"/>
    <xf numFmtId="3" fontId="7" fillId="29" borderId="49" xfId="735" applyNumberFormat="1" applyFont="1" applyFill="1" applyBorder="1" applyAlignment="1">
      <alignment horizontal="right"/>
    </xf>
    <xf numFmtId="0" fontId="7" fillId="0" borderId="44" xfId="0" applyFont="1" applyBorder="1"/>
    <xf numFmtId="0" fontId="7" fillId="0" borderId="41" xfId="0" applyFont="1" applyBorder="1"/>
    <xf numFmtId="0" fontId="7" fillId="0" borderId="46" xfId="0" applyFont="1" applyBorder="1"/>
    <xf numFmtId="0" fontId="7" fillId="0" borderId="43" xfId="0" applyFont="1" applyBorder="1"/>
    <xf numFmtId="3" fontId="7" fillId="0" borderId="80" xfId="0" applyNumberFormat="1" applyFont="1" applyBorder="1" applyAlignment="1"/>
    <xf numFmtId="3" fontId="7" fillId="0" borderId="70" xfId="0" applyNumberFormat="1" applyFont="1" applyBorder="1" applyAlignment="1"/>
    <xf numFmtId="0" fontId="9" fillId="0" borderId="0" xfId="902" applyFont="1" applyBorder="1"/>
    <xf numFmtId="3" fontId="4" fillId="29" borderId="35" xfId="902" applyNumberFormat="1" applyFont="1" applyFill="1" applyBorder="1"/>
    <xf numFmtId="165" fontId="29" fillId="0" borderId="34" xfId="736" applyFont="1" applyBorder="1"/>
    <xf numFmtId="165" fontId="0" fillId="0" borderId="36" xfId="736" applyFont="1" applyBorder="1"/>
    <xf numFmtId="165" fontId="29" fillId="0" borderId="35" xfId="736" applyFont="1" applyBorder="1"/>
    <xf numFmtId="0" fontId="30" fillId="0" borderId="39" xfId="0" applyFont="1" applyFill="1" applyBorder="1" applyAlignment="1"/>
    <xf numFmtId="0" fontId="30" fillId="0" borderId="37" xfId="0" applyFont="1" applyFill="1" applyBorder="1" applyAlignment="1"/>
    <xf numFmtId="0" fontId="30" fillId="0" borderId="37" xfId="0" applyFont="1" applyFill="1" applyBorder="1" applyAlignment="1">
      <alignment horizontal="left"/>
    </xf>
    <xf numFmtId="0" fontId="30" fillId="0" borderId="37" xfId="0" applyFont="1" applyFill="1" applyBorder="1"/>
    <xf numFmtId="0" fontId="9" fillId="0" borderId="0" xfId="902" applyFont="1" applyFill="1" applyBorder="1"/>
    <xf numFmtId="49" fontId="9" fillId="0" borderId="0" xfId="902" applyNumberFormat="1" applyFont="1" applyFill="1" applyBorder="1"/>
    <xf numFmtId="0" fontId="113" fillId="0" borderId="0" xfId="866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16" fillId="0" borderId="0" xfId="0" applyFont="1" applyFill="1" applyBorder="1"/>
    <xf numFmtId="0" fontId="113" fillId="0" borderId="0" xfId="866" applyFont="1" applyBorder="1"/>
    <xf numFmtId="49" fontId="114" fillId="0" borderId="0" xfId="866" applyNumberFormat="1" applyFont="1" applyBorder="1"/>
    <xf numFmtId="165" fontId="44" fillId="0" borderId="0" xfId="737" applyFont="1" applyBorder="1" applyAlignment="1">
      <alignment horizontal="right"/>
    </xf>
    <xf numFmtId="0" fontId="49" fillId="0" borderId="0" xfId="866" applyFont="1" applyBorder="1"/>
    <xf numFmtId="165" fontId="49" fillId="0" borderId="0" xfId="737" applyFont="1" applyBorder="1" applyAlignment="1">
      <alignment horizontal="right"/>
    </xf>
    <xf numFmtId="0" fontId="44" fillId="0" borderId="0" xfId="866" applyFont="1" applyBorder="1"/>
    <xf numFmtId="0" fontId="5" fillId="0" borderId="61" xfId="0" applyFont="1" applyBorder="1" applyAlignment="1">
      <alignment horizontal="center"/>
    </xf>
    <xf numFmtId="0" fontId="5" fillId="0" borderId="9" xfId="0" applyFont="1" applyBorder="1"/>
    <xf numFmtId="0" fontId="115" fillId="0" borderId="0" xfId="0" applyFont="1"/>
    <xf numFmtId="0" fontId="116" fillId="0" borderId="0" xfId="0" applyFont="1"/>
    <xf numFmtId="0" fontId="5" fillId="0" borderId="65" xfId="0" applyFont="1" applyBorder="1" applyAlignment="1">
      <alignment horizontal="center"/>
    </xf>
    <xf numFmtId="0" fontId="5" fillId="0" borderId="66" xfId="0" applyFont="1" applyBorder="1"/>
    <xf numFmtId="0" fontId="5" fillId="0" borderId="67" xfId="0" applyFont="1" applyBorder="1" applyAlignment="1">
      <alignment horizontal="center"/>
    </xf>
    <xf numFmtId="0" fontId="5" fillId="0" borderId="68" xfId="0" applyFont="1" applyBorder="1"/>
    <xf numFmtId="0" fontId="4" fillId="29" borderId="57" xfId="902" applyFont="1" applyFill="1" applyBorder="1" applyAlignment="1">
      <alignment wrapText="1"/>
    </xf>
    <xf numFmtId="165" fontId="30" fillId="0" borderId="36" xfId="736" applyFont="1" applyBorder="1"/>
    <xf numFmtId="0" fontId="117" fillId="0" borderId="0" xfId="902" applyFont="1" applyFill="1" applyBorder="1"/>
    <xf numFmtId="0" fontId="0" fillId="0" borderId="39" xfId="0" applyBorder="1" applyAlignment="1"/>
    <xf numFmtId="167" fontId="9" fillId="0" borderId="39" xfId="735" applyNumberFormat="1" applyFont="1" applyBorder="1" applyAlignment="1"/>
    <xf numFmtId="0" fontId="0" fillId="0" borderId="37" xfId="0" applyBorder="1" applyAlignment="1"/>
    <xf numFmtId="167" fontId="9" fillId="0" borderId="37" xfId="735" applyNumberFormat="1" applyFont="1" applyBorder="1" applyAlignment="1">
      <alignment wrapText="1"/>
    </xf>
    <xf numFmtId="167" fontId="30" fillId="0" borderId="37" xfId="735" applyNumberFormat="1" applyFont="1" applyBorder="1"/>
    <xf numFmtId="167" fontId="0" fillId="0" borderId="37" xfId="735" applyNumberFormat="1" applyFont="1" applyBorder="1"/>
    <xf numFmtId="167" fontId="9" fillId="0" borderId="43" xfId="735" applyNumberFormat="1" applyFont="1" applyBorder="1" applyAlignment="1">
      <alignment wrapText="1"/>
    </xf>
    <xf numFmtId="3" fontId="9" fillId="29" borderId="35" xfId="902" applyNumberFormat="1" applyFont="1" applyFill="1" applyBorder="1" applyAlignment="1">
      <alignment horizontal="center"/>
    </xf>
    <xf numFmtId="167" fontId="6" fillId="0" borderId="35" xfId="735" applyNumberFormat="1" applyFont="1" applyFill="1" applyBorder="1"/>
    <xf numFmtId="167" fontId="9" fillId="0" borderId="33" xfId="735" applyNumberFormat="1" applyFont="1" applyFill="1" applyBorder="1"/>
    <xf numFmtId="0" fontId="6" fillId="0" borderId="0" xfId="902" applyNumberFormat="1" applyFont="1"/>
    <xf numFmtId="0" fontId="6" fillId="0" borderId="0" xfId="902" applyFont="1" applyAlignment="1"/>
    <xf numFmtId="0" fontId="4" fillId="29" borderId="34" xfId="902" applyFont="1" applyFill="1" applyBorder="1" applyAlignment="1">
      <alignment horizontal="right"/>
    </xf>
    <xf numFmtId="0" fontId="9" fillId="0" borderId="0" xfId="902" applyFont="1" applyAlignment="1">
      <alignment wrapText="1"/>
    </xf>
    <xf numFmtId="49" fontId="9" fillId="0" borderId="0" xfId="902" applyNumberFormat="1" applyFont="1" applyBorder="1"/>
    <xf numFmtId="0" fontId="9" fillId="0" borderId="0" xfId="902" applyFont="1" applyAlignment="1"/>
    <xf numFmtId="0" fontId="4" fillId="0" borderId="0" xfId="902" applyFont="1" applyBorder="1"/>
    <xf numFmtId="11" fontId="117" fillId="0" borderId="0" xfId="902" applyNumberFormat="1" applyFont="1" applyAlignment="1">
      <alignment wrapText="1"/>
    </xf>
    <xf numFmtId="11" fontId="6" fillId="0" borderId="0" xfId="902" applyNumberFormat="1" applyFont="1" applyAlignment="1">
      <alignment wrapText="1"/>
    </xf>
    <xf numFmtId="0" fontId="119" fillId="0" borderId="0" xfId="902" applyFont="1"/>
    <xf numFmtId="165" fontId="6" fillId="0" borderId="0" xfId="902" applyNumberFormat="1" applyFont="1" applyFill="1"/>
    <xf numFmtId="167" fontId="9" fillId="36" borderId="35" xfId="735" applyNumberFormat="1" applyFont="1" applyFill="1" applyBorder="1" applyAlignment="1">
      <alignment horizontal="right"/>
    </xf>
    <xf numFmtId="167" fontId="9" fillId="36" borderId="34" xfId="735" applyNumberFormat="1" applyFont="1" applyFill="1" applyBorder="1" applyAlignment="1">
      <alignment horizontal="right"/>
    </xf>
    <xf numFmtId="167" fontId="9" fillId="36" borderId="47" xfId="735" applyNumberFormat="1" applyFont="1" applyFill="1" applyBorder="1" applyAlignment="1">
      <alignment horizontal="right"/>
    </xf>
    <xf numFmtId="165" fontId="6" fillId="0" borderId="0" xfId="902" applyNumberFormat="1" applyFont="1"/>
    <xf numFmtId="167" fontId="9" fillId="0" borderId="0" xfId="902" applyNumberFormat="1" applyFont="1"/>
    <xf numFmtId="166" fontId="9" fillId="0" borderId="0" xfId="902" applyNumberFormat="1" applyFont="1"/>
    <xf numFmtId="167" fontId="6" fillId="0" borderId="29" xfId="902" applyNumberFormat="1" applyFont="1" applyBorder="1"/>
    <xf numFmtId="167" fontId="6" fillId="0" borderId="37" xfId="735" applyNumberFormat="1" applyFont="1" applyFill="1" applyBorder="1" applyAlignment="1">
      <alignment horizontal="right"/>
    </xf>
    <xf numFmtId="167" fontId="6" fillId="0" borderId="39" xfId="735" applyNumberFormat="1" applyFont="1" applyFill="1" applyBorder="1" applyAlignment="1">
      <alignment horizontal="right"/>
    </xf>
    <xf numFmtId="3" fontId="5" fillId="0" borderId="39" xfId="902" applyNumberFormat="1" applyFont="1" applyFill="1" applyBorder="1"/>
    <xf numFmtId="3" fontId="5" fillId="0" borderId="37" xfId="902" applyNumberFormat="1" applyFont="1" applyFill="1" applyBorder="1" applyAlignment="1">
      <alignment horizontal="right"/>
    </xf>
    <xf numFmtId="3" fontId="5" fillId="0" borderId="37" xfId="902" applyNumberFormat="1" applyFont="1" applyFill="1" applyBorder="1"/>
    <xf numFmtId="3" fontId="5" fillId="0" borderId="43" xfId="902" applyNumberFormat="1" applyFont="1" applyFill="1" applyBorder="1" applyAlignment="1">
      <alignment horizontal="right"/>
    </xf>
    <xf numFmtId="0" fontId="115" fillId="29" borderId="55" xfId="0" applyFont="1" applyFill="1" applyBorder="1"/>
    <xf numFmtId="0" fontId="115" fillId="29" borderId="56" xfId="0" applyFont="1" applyFill="1" applyBorder="1"/>
    <xf numFmtId="0" fontId="115" fillId="29" borderId="57" xfId="0" applyFont="1" applyFill="1" applyBorder="1" applyAlignment="1"/>
    <xf numFmtId="0" fontId="116" fillId="29" borderId="72" xfId="0" applyFont="1" applyFill="1" applyBorder="1"/>
    <xf numFmtId="0" fontId="115" fillId="29" borderId="72" xfId="0" applyFont="1" applyFill="1" applyBorder="1" applyAlignment="1">
      <alignment horizontal="center"/>
    </xf>
    <xf numFmtId="0" fontId="115" fillId="29" borderId="49" xfId="0" applyFont="1" applyFill="1" applyBorder="1"/>
    <xf numFmtId="3" fontId="115" fillId="29" borderId="73" xfId="0" applyNumberFormat="1" applyFont="1" applyFill="1" applyBorder="1"/>
    <xf numFmtId="3" fontId="116" fillId="0" borderId="78" xfId="0" applyNumberFormat="1" applyFont="1" applyFill="1" applyBorder="1"/>
    <xf numFmtId="3" fontId="116" fillId="0" borderId="48" xfId="0" applyNumberFormat="1" applyFont="1" applyFill="1" applyBorder="1"/>
    <xf numFmtId="3" fontId="116" fillId="0" borderId="79" xfId="0" applyNumberFormat="1" applyFont="1" applyFill="1" applyBorder="1"/>
    <xf numFmtId="49" fontId="114" fillId="0" borderId="0" xfId="988" applyNumberFormat="1" applyFont="1" applyFill="1"/>
    <xf numFmtId="39" fontId="114" fillId="0" borderId="0" xfId="745" applyNumberFormat="1" applyFont="1" applyFill="1"/>
    <xf numFmtId="0" fontId="17" fillId="0" borderId="58" xfId="0" applyFont="1" applyBorder="1" applyAlignment="1">
      <alignment horizontal="center"/>
    </xf>
    <xf numFmtId="0" fontId="17" fillId="0" borderId="9" xfId="0" applyFont="1" applyBorder="1"/>
    <xf numFmtId="0" fontId="17" fillId="0" borderId="27" xfId="0" applyFont="1" applyBorder="1"/>
    <xf numFmtId="0" fontId="17" fillId="0" borderId="61" xfId="0" applyFont="1" applyBorder="1" applyAlignment="1">
      <alignment horizontal="center"/>
    </xf>
    <xf numFmtId="0" fontId="6" fillId="29" borderId="33" xfId="0" applyFont="1" applyFill="1" applyBorder="1"/>
    <xf numFmtId="0" fontId="9" fillId="29" borderId="33" xfId="0" applyFont="1" applyFill="1" applyBorder="1" applyAlignment="1">
      <alignment horizontal="center"/>
    </xf>
    <xf numFmtId="0" fontId="10" fillId="29" borderId="35" xfId="0" applyFont="1" applyFill="1" applyBorder="1"/>
    <xf numFmtId="3" fontId="9" fillId="29" borderId="34" xfId="0" applyNumberFormat="1" applyFont="1" applyFill="1" applyBorder="1"/>
    <xf numFmtId="0" fontId="4" fillId="29" borderId="52" xfId="0" applyFont="1" applyFill="1" applyBorder="1"/>
    <xf numFmtId="0" fontId="4" fillId="29" borderId="53" xfId="0" applyFont="1" applyFill="1" applyBorder="1"/>
    <xf numFmtId="0" fontId="4" fillId="29" borderId="54" xfId="0" applyFont="1" applyFill="1" applyBorder="1" applyAlignment="1"/>
    <xf numFmtId="3" fontId="17" fillId="0" borderId="48" xfId="0" applyNumberFormat="1" applyFont="1" applyBorder="1"/>
    <xf numFmtId="0" fontId="0" fillId="0" borderId="0" xfId="989" applyFont="1" applyProtection="1">
      <alignment vertical="top"/>
      <protection locked="0"/>
    </xf>
    <xf numFmtId="0" fontId="121" fillId="0" borderId="0" xfId="989" applyFont="1" applyProtection="1">
      <alignment vertical="top"/>
      <protection locked="0"/>
    </xf>
    <xf numFmtId="0" fontId="122" fillId="0" borderId="89" xfId="989" applyFont="1" applyBorder="1" applyAlignment="1"/>
    <xf numFmtId="17" fontId="122" fillId="0" borderId="89" xfId="989" applyNumberFormat="1" applyFont="1" applyBorder="1" applyAlignment="1"/>
    <xf numFmtId="49" fontId="122" fillId="0" borderId="89" xfId="989" applyNumberFormat="1" applyFont="1" applyBorder="1" applyAlignment="1">
      <alignment horizontal="right"/>
    </xf>
    <xf numFmtId="17" fontId="3" fillId="0" borderId="0" xfId="989" applyNumberFormat="1" applyFont="1" applyAlignment="1"/>
    <xf numFmtId="17" fontId="49" fillId="0" borderId="0" xfId="989" applyNumberFormat="1" applyFont="1" applyAlignment="1"/>
    <xf numFmtId="167" fontId="3" fillId="0" borderId="0" xfId="749" applyNumberFormat="1" applyFont="1" applyAlignment="1"/>
    <xf numFmtId="17" fontId="3" fillId="0" borderId="0" xfId="989" applyNumberFormat="1" applyFont="1" applyAlignment="1">
      <alignment horizontal="right"/>
    </xf>
    <xf numFmtId="167" fontId="123" fillId="0" borderId="0" xfId="749" applyNumberFormat="1" applyFont="1" applyAlignment="1"/>
    <xf numFmtId="0" fontId="3" fillId="0" borderId="0" xfId="989" applyFont="1" applyAlignment="1"/>
    <xf numFmtId="17" fontId="122" fillId="0" borderId="89" xfId="989" applyNumberFormat="1" applyFont="1" applyBorder="1" applyAlignment="1">
      <alignment horizontal="right"/>
    </xf>
    <xf numFmtId="167" fontId="122" fillId="0" borderId="89" xfId="749" applyNumberFormat="1" applyFont="1" applyBorder="1" applyAlignment="1"/>
    <xf numFmtId="0" fontId="123" fillId="0" borderId="0" xfId="989" applyFont="1" applyAlignment="1"/>
    <xf numFmtId="0" fontId="55" fillId="0" borderId="0" xfId="989" applyFont="1" applyProtection="1">
      <alignment vertical="top"/>
      <protection locked="0"/>
    </xf>
    <xf numFmtId="167" fontId="0" fillId="0" borderId="0" xfId="989" applyNumberFormat="1" applyFont="1" applyProtection="1">
      <alignment vertical="top"/>
      <protection locked="0"/>
    </xf>
    <xf numFmtId="167" fontId="124" fillId="0" borderId="0" xfId="749" applyNumberFormat="1" applyFont="1" applyAlignment="1"/>
    <xf numFmtId="0" fontId="3" fillId="37" borderId="0" xfId="990" applyFont="1" applyFill="1"/>
    <xf numFmtId="167" fontId="3" fillId="0" borderId="0" xfId="990" applyNumberFormat="1" applyFont="1" applyFill="1"/>
    <xf numFmtId="0" fontId="3" fillId="0" borderId="0" xfId="990" applyFont="1" applyFill="1"/>
    <xf numFmtId="0" fontId="49" fillId="0" borderId="0" xfId="990" applyFont="1" applyFill="1"/>
    <xf numFmtId="0" fontId="49" fillId="0" borderId="69" xfId="990" applyFont="1" applyFill="1" applyBorder="1" applyAlignment="1">
      <alignment horizontal="center"/>
    </xf>
    <xf numFmtId="0" fontId="3" fillId="0" borderId="47" xfId="990" applyFont="1" applyFill="1" applyBorder="1" applyAlignment="1">
      <alignment horizontal="center"/>
    </xf>
    <xf numFmtId="0" fontId="3" fillId="0" borderId="35" xfId="990" applyFont="1" applyFill="1" applyBorder="1"/>
    <xf numFmtId="0" fontId="49" fillId="0" borderId="50" xfId="990" applyFont="1" applyFill="1" applyBorder="1" applyAlignment="1">
      <alignment horizontal="center"/>
    </xf>
    <xf numFmtId="0" fontId="49" fillId="0" borderId="39" xfId="990" applyFont="1" applyFill="1" applyBorder="1" applyAlignment="1">
      <alignment horizontal="center"/>
    </xf>
    <xf numFmtId="0" fontId="49" fillId="0" borderId="47" xfId="990" applyFont="1" applyFill="1" applyBorder="1" applyAlignment="1">
      <alignment horizontal="center"/>
    </xf>
    <xf numFmtId="0" fontId="49" fillId="0" borderId="38" xfId="990" applyFont="1" applyFill="1" applyBorder="1" applyAlignment="1">
      <alignment horizontal="center"/>
    </xf>
    <xf numFmtId="0" fontId="49" fillId="0" borderId="35" xfId="990" applyFont="1" applyFill="1" applyBorder="1" applyAlignment="1">
      <alignment horizontal="center"/>
    </xf>
    <xf numFmtId="0" fontId="49" fillId="0" borderId="72" xfId="990" applyFont="1" applyFill="1" applyBorder="1" applyAlignment="1">
      <alignment horizontal="center"/>
    </xf>
    <xf numFmtId="0" fontId="49" fillId="0" borderId="43" xfId="990" applyFont="1" applyFill="1" applyBorder="1" applyAlignment="1">
      <alignment horizontal="center"/>
    </xf>
    <xf numFmtId="0" fontId="49" fillId="0" borderId="49" xfId="990" applyFont="1" applyFill="1" applyBorder="1" applyAlignment="1">
      <alignment horizontal="center"/>
    </xf>
    <xf numFmtId="0" fontId="3" fillId="0" borderId="58" xfId="991" applyFont="1" applyFill="1" applyBorder="1" applyAlignment="1"/>
    <xf numFmtId="167" fontId="3" fillId="0" borderId="27" xfId="749" applyNumberFormat="1" applyFont="1" applyFill="1" applyBorder="1" applyAlignment="1"/>
    <xf numFmtId="167" fontId="3" fillId="0" borderId="27" xfId="749" applyNumberFormat="1" applyFont="1" applyFill="1" applyBorder="1" applyAlignment="1">
      <alignment horizontal="center"/>
    </xf>
    <xf numFmtId="165" fontId="3" fillId="0" borderId="59" xfId="991" applyNumberFormat="1" applyFont="1" applyFill="1" applyBorder="1" applyAlignment="1"/>
    <xf numFmtId="0" fontId="3" fillId="0" borderId="61" xfId="991" applyFont="1" applyFill="1" applyBorder="1" applyAlignment="1"/>
    <xf numFmtId="167" fontId="3" fillId="0" borderId="9" xfId="749" applyNumberFormat="1" applyFont="1" applyFill="1" applyBorder="1" applyAlignment="1"/>
    <xf numFmtId="165" fontId="3" fillId="0" borderId="9" xfId="991" applyNumberFormat="1" applyFont="1" applyFill="1" applyBorder="1" applyAlignment="1"/>
    <xf numFmtId="165" fontId="3" fillId="0" borderId="48" xfId="991" applyNumberFormat="1" applyFont="1" applyFill="1" applyBorder="1" applyAlignment="1"/>
    <xf numFmtId="167" fontId="3" fillId="0" borderId="9" xfId="749" applyNumberFormat="1" applyFont="1" applyFill="1" applyBorder="1" applyAlignment="1">
      <alignment horizontal="center"/>
    </xf>
    <xf numFmtId="0" fontId="3" fillId="0" borderId="62" xfId="991" applyFont="1" applyFill="1" applyBorder="1" applyAlignment="1"/>
    <xf numFmtId="167" fontId="3" fillId="0" borderId="63" xfId="749" applyNumberFormat="1" applyFont="1" applyFill="1" applyBorder="1" applyAlignment="1"/>
    <xf numFmtId="167" fontId="3" fillId="0" borderId="63" xfId="749" applyNumberFormat="1" applyFont="1" applyFill="1" applyBorder="1" applyAlignment="1">
      <alignment horizontal="center"/>
    </xf>
    <xf numFmtId="3" fontId="125" fillId="0" borderId="64" xfId="749" applyFont="1" applyFill="1" applyBorder="1">
      <alignment vertical="top"/>
    </xf>
    <xf numFmtId="0" fontId="49" fillId="0" borderId="33" xfId="990" applyFont="1" applyFill="1" applyBorder="1"/>
    <xf numFmtId="167" fontId="49" fillId="0" borderId="11" xfId="990" applyNumberFormat="1" applyFont="1" applyFill="1" applyBorder="1"/>
    <xf numFmtId="167" fontId="49" fillId="0" borderId="35" xfId="990" applyNumberFormat="1" applyFont="1" applyFill="1" applyBorder="1"/>
    <xf numFmtId="167" fontId="49" fillId="0" borderId="0" xfId="990" applyNumberFormat="1" applyFont="1" applyFill="1"/>
    <xf numFmtId="0" fontId="49" fillId="0" borderId="0" xfId="990" applyFont="1" applyFill="1" applyBorder="1"/>
    <xf numFmtId="167" fontId="49" fillId="0" borderId="0" xfId="990" applyNumberFormat="1" applyFont="1" applyFill="1" applyBorder="1"/>
    <xf numFmtId="0" fontId="126" fillId="0" borderId="0" xfId="990" applyFont="1" applyFill="1"/>
    <xf numFmtId="0" fontId="127" fillId="0" borderId="0" xfId="990" applyFont="1" applyFill="1"/>
    <xf numFmtId="165" fontId="127" fillId="0" borderId="0" xfId="990" applyNumberFormat="1" applyFont="1" applyFill="1"/>
    <xf numFmtId="3" fontId="128" fillId="0" borderId="0" xfId="749" applyFont="1" applyFill="1">
      <alignment vertical="top"/>
    </xf>
    <xf numFmtId="0" fontId="129" fillId="0" borderId="0" xfId="990" applyFont="1" applyFill="1"/>
    <xf numFmtId="0" fontId="130" fillId="0" borderId="0" xfId="990" applyFont="1" applyFill="1"/>
    <xf numFmtId="167" fontId="130" fillId="0" borderId="0" xfId="990" applyNumberFormat="1" applyFont="1" applyFill="1"/>
    <xf numFmtId="3" fontId="131" fillId="0" borderId="0" xfId="749" applyFont="1" applyFill="1" applyBorder="1">
      <alignment vertical="top"/>
    </xf>
    <xf numFmtId="0" fontId="132" fillId="0" borderId="0" xfId="990" applyFont="1" applyFill="1"/>
    <xf numFmtId="0" fontId="133" fillId="0" borderId="0" xfId="990" applyFont="1" applyFill="1"/>
    <xf numFmtId="165" fontId="126" fillId="0" borderId="0" xfId="990" applyNumberFormat="1" applyFont="1" applyFill="1"/>
    <xf numFmtId="167" fontId="3" fillId="0" borderId="10" xfId="990" applyNumberFormat="1" applyFont="1" applyFill="1" applyBorder="1"/>
    <xf numFmtId="167" fontId="3" fillId="0" borderId="10" xfId="747" applyNumberFormat="1" applyFont="1" applyFill="1" applyBorder="1"/>
    <xf numFmtId="167" fontId="3" fillId="0" borderId="0" xfId="990" applyNumberFormat="1" applyFont="1" applyFill="1" applyBorder="1"/>
    <xf numFmtId="167" fontId="3" fillId="0" borderId="0" xfId="747" applyNumberFormat="1" applyFont="1" applyFill="1" applyBorder="1"/>
    <xf numFmtId="170" fontId="49" fillId="0" borderId="0" xfId="747" applyNumberFormat="1" applyFont="1" applyFill="1" applyBorder="1"/>
    <xf numFmtId="0" fontId="134" fillId="0" borderId="90" xfId="990" applyFont="1" applyFill="1" applyBorder="1" applyAlignment="1"/>
    <xf numFmtId="166" fontId="135" fillId="0" borderId="0" xfId="990" applyNumberFormat="1" applyFont="1" applyFill="1" applyBorder="1" applyAlignment="1"/>
    <xf numFmtId="0" fontId="135" fillId="0" borderId="0" xfId="990" applyFont="1" applyFill="1" applyBorder="1" applyAlignment="1"/>
    <xf numFmtId="167" fontId="135" fillId="0" borderId="0" xfId="990" applyNumberFormat="1" applyFont="1" applyFill="1" applyBorder="1" applyAlignment="1"/>
    <xf numFmtId="167" fontId="135" fillId="0" borderId="0" xfId="747" applyNumberFormat="1" applyFont="1" applyFill="1" applyBorder="1" applyAlignment="1"/>
    <xf numFmtId="167" fontId="135" fillId="0" borderId="0" xfId="990" applyNumberFormat="1" applyFont="1" applyFill="1" applyAlignment="1"/>
    <xf numFmtId="0" fontId="135" fillId="0" borderId="0" xfId="990" applyFont="1" applyFill="1" applyAlignment="1"/>
    <xf numFmtId="0" fontId="135" fillId="0" borderId="0" xfId="990" applyFont="1" applyFill="1"/>
    <xf numFmtId="0" fontId="136" fillId="0" borderId="0" xfId="990" applyFont="1" applyFill="1" applyBorder="1" applyAlignment="1"/>
    <xf numFmtId="166" fontId="136" fillId="0" borderId="91" xfId="990" applyNumberFormat="1" applyFont="1" applyFill="1" applyBorder="1" applyAlignment="1"/>
    <xf numFmtId="0" fontId="136" fillId="0" borderId="91" xfId="990" applyFont="1" applyFill="1" applyBorder="1" applyAlignment="1"/>
    <xf numFmtId="167" fontId="136" fillId="0" borderId="91" xfId="747" applyNumberFormat="1" applyFont="1" applyFill="1" applyBorder="1" applyAlignment="1"/>
    <xf numFmtId="167" fontId="137" fillId="0" borderId="0" xfId="990" applyNumberFormat="1" applyFont="1" applyFill="1" applyAlignment="1"/>
    <xf numFmtId="166" fontId="47" fillId="0" borderId="0" xfId="990" applyNumberFormat="1" applyFont="1" applyFill="1" applyAlignment="1"/>
    <xf numFmtId="0" fontId="47" fillId="0" borderId="0" xfId="990" applyFont="1" applyFill="1" applyAlignment="1"/>
    <xf numFmtId="167" fontId="47" fillId="0" borderId="0" xfId="990" applyNumberFormat="1" applyFont="1" applyFill="1" applyAlignment="1"/>
    <xf numFmtId="0" fontId="47" fillId="0" borderId="0" xfId="990" applyFont="1" applyFill="1"/>
    <xf numFmtId="0" fontId="137" fillId="0" borderId="0" xfId="990" applyFont="1" applyFill="1" applyAlignment="1"/>
    <xf numFmtId="0" fontId="114" fillId="0" borderId="0" xfId="991" applyFont="1" applyFill="1" applyProtection="1">
      <alignment vertical="top"/>
      <protection locked="0"/>
    </xf>
    <xf numFmtId="0" fontId="3" fillId="0" borderId="89" xfId="990" applyFont="1" applyFill="1" applyBorder="1" applyAlignment="1"/>
    <xf numFmtId="167" fontId="3" fillId="0" borderId="89" xfId="990" applyNumberFormat="1" applyFont="1" applyFill="1" applyBorder="1" applyAlignment="1"/>
    <xf numFmtId="0" fontId="49" fillId="0" borderId="0" xfId="990" applyFont="1" applyFill="1" applyBorder="1" applyAlignment="1"/>
    <xf numFmtId="166" fontId="3" fillId="0" borderId="0" xfId="990" applyNumberFormat="1" applyFont="1" applyFill="1" applyAlignment="1"/>
    <xf numFmtId="1" fontId="114" fillId="0" borderId="92" xfId="992" applyNumberFormat="1" applyFont="1" applyFill="1" applyBorder="1"/>
    <xf numFmtId="49" fontId="114" fillId="0" borderId="93" xfId="992" applyNumberFormat="1" applyFont="1" applyFill="1" applyBorder="1" applyAlignment="1"/>
    <xf numFmtId="3" fontId="114" fillId="0" borderId="0" xfId="749" applyFont="1" applyFill="1">
      <alignment vertical="top"/>
    </xf>
    <xf numFmtId="207" fontId="3" fillId="0" borderId="0" xfId="993" applyNumberFormat="1" applyFont="1" applyFill="1" applyAlignment="1"/>
    <xf numFmtId="0" fontId="126" fillId="0" borderId="0" xfId="990" applyFont="1" applyFill="1" applyBorder="1" applyAlignment="1"/>
    <xf numFmtId="166" fontId="136" fillId="0" borderId="0" xfId="747" applyFont="1" applyFill="1" applyBorder="1" applyAlignment="1"/>
    <xf numFmtId="167" fontId="126" fillId="0" borderId="0" xfId="990" applyNumberFormat="1" applyFont="1" applyFill="1" applyAlignment="1"/>
    <xf numFmtId="166" fontId="135" fillId="0" borderId="0" xfId="990" applyNumberFormat="1" applyFont="1" applyFill="1" applyAlignment="1"/>
    <xf numFmtId="167" fontId="3" fillId="0" borderId="0" xfId="747" applyNumberFormat="1" applyFont="1" applyFill="1"/>
    <xf numFmtId="3" fontId="3" fillId="0" borderId="0" xfId="990" applyNumberFormat="1" applyFont="1" applyFill="1"/>
    <xf numFmtId="166" fontId="3" fillId="0" borderId="0" xfId="990" applyNumberFormat="1" applyFont="1" applyFill="1"/>
    <xf numFmtId="0" fontId="3" fillId="0" borderId="89" xfId="990" applyFont="1" applyFill="1" applyBorder="1"/>
    <xf numFmtId="166" fontId="3" fillId="0" borderId="89" xfId="990" applyNumberFormat="1" applyFont="1" applyFill="1" applyBorder="1"/>
    <xf numFmtId="0" fontId="131" fillId="0" borderId="0" xfId="990" applyFont="1" applyFill="1"/>
    <xf numFmtId="3" fontId="131" fillId="0" borderId="0" xfId="990" applyNumberFormat="1" applyFont="1" applyFill="1"/>
    <xf numFmtId="0" fontId="139" fillId="0" borderId="0" xfId="990" applyFont="1" applyFill="1"/>
    <xf numFmtId="0" fontId="138" fillId="0" borderId="0" xfId="990" applyFont="1" applyFill="1"/>
    <xf numFmtId="0" fontId="139" fillId="0" borderId="0" xfId="990" applyFont="1" applyFill="1" applyAlignment="1">
      <alignment horizontal="center"/>
    </xf>
    <xf numFmtId="0" fontId="139" fillId="0" borderId="0" xfId="990" applyFont="1" applyFill="1" applyAlignment="1">
      <alignment horizontal="left"/>
    </xf>
    <xf numFmtId="166" fontId="136" fillId="0" borderId="0" xfId="990" applyNumberFormat="1" applyFont="1" applyFill="1" applyBorder="1" applyAlignment="1"/>
    <xf numFmtId="167" fontId="136" fillId="0" borderId="0" xfId="747" applyNumberFormat="1" applyFont="1" applyFill="1" applyBorder="1" applyAlignment="1"/>
    <xf numFmtId="165" fontId="29" fillId="0" borderId="49" xfId="736" applyFont="1" applyBorder="1"/>
    <xf numFmtId="167" fontId="9" fillId="0" borderId="39" xfId="735" applyNumberFormat="1" applyFont="1" applyFill="1" applyBorder="1"/>
    <xf numFmtId="167" fontId="9" fillId="0" borderId="37" xfId="735" applyNumberFormat="1" applyFont="1" applyFill="1" applyBorder="1"/>
    <xf numFmtId="167" fontId="9" fillId="0" borderId="43" xfId="735" applyNumberFormat="1" applyFont="1" applyFill="1" applyBorder="1"/>
    <xf numFmtId="0" fontId="21" fillId="0" borderId="51" xfId="901" applyFont="1" applyBorder="1" applyAlignment="1">
      <alignment horizontal="center"/>
    </xf>
    <xf numFmtId="0" fontId="21" fillId="0" borderId="0" xfId="901" applyFont="1" applyBorder="1" applyAlignment="1">
      <alignment horizontal="center"/>
    </xf>
    <xf numFmtId="0" fontId="21" fillId="0" borderId="71" xfId="901" applyFont="1" applyBorder="1" applyAlignment="1">
      <alignment horizontal="center"/>
    </xf>
    <xf numFmtId="0" fontId="4" fillId="29" borderId="33" xfId="902" applyFont="1" applyFill="1" applyBorder="1" applyAlignment="1">
      <alignment wrapText="1"/>
    </xf>
    <xf numFmtId="0" fontId="6" fillId="29" borderId="34" xfId="902" applyFont="1" applyFill="1" applyBorder="1" applyAlignment="1"/>
    <xf numFmtId="0" fontId="9" fillId="29" borderId="33" xfId="902" applyFont="1" applyFill="1" applyBorder="1" applyAlignment="1">
      <alignment horizontal="center"/>
    </xf>
    <xf numFmtId="0" fontId="9" fillId="29" borderId="34" xfId="902" applyFont="1" applyFill="1" applyBorder="1" applyAlignment="1">
      <alignment horizontal="center"/>
    </xf>
    <xf numFmtId="0" fontId="14" fillId="29" borderId="47" xfId="902" applyFont="1" applyFill="1" applyBorder="1" applyAlignment="1">
      <alignment wrapText="1"/>
    </xf>
    <xf numFmtId="0" fontId="9" fillId="29" borderId="49" xfId="902" applyFont="1" applyFill="1" applyBorder="1" applyAlignment="1"/>
    <xf numFmtId="0" fontId="14" fillId="29" borderId="78" xfId="902" applyFont="1" applyFill="1" applyBorder="1" applyAlignment="1">
      <alignment wrapText="1"/>
    </xf>
    <xf numFmtId="0" fontId="9" fillId="29" borderId="81" xfId="902" applyFont="1" applyFill="1" applyBorder="1" applyAlignment="1"/>
    <xf numFmtId="0" fontId="4" fillId="0" borderId="0" xfId="902" applyFont="1" applyBorder="1" applyAlignment="1"/>
    <xf numFmtId="0" fontId="6" fillId="0" borderId="0" xfId="902" applyFont="1" applyAlignment="1"/>
    <xf numFmtId="0" fontId="9" fillId="29" borderId="47" xfId="902" applyFont="1" applyFill="1" applyBorder="1" applyAlignment="1">
      <alignment horizontal="center" wrapText="1"/>
    </xf>
    <xf numFmtId="0" fontId="9" fillId="29" borderId="38" xfId="902" applyFont="1" applyFill="1" applyBorder="1" applyAlignment="1">
      <alignment horizontal="center" wrapText="1"/>
    </xf>
    <xf numFmtId="0" fontId="9" fillId="29" borderId="82" xfId="902" applyFont="1" applyFill="1" applyBorder="1" applyAlignment="1">
      <alignment horizontal="center"/>
    </xf>
    <xf numFmtId="0" fontId="9" fillId="29" borderId="83" xfId="90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29" borderId="84" xfId="0" applyFont="1" applyFill="1" applyBorder="1" applyAlignment="1">
      <alignment horizontal="center"/>
    </xf>
    <xf numFmtId="0" fontId="8" fillId="29" borderId="85" xfId="0" applyFont="1" applyFill="1" applyBorder="1" applyAlignment="1">
      <alignment horizontal="center"/>
    </xf>
    <xf numFmtId="0" fontId="7" fillId="0" borderId="61" xfId="0" applyFont="1" applyBorder="1" applyAlignment="1">
      <alignment horizontal="right"/>
    </xf>
    <xf numFmtId="0" fontId="7" fillId="0" borderId="48" xfId="0" applyFont="1" applyBorder="1" applyAlignment="1">
      <alignment horizontal="right"/>
    </xf>
    <xf numFmtId="0" fontId="7" fillId="0" borderId="86" xfId="0" applyFont="1" applyBorder="1" applyAlignment="1">
      <alignment horizontal="center"/>
    </xf>
    <xf numFmtId="0" fontId="7" fillId="0" borderId="77" xfId="0" applyFont="1" applyBorder="1" applyAlignment="1">
      <alignment horizontal="center"/>
    </xf>
    <xf numFmtId="0" fontId="7" fillId="0" borderId="87" xfId="0" applyFont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7" fillId="0" borderId="65" xfId="0" applyFont="1" applyBorder="1" applyAlignment="1">
      <alignment horizontal="right"/>
    </xf>
    <xf numFmtId="0" fontId="7" fillId="0" borderId="78" xfId="0" applyFont="1" applyBorder="1" applyAlignment="1">
      <alignment horizontal="right"/>
    </xf>
    <xf numFmtId="166" fontId="7" fillId="29" borderId="49" xfId="0" applyNumberFormat="1" applyFont="1" applyFill="1" applyBorder="1" applyAlignment="1">
      <alignment horizontal="right"/>
    </xf>
    <xf numFmtId="0" fontId="8" fillId="29" borderId="49" xfId="0" applyFont="1" applyFill="1" applyBorder="1" applyAlignment="1">
      <alignment horizontal="center"/>
    </xf>
    <xf numFmtId="0" fontId="7" fillId="0" borderId="88" xfId="0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9" fillId="0" borderId="0" xfId="902" applyFont="1" applyBorder="1" applyAlignment="1">
      <alignment horizontal="right"/>
    </xf>
    <xf numFmtId="0" fontId="9" fillId="0" borderId="0" xfId="902" applyFont="1" applyBorder="1" applyAlignment="1">
      <alignment horizontal="center"/>
    </xf>
    <xf numFmtId="0" fontId="140" fillId="0" borderId="0" xfId="990" applyFont="1" applyFill="1" applyAlignment="1">
      <alignment horizontal="center"/>
    </xf>
    <xf numFmtId="11" fontId="49" fillId="0" borderId="47" xfId="990" applyNumberFormat="1" applyFont="1" applyFill="1" applyBorder="1" applyAlignment="1">
      <alignment horizontal="center" textRotation="45"/>
    </xf>
    <xf numFmtId="11" fontId="49" fillId="0" borderId="38" xfId="990" applyNumberFormat="1" applyFont="1" applyFill="1" applyBorder="1" applyAlignment="1">
      <alignment horizontal="center" textRotation="45"/>
    </xf>
    <xf numFmtId="11" fontId="49" fillId="0" borderId="49" xfId="990" applyNumberFormat="1" applyFont="1" applyFill="1" applyBorder="1" applyAlignment="1">
      <alignment horizontal="center" textRotation="45"/>
    </xf>
    <xf numFmtId="0" fontId="49" fillId="0" borderId="33" xfId="990" applyFont="1" applyFill="1" applyBorder="1" applyAlignment="1">
      <alignment horizontal="center"/>
    </xf>
    <xf numFmtId="0" fontId="49" fillId="0" borderId="45" xfId="990" applyFont="1" applyFill="1" applyBorder="1" applyAlignment="1">
      <alignment horizontal="center"/>
    </xf>
    <xf numFmtId="0" fontId="49" fillId="0" borderId="11" xfId="990" applyFont="1" applyFill="1" applyBorder="1" applyAlignment="1">
      <alignment horizontal="center"/>
    </xf>
    <xf numFmtId="0" fontId="49" fillId="0" borderId="50" xfId="990" applyFont="1" applyFill="1" applyBorder="1" applyAlignment="1">
      <alignment horizontal="center"/>
    </xf>
    <xf numFmtId="0" fontId="49" fillId="0" borderId="69" xfId="990" applyFont="1" applyFill="1" applyBorder="1" applyAlignment="1">
      <alignment horizontal="center"/>
    </xf>
    <xf numFmtId="0" fontId="49" fillId="0" borderId="47" xfId="990" applyFont="1" applyFill="1" applyBorder="1" applyAlignment="1">
      <alignment horizontal="center" vertical="center"/>
    </xf>
    <xf numFmtId="0" fontId="49" fillId="0" borderId="49" xfId="990" applyFont="1" applyFill="1" applyBorder="1" applyAlignment="1">
      <alignment horizontal="center" vertical="center"/>
    </xf>
  </cellXfs>
  <cellStyles count="994">
    <cellStyle name="$3places" xfId="1"/>
    <cellStyle name="%" xfId="2"/>
    <cellStyle name="% 2" xfId="3"/>
    <cellStyle name="% 3" xfId="4"/>
    <cellStyle name="% 4" xfId="5"/>
    <cellStyle name="% 5" xfId="6"/>
    <cellStyle name="% 6" xfId="7"/>
    <cellStyle name="%_TB STAR Taksa 2010" xfId="8"/>
    <cellStyle name="%_TB STAR versioni II" xfId="9"/>
    <cellStyle name="%_Trial Balance STAR IFRS 2010" xfId="10"/>
    <cellStyle name="%_Trial Balance STAR IFRS 2010 (2)" xfId="11"/>
    <cellStyle name="%_TRIO TB" xfId="12"/>
    <cellStyle name="_%(SignOnly)" xfId="13"/>
    <cellStyle name="_%(SignOnly) 2" xfId="14"/>
    <cellStyle name="_%(SignOnly) 3" xfId="15"/>
    <cellStyle name="_%(SignOnly) 4" xfId="16"/>
    <cellStyle name="_%(SignOnly) 5" xfId="17"/>
    <cellStyle name="_%(SignOnly) 6" xfId="18"/>
    <cellStyle name="_%(SignSpaceOnly)" xfId="19"/>
    <cellStyle name="_%(SignSpaceOnly) 2" xfId="20"/>
    <cellStyle name="_%(SignSpaceOnly) 3" xfId="21"/>
    <cellStyle name="_%(SignSpaceOnly) 4" xfId="22"/>
    <cellStyle name="_%(SignSpaceOnly) 5" xfId="23"/>
    <cellStyle name="_%(SignSpaceOnly) 6" xfId="24"/>
    <cellStyle name="_Comma" xfId="25"/>
    <cellStyle name="_Comma 2" xfId="26"/>
    <cellStyle name="_Comma 3" xfId="27"/>
    <cellStyle name="_Comma 4" xfId="28"/>
    <cellStyle name="_Comma 5" xfId="29"/>
    <cellStyle name="_Comma 6" xfId="30"/>
    <cellStyle name="_Comma_capital expenditures 6-18-02" xfId="31"/>
    <cellStyle name="_Comma_capital expenditures 6-18-02 2" xfId="32"/>
    <cellStyle name="_Comma_capital expenditures 6-18-02 3" xfId="33"/>
    <cellStyle name="_Comma_capital expenditures 6-18-02 4" xfId="34"/>
    <cellStyle name="_Comma_capital expenditures 6-18-02 5" xfId="35"/>
    <cellStyle name="_Comma_capital expenditures 6-18-02 6" xfId="36"/>
    <cellStyle name="_Comma_T - new" xfId="37"/>
    <cellStyle name="_Comma_T - new 2" xfId="38"/>
    <cellStyle name="_Comma_T - new 3" xfId="39"/>
    <cellStyle name="_Comma_T - new 4" xfId="40"/>
    <cellStyle name="_Comma_T - new 5" xfId="41"/>
    <cellStyle name="_Comma_T - new 6" xfId="42"/>
    <cellStyle name="_Copy of Warid Model v24 (Base Case)" xfId="43"/>
    <cellStyle name="_Currency" xfId="44"/>
    <cellStyle name="_Currency 2" xfId="45"/>
    <cellStyle name="_Currency 3" xfId="46"/>
    <cellStyle name="_Currency 4" xfId="47"/>
    <cellStyle name="_Currency 5" xfId="48"/>
    <cellStyle name="_Currency 6" xfId="49"/>
    <cellStyle name="_Currency_capital expenditures 6-18-02" xfId="50"/>
    <cellStyle name="_Currency_capital expenditures 6-18-02 2" xfId="51"/>
    <cellStyle name="_Currency_capital expenditures 6-18-02 3" xfId="52"/>
    <cellStyle name="_Currency_capital expenditures 6-18-02 4" xfId="53"/>
    <cellStyle name="_Currency_capital expenditures 6-18-02 5" xfId="54"/>
    <cellStyle name="_Currency_capital expenditures 6-18-02 6" xfId="55"/>
    <cellStyle name="_Currency_T - new" xfId="56"/>
    <cellStyle name="_Currency_T - new 2" xfId="57"/>
    <cellStyle name="_Currency_T - new 3" xfId="58"/>
    <cellStyle name="_Currency_T - new 4" xfId="59"/>
    <cellStyle name="_Currency_T - new 5" xfId="60"/>
    <cellStyle name="_Currency_T - new 6" xfId="61"/>
    <cellStyle name="_CurrencySpace" xfId="62"/>
    <cellStyle name="_CurrencySpace 2" xfId="63"/>
    <cellStyle name="_CurrencySpace 3" xfId="64"/>
    <cellStyle name="_CurrencySpace 4" xfId="65"/>
    <cellStyle name="_CurrencySpace 5" xfId="66"/>
    <cellStyle name="_CurrencySpace 6" xfId="67"/>
    <cellStyle name="_CurrencySpace_capital expenditures 6-18-02" xfId="68"/>
    <cellStyle name="_CurrencySpace_capital expenditures 6-18-02 2" xfId="69"/>
    <cellStyle name="_CurrencySpace_capital expenditures 6-18-02 3" xfId="70"/>
    <cellStyle name="_CurrencySpace_capital expenditures 6-18-02 4" xfId="71"/>
    <cellStyle name="_CurrencySpace_capital expenditures 6-18-02 5" xfId="72"/>
    <cellStyle name="_CurrencySpace_capital expenditures 6-18-02 6" xfId="73"/>
    <cellStyle name="_CurrencySpace_T - new" xfId="74"/>
    <cellStyle name="_CurrencySpace_T - new 2" xfId="75"/>
    <cellStyle name="_CurrencySpace_T - new 3" xfId="76"/>
    <cellStyle name="_CurrencySpace_T - new 4" xfId="77"/>
    <cellStyle name="_CurrencySpace_T - new 5" xfId="78"/>
    <cellStyle name="_CurrencySpace_T - new 6" xfId="79"/>
    <cellStyle name="_Euro" xfId="80"/>
    <cellStyle name="_Euro 2" xfId="81"/>
    <cellStyle name="_Euro 3" xfId="82"/>
    <cellStyle name="_Euro 4" xfId="83"/>
    <cellStyle name="_Euro 5" xfId="84"/>
    <cellStyle name="_Euro 6" xfId="85"/>
    <cellStyle name="_Heading" xfId="86"/>
    <cellStyle name="_Heading 2" xfId="87"/>
    <cellStyle name="_Heading 3" xfId="88"/>
    <cellStyle name="_Heading 4" xfId="89"/>
    <cellStyle name="_Heading 5" xfId="90"/>
    <cellStyle name="_Heading 6" xfId="91"/>
    <cellStyle name="_Heading_Broadband Comps" xfId="92"/>
    <cellStyle name="_Heading_Broadband Comps 2" xfId="93"/>
    <cellStyle name="_Heading_Broadband Comps 3" xfId="94"/>
    <cellStyle name="_Heading_Broadband Comps 4" xfId="95"/>
    <cellStyle name="_Heading_Broadband Comps 5" xfId="96"/>
    <cellStyle name="_Heading_Broadband Comps 6" xfId="97"/>
    <cellStyle name="_Heading_Broadband Comps_TB STAR Taksa 2010" xfId="98"/>
    <cellStyle name="_Heading_Broadband Comps_TB STAR versioni II" xfId="99"/>
    <cellStyle name="_Heading_Broadband Comps_Trial Balance STAR IFRS 2010" xfId="100"/>
    <cellStyle name="_Heading_Broadband Comps_Trial Balance STAR IFRS 2010 (2)" xfId="101"/>
    <cellStyle name="_Heading_Broadband Comps_TRIO TB" xfId="102"/>
    <cellStyle name="_Heading_capital expenditures 6-18-02" xfId="103"/>
    <cellStyle name="_Heading_Q" xfId="104"/>
    <cellStyle name="_Heading_q - new guidance" xfId="105"/>
    <cellStyle name="_Heading_q - new guidance 2" xfId="106"/>
    <cellStyle name="_Heading_q - new guidance 3" xfId="107"/>
    <cellStyle name="_Heading_q - new guidance 4" xfId="108"/>
    <cellStyle name="_Heading_q - new guidance 5" xfId="109"/>
    <cellStyle name="_Heading_q - new guidance 6" xfId="110"/>
    <cellStyle name="_Heading_q - new guidance_TB STAR Taksa 2010" xfId="111"/>
    <cellStyle name="_Heading_q - new guidance_TB STAR versioni II" xfId="112"/>
    <cellStyle name="_Heading_q - new guidance_Trial Balance STAR IFRS 2010" xfId="113"/>
    <cellStyle name="_Heading_q - new guidance_Trial Balance STAR IFRS 2010 (2)" xfId="114"/>
    <cellStyle name="_Heading_q - new guidance_TRIO TB" xfId="115"/>
    <cellStyle name="_Heading_q - valuation" xfId="116"/>
    <cellStyle name="_Heading_q - valuation 2" xfId="117"/>
    <cellStyle name="_Heading_q - valuation 3" xfId="118"/>
    <cellStyle name="_Heading_q - valuation 4" xfId="119"/>
    <cellStyle name="_Heading_q - valuation 5" xfId="120"/>
    <cellStyle name="_Heading_q - valuation 6" xfId="121"/>
    <cellStyle name="_Heading_q - valuation_TB STAR Taksa 2010" xfId="122"/>
    <cellStyle name="_Heading_q - valuation_TB STAR versioni II" xfId="123"/>
    <cellStyle name="_Heading_q - valuation_Trial Balance STAR IFRS 2010" xfId="124"/>
    <cellStyle name="_Heading_q - valuation_Trial Balance STAR IFRS 2010 (2)" xfId="125"/>
    <cellStyle name="_Heading_q - valuation_TRIO TB" xfId="126"/>
    <cellStyle name="_Heading_Q 2" xfId="127"/>
    <cellStyle name="_Heading_Q 3" xfId="128"/>
    <cellStyle name="_Heading_Q 4" xfId="129"/>
    <cellStyle name="_Heading_Q 5" xfId="130"/>
    <cellStyle name="_Heading_Q 6" xfId="131"/>
    <cellStyle name="_Heading_Q_TB STAR Taksa 2010" xfId="132"/>
    <cellStyle name="_Heading_Q_TB STAR versioni II" xfId="133"/>
    <cellStyle name="_Heading_Q_Trial Balance STAR IFRS 2010" xfId="134"/>
    <cellStyle name="_Heading_Q_Trial Balance STAR IFRS 2010 (2)" xfId="135"/>
    <cellStyle name="_Heading_Q_TRIO TB" xfId="136"/>
    <cellStyle name="_Heading_T - new" xfId="137"/>
    <cellStyle name="_Heading_TB STAR Taksa 2010" xfId="138"/>
    <cellStyle name="_Heading_TB STAR versioni II" xfId="139"/>
    <cellStyle name="_Heading_Trial Balance STAR IFRS 2010" xfId="140"/>
    <cellStyle name="_Heading_Trial Balance STAR IFRS 2010 (2)" xfId="141"/>
    <cellStyle name="_Heading_TRIO TB" xfId="142"/>
    <cellStyle name="_Highlight" xfId="143"/>
    <cellStyle name="_Highlight 2" xfId="144"/>
    <cellStyle name="_Highlight 3" xfId="145"/>
    <cellStyle name="_Highlight 4" xfId="146"/>
    <cellStyle name="_Highlight 5" xfId="147"/>
    <cellStyle name="_Highlight 6" xfId="148"/>
    <cellStyle name="_Multiple" xfId="149"/>
    <cellStyle name="_Multiple 2" xfId="150"/>
    <cellStyle name="_Multiple 3" xfId="151"/>
    <cellStyle name="_Multiple 4" xfId="152"/>
    <cellStyle name="_Multiple 5" xfId="153"/>
    <cellStyle name="_Multiple 6" xfId="154"/>
    <cellStyle name="_Multiple_capital expenditures 6-18-02" xfId="155"/>
    <cellStyle name="_Multiple_capital expenditures 6-18-02 2" xfId="156"/>
    <cellStyle name="_Multiple_capital expenditures 6-18-02 3" xfId="157"/>
    <cellStyle name="_Multiple_capital expenditures 6-18-02 4" xfId="158"/>
    <cellStyle name="_Multiple_capital expenditures 6-18-02 5" xfId="159"/>
    <cellStyle name="_Multiple_capital expenditures 6-18-02 6" xfId="160"/>
    <cellStyle name="_Multiple_T - new" xfId="161"/>
    <cellStyle name="_Multiple_T - new 2" xfId="162"/>
    <cellStyle name="_Multiple_T - new 3" xfId="163"/>
    <cellStyle name="_Multiple_T - new 4" xfId="164"/>
    <cellStyle name="_Multiple_T - new 5" xfId="165"/>
    <cellStyle name="_Multiple_T - new 6" xfId="166"/>
    <cellStyle name="_MultipleSpace" xfId="167"/>
    <cellStyle name="_MultipleSpace 2" xfId="168"/>
    <cellStyle name="_MultipleSpace 3" xfId="169"/>
    <cellStyle name="_MultipleSpace 4" xfId="170"/>
    <cellStyle name="_MultipleSpace 5" xfId="171"/>
    <cellStyle name="_MultipleSpace 6" xfId="172"/>
    <cellStyle name="_MultipleSpace_capital expenditures 6-18-02" xfId="173"/>
    <cellStyle name="_MultipleSpace_capital expenditures 6-18-02 2" xfId="174"/>
    <cellStyle name="_MultipleSpace_capital expenditures 6-18-02 3" xfId="175"/>
    <cellStyle name="_MultipleSpace_capital expenditures 6-18-02 4" xfId="176"/>
    <cellStyle name="_MultipleSpace_capital expenditures 6-18-02 5" xfId="177"/>
    <cellStyle name="_MultipleSpace_capital expenditures 6-18-02 6" xfId="178"/>
    <cellStyle name="_MultipleSpace_T - new" xfId="179"/>
    <cellStyle name="_MultipleSpace_T - new 2" xfId="180"/>
    <cellStyle name="_MultipleSpace_T - new 3" xfId="181"/>
    <cellStyle name="_MultipleSpace_T - new 4" xfId="182"/>
    <cellStyle name="_MultipleSpace_T - new 5" xfId="183"/>
    <cellStyle name="_MultipleSpace_T - new 6" xfId="184"/>
    <cellStyle name="_Percent" xfId="185"/>
    <cellStyle name="_Percent 2" xfId="186"/>
    <cellStyle name="_Percent 3" xfId="187"/>
    <cellStyle name="_Percent 4" xfId="188"/>
    <cellStyle name="_Percent 5" xfId="189"/>
    <cellStyle name="_Percent 6" xfId="190"/>
    <cellStyle name="_PercentSpace" xfId="191"/>
    <cellStyle name="_PercentSpace 2" xfId="192"/>
    <cellStyle name="_PercentSpace 3" xfId="193"/>
    <cellStyle name="_PercentSpace 4" xfId="194"/>
    <cellStyle name="_PercentSpace 5" xfId="195"/>
    <cellStyle name="_PercentSpace 6" xfId="196"/>
    <cellStyle name="_SubHeading" xfId="197"/>
    <cellStyle name="_SubHeading 2" xfId="198"/>
    <cellStyle name="_SubHeading 3" xfId="199"/>
    <cellStyle name="_SubHeading 4" xfId="200"/>
    <cellStyle name="_SubHeading 5" xfId="201"/>
    <cellStyle name="_SubHeading 6" xfId="202"/>
    <cellStyle name="_SubHeading_Broadband Comps" xfId="203"/>
    <cellStyle name="_SubHeading_Broadband Comps 2" xfId="204"/>
    <cellStyle name="_SubHeading_Broadband Comps 3" xfId="205"/>
    <cellStyle name="_SubHeading_Broadband Comps 4" xfId="206"/>
    <cellStyle name="_SubHeading_Broadband Comps 5" xfId="207"/>
    <cellStyle name="_SubHeading_Broadband Comps 6" xfId="208"/>
    <cellStyle name="_SubHeading_Broadband Comps_TB STAR Taksa 2010" xfId="209"/>
    <cellStyle name="_SubHeading_Broadband Comps_TB STAR versioni II" xfId="210"/>
    <cellStyle name="_SubHeading_Broadband Comps_Trial Balance STAR IFRS 2010" xfId="211"/>
    <cellStyle name="_SubHeading_Broadband Comps_Trial Balance STAR IFRS 2010 (2)" xfId="212"/>
    <cellStyle name="_SubHeading_Broadband Comps_TRIO TB" xfId="213"/>
    <cellStyle name="_SubHeading_capital expenditures 6-18-02" xfId="214"/>
    <cellStyle name="_SubHeading_Q" xfId="215"/>
    <cellStyle name="_SubHeading_q - new guidance" xfId="216"/>
    <cellStyle name="_SubHeading_q - new guidance 2" xfId="217"/>
    <cellStyle name="_SubHeading_q - new guidance 3" xfId="218"/>
    <cellStyle name="_SubHeading_q - new guidance 4" xfId="219"/>
    <cellStyle name="_SubHeading_q - new guidance 5" xfId="220"/>
    <cellStyle name="_SubHeading_q - new guidance 6" xfId="221"/>
    <cellStyle name="_SubHeading_q - new guidance_TB STAR Taksa 2010" xfId="222"/>
    <cellStyle name="_SubHeading_q - new guidance_TB STAR versioni II" xfId="223"/>
    <cellStyle name="_SubHeading_q - new guidance_Trial Balance STAR IFRS 2010" xfId="224"/>
    <cellStyle name="_SubHeading_q - new guidance_Trial Balance STAR IFRS 2010 (2)" xfId="225"/>
    <cellStyle name="_SubHeading_q - new guidance_TRIO TB" xfId="226"/>
    <cellStyle name="_SubHeading_q - valuation" xfId="227"/>
    <cellStyle name="_SubHeading_q - valuation 2" xfId="228"/>
    <cellStyle name="_SubHeading_q - valuation 3" xfId="229"/>
    <cellStyle name="_SubHeading_q - valuation 4" xfId="230"/>
    <cellStyle name="_SubHeading_q - valuation 5" xfId="231"/>
    <cellStyle name="_SubHeading_q - valuation 6" xfId="232"/>
    <cellStyle name="_SubHeading_q - valuation_TB STAR Taksa 2010" xfId="233"/>
    <cellStyle name="_SubHeading_q - valuation_TB STAR versioni II" xfId="234"/>
    <cellStyle name="_SubHeading_q - valuation_Trial Balance STAR IFRS 2010" xfId="235"/>
    <cellStyle name="_SubHeading_q - valuation_Trial Balance STAR IFRS 2010 (2)" xfId="236"/>
    <cellStyle name="_SubHeading_q - valuation_TRIO TB" xfId="237"/>
    <cellStyle name="_SubHeading_Q 2" xfId="238"/>
    <cellStyle name="_SubHeading_Q 3" xfId="239"/>
    <cellStyle name="_SubHeading_Q 4" xfId="240"/>
    <cellStyle name="_SubHeading_Q 5" xfId="241"/>
    <cellStyle name="_SubHeading_Q 6" xfId="242"/>
    <cellStyle name="_SubHeading_Q_TB STAR Taksa 2010" xfId="243"/>
    <cellStyle name="_SubHeading_Q_TB STAR versioni II" xfId="244"/>
    <cellStyle name="_SubHeading_Q_Trial Balance STAR IFRS 2010" xfId="245"/>
    <cellStyle name="_SubHeading_Q_Trial Balance STAR IFRS 2010 (2)" xfId="246"/>
    <cellStyle name="_SubHeading_Q_TRIO TB" xfId="247"/>
    <cellStyle name="_SubHeading_T - new" xfId="248"/>
    <cellStyle name="_SubHeading_TB STAR Taksa 2010" xfId="249"/>
    <cellStyle name="_SubHeading_TB STAR versioni II" xfId="250"/>
    <cellStyle name="_SubHeading_Trial Balance STAR IFRS 2010" xfId="251"/>
    <cellStyle name="_SubHeading_Trial Balance STAR IFRS 2010 (2)" xfId="252"/>
    <cellStyle name="_SubHeading_TRIO TB" xfId="253"/>
    <cellStyle name="_Suntec Model v28 (base case)" xfId="254"/>
    <cellStyle name="_Table" xfId="255"/>
    <cellStyle name="_Table 2" xfId="256"/>
    <cellStyle name="_Table 3" xfId="257"/>
    <cellStyle name="_Table 4" xfId="258"/>
    <cellStyle name="_Table 5" xfId="259"/>
    <cellStyle name="_Table 6" xfId="260"/>
    <cellStyle name="_Table_Broadband Comps" xfId="261"/>
    <cellStyle name="_Table_Broadband Comps 2" xfId="262"/>
    <cellStyle name="_Table_Broadband Comps 3" xfId="263"/>
    <cellStyle name="_Table_Broadband Comps 4" xfId="264"/>
    <cellStyle name="_Table_Broadband Comps 5" xfId="265"/>
    <cellStyle name="_Table_Broadband Comps 6" xfId="266"/>
    <cellStyle name="_Table_Broadband Comps_TB STAR Taksa 2010" xfId="267"/>
    <cellStyle name="_Table_Broadband Comps_TB STAR versioni II" xfId="268"/>
    <cellStyle name="_Table_Broadband Comps_Trial Balance STAR IFRS 2010" xfId="269"/>
    <cellStyle name="_Table_Broadband Comps_Trial Balance STAR IFRS 2010 (2)" xfId="270"/>
    <cellStyle name="_Table_Broadband Comps_TRIO TB" xfId="271"/>
    <cellStyle name="_Table_capital expenditures 6-18-02" xfId="272"/>
    <cellStyle name="_Table_capital expenditures 6-18-02_Trial Balance STAR IFRS 2010" xfId="273"/>
    <cellStyle name="_Table_capital expenditures 6-18-02_Trial Balance STAR IFRS 2010 (2)" xfId="274"/>
    <cellStyle name="_Table_Q" xfId="275"/>
    <cellStyle name="_Table_q - new guidance" xfId="276"/>
    <cellStyle name="_Table_q - new guidance 2" xfId="277"/>
    <cellStyle name="_Table_q - new guidance 3" xfId="278"/>
    <cellStyle name="_Table_q - new guidance 4" xfId="279"/>
    <cellStyle name="_Table_q - new guidance 5" xfId="280"/>
    <cellStyle name="_Table_q - new guidance 6" xfId="281"/>
    <cellStyle name="_Table_q - new guidance_TB STAR Taksa 2010" xfId="282"/>
    <cellStyle name="_Table_q - new guidance_TB STAR versioni II" xfId="283"/>
    <cellStyle name="_Table_q - new guidance_Trial Balance STAR IFRS 2010" xfId="284"/>
    <cellStyle name="_Table_q - new guidance_Trial Balance STAR IFRS 2010 (2)" xfId="285"/>
    <cellStyle name="_Table_q - new guidance_TRIO TB" xfId="286"/>
    <cellStyle name="_Table_q - valuation" xfId="287"/>
    <cellStyle name="_Table_q - valuation 2" xfId="288"/>
    <cellStyle name="_Table_q - valuation 3" xfId="289"/>
    <cellStyle name="_Table_q - valuation 4" xfId="290"/>
    <cellStyle name="_Table_q - valuation 5" xfId="291"/>
    <cellStyle name="_Table_q - valuation 6" xfId="292"/>
    <cellStyle name="_Table_q - valuation_TB STAR Taksa 2010" xfId="293"/>
    <cellStyle name="_Table_q - valuation_TB STAR versioni II" xfId="294"/>
    <cellStyle name="_Table_q - valuation_Trial Balance STAR IFRS 2010" xfId="295"/>
    <cellStyle name="_Table_q - valuation_Trial Balance STAR IFRS 2010 (2)" xfId="296"/>
    <cellStyle name="_Table_q - valuation_TRIO TB" xfId="297"/>
    <cellStyle name="_Table_Q 2" xfId="298"/>
    <cellStyle name="_Table_Q 3" xfId="299"/>
    <cellStyle name="_Table_Q 4" xfId="300"/>
    <cellStyle name="_Table_Q 5" xfId="301"/>
    <cellStyle name="_Table_Q 6" xfId="302"/>
    <cellStyle name="_Table_Q_TB STAR Taksa 2010" xfId="303"/>
    <cellStyle name="_Table_Q_TB STAR versioni II" xfId="304"/>
    <cellStyle name="_Table_Q_Trial Balance STAR IFRS 2010" xfId="305"/>
    <cellStyle name="_Table_Q_Trial Balance STAR IFRS 2010 (2)" xfId="306"/>
    <cellStyle name="_Table_Q_TRIO TB" xfId="307"/>
    <cellStyle name="_Table_T - new" xfId="308"/>
    <cellStyle name="_Table_T - new_Trial Balance STAR IFRS 2010" xfId="309"/>
    <cellStyle name="_Table_T - new_Trial Balance STAR IFRS 2010 (2)" xfId="310"/>
    <cellStyle name="_Table_TB STAR Taksa 2010" xfId="311"/>
    <cellStyle name="_Table_TB STAR versioni II" xfId="312"/>
    <cellStyle name="_Table_Trial Balance STAR IFRS 2010" xfId="313"/>
    <cellStyle name="_Table_Trial Balance STAR IFRS 2010 (2)" xfId="314"/>
    <cellStyle name="_Table_TRIO TB" xfId="315"/>
    <cellStyle name="_TableHead" xfId="316"/>
    <cellStyle name="_TableHead 2" xfId="317"/>
    <cellStyle name="_TableHead 2_Trial Balance STAR IFRS 2010" xfId="318"/>
    <cellStyle name="_TableHead 2_Trial Balance STAR IFRS 2010 (2)" xfId="319"/>
    <cellStyle name="_TableHead 3" xfId="320"/>
    <cellStyle name="_TableHead 3_Trial Balance STAR IFRS 2010" xfId="321"/>
    <cellStyle name="_TableHead 3_Trial Balance STAR IFRS 2010 (2)" xfId="322"/>
    <cellStyle name="_TableHead 4" xfId="323"/>
    <cellStyle name="_TableHead 4_Trial Balance STAR IFRS 2010" xfId="324"/>
    <cellStyle name="_TableHead 4_Trial Balance STAR IFRS 2010 (2)" xfId="325"/>
    <cellStyle name="_TableHead 5" xfId="326"/>
    <cellStyle name="_TableHead 5_Trial Balance STAR IFRS 2010" xfId="327"/>
    <cellStyle name="_TableHead 5_Trial Balance STAR IFRS 2010 (2)" xfId="328"/>
    <cellStyle name="_TableHead 6" xfId="329"/>
    <cellStyle name="_TableHead 6_Trial Balance STAR IFRS 2010" xfId="330"/>
    <cellStyle name="_TableHead 6_Trial Balance STAR IFRS 2010 (2)" xfId="331"/>
    <cellStyle name="_TableHead_Broadband Comps" xfId="332"/>
    <cellStyle name="_TableHead_Broadband Comps 2" xfId="333"/>
    <cellStyle name="_TableHead_Broadband Comps 2_Trial Balance STAR IFRS 2010" xfId="334"/>
    <cellStyle name="_TableHead_Broadband Comps 2_Trial Balance STAR IFRS 2010 (2)" xfId="335"/>
    <cellStyle name="_TableHead_Broadband Comps 3" xfId="336"/>
    <cellStyle name="_TableHead_Broadband Comps 3_Trial Balance STAR IFRS 2010" xfId="337"/>
    <cellStyle name="_TableHead_Broadband Comps 3_Trial Balance STAR IFRS 2010 (2)" xfId="338"/>
    <cellStyle name="_TableHead_Broadband Comps 4" xfId="339"/>
    <cellStyle name="_TableHead_Broadband Comps 4_Trial Balance STAR IFRS 2010" xfId="340"/>
    <cellStyle name="_TableHead_Broadband Comps 4_Trial Balance STAR IFRS 2010 (2)" xfId="341"/>
    <cellStyle name="_TableHead_Broadband Comps 5" xfId="342"/>
    <cellStyle name="_TableHead_Broadband Comps 5_Trial Balance STAR IFRS 2010" xfId="343"/>
    <cellStyle name="_TableHead_Broadband Comps 5_Trial Balance STAR IFRS 2010 (2)" xfId="344"/>
    <cellStyle name="_TableHead_Broadband Comps 6" xfId="345"/>
    <cellStyle name="_TableHead_Broadband Comps 6_Trial Balance STAR IFRS 2010" xfId="346"/>
    <cellStyle name="_TableHead_Broadband Comps 6_Trial Balance STAR IFRS 2010 (2)" xfId="347"/>
    <cellStyle name="_TableHead_Broadband Comps_TB STAR Taksa 2010" xfId="348"/>
    <cellStyle name="_TableHead_Broadband Comps_TB STAR versioni II" xfId="349"/>
    <cellStyle name="_TableHead_Broadband Comps_Trial Balance STAR IFRS 2010" xfId="350"/>
    <cellStyle name="_TableHead_Broadband Comps_Trial Balance STAR IFRS 2010 (2)" xfId="351"/>
    <cellStyle name="_TableHead_Broadband Comps_TRIO TB" xfId="352"/>
    <cellStyle name="_TableHead_capital expenditures 6-18-02" xfId="353"/>
    <cellStyle name="_TableHead_capital expenditures 6-18-02_Trial Balance STAR IFRS 2010" xfId="354"/>
    <cellStyle name="_TableHead_capital expenditures 6-18-02_Trial Balance STAR IFRS 2010 (2)" xfId="355"/>
    <cellStyle name="_TableHead_Q" xfId="356"/>
    <cellStyle name="_TableHead_q - new guidance" xfId="357"/>
    <cellStyle name="_TableHead_q - new guidance 2" xfId="358"/>
    <cellStyle name="_TableHead_q - new guidance 2_Trial Balance STAR IFRS 2010" xfId="359"/>
    <cellStyle name="_TableHead_q - new guidance 2_Trial Balance STAR IFRS 2010 (2)" xfId="360"/>
    <cellStyle name="_TableHead_q - new guidance 3" xfId="361"/>
    <cellStyle name="_TableHead_q - new guidance 3_Trial Balance STAR IFRS 2010" xfId="362"/>
    <cellStyle name="_TableHead_q - new guidance 3_Trial Balance STAR IFRS 2010 (2)" xfId="363"/>
    <cellStyle name="_TableHead_q - new guidance 4" xfId="364"/>
    <cellStyle name="_TableHead_q - new guidance 4_Trial Balance STAR IFRS 2010" xfId="365"/>
    <cellStyle name="_TableHead_q - new guidance 4_Trial Balance STAR IFRS 2010 (2)" xfId="366"/>
    <cellStyle name="_TableHead_q - new guidance 5" xfId="367"/>
    <cellStyle name="_TableHead_q - new guidance 5_Trial Balance STAR IFRS 2010" xfId="368"/>
    <cellStyle name="_TableHead_q - new guidance 5_Trial Balance STAR IFRS 2010 (2)" xfId="369"/>
    <cellStyle name="_TableHead_q - new guidance 6" xfId="370"/>
    <cellStyle name="_TableHead_q - new guidance 6_Trial Balance STAR IFRS 2010" xfId="371"/>
    <cellStyle name="_TableHead_q - new guidance 6_Trial Balance STAR IFRS 2010 (2)" xfId="372"/>
    <cellStyle name="_TableHead_q - new guidance_TB STAR Taksa 2010" xfId="373"/>
    <cellStyle name="_TableHead_q - new guidance_TB STAR versioni II" xfId="374"/>
    <cellStyle name="_TableHead_q - new guidance_Trial Balance STAR IFRS 2010" xfId="375"/>
    <cellStyle name="_TableHead_q - new guidance_Trial Balance STAR IFRS 2010 (2)" xfId="376"/>
    <cellStyle name="_TableHead_q - new guidance_TRIO TB" xfId="377"/>
    <cellStyle name="_TableHead_q - valuation" xfId="378"/>
    <cellStyle name="_TableHead_q - valuation 2" xfId="379"/>
    <cellStyle name="_TableHead_q - valuation 2_Trial Balance STAR IFRS 2010" xfId="380"/>
    <cellStyle name="_TableHead_q - valuation 2_Trial Balance STAR IFRS 2010 (2)" xfId="381"/>
    <cellStyle name="_TableHead_q - valuation 3" xfId="382"/>
    <cellStyle name="_TableHead_q - valuation 3_Trial Balance STAR IFRS 2010" xfId="383"/>
    <cellStyle name="_TableHead_q - valuation 3_Trial Balance STAR IFRS 2010 (2)" xfId="384"/>
    <cellStyle name="_TableHead_q - valuation 4" xfId="385"/>
    <cellStyle name="_TableHead_q - valuation 4_Trial Balance STAR IFRS 2010" xfId="386"/>
    <cellStyle name="_TableHead_q - valuation 4_Trial Balance STAR IFRS 2010 (2)" xfId="387"/>
    <cellStyle name="_TableHead_q - valuation 5" xfId="388"/>
    <cellStyle name="_TableHead_q - valuation 5_Trial Balance STAR IFRS 2010" xfId="389"/>
    <cellStyle name="_TableHead_q - valuation 5_Trial Balance STAR IFRS 2010 (2)" xfId="390"/>
    <cellStyle name="_TableHead_q - valuation 6" xfId="391"/>
    <cellStyle name="_TableHead_q - valuation 6_Trial Balance STAR IFRS 2010" xfId="392"/>
    <cellStyle name="_TableHead_q - valuation 6_Trial Balance STAR IFRS 2010 (2)" xfId="393"/>
    <cellStyle name="_TableHead_q - valuation_TB STAR Taksa 2010" xfId="394"/>
    <cellStyle name="_TableHead_q - valuation_TB STAR versioni II" xfId="395"/>
    <cellStyle name="_TableHead_q - valuation_Trial Balance STAR IFRS 2010" xfId="396"/>
    <cellStyle name="_TableHead_q - valuation_Trial Balance STAR IFRS 2010 (2)" xfId="397"/>
    <cellStyle name="_TableHead_q - valuation_TRIO TB" xfId="398"/>
    <cellStyle name="_TableHead_Q 2" xfId="399"/>
    <cellStyle name="_TableHead_Q 2_Trial Balance STAR IFRS 2010" xfId="400"/>
    <cellStyle name="_TableHead_Q 2_Trial Balance STAR IFRS 2010 (2)" xfId="401"/>
    <cellStyle name="_TableHead_Q 3" xfId="402"/>
    <cellStyle name="_TableHead_Q 3_Trial Balance STAR IFRS 2010" xfId="403"/>
    <cellStyle name="_TableHead_Q 3_Trial Balance STAR IFRS 2010 (2)" xfId="404"/>
    <cellStyle name="_TableHead_Q 4" xfId="405"/>
    <cellStyle name="_TableHead_Q 4_Trial Balance STAR IFRS 2010" xfId="406"/>
    <cellStyle name="_TableHead_Q 4_Trial Balance STAR IFRS 2010 (2)" xfId="407"/>
    <cellStyle name="_TableHead_Q 5" xfId="408"/>
    <cellStyle name="_TableHead_Q 5_Trial Balance STAR IFRS 2010" xfId="409"/>
    <cellStyle name="_TableHead_Q 5_Trial Balance STAR IFRS 2010 (2)" xfId="410"/>
    <cellStyle name="_TableHead_Q 6" xfId="411"/>
    <cellStyle name="_TableHead_Q 6_Trial Balance STAR IFRS 2010" xfId="412"/>
    <cellStyle name="_TableHead_Q 6_Trial Balance STAR IFRS 2010 (2)" xfId="413"/>
    <cellStyle name="_TableHead_Q_TB STAR Taksa 2010" xfId="414"/>
    <cellStyle name="_TableHead_Q_TB STAR versioni II" xfId="415"/>
    <cellStyle name="_TableHead_Q_Trial Balance STAR IFRS 2010" xfId="416"/>
    <cellStyle name="_TableHead_Q_Trial Balance STAR IFRS 2010 (2)" xfId="417"/>
    <cellStyle name="_TableHead_Q_TRIO TB" xfId="418"/>
    <cellStyle name="_TableHead_T - new" xfId="419"/>
    <cellStyle name="_TableHead_T - new_Trial Balance STAR IFRS 2010" xfId="420"/>
    <cellStyle name="_TableHead_T - new_Trial Balance STAR IFRS 2010 (2)" xfId="421"/>
    <cellStyle name="_TableHead_TB STAR Taksa 2010" xfId="422"/>
    <cellStyle name="_TableHead_TB STAR versioni II" xfId="423"/>
    <cellStyle name="_TableHead_Trial Balance STAR IFRS 2010" xfId="424"/>
    <cellStyle name="_TableHead_Trial Balance STAR IFRS 2010 (2)" xfId="425"/>
    <cellStyle name="_TableHead_TRIO TB" xfId="426"/>
    <cellStyle name="_TableRowBorder" xfId="427"/>
    <cellStyle name="_TableRowBorder 2" xfId="428"/>
    <cellStyle name="_TableRowBorder 2_Trial Balance STAR IFRS 2010" xfId="429"/>
    <cellStyle name="_TableRowBorder 2_Trial Balance STAR IFRS 2010 (2)" xfId="430"/>
    <cellStyle name="_TableRowBorder 3" xfId="431"/>
    <cellStyle name="_TableRowBorder 3_Trial Balance STAR IFRS 2010" xfId="432"/>
    <cellStyle name="_TableRowBorder 3_Trial Balance STAR IFRS 2010 (2)" xfId="433"/>
    <cellStyle name="_TableRowBorder 4" xfId="434"/>
    <cellStyle name="_TableRowBorder 4_Trial Balance STAR IFRS 2010" xfId="435"/>
    <cellStyle name="_TableRowBorder 4_Trial Balance STAR IFRS 2010 (2)" xfId="436"/>
    <cellStyle name="_TableRowBorder 5" xfId="437"/>
    <cellStyle name="_TableRowBorder 5_Trial Balance STAR IFRS 2010" xfId="438"/>
    <cellStyle name="_TableRowBorder 5_Trial Balance STAR IFRS 2010 (2)" xfId="439"/>
    <cellStyle name="_TableRowBorder 6" xfId="440"/>
    <cellStyle name="_TableRowBorder 6_Trial Balance STAR IFRS 2010" xfId="441"/>
    <cellStyle name="_TableRowBorder 6_Trial Balance STAR IFRS 2010 (2)" xfId="442"/>
    <cellStyle name="_TableRowBorder_Trial Balance STAR IFRS 2010" xfId="443"/>
    <cellStyle name="_TableRowBorder_Trial Balance STAR IFRS 2010 (2)" xfId="444"/>
    <cellStyle name="_TableRowHead" xfId="445"/>
    <cellStyle name="_TableRowHead 2" xfId="446"/>
    <cellStyle name="_TableRowHead 3" xfId="447"/>
    <cellStyle name="_TableRowHead 4" xfId="448"/>
    <cellStyle name="_TableRowHead 5" xfId="449"/>
    <cellStyle name="_TableRowHead 6" xfId="450"/>
    <cellStyle name="_TableRowHead_Broadband Comps" xfId="451"/>
    <cellStyle name="_TableRowHead_Broadband Comps 2" xfId="452"/>
    <cellStyle name="_TableRowHead_Broadband Comps 3" xfId="453"/>
    <cellStyle name="_TableRowHead_Broadband Comps 4" xfId="454"/>
    <cellStyle name="_TableRowHead_Broadband Comps 5" xfId="455"/>
    <cellStyle name="_TableRowHead_Broadband Comps 6" xfId="456"/>
    <cellStyle name="_TableRowHead_Broadband Comps_TB STAR Taksa 2010" xfId="457"/>
    <cellStyle name="_TableRowHead_Broadband Comps_TB STAR versioni II" xfId="458"/>
    <cellStyle name="_TableRowHead_Broadband Comps_Trial Balance STAR IFRS 2010" xfId="459"/>
    <cellStyle name="_TableRowHead_Broadband Comps_Trial Balance STAR IFRS 2010 (2)" xfId="460"/>
    <cellStyle name="_TableRowHead_Broadband Comps_TRIO TB" xfId="461"/>
    <cellStyle name="_TableRowHead_capital expenditures 6-18-02" xfId="462"/>
    <cellStyle name="_TableRowHead_Q" xfId="463"/>
    <cellStyle name="_TableRowHead_q - new guidance" xfId="464"/>
    <cellStyle name="_TableRowHead_q - new guidance 2" xfId="465"/>
    <cellStyle name="_TableRowHead_q - new guidance 3" xfId="466"/>
    <cellStyle name="_TableRowHead_q - new guidance 4" xfId="467"/>
    <cellStyle name="_TableRowHead_q - new guidance 5" xfId="468"/>
    <cellStyle name="_TableRowHead_q - new guidance 6" xfId="469"/>
    <cellStyle name="_TableRowHead_q - new guidance_TB STAR Taksa 2010" xfId="470"/>
    <cellStyle name="_TableRowHead_q - new guidance_TB STAR versioni II" xfId="471"/>
    <cellStyle name="_TableRowHead_q - new guidance_Trial Balance STAR IFRS 2010" xfId="472"/>
    <cellStyle name="_TableRowHead_q - new guidance_Trial Balance STAR IFRS 2010 (2)" xfId="473"/>
    <cellStyle name="_TableRowHead_q - new guidance_TRIO TB" xfId="474"/>
    <cellStyle name="_TableRowHead_q - valuation" xfId="475"/>
    <cellStyle name="_TableRowHead_q - valuation 2" xfId="476"/>
    <cellStyle name="_TableRowHead_q - valuation 3" xfId="477"/>
    <cellStyle name="_TableRowHead_q - valuation 4" xfId="478"/>
    <cellStyle name="_TableRowHead_q - valuation 5" xfId="479"/>
    <cellStyle name="_TableRowHead_q - valuation 6" xfId="480"/>
    <cellStyle name="_TableRowHead_q - valuation_TB STAR Taksa 2010" xfId="481"/>
    <cellStyle name="_TableRowHead_q - valuation_TB STAR versioni II" xfId="482"/>
    <cellStyle name="_TableRowHead_q - valuation_Trial Balance STAR IFRS 2010" xfId="483"/>
    <cellStyle name="_TableRowHead_q - valuation_Trial Balance STAR IFRS 2010 (2)" xfId="484"/>
    <cellStyle name="_TableRowHead_q - valuation_TRIO TB" xfId="485"/>
    <cellStyle name="_TableRowHead_Q 2" xfId="486"/>
    <cellStyle name="_TableRowHead_Q 3" xfId="487"/>
    <cellStyle name="_TableRowHead_Q 4" xfId="488"/>
    <cellStyle name="_TableRowHead_Q 5" xfId="489"/>
    <cellStyle name="_TableRowHead_Q 6" xfId="490"/>
    <cellStyle name="_TableRowHead_Q_TB STAR Taksa 2010" xfId="491"/>
    <cellStyle name="_TableRowHead_Q_TB STAR versioni II" xfId="492"/>
    <cellStyle name="_TableRowHead_Q_Trial Balance STAR IFRS 2010" xfId="493"/>
    <cellStyle name="_TableRowHead_Q_Trial Balance STAR IFRS 2010 (2)" xfId="494"/>
    <cellStyle name="_TableRowHead_Q_TRIO TB" xfId="495"/>
    <cellStyle name="_TableRowHead_T - new" xfId="496"/>
    <cellStyle name="_TableRowHead_TB STAR Taksa 2010" xfId="497"/>
    <cellStyle name="_TableRowHead_TB STAR versioni II" xfId="498"/>
    <cellStyle name="_TableRowHead_Trial Balance STAR IFRS 2010" xfId="499"/>
    <cellStyle name="_TableRowHead_Trial Balance STAR IFRS 2010 (2)" xfId="500"/>
    <cellStyle name="_TableRowHead_TRIO TB" xfId="501"/>
    <cellStyle name="_TableSuperHead" xfId="502"/>
    <cellStyle name="_TableSuperHead 2" xfId="503"/>
    <cellStyle name="_TableSuperHead 3" xfId="504"/>
    <cellStyle name="_TableSuperHead 4" xfId="505"/>
    <cellStyle name="_TableSuperHead 5" xfId="506"/>
    <cellStyle name="_TableSuperHead 6" xfId="507"/>
    <cellStyle name="_TableSuperHead_Broadband Comps" xfId="508"/>
    <cellStyle name="_TableSuperHead_Broadband Comps 2" xfId="509"/>
    <cellStyle name="_TableSuperHead_Broadband Comps 3" xfId="510"/>
    <cellStyle name="_TableSuperHead_Broadband Comps 4" xfId="511"/>
    <cellStyle name="_TableSuperHead_Broadband Comps 5" xfId="512"/>
    <cellStyle name="_TableSuperHead_Broadband Comps 6" xfId="513"/>
    <cellStyle name="_TableSuperHead_Broadband Comps_TB STAR Taksa 2010" xfId="514"/>
    <cellStyle name="_TableSuperHead_Broadband Comps_TB STAR versioni II" xfId="515"/>
    <cellStyle name="_TableSuperHead_Broadband Comps_Trial Balance STAR IFRS 2010" xfId="516"/>
    <cellStyle name="_TableSuperHead_Broadband Comps_Trial Balance STAR IFRS 2010 (2)" xfId="517"/>
    <cellStyle name="_TableSuperHead_Broadband Comps_TRIO TB" xfId="518"/>
    <cellStyle name="_TableSuperHead_capital expenditures 6-18-02" xfId="519"/>
    <cellStyle name="_TableSuperHead_Q" xfId="520"/>
    <cellStyle name="_TableSuperHead_q - new guidance" xfId="521"/>
    <cellStyle name="_TableSuperHead_q - new guidance 2" xfId="522"/>
    <cellStyle name="_TableSuperHead_q - new guidance 3" xfId="523"/>
    <cellStyle name="_TableSuperHead_q - new guidance 4" xfId="524"/>
    <cellStyle name="_TableSuperHead_q - new guidance 5" xfId="525"/>
    <cellStyle name="_TableSuperHead_q - new guidance 6" xfId="526"/>
    <cellStyle name="_TableSuperHead_q - new guidance_TB STAR Taksa 2010" xfId="527"/>
    <cellStyle name="_TableSuperHead_q - new guidance_TB STAR versioni II" xfId="528"/>
    <cellStyle name="_TableSuperHead_q - new guidance_Trial Balance STAR IFRS 2010" xfId="529"/>
    <cellStyle name="_TableSuperHead_q - new guidance_Trial Balance STAR IFRS 2010 (2)" xfId="530"/>
    <cellStyle name="_TableSuperHead_q - new guidance_TRIO TB" xfId="531"/>
    <cellStyle name="_TableSuperHead_q - valuation" xfId="532"/>
    <cellStyle name="_TableSuperHead_q - valuation 2" xfId="533"/>
    <cellStyle name="_TableSuperHead_q - valuation 3" xfId="534"/>
    <cellStyle name="_TableSuperHead_q - valuation 4" xfId="535"/>
    <cellStyle name="_TableSuperHead_q - valuation 5" xfId="536"/>
    <cellStyle name="_TableSuperHead_q - valuation 6" xfId="537"/>
    <cellStyle name="_TableSuperHead_q - valuation_TB STAR Taksa 2010" xfId="538"/>
    <cellStyle name="_TableSuperHead_q - valuation_TB STAR versioni II" xfId="539"/>
    <cellStyle name="_TableSuperHead_q - valuation_Trial Balance STAR IFRS 2010" xfId="540"/>
    <cellStyle name="_TableSuperHead_q - valuation_Trial Balance STAR IFRS 2010 (2)" xfId="541"/>
    <cellStyle name="_TableSuperHead_q - valuation_TRIO TB" xfId="542"/>
    <cellStyle name="_TableSuperHead_Q 2" xfId="543"/>
    <cellStyle name="_TableSuperHead_Q 3" xfId="544"/>
    <cellStyle name="_TableSuperHead_Q 4" xfId="545"/>
    <cellStyle name="_TableSuperHead_Q 5" xfId="546"/>
    <cellStyle name="_TableSuperHead_Q 6" xfId="547"/>
    <cellStyle name="_TableSuperHead_Q_TB STAR Taksa 2010" xfId="548"/>
    <cellStyle name="_TableSuperHead_Q_TB STAR versioni II" xfId="549"/>
    <cellStyle name="_TableSuperHead_Q_Trial Balance STAR IFRS 2010" xfId="550"/>
    <cellStyle name="_TableSuperHead_Q_Trial Balance STAR IFRS 2010 (2)" xfId="551"/>
    <cellStyle name="_TableSuperHead_Q_TRIO TB" xfId="552"/>
    <cellStyle name="_TableSuperHead_T - new" xfId="553"/>
    <cellStyle name="_TableSuperHead_TB STAR Taksa 2010" xfId="554"/>
    <cellStyle name="_TableSuperHead_TB STAR versioni II" xfId="555"/>
    <cellStyle name="_TableSuperHead_Trial Balance STAR IFRS 2010" xfId="556"/>
    <cellStyle name="_TableSuperHead_Trial Balance STAR IFRS 2010 (2)" xfId="557"/>
    <cellStyle name="_TableSuperHead_TRIO TB" xfId="558"/>
    <cellStyle name="£3places" xfId="559"/>
    <cellStyle name="20% - Accent1" xfId="560" builtinId="30" customBuiltin="1"/>
    <cellStyle name="20% - Accent1 2" xfId="561"/>
    <cellStyle name="20% - Accent1 3" xfId="562"/>
    <cellStyle name="20% - Accent1 4" xfId="563"/>
    <cellStyle name="20% - Accent1 5" xfId="564"/>
    <cellStyle name="20% - Accent1 6" xfId="565"/>
    <cellStyle name="20% - Accent2" xfId="566" builtinId="34" customBuiltin="1"/>
    <cellStyle name="20% - Accent2 2" xfId="567"/>
    <cellStyle name="20% - Accent2 3" xfId="568"/>
    <cellStyle name="20% - Accent2 4" xfId="569"/>
    <cellStyle name="20% - Accent2 5" xfId="570"/>
    <cellStyle name="20% - Accent2 6" xfId="571"/>
    <cellStyle name="20% - Accent3" xfId="572" builtinId="38" customBuiltin="1"/>
    <cellStyle name="20% - Accent3 2" xfId="573"/>
    <cellStyle name="20% - Accent3 3" xfId="574"/>
    <cellStyle name="20% - Accent3 4" xfId="575"/>
    <cellStyle name="20% - Accent3 5" xfId="576"/>
    <cellStyle name="20% - Accent3 6" xfId="577"/>
    <cellStyle name="20% - Accent4" xfId="578" builtinId="42" customBuiltin="1"/>
    <cellStyle name="20% - Accent4 2" xfId="579"/>
    <cellStyle name="20% - Accent4 3" xfId="580"/>
    <cellStyle name="20% - Accent4 4" xfId="581"/>
    <cellStyle name="20% - Accent4 5" xfId="582"/>
    <cellStyle name="20% - Accent4 6" xfId="583"/>
    <cellStyle name="20% - Accent5" xfId="584" builtinId="46" customBuiltin="1"/>
    <cellStyle name="20% - Accent5 2" xfId="585"/>
    <cellStyle name="20% - Accent5 3" xfId="586"/>
    <cellStyle name="20% - Accent5 4" xfId="587"/>
    <cellStyle name="20% - Accent5 5" xfId="588"/>
    <cellStyle name="20% - Accent5 6" xfId="589"/>
    <cellStyle name="20% - Accent6" xfId="590" builtinId="50" customBuiltin="1"/>
    <cellStyle name="20% - Accent6 2" xfId="591"/>
    <cellStyle name="20% - Accent6 3" xfId="592"/>
    <cellStyle name="20% - Accent6 4" xfId="593"/>
    <cellStyle name="20% - Accent6 5" xfId="594"/>
    <cellStyle name="20% - Accent6 6" xfId="595"/>
    <cellStyle name="40% - Accent1" xfId="596" builtinId="31" customBuiltin="1"/>
    <cellStyle name="40% - Accent1 2" xfId="597"/>
    <cellStyle name="40% - Accent1 3" xfId="598"/>
    <cellStyle name="40% - Accent1 4" xfId="599"/>
    <cellStyle name="40% - Accent1 5" xfId="600"/>
    <cellStyle name="40% - Accent1 6" xfId="601"/>
    <cellStyle name="40% - Accent2" xfId="602" builtinId="35" customBuiltin="1"/>
    <cellStyle name="40% - Accent2 2" xfId="603"/>
    <cellStyle name="40% - Accent2 3" xfId="604"/>
    <cellStyle name="40% - Accent2 4" xfId="605"/>
    <cellStyle name="40% - Accent2 5" xfId="606"/>
    <cellStyle name="40% - Accent2 6" xfId="607"/>
    <cellStyle name="40% - Accent3" xfId="608" builtinId="39" customBuiltin="1"/>
    <cellStyle name="40% - Accent3 2" xfId="609"/>
    <cellStyle name="40% - Accent3 3" xfId="610"/>
    <cellStyle name="40% - Accent3 4" xfId="611"/>
    <cellStyle name="40% - Accent3 5" xfId="612"/>
    <cellStyle name="40% - Accent3 6" xfId="613"/>
    <cellStyle name="40% - Accent4" xfId="614" builtinId="43" customBuiltin="1"/>
    <cellStyle name="40% - Accent4 2" xfId="615"/>
    <cellStyle name="40% - Accent4 3" xfId="616"/>
    <cellStyle name="40% - Accent4 4" xfId="617"/>
    <cellStyle name="40% - Accent4 5" xfId="618"/>
    <cellStyle name="40% - Accent4 6" xfId="619"/>
    <cellStyle name="40% - Accent5" xfId="620" builtinId="47" customBuiltin="1"/>
    <cellStyle name="40% - Accent5 2" xfId="621"/>
    <cellStyle name="40% - Accent5 3" xfId="622"/>
    <cellStyle name="40% - Accent5 4" xfId="623"/>
    <cellStyle name="40% - Accent5 5" xfId="624"/>
    <cellStyle name="40% - Accent5 6" xfId="625"/>
    <cellStyle name="40% - Accent6" xfId="626" builtinId="51" customBuiltin="1"/>
    <cellStyle name="40% - Accent6 2" xfId="627"/>
    <cellStyle name="40% - Accent6 3" xfId="628"/>
    <cellStyle name="40% - Accent6 4" xfId="629"/>
    <cellStyle name="40% - Accent6 5" xfId="630"/>
    <cellStyle name="40% - Accent6 6" xfId="631"/>
    <cellStyle name="60% - Accent1" xfId="632" builtinId="32" customBuiltin="1"/>
    <cellStyle name="60% - Accent1 2" xfId="633"/>
    <cellStyle name="60% - Accent1 3" xfId="634"/>
    <cellStyle name="60% - Accent1 4" xfId="635"/>
    <cellStyle name="60% - Accent1 5" xfId="636"/>
    <cellStyle name="60% - Accent1 6" xfId="637"/>
    <cellStyle name="60% - Accent2" xfId="638" builtinId="36" customBuiltin="1"/>
    <cellStyle name="60% - Accent2 2" xfId="639"/>
    <cellStyle name="60% - Accent2 3" xfId="640"/>
    <cellStyle name="60% - Accent2 4" xfId="641"/>
    <cellStyle name="60% - Accent2 5" xfId="642"/>
    <cellStyle name="60% - Accent2 6" xfId="643"/>
    <cellStyle name="60% - Accent3" xfId="644" builtinId="40" customBuiltin="1"/>
    <cellStyle name="60% - Accent3 2" xfId="645"/>
    <cellStyle name="60% - Accent3 3" xfId="646"/>
    <cellStyle name="60% - Accent3 4" xfId="647"/>
    <cellStyle name="60% - Accent3 5" xfId="648"/>
    <cellStyle name="60% - Accent3 6" xfId="649"/>
    <cellStyle name="60% - Accent4" xfId="650" builtinId="44" customBuiltin="1"/>
    <cellStyle name="60% - Accent4 2" xfId="651"/>
    <cellStyle name="60% - Accent4 3" xfId="652"/>
    <cellStyle name="60% - Accent4 4" xfId="653"/>
    <cellStyle name="60% - Accent4 5" xfId="654"/>
    <cellStyle name="60% - Accent4 6" xfId="655"/>
    <cellStyle name="60% - Accent5" xfId="656" builtinId="48" customBuiltin="1"/>
    <cellStyle name="60% - Accent5 2" xfId="657"/>
    <cellStyle name="60% - Accent5 3" xfId="658"/>
    <cellStyle name="60% - Accent5 4" xfId="659"/>
    <cellStyle name="60% - Accent5 5" xfId="660"/>
    <cellStyle name="60% - Accent5 6" xfId="661"/>
    <cellStyle name="60% - Accent6" xfId="662" builtinId="52" customBuiltin="1"/>
    <cellStyle name="60% - Accent6 2" xfId="663"/>
    <cellStyle name="60% - Accent6 3" xfId="664"/>
    <cellStyle name="60% - Accent6 4" xfId="665"/>
    <cellStyle name="60% - Accent6 5" xfId="666"/>
    <cellStyle name="60% - Accent6 6" xfId="667"/>
    <cellStyle name="A$2places" xfId="668"/>
    <cellStyle name="A$3places" xfId="669"/>
    <cellStyle name="Accent1" xfId="670" builtinId="29" customBuiltin="1"/>
    <cellStyle name="Accent1 2" xfId="671"/>
    <cellStyle name="Accent1 3" xfId="672"/>
    <cellStyle name="Accent1 4" xfId="673"/>
    <cellStyle name="Accent1 5" xfId="674"/>
    <cellStyle name="Accent1 6" xfId="675"/>
    <cellStyle name="Accent2" xfId="676" builtinId="33" customBuiltin="1"/>
    <cellStyle name="Accent2 2" xfId="677"/>
    <cellStyle name="Accent2 3" xfId="678"/>
    <cellStyle name="Accent2 4" xfId="679"/>
    <cellStyle name="Accent2 5" xfId="680"/>
    <cellStyle name="Accent2 6" xfId="681"/>
    <cellStyle name="Accent3" xfId="682" builtinId="37" customBuiltin="1"/>
    <cellStyle name="Accent3 2" xfId="683"/>
    <cellStyle name="Accent3 3" xfId="684"/>
    <cellStyle name="Accent3 4" xfId="685"/>
    <cellStyle name="Accent3 5" xfId="686"/>
    <cellStyle name="Accent3 6" xfId="687"/>
    <cellStyle name="Accent4" xfId="688" builtinId="41" customBuiltin="1"/>
    <cellStyle name="Accent4 2" xfId="689"/>
    <cellStyle name="Accent4 3" xfId="690"/>
    <cellStyle name="Accent4 4" xfId="691"/>
    <cellStyle name="Accent4 5" xfId="692"/>
    <cellStyle name="Accent4 6" xfId="693"/>
    <cellStyle name="Accent5" xfId="694" builtinId="45" customBuiltin="1"/>
    <cellStyle name="Accent5 2" xfId="695"/>
    <cellStyle name="Accent5 3" xfId="696"/>
    <cellStyle name="Accent5 4" xfId="697"/>
    <cellStyle name="Accent5 5" xfId="698"/>
    <cellStyle name="Accent5 6" xfId="699"/>
    <cellStyle name="Accent6" xfId="700" builtinId="49" customBuiltin="1"/>
    <cellStyle name="Accent6 2" xfId="701"/>
    <cellStyle name="Accent6 3" xfId="702"/>
    <cellStyle name="Accent6 4" xfId="703"/>
    <cellStyle name="Accent6 5" xfId="704"/>
    <cellStyle name="Accent6 6" xfId="705"/>
    <cellStyle name="Actual data" xfId="706"/>
    <cellStyle name="Actual year" xfId="707"/>
    <cellStyle name="Actuals Cells" xfId="708"/>
    <cellStyle name="Bad" xfId="709" builtinId="27" customBuiltin="1"/>
    <cellStyle name="Bad 2" xfId="710"/>
    <cellStyle name="Bad 3" xfId="711"/>
    <cellStyle name="Bad 4" xfId="712"/>
    <cellStyle name="Bad 5" xfId="713"/>
    <cellStyle name="Bad 6" xfId="714"/>
    <cellStyle name="Blank" xfId="715"/>
    <cellStyle name="BLUE" xfId="716"/>
    <cellStyle name="Body" xfId="717"/>
    <cellStyle name="Bold" xfId="718"/>
    <cellStyle name="Brand Default" xfId="719"/>
    <cellStyle name="Calc Cells" xfId="720"/>
    <cellStyle name="Calculation" xfId="721" builtinId="22" customBuiltin="1"/>
    <cellStyle name="Calculation 2" xfId="722"/>
    <cellStyle name="Calculation 3" xfId="723"/>
    <cellStyle name="Calculation 4" xfId="724"/>
    <cellStyle name="Calculation 5" xfId="725"/>
    <cellStyle name="Calculation 6" xfId="726"/>
    <cellStyle name="category" xfId="727"/>
    <cellStyle name="Cell" xfId="728"/>
    <cellStyle name="Check Cell" xfId="729" builtinId="23" customBuiltin="1"/>
    <cellStyle name="Check Cell 2" xfId="730"/>
    <cellStyle name="Check Cell 3" xfId="731"/>
    <cellStyle name="Check Cell 4" xfId="732"/>
    <cellStyle name="Check Cell 5" xfId="733"/>
    <cellStyle name="Check Cell 6" xfId="734"/>
    <cellStyle name="Comma" xfId="735" builtinId="3"/>
    <cellStyle name="Comma [0]" xfId="736" builtinId="6"/>
    <cellStyle name="Comma [0] 2" xfId="737"/>
    <cellStyle name="Comma [0] 2 2" xfId="738"/>
    <cellStyle name="Comma [0] 2 3" xfId="739"/>
    <cellStyle name="Comma [0] 2 4" xfId="740"/>
    <cellStyle name="Comma [0] 2 5" xfId="741"/>
    <cellStyle name="Comma [0] 2 6" xfId="742"/>
    <cellStyle name="Comma [0] 2 7" xfId="743"/>
    <cellStyle name="Comma [1]" xfId="744"/>
    <cellStyle name="Comma 2" xfId="745"/>
    <cellStyle name="Comma 3" xfId="746"/>
    <cellStyle name="Comma 3 2" xfId="747"/>
    <cellStyle name="Comma 4" xfId="748"/>
    <cellStyle name="Comma 5" xfId="749"/>
    <cellStyle name="Comma 6" xfId="750"/>
    <cellStyle name="Comma(1)" xfId="751"/>
    <cellStyle name="Comma(2)" xfId="752"/>
    <cellStyle name="comma(3)" xfId="753"/>
    <cellStyle name="Company name" xfId="754"/>
    <cellStyle name="Currency [2]" xfId="755"/>
    <cellStyle name="Currency(1)" xfId="756"/>
    <cellStyle name="Dollar" xfId="757"/>
    <cellStyle name="Entries" xfId="758"/>
    <cellStyle name="Euro" xfId="759"/>
    <cellStyle name="Euro 2" xfId="760"/>
    <cellStyle name="Euro 3" xfId="761"/>
    <cellStyle name="Euro 4" xfId="762"/>
    <cellStyle name="Euro 5" xfId="763"/>
    <cellStyle name="Euro 6" xfId="764"/>
    <cellStyle name="Explanatory Text" xfId="765" builtinId="53" customBuiltin="1"/>
    <cellStyle name="Explanatory Text 2" xfId="766"/>
    <cellStyle name="Explanatory Text 3" xfId="767"/>
    <cellStyle name="Explanatory Text 4" xfId="768"/>
    <cellStyle name="Explanatory Text 5" xfId="769"/>
    <cellStyle name="Explanatory Text 6" xfId="770"/>
    <cellStyle name="External File Cells" xfId="771"/>
    <cellStyle name="FF" xfId="772"/>
    <cellStyle name="FF 2" xfId="773"/>
    <cellStyle name="FF 3" xfId="774"/>
    <cellStyle name="FF 4" xfId="775"/>
    <cellStyle name="FF 5" xfId="776"/>
    <cellStyle name="FF 6" xfId="777"/>
    <cellStyle name="FF_TB STAR Taksa 2010" xfId="778"/>
    <cellStyle name="Fixed" xfId="779"/>
    <cellStyle name="Forecast Cells" xfId="780"/>
    <cellStyle name="G1_1999 figures" xfId="781"/>
    <cellStyle name="Good" xfId="782" builtinId="26" customBuiltin="1"/>
    <cellStyle name="Good 2" xfId="783"/>
    <cellStyle name="Good 3" xfId="784"/>
    <cellStyle name="Good 4" xfId="785"/>
    <cellStyle name="Good 5" xfId="786"/>
    <cellStyle name="Good 6" xfId="787"/>
    <cellStyle name="Grey" xfId="788"/>
    <cellStyle name="H_1998_col_head" xfId="789"/>
    <cellStyle name="H_1999_col_head" xfId="790"/>
    <cellStyle name="H1_1998 figures" xfId="791"/>
    <cellStyle name="HEADER" xfId="792"/>
    <cellStyle name="Header1" xfId="793"/>
    <cellStyle name="Header2" xfId="794"/>
    <cellStyle name="Heading 0" xfId="795"/>
    <cellStyle name="Heading 1" xfId="796" builtinId="16" customBuiltin="1"/>
    <cellStyle name="Heading 1 2" xfId="797"/>
    <cellStyle name="Heading 1 3" xfId="798"/>
    <cellStyle name="Heading 1 4" xfId="799"/>
    <cellStyle name="Heading 1 5" xfId="800"/>
    <cellStyle name="Heading 1 6" xfId="801"/>
    <cellStyle name="Heading 2" xfId="802" builtinId="17" customBuiltin="1"/>
    <cellStyle name="Heading 2 2" xfId="803"/>
    <cellStyle name="Heading 2 3" xfId="804"/>
    <cellStyle name="Heading 2 4" xfId="805"/>
    <cellStyle name="Heading 2 5" xfId="806"/>
    <cellStyle name="Heading 2 6" xfId="807"/>
    <cellStyle name="Heading 3" xfId="808" builtinId="18" customBuiltin="1"/>
    <cellStyle name="Heading 3 2" xfId="809"/>
    <cellStyle name="Heading 3 3" xfId="810"/>
    <cellStyle name="Heading 3 4" xfId="811"/>
    <cellStyle name="Heading 3 5" xfId="812"/>
    <cellStyle name="Heading 3 6" xfId="813"/>
    <cellStyle name="Heading 4" xfId="814" builtinId="19" customBuiltin="1"/>
    <cellStyle name="Heading 4 2" xfId="815"/>
    <cellStyle name="Heading 4 3" xfId="816"/>
    <cellStyle name="Heading 4 4" xfId="817"/>
    <cellStyle name="Heading 4 5" xfId="818"/>
    <cellStyle name="Heading 4 6" xfId="819"/>
    <cellStyle name="Heading1" xfId="820"/>
    <cellStyle name="Input" xfId="821" builtinId="20" customBuiltin="1"/>
    <cellStyle name="Input [yellow]" xfId="822"/>
    <cellStyle name="Input 2" xfId="823"/>
    <cellStyle name="Input 3" xfId="824"/>
    <cellStyle name="Input 4" xfId="825"/>
    <cellStyle name="Input 5" xfId="826"/>
    <cellStyle name="Input 6" xfId="827"/>
    <cellStyle name="Input Cells" xfId="828"/>
    <cellStyle name="Italics" xfId="829"/>
    <cellStyle name="Italics 2" xfId="830"/>
    <cellStyle name="Italics 3" xfId="831"/>
    <cellStyle name="Italics 4" xfId="832"/>
    <cellStyle name="Italics 5" xfId="833"/>
    <cellStyle name="Italics 6" xfId="834"/>
    <cellStyle name="Italics_TB STAR Taksa 2010" xfId="835"/>
    <cellStyle name="Kilo" xfId="836"/>
    <cellStyle name="Kilo 2" xfId="837"/>
    <cellStyle name="Kilo 3" xfId="838"/>
    <cellStyle name="Kilo 4" xfId="839"/>
    <cellStyle name="Kilo 5" xfId="840"/>
    <cellStyle name="Kilo 6" xfId="841"/>
    <cellStyle name="KPMG Heading 1" xfId="842"/>
    <cellStyle name="KPMG Heading 2" xfId="843"/>
    <cellStyle name="KPMG Heading 3" xfId="844"/>
    <cellStyle name="KPMG Heading 4" xfId="845"/>
    <cellStyle name="KPMG Normal" xfId="846"/>
    <cellStyle name="KPMG Normal Text" xfId="847"/>
    <cellStyle name="Linked Cell" xfId="848" builtinId="24" customBuiltin="1"/>
    <cellStyle name="Linked Cell 2" xfId="849"/>
    <cellStyle name="Linked Cell 3" xfId="850"/>
    <cellStyle name="Linked Cell 4" xfId="851"/>
    <cellStyle name="Linked Cell 5" xfId="852"/>
    <cellStyle name="Linked Cell 6" xfId="853"/>
    <cellStyle name="Mainhead" xfId="854"/>
    <cellStyle name="Model" xfId="855"/>
    <cellStyle name="Neutral" xfId="856" builtinId="28" customBuiltin="1"/>
    <cellStyle name="Neutral 2" xfId="857"/>
    <cellStyle name="Neutral 3" xfId="858"/>
    <cellStyle name="Neutral 4" xfId="859"/>
    <cellStyle name="Neutral 5" xfId="860"/>
    <cellStyle name="Neutral 6" xfId="861"/>
    <cellStyle name="no dec" xfId="862"/>
    <cellStyle name="Normal" xfId="0" builtinId="0"/>
    <cellStyle name="Normal - Style1" xfId="863"/>
    <cellStyle name="Normal 10" xfId="864"/>
    <cellStyle name="Normal 11" xfId="865"/>
    <cellStyle name="Normal 12" xfId="866"/>
    <cellStyle name="Normal 12 2" xfId="990"/>
    <cellStyle name="Normal 13" xfId="867"/>
    <cellStyle name="Normal 14" xfId="868"/>
    <cellStyle name="Normal 15" xfId="869"/>
    <cellStyle name="Normal 16" xfId="989"/>
    <cellStyle name="Normal 17" xfId="991"/>
    <cellStyle name="Normal 2" xfId="870"/>
    <cellStyle name="Normal 2 10" xfId="871"/>
    <cellStyle name="Normal 2 10 2" xfId="992"/>
    <cellStyle name="Normal 2 2" xfId="872"/>
    <cellStyle name="Normal 2 2 2" xfId="873"/>
    <cellStyle name="Normal 2 2 3" xfId="874"/>
    <cellStyle name="Normal 2 2 4" xfId="875"/>
    <cellStyle name="Normal 2 2 5" xfId="876"/>
    <cellStyle name="Normal 2 2 6" xfId="877"/>
    <cellStyle name="Normal 2 2_Trial Balance STAR IFRS 2010" xfId="878"/>
    <cellStyle name="Normal 2 3" xfId="879"/>
    <cellStyle name="Normal 2 4" xfId="880"/>
    <cellStyle name="Normal 2 5" xfId="881"/>
    <cellStyle name="Normal 2 6" xfId="882"/>
    <cellStyle name="Normal 2 7" xfId="883"/>
    <cellStyle name="Normal 2 8" xfId="884"/>
    <cellStyle name="Normal 2 9" xfId="885"/>
    <cellStyle name="Normal 2_Final TB Taksa" xfId="886"/>
    <cellStyle name="Normal 3" xfId="887"/>
    <cellStyle name="Normal 4" xfId="888"/>
    <cellStyle name="Normal 4 2" xfId="889"/>
    <cellStyle name="Normal 4 3" xfId="890"/>
    <cellStyle name="Normal 4 4" xfId="891"/>
    <cellStyle name="Normal 4 5" xfId="892"/>
    <cellStyle name="Normal 4 6" xfId="893"/>
    <cellStyle name="Normal 4_TB STAR versioni II" xfId="894"/>
    <cellStyle name="Normal 5" xfId="895"/>
    <cellStyle name="Normal 6" xfId="896"/>
    <cellStyle name="Normal 7" xfId="897"/>
    <cellStyle name="Normal 8" xfId="898"/>
    <cellStyle name="Normal 9" xfId="899"/>
    <cellStyle name="Normal Cells" xfId="900"/>
    <cellStyle name="Normal_Kapak bilanci" xfId="901"/>
    <cellStyle name="Normal_Pasqyrat Financiare 10" xfId="902"/>
    <cellStyle name="Normal_Sheet1" xfId="988"/>
    <cellStyle name="Normale_BILANCIO FKT 1997" xfId="903"/>
    <cellStyle name="Note" xfId="904" builtinId="10" customBuiltin="1"/>
    <cellStyle name="Note 2" xfId="905"/>
    <cellStyle name="Note 3" xfId="906"/>
    <cellStyle name="Note 4" xfId="907"/>
    <cellStyle name="Note 5" xfId="908"/>
    <cellStyle name="Note 6" xfId="909"/>
    <cellStyle name="number" xfId="910"/>
    <cellStyle name="number2" xfId="911"/>
    <cellStyle name="Output" xfId="912" builtinId="21" customBuiltin="1"/>
    <cellStyle name="Output 2" xfId="913"/>
    <cellStyle name="Output 3" xfId="914"/>
    <cellStyle name="Output 4" xfId="915"/>
    <cellStyle name="Output 5" xfId="916"/>
    <cellStyle name="Output 6" xfId="917"/>
    <cellStyle name="Page header" xfId="918"/>
    <cellStyle name="PB Table Heading" xfId="919"/>
    <cellStyle name="PB Table Highlight1" xfId="920"/>
    <cellStyle name="PB Table Highlight2" xfId="921"/>
    <cellStyle name="PB Table Highlight3" xfId="922"/>
    <cellStyle name="PB Table Standard Row" xfId="923"/>
    <cellStyle name="PB Table Subtotal Row" xfId="924"/>
    <cellStyle name="PB Table Total Row" xfId="925"/>
    <cellStyle name="Percent [2]" xfId="926"/>
    <cellStyle name="Percent [2] 2" xfId="927"/>
    <cellStyle name="Percent [2] 3" xfId="928"/>
    <cellStyle name="Percent [2] 4" xfId="929"/>
    <cellStyle name="Percent [2] 5" xfId="930"/>
    <cellStyle name="Percent [2] 6" xfId="931"/>
    <cellStyle name="Percent 2" xfId="932"/>
    <cellStyle name="Percent 2 2" xfId="933"/>
    <cellStyle name="Percent 2 3" xfId="934"/>
    <cellStyle name="Percent 2 4" xfId="935"/>
    <cellStyle name="Percent 2 5" xfId="936"/>
    <cellStyle name="Percent 2 6" xfId="937"/>
    <cellStyle name="Percent 2_TB STAR Taksa 2010" xfId="938"/>
    <cellStyle name="Percent 3" xfId="939"/>
    <cellStyle name="Percent 3 2" xfId="993"/>
    <cellStyle name="Percent(1)" xfId="940"/>
    <cellStyle name="Price" xfId="941"/>
    <cellStyle name="Qtr Template" xfId="942"/>
    <cellStyle name="results" xfId="943"/>
    <cellStyle name="Reuters Cells" xfId="944"/>
    <cellStyle name="ShadedCells_Database" xfId="945"/>
    <cellStyle name="Standard_Vorlage Tilgungsplan" xfId="946"/>
    <cellStyle name="Style 1" xfId="947"/>
    <cellStyle name="Style D green" xfId="948"/>
    <cellStyle name="Style E" xfId="949"/>
    <cellStyle name="Style H" xfId="950"/>
    <cellStyle name="Sub total" xfId="951"/>
    <cellStyle name="subhead" xfId="952"/>
    <cellStyle name="Table end" xfId="953"/>
    <cellStyle name="Table head" xfId="954"/>
    <cellStyle name="table text bold" xfId="955"/>
    <cellStyle name="table text bold green" xfId="956"/>
    <cellStyle name="table text light" xfId="957"/>
    <cellStyle name="tcell" xfId="958"/>
    <cellStyle name="Title" xfId="959" builtinId="15" customBuiltin="1"/>
    <cellStyle name="Title 2" xfId="960"/>
    <cellStyle name="Title 3" xfId="961"/>
    <cellStyle name="Title 4" xfId="962"/>
    <cellStyle name="Title 5" xfId="963"/>
    <cellStyle name="Title 6" xfId="964"/>
    <cellStyle name="Total" xfId="965" builtinId="25" customBuiltin="1"/>
    <cellStyle name="Total 2" xfId="966"/>
    <cellStyle name="Total 3" xfId="967"/>
    <cellStyle name="Total 4" xfId="968"/>
    <cellStyle name="Total 5" xfId="969"/>
    <cellStyle name="Total 6" xfId="970"/>
    <cellStyle name="Warning Text" xfId="971" builtinId="11" customBuiltin="1"/>
    <cellStyle name="Warning Text 2" xfId="972"/>
    <cellStyle name="Warning Text 3" xfId="973"/>
    <cellStyle name="Warning Text 4" xfId="974"/>
    <cellStyle name="Warning Text 5" xfId="975"/>
    <cellStyle name="Warning Text 6" xfId="976"/>
    <cellStyle name="Year" xfId="977"/>
    <cellStyle name="Βασικό_11-99" xfId="978"/>
    <cellStyle name="Δεσμός_cosmote us gaap 31.3.2000" xfId="979"/>
    <cellStyle name="Διαχωριστικό χιλιάδων/υποδιαστολή [0]_11-99" xfId="980"/>
    <cellStyle name="Διαχωριστικό χιλιάδων/υποδιαστολή_11-99" xfId="981"/>
    <cellStyle name="Νομισματικό [0]_11-99" xfId="982"/>
    <cellStyle name="Νομισματικό_11-99" xfId="983"/>
    <cellStyle name="Группа статей" xfId="984"/>
    <cellStyle name="Данные" xfId="985"/>
    <cellStyle name="Заголовок" xfId="986"/>
    <cellStyle name="Статья" xfId="9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80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Rep.Pack%2030.06.03%20V3%20Advanc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2012%20TAX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ngjeli%20Tola\Desktop\ol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p.Pack%2030.06.03%20V3%20Advanc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bmanaj\Personal\Desktop\Amortizimi_Mujor\Amort_09_Shtator\FA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s2\users\Transmission\LINKS\Cosmo_Link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FIX%20Asset\amortizimi\Amortizimi%20December%2004\Draft%20Report%20for%20December04\Amortizimi_12_Dec_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NSTITUTI\Dosje%20Leasing\ABCOM\Plan%20Pagese%20Abcom%20Shpk%209-07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simaku.AMC\Local%20Settings\Temporary%20Internet%20Files\OLKF3\0605\&#921;&#963;&#959;&#955;&#959;&#947;&#953;&#963;&#956;&#972;&#962;%2006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F\AppData\Local\Temp\STAR%202012%20TA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My%20Documents\BILANCE%202011\Bilanc%202011%20Kotica%20shpk\Pasqyrat%20Financiare%20KOTICA%20shp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.."/>
      <sheetName val="LOCAL TRIAL BALANCE"/>
      <sheetName val="EXCHANGE RATES"/>
      <sheetName val="TRIAL BALANCE (LOCAL STANDARDS)"/>
      <sheetName val="BALANCE SHEET"/>
      <sheetName val="AMC RECURRING ENTRIES"/>
      <sheetName val="AMC  ADJUSTMENT ENTRIES"/>
      <sheetName val="AMC RECLASSIFICATION"/>
      <sheetName val="Deferred Income Taxes"/>
      <sheetName val="DEVIATIONS"/>
      <sheetName val="ASSETS"/>
      <sheetName val="LIABILITIES"/>
      <sheetName val="PROFIT &amp; LOSS"/>
      <sheetName val="CASH FLOWS"/>
      <sheetName val="ANALYSIS OF MERCHANDISES  "/>
      <sheetName val="USED ALBACARTA AIRTIME "/>
      <sheetName val="CALCULATION OF SMS"/>
      <sheetName val="ANALYSIS OF FIXED ASSETS"/>
      <sheetName val="ANALYSIS OF F.A (under US GAAP)"/>
      <sheetName val="FX Dif for Fixed Assets"/>
      <sheetName val="ANALYSIS OF LOANS"/>
      <sheetName val="Interconnection analysis"/>
      <sheetName val="REVENUE ANALYSIS"/>
      <sheetName val="REPAIR &amp; MAINTENANCE ANALYSIS"/>
      <sheetName val="SUPPLIERS ANALYSIS"/>
      <sheetName val="ALB TELECOM - VODAPHONE"/>
      <sheetName val="FOREIGN EXCHANGE VALUATION"/>
      <sheetName val="INCOME LOCAL TAX ANALYSIS"/>
      <sheetName val="AGΕING ANALYSIS"/>
      <sheetName val="MOVEMENTOF SHAREHOLDERS' EQUITY"/>
      <sheetName val="NOTES TO THE FINANCIALSTATEMENT"/>
      <sheetName val="COMMITMENTS"/>
      <sheetName val="SUBSEQUENT EVENTS &amp; O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ar Tv"/>
      <sheetName val="TB "/>
      <sheetName val="BK"/>
      <sheetName val="P&amp;L"/>
      <sheetName val="1"/>
      <sheetName val="2"/>
      <sheetName val="3"/>
      <sheetName val="4"/>
      <sheetName val="5"/>
      <sheetName val="6"/>
      <sheetName val="7"/>
      <sheetName val="9"/>
      <sheetName val="10"/>
      <sheetName val="11"/>
      <sheetName val="12"/>
      <sheetName val="13"/>
      <sheetName val="14"/>
      <sheetName val="Amortizim i njohur"/>
      <sheetName val="Probleme"/>
    </sheetNames>
    <sheetDataSet>
      <sheetData sheetId="0"/>
      <sheetData sheetId="1">
        <row r="3">
          <cell r="D3" t="str">
            <v>STAR TV</v>
          </cell>
        </row>
        <row r="4">
          <cell r="D4" t="str">
            <v>01/01/2012-31/12/2012</v>
          </cell>
        </row>
        <row r="5">
          <cell r="D5" t="str">
            <v>Verifikues - Llogari Sintetike</v>
          </cell>
        </row>
        <row r="7">
          <cell r="A7" t="str">
            <v>llogari</v>
          </cell>
          <cell r="B7" t="str">
            <v>pershkrim</v>
          </cell>
          <cell r="C7" t="str">
            <v>Bilanci Kontabel</v>
          </cell>
          <cell r="D7" t="str">
            <v>Pasqyra e te ardhurave</v>
          </cell>
          <cell r="E7" t="str">
            <v>mbartur</v>
          </cell>
          <cell r="F7" t="str">
            <v>debi</v>
          </cell>
          <cell r="G7" t="str">
            <v>kredi</v>
          </cell>
          <cell r="H7" t="str">
            <v>gjendje</v>
          </cell>
          <cell r="J7" t="str">
            <v>Tatim Fitimi</v>
          </cell>
          <cell r="L7" t="str">
            <v>TB Final</v>
          </cell>
        </row>
        <row r="8">
          <cell r="A8">
            <v>10101</v>
          </cell>
          <cell r="B8" t="str">
            <v>Kapitali themeltar</v>
          </cell>
          <cell r="C8" t="str">
            <v>Kapital aksionar</v>
          </cell>
          <cell r="E8">
            <v>-300000</v>
          </cell>
          <cell r="F8">
            <v>0</v>
          </cell>
          <cell r="G8">
            <v>0</v>
          </cell>
          <cell r="H8">
            <v>-300000</v>
          </cell>
          <cell r="L8">
            <v>-300000</v>
          </cell>
        </row>
        <row r="9">
          <cell r="A9">
            <v>1078</v>
          </cell>
          <cell r="B9" t="str">
            <v>Rezerva te tjera</v>
          </cell>
          <cell r="C9" t="str">
            <v>Rezerva per investime</v>
          </cell>
          <cell r="E9">
            <v>-278018.00000000373</v>
          </cell>
          <cell r="F9">
            <v>0</v>
          </cell>
          <cell r="G9">
            <v>0</v>
          </cell>
          <cell r="H9">
            <v>-278018.00000000373</v>
          </cell>
          <cell r="L9">
            <v>-278018.00000000373</v>
          </cell>
        </row>
        <row r="10">
          <cell r="A10">
            <v>108</v>
          </cell>
          <cell r="B10" t="str">
            <v>Fitim / humbja e pashperndare</v>
          </cell>
          <cell r="C10" t="str">
            <v>Fitimet (humbjet) e pashperndara</v>
          </cell>
          <cell r="E10">
            <v>8328489</v>
          </cell>
          <cell r="F10">
            <v>0</v>
          </cell>
          <cell r="G10">
            <v>0</v>
          </cell>
          <cell r="H10">
            <v>8328489</v>
          </cell>
          <cell r="L10">
            <v>8328489</v>
          </cell>
        </row>
        <row r="11">
          <cell r="A11">
            <v>109</v>
          </cell>
          <cell r="B11" t="str">
            <v>Rezultati i ushtrimit</v>
          </cell>
          <cell r="C11" t="str">
            <v>Fitimet (humbjet) e pashperndara</v>
          </cell>
          <cell r="E11">
            <v>5536522.5200000005</v>
          </cell>
          <cell r="F11">
            <v>0</v>
          </cell>
          <cell r="G11">
            <v>0</v>
          </cell>
          <cell r="H11">
            <v>5536522.5200000005</v>
          </cell>
          <cell r="L11">
            <v>5536522.5200000005</v>
          </cell>
        </row>
        <row r="12">
          <cell r="A12">
            <v>2116</v>
          </cell>
          <cell r="B12" t="str">
            <v>te tjera</v>
          </cell>
          <cell r="C12" t="str">
            <v>Aktive afatgjata materiale</v>
          </cell>
          <cell r="E12">
            <v>245994</v>
          </cell>
          <cell r="F12">
            <v>0</v>
          </cell>
          <cell r="G12">
            <v>0</v>
          </cell>
          <cell r="H12">
            <v>245994</v>
          </cell>
          <cell r="L12">
            <v>245994</v>
          </cell>
        </row>
        <row r="13">
          <cell r="A13">
            <v>213101</v>
          </cell>
          <cell r="B13" t="str">
            <v>Paisje teknike (TV dhe Interenet)</v>
          </cell>
          <cell r="C13" t="str">
            <v>Aktive afatgjata materiale</v>
          </cell>
          <cell r="E13">
            <v>26098344.529999997</v>
          </cell>
          <cell r="F13">
            <v>797679.5199999999</v>
          </cell>
          <cell r="G13">
            <v>797679.52</v>
          </cell>
          <cell r="H13">
            <v>26098344.529999997</v>
          </cell>
          <cell r="L13">
            <v>26098344.529999997</v>
          </cell>
        </row>
        <row r="14">
          <cell r="A14">
            <v>2181</v>
          </cell>
          <cell r="B14" t="str">
            <v>Mobilje dhe pajisje zyre</v>
          </cell>
          <cell r="C14" t="str">
            <v>Aktive afatgjata materiale</v>
          </cell>
          <cell r="E14">
            <v>603240</v>
          </cell>
          <cell r="F14">
            <v>0</v>
          </cell>
          <cell r="G14">
            <v>0</v>
          </cell>
          <cell r="H14">
            <v>603240</v>
          </cell>
          <cell r="L14">
            <v>603240</v>
          </cell>
        </row>
        <row r="15">
          <cell r="A15">
            <v>2184</v>
          </cell>
          <cell r="B15" t="str">
            <v>Mjete pune</v>
          </cell>
          <cell r="C15" t="str">
            <v>Aktive afatgjata materiale</v>
          </cell>
          <cell r="E15">
            <v>98400</v>
          </cell>
          <cell r="F15">
            <v>0</v>
          </cell>
          <cell r="G15">
            <v>0</v>
          </cell>
          <cell r="H15">
            <v>98400</v>
          </cell>
          <cell r="L15">
            <v>98400</v>
          </cell>
        </row>
        <row r="16">
          <cell r="A16">
            <v>2188</v>
          </cell>
          <cell r="B16" t="str">
            <v>Te tjera</v>
          </cell>
          <cell r="C16" t="str">
            <v>Aktive afatgjata materiale</v>
          </cell>
          <cell r="E16">
            <v>-1561577.25</v>
          </cell>
          <cell r="F16">
            <v>0</v>
          </cell>
          <cell r="G16">
            <v>0</v>
          </cell>
          <cell r="H16">
            <v>-1561577.25</v>
          </cell>
          <cell r="L16">
            <v>-1561577.25</v>
          </cell>
        </row>
        <row r="17">
          <cell r="A17">
            <v>2818</v>
          </cell>
          <cell r="B17" t="str">
            <v>Per te tjera AA materiale</v>
          </cell>
          <cell r="C17" t="str">
            <v>Aktive afatgjata materiale</v>
          </cell>
          <cell r="E17">
            <v>-11979534.17</v>
          </cell>
          <cell r="F17">
            <v>0</v>
          </cell>
          <cell r="G17">
            <v>1823496.34</v>
          </cell>
          <cell r="H17">
            <v>-13803030.51</v>
          </cell>
          <cell r="L17">
            <v>-13803030.51</v>
          </cell>
        </row>
        <row r="18">
          <cell r="A18">
            <v>351</v>
          </cell>
          <cell r="B18" t="str">
            <v>Mallra grupi I</v>
          </cell>
          <cell r="C18" t="str">
            <v>Inventari</v>
          </cell>
          <cell r="E18">
            <v>277040</v>
          </cell>
          <cell r="F18">
            <v>0</v>
          </cell>
          <cell r="G18">
            <v>277040</v>
          </cell>
          <cell r="H18">
            <v>0</v>
          </cell>
          <cell r="L18">
            <v>0</v>
          </cell>
        </row>
        <row r="19">
          <cell r="A19">
            <v>4001</v>
          </cell>
          <cell r="B19" t="str">
            <v>Furnitore pale te lidhura</v>
          </cell>
          <cell r="C19" t="str">
            <v>Furnitor</v>
          </cell>
          <cell r="E19">
            <v>-7.4505805969238281E-9</v>
          </cell>
          <cell r="F19">
            <v>75698577.199999973</v>
          </cell>
          <cell r="G19">
            <v>65231535.99000001</v>
          </cell>
          <cell r="H19">
            <v>10467041.209999949</v>
          </cell>
          <cell r="L19">
            <v>10467041.209999949</v>
          </cell>
        </row>
        <row r="20">
          <cell r="A20">
            <v>401</v>
          </cell>
          <cell r="B20" t="str">
            <v>Furnitore per mallra , produkte e sherbime</v>
          </cell>
          <cell r="C20" t="str">
            <v>Furnitor</v>
          </cell>
          <cell r="E20">
            <v>-7403191.7760000043</v>
          </cell>
          <cell r="F20">
            <v>8441165.4800000004</v>
          </cell>
          <cell r="G20">
            <v>18629584.690000001</v>
          </cell>
          <cell r="H20">
            <v>-17591610.986000005</v>
          </cell>
          <cell r="L20">
            <v>-17591610.986000005</v>
          </cell>
        </row>
        <row r="21">
          <cell r="A21">
            <v>403</v>
          </cell>
          <cell r="B21" t="str">
            <v>Premtim, pagesa te pagueshme</v>
          </cell>
          <cell r="C21" t="str">
            <v>Furnitor</v>
          </cell>
          <cell r="E21">
            <v>2.9103830456733704E-11</v>
          </cell>
          <cell r="F21">
            <v>0</v>
          </cell>
          <cell r="G21">
            <v>0</v>
          </cell>
          <cell r="H21">
            <v>2.9103830456733704E-11</v>
          </cell>
          <cell r="L21">
            <v>2.9103830456733704E-11</v>
          </cell>
        </row>
        <row r="22">
          <cell r="A22">
            <v>408</v>
          </cell>
          <cell r="B22" t="str">
            <v>Furnitore fatura te pamberritura</v>
          </cell>
          <cell r="C22" t="str">
            <v>Llogari e kerkesa te tjera te arketueshme</v>
          </cell>
          <cell r="E22">
            <v>-5.8207660913467407E-11</v>
          </cell>
          <cell r="F22">
            <v>267274.7</v>
          </cell>
          <cell r="G22">
            <v>267274.7</v>
          </cell>
          <cell r="H22">
            <v>0</v>
          </cell>
          <cell r="L22">
            <v>0</v>
          </cell>
        </row>
        <row r="23">
          <cell r="A23">
            <v>411</v>
          </cell>
          <cell r="B23" t="str">
            <v>Kliente per mallra , produkte e sherbime</v>
          </cell>
          <cell r="C23" t="str">
            <v>Llogari e kerkesa te arktueshme</v>
          </cell>
          <cell r="E23">
            <v>16228840.099999996</v>
          </cell>
          <cell r="F23">
            <v>150524181.80999997</v>
          </cell>
          <cell r="G23">
            <v>103024766.2</v>
          </cell>
          <cell r="H23">
            <v>63728255.709999964</v>
          </cell>
          <cell r="L23">
            <v>63728255.709999964</v>
          </cell>
        </row>
        <row r="24">
          <cell r="A24">
            <v>41101</v>
          </cell>
          <cell r="B24" t="str">
            <v>Garanci kliente per mallra, produkte e sherbime</v>
          </cell>
          <cell r="C24" t="str">
            <v>Llogari e kerkesa te arktueshme</v>
          </cell>
          <cell r="E24">
            <v>-3850</v>
          </cell>
          <cell r="F24">
            <v>0</v>
          </cell>
          <cell r="G24">
            <v>0</v>
          </cell>
          <cell r="H24">
            <v>-3850</v>
          </cell>
          <cell r="L24">
            <v>-3850</v>
          </cell>
        </row>
        <row r="25">
          <cell r="A25">
            <v>41102</v>
          </cell>
          <cell r="B25" t="str">
            <v>Kliente Rezidenciale</v>
          </cell>
          <cell r="C25" t="str">
            <v>Llogari e kerkesa te arktueshme</v>
          </cell>
          <cell r="E25">
            <v>15600</v>
          </cell>
          <cell r="F25">
            <v>0</v>
          </cell>
          <cell r="G25">
            <v>0</v>
          </cell>
          <cell r="H25">
            <v>15600</v>
          </cell>
          <cell r="L25">
            <v>15600</v>
          </cell>
        </row>
        <row r="26">
          <cell r="A26">
            <v>421</v>
          </cell>
          <cell r="B26" t="str">
            <v>Paga e shperblime</v>
          </cell>
          <cell r="C26" t="str">
            <v>Detyrime ndaj punonjesve, sigurime etj</v>
          </cell>
          <cell r="E26">
            <v>0</v>
          </cell>
          <cell r="F26">
            <v>2402187.14</v>
          </cell>
          <cell r="G26">
            <v>2402187.14</v>
          </cell>
          <cell r="H26">
            <v>0</v>
          </cell>
          <cell r="L26">
            <v>0</v>
          </cell>
        </row>
        <row r="27">
          <cell r="A27">
            <v>423</v>
          </cell>
          <cell r="B27" t="str">
            <v>Paradhenie per punonjesit</v>
          </cell>
          <cell r="C27" t="str">
            <v>Detyrime ndaj punonjesve, sigurime etj</v>
          </cell>
          <cell r="E27">
            <v>-5.8207660913467407E-11</v>
          </cell>
          <cell r="F27">
            <v>0</v>
          </cell>
          <cell r="G27">
            <v>0</v>
          </cell>
          <cell r="H27">
            <v>-5.8207660913467407E-11</v>
          </cell>
          <cell r="L27">
            <v>-5.8207660913467407E-11</v>
          </cell>
        </row>
        <row r="28">
          <cell r="A28">
            <v>431</v>
          </cell>
          <cell r="B28" t="str">
            <v>Sigurime shoqerore dhe shendetsore</v>
          </cell>
          <cell r="C28" t="str">
            <v>Sigurime shoqerore</v>
          </cell>
          <cell r="E28">
            <v>-40021</v>
          </cell>
          <cell r="F28">
            <v>624567</v>
          </cell>
          <cell r="G28">
            <v>665334.68999999994</v>
          </cell>
          <cell r="H28">
            <v>-80788.689999999944</v>
          </cell>
          <cell r="L28">
            <v>-80788.689999999944</v>
          </cell>
        </row>
        <row r="29">
          <cell r="A29">
            <v>442</v>
          </cell>
          <cell r="B29" t="str">
            <v>Tatim  mbi te ardhurat e personale</v>
          </cell>
          <cell r="C29" t="str">
            <v>Tatim mbi te Ardhura</v>
          </cell>
          <cell r="E29">
            <v>-17239</v>
          </cell>
          <cell r="F29">
            <v>271055</v>
          </cell>
          <cell r="G29">
            <v>294129.98</v>
          </cell>
          <cell r="H29">
            <v>-40313.979999999981</v>
          </cell>
          <cell r="L29">
            <v>-40313.979999999981</v>
          </cell>
        </row>
        <row r="30">
          <cell r="A30">
            <v>444</v>
          </cell>
          <cell r="B30" t="str">
            <v>Tatim mbi fitimin</v>
          </cell>
          <cell r="C30" t="str">
            <v>Tatim Fitimi (detyrim)</v>
          </cell>
          <cell r="E30">
            <v>308040</v>
          </cell>
          <cell r="F30">
            <v>1248646</v>
          </cell>
          <cell r="H30">
            <v>1556686</v>
          </cell>
          <cell r="J30">
            <v>-4528920.7188046193</v>
          </cell>
          <cell r="L30">
            <v>-2972234.7188046193</v>
          </cell>
        </row>
        <row r="31">
          <cell r="A31">
            <v>4453</v>
          </cell>
          <cell r="B31" t="str">
            <v>Shteti-TVSH per tu paguar</v>
          </cell>
          <cell r="C31" t="str">
            <v>Detyrime ndaj shtetit (TVSH)</v>
          </cell>
          <cell r="E31">
            <v>-2129019.8200000003</v>
          </cell>
          <cell r="F31">
            <v>14337253</v>
          </cell>
          <cell r="G31">
            <v>12334463</v>
          </cell>
          <cell r="H31">
            <v>-126229.8200000003</v>
          </cell>
          <cell r="L31">
            <v>-126229.8200000003</v>
          </cell>
        </row>
        <row r="32">
          <cell r="A32">
            <v>4455</v>
          </cell>
          <cell r="B32" t="str">
            <v>TVSH ne blerje</v>
          </cell>
          <cell r="C32" t="str">
            <v>Detyrime ndaj shtetit (TVSH)</v>
          </cell>
          <cell r="E32">
            <v>1.6399999985005707</v>
          </cell>
          <cell r="F32">
            <v>12752903.109999999</v>
          </cell>
          <cell r="G32">
            <v>12752903.41</v>
          </cell>
          <cell r="H32">
            <v>1.3399999979883432</v>
          </cell>
          <cell r="L32">
            <v>1.3399999979883432</v>
          </cell>
        </row>
        <row r="33">
          <cell r="A33">
            <v>4456</v>
          </cell>
          <cell r="B33" t="str">
            <v>Shteti-TVSH ne shitje</v>
          </cell>
          <cell r="C33" t="str">
            <v>Detyrime ndaj shtetit (TVSH)</v>
          </cell>
          <cell r="E33">
            <v>-2.709999985659465</v>
          </cell>
          <cell r="F33">
            <v>25087366.410000004</v>
          </cell>
          <cell r="G33">
            <v>25087363.670000002</v>
          </cell>
          <cell r="H33">
            <v>3.0000016093254089E-2</v>
          </cell>
          <cell r="L33">
            <v>3.0000016093254089E-2</v>
          </cell>
        </row>
        <row r="34">
          <cell r="A34">
            <v>4459</v>
          </cell>
          <cell r="B34" t="str">
            <v>TVSH Ankimim</v>
          </cell>
          <cell r="C34" t="str">
            <v>Llogari e kerkesa te tjera te arketueshme</v>
          </cell>
          <cell r="E34">
            <v>1165624</v>
          </cell>
          <cell r="F34">
            <v>0</v>
          </cell>
          <cell r="G34">
            <v>0</v>
          </cell>
          <cell r="H34">
            <v>1165624</v>
          </cell>
          <cell r="L34">
            <v>1165624</v>
          </cell>
        </row>
        <row r="35">
          <cell r="A35">
            <v>46701</v>
          </cell>
          <cell r="B35" t="str">
            <v>Debitor-Kreditor ABCom shpk</v>
          </cell>
          <cell r="C35" t="str">
            <v>Te drejta ndaj paleve te lidhura</v>
          </cell>
          <cell r="E35">
            <v>-0.40000000246800482</v>
          </cell>
          <cell r="F35">
            <v>128614.64</v>
          </cell>
          <cell r="G35">
            <v>69548</v>
          </cell>
          <cell r="H35">
            <v>59066.239999997531</v>
          </cell>
          <cell r="L35">
            <v>59066.239999997531</v>
          </cell>
        </row>
        <row r="36">
          <cell r="A36">
            <v>46702</v>
          </cell>
          <cell r="B36" t="str">
            <v>Debitore - I.Bici &amp;L.Haxhi</v>
          </cell>
          <cell r="C36" t="str">
            <v>Detyrime te tjera</v>
          </cell>
          <cell r="E36">
            <v>-0.23000000015599653</v>
          </cell>
          <cell r="F36">
            <v>0</v>
          </cell>
          <cell r="G36">
            <v>0</v>
          </cell>
          <cell r="H36">
            <v>-0.23000000015599653</v>
          </cell>
          <cell r="L36">
            <v>-0.23000000015599653</v>
          </cell>
        </row>
        <row r="37">
          <cell r="A37">
            <v>46704</v>
          </cell>
          <cell r="B37" t="str">
            <v>Debitore te tjere ,kreditore te tjere</v>
          </cell>
          <cell r="C37" t="str">
            <v>Llogari e kerkesa te tjera te arketueshme</v>
          </cell>
          <cell r="E37">
            <v>68431</v>
          </cell>
          <cell r="F37">
            <v>0</v>
          </cell>
          <cell r="G37">
            <v>0</v>
          </cell>
          <cell r="H37">
            <v>68431</v>
          </cell>
          <cell r="L37">
            <v>68431</v>
          </cell>
        </row>
        <row r="38">
          <cell r="A38">
            <v>46705</v>
          </cell>
          <cell r="B38" t="str">
            <v>Garanci per te trete</v>
          </cell>
          <cell r="C38" t="str">
            <v>Llogari e kerkesa te tjera te arketueshme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</row>
        <row r="39">
          <cell r="A39">
            <v>46708</v>
          </cell>
          <cell r="B39" t="str">
            <v>Detyrime (gjoba) ndaj shtetit</v>
          </cell>
          <cell r="C39" t="str">
            <v>Llogari e kerkesa te tjera te arketueshme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L39">
            <v>0</v>
          </cell>
        </row>
        <row r="40">
          <cell r="A40">
            <v>46709</v>
          </cell>
          <cell r="B40" t="str">
            <v>Kontribut per investime</v>
          </cell>
          <cell r="C40" t="str">
            <v>Kontribut per investime</v>
          </cell>
          <cell r="E40">
            <v>-21427016</v>
          </cell>
          <cell r="F40">
            <v>0</v>
          </cell>
          <cell r="G40">
            <v>0</v>
          </cell>
          <cell r="H40">
            <v>-21427016</v>
          </cell>
          <cell r="L40">
            <v>-21427016</v>
          </cell>
        </row>
        <row r="41">
          <cell r="A41">
            <v>46710</v>
          </cell>
          <cell r="B41" t="str">
            <v>Kontribute te tjera</v>
          </cell>
          <cell r="C41" t="str">
            <v>Kontribute te tjera</v>
          </cell>
          <cell r="E41">
            <v>-1767865.95</v>
          </cell>
          <cell r="F41">
            <v>0</v>
          </cell>
          <cell r="G41">
            <v>0</v>
          </cell>
          <cell r="H41">
            <v>-1767865.95</v>
          </cell>
          <cell r="L41">
            <v>-1767865.95</v>
          </cell>
        </row>
        <row r="42">
          <cell r="A42">
            <v>4681</v>
          </cell>
          <cell r="B42" t="str">
            <v>Bankat</v>
          </cell>
          <cell r="C42" t="str">
            <v>Parapagimet dhe shp.e shtyra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L42">
            <v>0</v>
          </cell>
        </row>
        <row r="43">
          <cell r="A43">
            <v>486</v>
          </cell>
          <cell r="B43" t="str">
            <v>Shpenzime te periudhave te ardhme</v>
          </cell>
          <cell r="C43" t="str">
            <v>Parapagimet dhe shp.e shtyra</v>
          </cell>
          <cell r="E43">
            <v>5325000.0199999996</v>
          </cell>
          <cell r="F43">
            <v>12860881.33</v>
          </cell>
          <cell r="G43">
            <v>6614266.3300000019</v>
          </cell>
          <cell r="H43">
            <v>11571615.02</v>
          </cell>
          <cell r="L43">
            <v>11571615.02</v>
          </cell>
        </row>
        <row r="44">
          <cell r="A44">
            <v>48701</v>
          </cell>
          <cell r="B44" t="str">
            <v>Te ardhura te arketuara ne avance</v>
          </cell>
          <cell r="C44" t="str">
            <v>Parapagime me kontrate</v>
          </cell>
          <cell r="E44">
            <v>-18097412.740000002</v>
          </cell>
          <cell r="F44">
            <v>57431116.640000001</v>
          </cell>
          <cell r="G44">
            <v>68539127.940000013</v>
          </cell>
          <cell r="H44">
            <v>-29205424.040000014</v>
          </cell>
          <cell r="L44">
            <v>-29205424.040000014</v>
          </cell>
        </row>
        <row r="45">
          <cell r="A45">
            <v>48710</v>
          </cell>
          <cell r="B45" t="str">
            <v>Te Ardhura te periudhes 2010</v>
          </cell>
          <cell r="C45" t="str">
            <v>Parapagime me kontrate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L45">
            <v>0</v>
          </cell>
        </row>
        <row r="46">
          <cell r="A46">
            <v>512001</v>
          </cell>
          <cell r="B46" t="str">
            <v>Banka Credins</v>
          </cell>
          <cell r="C46" t="str">
            <v>Aktivet monetare</v>
          </cell>
          <cell r="E46">
            <v>106765.17799999967</v>
          </cell>
          <cell r="F46">
            <v>3160529.1447000001</v>
          </cell>
          <cell r="G46">
            <v>3073017.34</v>
          </cell>
          <cell r="H46">
            <v>194276.98270000005</v>
          </cell>
          <cell r="L46">
            <v>194276.98270000005</v>
          </cell>
        </row>
        <row r="47">
          <cell r="A47">
            <v>512002</v>
          </cell>
          <cell r="B47" t="str">
            <v>Banka Kombetare Tregtare</v>
          </cell>
          <cell r="C47" t="str">
            <v>Aktivet monetare</v>
          </cell>
          <cell r="E47">
            <v>9386.1117000001886</v>
          </cell>
          <cell r="F47">
            <v>-44.59</v>
          </cell>
          <cell r="G47">
            <v>0</v>
          </cell>
          <cell r="H47">
            <v>9341.5217000001885</v>
          </cell>
          <cell r="L47">
            <v>9341.5217000001885</v>
          </cell>
        </row>
        <row r="48">
          <cell r="A48">
            <v>512003</v>
          </cell>
          <cell r="B48" t="str">
            <v>Banka Popullore</v>
          </cell>
          <cell r="C48" t="str">
            <v>Aktivet monetare</v>
          </cell>
          <cell r="E48">
            <v>154794.9265</v>
          </cell>
          <cell r="F48">
            <v>0</v>
          </cell>
          <cell r="G48">
            <v>8100</v>
          </cell>
          <cell r="H48">
            <v>146694.9265</v>
          </cell>
          <cell r="L48">
            <v>146694.9265</v>
          </cell>
        </row>
        <row r="49">
          <cell r="A49">
            <v>512004</v>
          </cell>
          <cell r="B49" t="str">
            <v>Llogari rrjedhese Intesa Lek</v>
          </cell>
          <cell r="C49" t="str">
            <v>Aktivet monetare</v>
          </cell>
          <cell r="E49">
            <v>434236</v>
          </cell>
          <cell r="F49">
            <v>24166189</v>
          </cell>
          <cell r="G49">
            <v>24410452.990000002</v>
          </cell>
          <cell r="H49">
            <v>189972.00999999791</v>
          </cell>
          <cell r="L49">
            <v>189972.00999999791</v>
          </cell>
        </row>
        <row r="50">
          <cell r="A50">
            <v>531001</v>
          </cell>
          <cell r="B50" t="str">
            <v>ARKA LEKE</v>
          </cell>
          <cell r="C50" t="str">
            <v>Aktivet monetare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L50">
            <v>0</v>
          </cell>
        </row>
        <row r="51">
          <cell r="A51">
            <v>531002</v>
          </cell>
          <cell r="B51" t="str">
            <v>ARKA EURO</v>
          </cell>
          <cell r="C51" t="str">
            <v>Aktivet monetare</v>
          </cell>
          <cell r="E51">
            <v>1.4551915228366852E-11</v>
          </cell>
          <cell r="F51">
            <v>0</v>
          </cell>
          <cell r="G51">
            <v>0</v>
          </cell>
          <cell r="H51">
            <v>1.4551915228366852E-11</v>
          </cell>
          <cell r="L51">
            <v>1.4551915228366852E-11</v>
          </cell>
        </row>
        <row r="52">
          <cell r="A52">
            <v>531003</v>
          </cell>
          <cell r="B52" t="str">
            <v>ARKA USD</v>
          </cell>
          <cell r="C52" t="str">
            <v>Aktivet monetare</v>
          </cell>
          <cell r="E52">
            <v>5.8207660913467407E-11</v>
          </cell>
          <cell r="F52">
            <v>0</v>
          </cell>
          <cell r="G52">
            <v>0</v>
          </cell>
          <cell r="H52">
            <v>5.8207660913467407E-11</v>
          </cell>
          <cell r="L52">
            <v>5.8207660913467407E-11</v>
          </cell>
        </row>
        <row r="53">
          <cell r="A53">
            <v>581</v>
          </cell>
          <cell r="B53" t="str">
            <v>Xhirime te brendshme</v>
          </cell>
          <cell r="C53" t="str">
            <v>Aktivet monetare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L53">
            <v>0</v>
          </cell>
        </row>
        <row r="54">
          <cell r="A54">
            <v>6035</v>
          </cell>
          <cell r="B54" t="str">
            <v>Ndrysh.gjend.mallra</v>
          </cell>
          <cell r="D54" t="str">
            <v>Mallrat,lendet e para dhe sherbimet e TV</v>
          </cell>
          <cell r="E54">
            <v>0</v>
          </cell>
          <cell r="F54">
            <v>277040</v>
          </cell>
          <cell r="G54">
            <v>0</v>
          </cell>
          <cell r="H54">
            <v>277040</v>
          </cell>
          <cell r="L54">
            <v>277040</v>
          </cell>
        </row>
        <row r="55">
          <cell r="A55">
            <v>604</v>
          </cell>
          <cell r="B55" t="str">
            <v>Bl.energji,avull,uje</v>
          </cell>
          <cell r="D55" t="str">
            <v>Shp.te tjera nga veprim.e shfrytezimit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L55">
            <v>0</v>
          </cell>
        </row>
        <row r="56">
          <cell r="A56">
            <v>60401</v>
          </cell>
          <cell r="B56" t="str">
            <v>Blerje karburanti</v>
          </cell>
          <cell r="D56" t="str">
            <v>Mallrat,lendet e para dhe sherbimet e TV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L56">
            <v>0</v>
          </cell>
        </row>
        <row r="57">
          <cell r="A57">
            <v>605</v>
          </cell>
          <cell r="B57" t="str">
            <v>Blerje /shpenzime mallra, sherbimesh</v>
          </cell>
          <cell r="D57" t="str">
            <v>Mallrat,lendet e para dhe sherbimet e TV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L57">
            <v>0</v>
          </cell>
        </row>
        <row r="58">
          <cell r="A58">
            <v>607</v>
          </cell>
          <cell r="B58" t="str">
            <v>Blerje te pastokueshme</v>
          </cell>
          <cell r="D58" t="str">
            <v>Mallrat,lendet e para dhe sherbimet e TV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L58">
            <v>0</v>
          </cell>
        </row>
        <row r="59">
          <cell r="A59">
            <v>60701</v>
          </cell>
          <cell r="B59" t="str">
            <v xml:space="preserve">Blerje te pastokueshme </v>
          </cell>
          <cell r="D59" t="str">
            <v>Mallrat,lendet e para dhe sherbimet e TV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L59">
            <v>0</v>
          </cell>
        </row>
        <row r="60">
          <cell r="A60">
            <v>608</v>
          </cell>
          <cell r="B60" t="str">
            <v>Blerje /shpenzime te tjera</v>
          </cell>
          <cell r="D60" t="str">
            <v>Mallrat,lendet e para dhe sherbimet e TV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L60">
            <v>0</v>
          </cell>
        </row>
        <row r="61">
          <cell r="A61">
            <v>613</v>
          </cell>
          <cell r="B61" t="str">
            <v>Qira</v>
          </cell>
          <cell r="D61" t="str">
            <v>Mallrat,lendet e para dhe sherbimet e TV</v>
          </cell>
          <cell r="E61">
            <v>0</v>
          </cell>
          <cell r="F61">
            <v>2192400</v>
          </cell>
          <cell r="G61">
            <v>0</v>
          </cell>
          <cell r="H61">
            <v>2192400</v>
          </cell>
          <cell r="L61">
            <v>2192400</v>
          </cell>
        </row>
        <row r="62">
          <cell r="A62">
            <v>615</v>
          </cell>
          <cell r="B62" t="str">
            <v>Mirembajtje dhe riparime</v>
          </cell>
          <cell r="D62" t="str">
            <v>Mallrat,lendet e para dhe sherbimet e TV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L62">
            <v>0</v>
          </cell>
        </row>
        <row r="63">
          <cell r="A63">
            <v>61801</v>
          </cell>
          <cell r="B63" t="str">
            <v>Cable Tv-content rights</v>
          </cell>
          <cell r="D63" t="str">
            <v>Mallrat,lendet e para dhe sherbimet e TV</v>
          </cell>
          <cell r="E63">
            <v>-3.9999864529818296E-3</v>
          </cell>
          <cell r="F63">
            <v>54360020.100000001</v>
          </cell>
          <cell r="G63">
            <v>332014.34000000003</v>
          </cell>
          <cell r="H63">
            <v>54028005.756000012</v>
          </cell>
          <cell r="L63">
            <v>54028005.756000012</v>
          </cell>
        </row>
        <row r="64">
          <cell r="A64">
            <v>61808</v>
          </cell>
          <cell r="B64" t="str">
            <v>Shpenzime per sherbime te ndryshme</v>
          </cell>
          <cell r="D64" t="str">
            <v>Shp.te tjera nga veprim.e shfrytezimit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L64">
            <v>0</v>
          </cell>
        </row>
        <row r="65">
          <cell r="A65">
            <v>61809</v>
          </cell>
          <cell r="B65" t="str">
            <v>Komision Sherbimi</v>
          </cell>
          <cell r="D65" t="str">
            <v>Mallrat,lendet e para dhe sherbimet e TV</v>
          </cell>
          <cell r="E65">
            <v>0</v>
          </cell>
          <cell r="F65">
            <v>167423.04000000004</v>
          </cell>
          <cell r="G65">
            <v>0</v>
          </cell>
          <cell r="H65">
            <v>167423.04000000004</v>
          </cell>
          <cell r="L65">
            <v>167423.04000000004</v>
          </cell>
        </row>
        <row r="66">
          <cell r="A66">
            <v>621</v>
          </cell>
          <cell r="B66" t="str">
            <v>Personel nga jashte ndermarjes</v>
          </cell>
          <cell r="D66" t="str">
            <v>Shp.te tjera nga veprim.e shfrytezimit</v>
          </cell>
          <cell r="E66">
            <v>0</v>
          </cell>
          <cell r="F66">
            <v>109940</v>
          </cell>
          <cell r="G66">
            <v>0</v>
          </cell>
          <cell r="H66">
            <v>109940</v>
          </cell>
          <cell r="L66">
            <v>109940</v>
          </cell>
        </row>
        <row r="67">
          <cell r="A67">
            <v>622</v>
          </cell>
          <cell r="B67" t="str">
            <v>Paga ndermjetes, honorare</v>
          </cell>
          <cell r="D67" t="str">
            <v>Shp.te tjera nga veprim.e shfrytezimit</v>
          </cell>
          <cell r="E67">
            <v>0</v>
          </cell>
          <cell r="F67">
            <v>607427.5</v>
          </cell>
          <cell r="G67">
            <v>35000</v>
          </cell>
          <cell r="H67">
            <v>572427.5</v>
          </cell>
          <cell r="L67">
            <v>572427.5</v>
          </cell>
        </row>
        <row r="68">
          <cell r="A68">
            <v>623</v>
          </cell>
          <cell r="B68" t="str">
            <v>Shpenz per koncesione, patenta, licensa dhe te ngjashme</v>
          </cell>
          <cell r="D68" t="str">
            <v>Mallrat,lendet e para dhe sherbimet e TV</v>
          </cell>
          <cell r="E68">
            <v>4.6566128730773926E-10</v>
          </cell>
          <cell r="F68">
            <v>7691666.7000000011</v>
          </cell>
          <cell r="G68">
            <v>0</v>
          </cell>
          <cell r="H68">
            <v>7691666.7000000011</v>
          </cell>
          <cell r="L68">
            <v>7691666.7000000011</v>
          </cell>
        </row>
        <row r="69">
          <cell r="A69">
            <v>624</v>
          </cell>
          <cell r="B69" t="str">
            <v>Publicitet,reklama</v>
          </cell>
          <cell r="D69" t="str">
            <v>Shp.te tjera nga veprim.e shfrytezimit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L69">
            <v>0</v>
          </cell>
        </row>
        <row r="70">
          <cell r="A70">
            <v>625</v>
          </cell>
          <cell r="B70" t="str">
            <v>Transferime, udhetim, dieta</v>
          </cell>
          <cell r="D70" t="str">
            <v>Shp.te tjera nga veprim.e shfrytezimit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L70">
            <v>0</v>
          </cell>
        </row>
        <row r="71">
          <cell r="A71">
            <v>626</v>
          </cell>
          <cell r="B71" t="str">
            <v>Shpz.postare e telekom.</v>
          </cell>
          <cell r="D71" t="str">
            <v>Shp.te tjera nga veprim.e shfrytezimit</v>
          </cell>
          <cell r="E71">
            <v>0</v>
          </cell>
          <cell r="F71">
            <v>12555</v>
          </cell>
          <cell r="G71">
            <v>11362.01</v>
          </cell>
          <cell r="H71">
            <v>1192.9899999999998</v>
          </cell>
          <cell r="L71">
            <v>1192.9899999999998</v>
          </cell>
        </row>
        <row r="72">
          <cell r="A72">
            <v>628</v>
          </cell>
          <cell r="B72" t="str">
            <v>Sherbime bankare</v>
          </cell>
          <cell r="D72" t="str">
            <v>Shp.te tjera nga veprim.e shfrytezimit</v>
          </cell>
          <cell r="E72">
            <v>-3.4560798667371273E-11</v>
          </cell>
          <cell r="F72">
            <v>36963.14</v>
          </cell>
          <cell r="G72">
            <v>0</v>
          </cell>
          <cell r="H72">
            <v>36963.139999999963</v>
          </cell>
          <cell r="L72">
            <v>36963.139999999963</v>
          </cell>
        </row>
        <row r="73">
          <cell r="A73">
            <v>634</v>
          </cell>
          <cell r="B73" t="str">
            <v>Taksa dhe tarifa vendore</v>
          </cell>
          <cell r="D73" t="str">
            <v>Shp.te tjera nga veprim.e shfrytezimit</v>
          </cell>
          <cell r="E73">
            <v>0</v>
          </cell>
          <cell r="F73">
            <v>152252.93000000005</v>
          </cell>
          <cell r="G73">
            <v>0</v>
          </cell>
          <cell r="H73">
            <v>152252.93000000005</v>
          </cell>
          <cell r="L73">
            <v>152252.93000000005</v>
          </cell>
        </row>
        <row r="74">
          <cell r="A74">
            <v>635</v>
          </cell>
          <cell r="B74" t="str">
            <v>Taksa e regjistrimit</v>
          </cell>
          <cell r="D74" t="str">
            <v>Shp.te tjera nga veprim.e shfrytezimit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L74">
            <v>0</v>
          </cell>
        </row>
        <row r="75">
          <cell r="A75">
            <v>641</v>
          </cell>
          <cell r="B75" t="str">
            <v>Pagat dhe shperblimet e personelit</v>
          </cell>
          <cell r="D75" t="str">
            <v>Shpenzime te personelit dhe sigurimet shoqerore</v>
          </cell>
          <cell r="E75">
            <v>0</v>
          </cell>
          <cell r="F75">
            <v>0</v>
          </cell>
          <cell r="G75">
            <v>62614</v>
          </cell>
          <cell r="H75">
            <v>-62614</v>
          </cell>
          <cell r="L75">
            <v>-62614</v>
          </cell>
        </row>
        <row r="76">
          <cell r="A76">
            <v>64101</v>
          </cell>
          <cell r="B76" t="str">
            <v>Shpenzime Paga</v>
          </cell>
          <cell r="D76" t="str">
            <v>Shpenzime te personelit dhe sigurimet shoqerore</v>
          </cell>
          <cell r="E76">
            <v>9.3132257461547852E-10</v>
          </cell>
          <cell r="F76">
            <v>3793184.41</v>
          </cell>
          <cell r="G76">
            <v>630241.5</v>
          </cell>
          <cell r="H76">
            <v>3162942.9100000011</v>
          </cell>
          <cell r="L76">
            <v>3162942.9100000011</v>
          </cell>
        </row>
        <row r="77">
          <cell r="A77">
            <v>644</v>
          </cell>
          <cell r="B77" t="str">
            <v>Sigurimet shoqerore dhe shendetesore</v>
          </cell>
          <cell r="D77" t="str">
            <v>Shpenzime te personelit dhe sigurimet shoqerore</v>
          </cell>
          <cell r="E77">
            <v>0</v>
          </cell>
          <cell r="F77">
            <v>0</v>
          </cell>
          <cell r="G77">
            <v>29356.400000000001</v>
          </cell>
          <cell r="H77">
            <v>-29356.400000000001</v>
          </cell>
          <cell r="L77">
            <v>-29356.400000000001</v>
          </cell>
        </row>
        <row r="78">
          <cell r="A78">
            <v>64401</v>
          </cell>
          <cell r="B78" t="str">
            <v>Shpenzime sigurime shoqerore</v>
          </cell>
          <cell r="D78" t="str">
            <v>Shpenzime te personelit dhe sigurimet shoqerore</v>
          </cell>
          <cell r="E78">
            <v>-1.1641532182693481E-10</v>
          </cell>
          <cell r="F78">
            <v>373377.93000000005</v>
          </cell>
          <cell r="G78">
            <v>75467.62</v>
          </cell>
          <cell r="H78">
            <v>297910.30999999994</v>
          </cell>
          <cell r="L78">
            <v>297910.30999999994</v>
          </cell>
        </row>
        <row r="79">
          <cell r="A79">
            <v>648</v>
          </cell>
          <cell r="B79" t="str">
            <v>Shpenzime te tjera per personelin</v>
          </cell>
          <cell r="D79" t="str">
            <v>Shpenzime te personelit dhe sigurimet shoqerore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L79">
            <v>0</v>
          </cell>
        </row>
        <row r="80">
          <cell r="A80">
            <v>652</v>
          </cell>
          <cell r="B80" t="str">
            <v>Vlera kont. e AQ te shitura</v>
          </cell>
          <cell r="D80" t="str">
            <v>Shp.te tjera nga veprim.e shfrytezimit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L80">
            <v>0</v>
          </cell>
        </row>
        <row r="81">
          <cell r="A81">
            <v>657</v>
          </cell>
          <cell r="B81" t="str">
            <v>Gjoba dhe demshperblime</v>
          </cell>
          <cell r="D81" t="str">
            <v>Shp.te tjera nga veprim.e shfrytezimit</v>
          </cell>
          <cell r="E81">
            <v>0</v>
          </cell>
          <cell r="F81">
            <v>563</v>
          </cell>
          <cell r="G81">
            <v>0</v>
          </cell>
          <cell r="H81">
            <v>563</v>
          </cell>
          <cell r="L81">
            <v>563</v>
          </cell>
        </row>
        <row r="82">
          <cell r="A82">
            <v>658</v>
          </cell>
          <cell r="B82" t="str">
            <v>Shpenzime te tjera</v>
          </cell>
          <cell r="D82" t="str">
            <v>Shp.te tjera nga veprim.e shfrytezimit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L82">
            <v>0</v>
          </cell>
        </row>
        <row r="83">
          <cell r="A83">
            <v>669</v>
          </cell>
          <cell r="B83" t="str">
            <v>Humbje nga kembimet valutore</v>
          </cell>
          <cell r="D83" t="str">
            <v>Shpenzimet fianciare (-)</v>
          </cell>
          <cell r="E83">
            <v>3.637978807091713E-11</v>
          </cell>
          <cell r="F83">
            <v>9166.57</v>
          </cell>
          <cell r="G83">
            <v>0</v>
          </cell>
          <cell r="H83">
            <v>9166.5700000000361</v>
          </cell>
          <cell r="L83">
            <v>9166.5700000000361</v>
          </cell>
        </row>
        <row r="84">
          <cell r="A84">
            <v>6811</v>
          </cell>
          <cell r="B84" t="str">
            <v>amortizim i AQ afatgjate</v>
          </cell>
          <cell r="D84" t="str">
            <v>Renia ne vlere(zhvleresimi) dhe amoritizimi</v>
          </cell>
          <cell r="E84">
            <v>0</v>
          </cell>
          <cell r="F84">
            <v>1823496.34</v>
          </cell>
          <cell r="G84">
            <v>0</v>
          </cell>
          <cell r="H84">
            <v>1823496.34</v>
          </cell>
          <cell r="L84">
            <v>1823496.34</v>
          </cell>
        </row>
        <row r="85">
          <cell r="A85">
            <v>694</v>
          </cell>
          <cell r="B85" t="str">
            <v>Tatime mbi fitimet</v>
          </cell>
          <cell r="D85" t="str">
            <v>Shpenzimet e tatimit mbi fitimin</v>
          </cell>
          <cell r="E85">
            <v>0</v>
          </cell>
          <cell r="G85">
            <v>0</v>
          </cell>
          <cell r="H85">
            <v>0</v>
          </cell>
          <cell r="J85">
            <v>4528920.7188046193</v>
          </cell>
          <cell r="L85">
            <v>4528920.7188046193</v>
          </cell>
        </row>
        <row r="86">
          <cell r="A86">
            <v>7041101</v>
          </cell>
          <cell r="B86" t="str">
            <v>Cable TV- Installation fee</v>
          </cell>
          <cell r="D86" t="str">
            <v>Te ardhura te tjera nga veprimtaria e TV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L86">
            <v>0</v>
          </cell>
        </row>
        <row r="87">
          <cell r="A87">
            <v>7041102</v>
          </cell>
          <cell r="B87" t="str">
            <v>Cable TV- Monthly fee</v>
          </cell>
          <cell r="D87" t="str">
            <v>Te ardhura te tjera nga veprimtaria e TV</v>
          </cell>
          <cell r="E87">
            <v>3.6676647141575813E-7</v>
          </cell>
          <cell r="F87">
            <v>68539127.940000013</v>
          </cell>
          <cell r="G87">
            <v>139857654.92999995</v>
          </cell>
          <cell r="H87">
            <v>-71318526.989999563</v>
          </cell>
          <cell r="L87">
            <v>-71318526.989999563</v>
          </cell>
        </row>
        <row r="88">
          <cell r="A88">
            <v>7081</v>
          </cell>
          <cell r="B88" t="str">
            <v>Qera</v>
          </cell>
          <cell r="D88" t="str">
            <v>Te ardhura te tjera nga veprimtaria e TV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L88">
            <v>0</v>
          </cell>
        </row>
        <row r="89">
          <cell r="A89">
            <v>7082</v>
          </cell>
          <cell r="B89" t="str">
            <v>Komisione</v>
          </cell>
          <cell r="D89" t="str">
            <v>Te ardhura te tjera nga veprimtaria e TV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L89">
            <v>0</v>
          </cell>
        </row>
        <row r="90">
          <cell r="A90">
            <v>7088</v>
          </cell>
          <cell r="B90" t="str">
            <v>Te tjera</v>
          </cell>
          <cell r="D90" t="str">
            <v>Te ardhura te tjera nga veprimtaria e TV</v>
          </cell>
          <cell r="E90">
            <v>0</v>
          </cell>
          <cell r="F90">
            <v>0</v>
          </cell>
          <cell r="G90">
            <v>43010279.849999994</v>
          </cell>
          <cell r="H90">
            <v>-43010279.849999994</v>
          </cell>
          <cell r="L90">
            <v>-43010279.849999994</v>
          </cell>
        </row>
        <row r="91">
          <cell r="A91">
            <v>752</v>
          </cell>
          <cell r="B91" t="str">
            <v>Te ardh.nga shitja AQ</v>
          </cell>
          <cell r="D91" t="str">
            <v>Te ardhura nga shitja e aktiveve afatgjata (+)</v>
          </cell>
          <cell r="E91">
            <v>-2.9103830456733704E-11</v>
          </cell>
          <cell r="F91">
            <v>0</v>
          </cell>
          <cell r="G91">
            <v>0</v>
          </cell>
          <cell r="H91">
            <v>-2.9103830456733704E-11</v>
          </cell>
          <cell r="L91">
            <v>-2.9103830456733704E-11</v>
          </cell>
        </row>
        <row r="92">
          <cell r="A92">
            <v>767</v>
          </cell>
          <cell r="B92" t="str">
            <v>Te ardhura nga interesat</v>
          </cell>
          <cell r="D92" t="str">
            <v>Te ardhurat  financiare (+)</v>
          </cell>
          <cell r="E92">
            <v>-1.3145040611561853E-12</v>
          </cell>
          <cell r="F92">
            <v>0</v>
          </cell>
          <cell r="G92">
            <v>316.36</v>
          </cell>
          <cell r="H92">
            <v>-316.36000000000132</v>
          </cell>
          <cell r="L92">
            <v>-316.36000000000132</v>
          </cell>
        </row>
        <row r="93">
          <cell r="A93">
            <v>769</v>
          </cell>
          <cell r="B93" t="str">
            <v>Fitim nga kembimet valutore</v>
          </cell>
          <cell r="D93" t="str">
            <v>Te ardhurat  financiare (+)</v>
          </cell>
          <cell r="E93">
            <v>5.8207660913467407E-11</v>
          </cell>
          <cell r="F93">
            <v>0</v>
          </cell>
          <cell r="G93">
            <v>168.19</v>
          </cell>
          <cell r="H93">
            <v>-168.18999999994179</v>
          </cell>
          <cell r="L93">
            <v>-168.18999999994179</v>
          </cell>
        </row>
        <row r="94">
          <cell r="A94">
            <v>8101</v>
          </cell>
          <cell r="B94" t="str">
            <v>Paisje Zyre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L94">
            <v>0</v>
          </cell>
        </row>
        <row r="95">
          <cell r="A95">
            <v>8102</v>
          </cell>
          <cell r="B95" t="str">
            <v>Paisje informatike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L95">
            <v>0</v>
          </cell>
        </row>
        <row r="96">
          <cell r="A96">
            <v>8103</v>
          </cell>
          <cell r="B96" t="str">
            <v>Mjete transporti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L96">
            <v>0</v>
          </cell>
        </row>
        <row r="97">
          <cell r="A97">
            <v>8104</v>
          </cell>
          <cell r="B97" t="str">
            <v xml:space="preserve">Vegla pune 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L97">
            <v>0</v>
          </cell>
        </row>
        <row r="98">
          <cell r="A98">
            <v>8105</v>
          </cell>
          <cell r="B98" t="str">
            <v>Paisje Teknike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L98">
            <v>0</v>
          </cell>
        </row>
        <row r="99">
          <cell r="A99">
            <v>8106</v>
          </cell>
          <cell r="B99" t="str">
            <v>Inventar Magazine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L99">
            <v>0</v>
          </cell>
        </row>
        <row r="100">
          <cell r="A100">
            <v>8107</v>
          </cell>
          <cell r="B100" t="str">
            <v xml:space="preserve">Banka 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L100">
            <v>0</v>
          </cell>
        </row>
        <row r="101">
          <cell r="A101">
            <v>82</v>
          </cell>
          <cell r="B101" t="str">
            <v>SHPENZIME   BLERJE  AQT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L101">
            <v>0</v>
          </cell>
        </row>
        <row r="102">
          <cell r="B102" t="str">
            <v>Total</v>
          </cell>
          <cell r="E102">
            <v>-2.3799627334888385E-2</v>
          </cell>
          <cell r="F102">
            <v>530346747.13469994</v>
          </cell>
          <cell r="G102">
            <v>530346747.12999994</v>
          </cell>
          <cell r="H102">
            <v>-1.9099640818467378E-2</v>
          </cell>
          <cell r="J102">
            <v>0</v>
          </cell>
          <cell r="L102">
            <v>-1.9099655719628572E-2</v>
          </cell>
        </row>
      </sheetData>
      <sheetData sheetId="2">
        <row r="15">
          <cell r="D15">
            <v>11571615.02</v>
          </cell>
          <cell r="E15">
            <v>5325000</v>
          </cell>
        </row>
        <row r="32">
          <cell r="D32">
            <v>126228.44999998622</v>
          </cell>
        </row>
        <row r="35">
          <cell r="D35">
            <v>29205424.040000014</v>
          </cell>
          <cell r="E35">
            <v>18097413</v>
          </cell>
        </row>
      </sheetData>
      <sheetData sheetId="3">
        <row r="12">
          <cell r="D12">
            <v>114328806.83999956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B "/>
      <sheetName val="BK"/>
      <sheetName val="P&amp;L"/>
      <sheetName val="1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Amortizim i njohur"/>
      <sheetName val="Probleme"/>
    </sheetNames>
    <sheetDataSet>
      <sheetData sheetId="0">
        <row r="31">
          <cell r="H31">
            <v>-126229.8200000003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.."/>
      <sheetName val="LOCAL TRIAL BALANCE"/>
      <sheetName val="EXCHANGE RATES"/>
      <sheetName val="TRIAL BALANCE (LOCAL STANDARDS)"/>
      <sheetName val="BALANCE SHEET"/>
      <sheetName val="AMC RECURRING ENTRIES"/>
      <sheetName val="AMC  ADJUSTMENT ENTRIES"/>
      <sheetName val="AMC RECLASSIFICATION"/>
      <sheetName val="Deferred Income Taxes"/>
      <sheetName val="DEVIATIONS"/>
      <sheetName val="ASSETS"/>
      <sheetName val="LIABILITIES"/>
      <sheetName val="PROFIT &amp; LOSS"/>
      <sheetName val="CASH FLOWS"/>
      <sheetName val="ANALYSIS OF MERCHANDISES  "/>
      <sheetName val="USED ALBACARTA AIRTIME "/>
      <sheetName val="CALCULATION OF SMS"/>
      <sheetName val="ANALYSIS OF FIXED ASSETS"/>
      <sheetName val="ANALYSIS OF F.A (under US GAAP)"/>
      <sheetName val="FX Dif for Fixed Assets"/>
      <sheetName val="ANALYSIS OF LOANS"/>
      <sheetName val="Interconnection analysis"/>
      <sheetName val="REVENUE ANALYSIS"/>
      <sheetName val="REPAIR &amp; MAINTENANCE ANALYSIS"/>
      <sheetName val="SUPPLIERS ANALYSIS"/>
      <sheetName val="ALB TELECOM - VODAPHONE"/>
      <sheetName val="FOREIGN EXCHANGE VALUATION"/>
      <sheetName val="INCOME LOCAL TAX ANALYSIS"/>
      <sheetName val="AGΕING ANALYSIS"/>
      <sheetName val="MOVEMENTOF SHAREHOLDERS' EQUITY"/>
      <sheetName val="NOTES TO THE FINANCIALSTATEMENT"/>
      <sheetName val="COMMITMENTS"/>
      <sheetName val="SUBSEQUENT EVENTS &amp; O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NALYSIS OF FIXED ASSETS"/>
      <sheetName val="ANALYSIS OF F.A (under US GAAP)"/>
      <sheetName val="FX Dif for Fixed Assets"/>
    </sheetNames>
    <sheetDataSet>
      <sheetData sheetId="0" refreshError="1">
        <row r="2">
          <cell r="A2" t="str">
            <v>Technical equipment</v>
          </cell>
        </row>
        <row r="3">
          <cell r="A3" t="str">
            <v>M.S.C.</v>
          </cell>
          <cell r="B3">
            <v>2195484560.474515</v>
          </cell>
          <cell r="C3">
            <v>777161686.69059396</v>
          </cell>
          <cell r="D3">
            <v>1418322873.783921</v>
          </cell>
          <cell r="E3">
            <v>86314084.047484875</v>
          </cell>
          <cell r="G3">
            <v>2281798644.5219998</v>
          </cell>
          <cell r="H3">
            <v>20</v>
          </cell>
          <cell r="I3">
            <v>244615121.37</v>
          </cell>
          <cell r="K3">
            <v>1021776808.060594</v>
          </cell>
        </row>
        <row r="4">
          <cell r="A4" t="str">
            <v>B.S.C.</v>
          </cell>
          <cell r="B4">
            <v>919695146.39490902</v>
          </cell>
          <cell r="C4">
            <v>292934484.2803818</v>
          </cell>
          <cell r="D4">
            <v>626760662.11452723</v>
          </cell>
          <cell r="E4">
            <v>80535166.015090942</v>
          </cell>
          <cell r="G4">
            <v>1000230312.41</v>
          </cell>
          <cell r="H4">
            <v>20</v>
          </cell>
          <cell r="I4">
            <v>111979963.42</v>
          </cell>
          <cell r="K4">
            <v>404914447.70038182</v>
          </cell>
        </row>
        <row r="5">
          <cell r="A5" t="str">
            <v>B.T.S.</v>
          </cell>
          <cell r="B5">
            <v>4862402354.6363316</v>
          </cell>
          <cell r="C5">
            <v>1213505472.226033</v>
          </cell>
          <cell r="D5">
            <v>3648896882.4102983</v>
          </cell>
          <cell r="E5">
            <v>561347776.1147126</v>
          </cell>
          <cell r="F5">
            <v>170319010.34</v>
          </cell>
          <cell r="G5">
            <v>5253431120.4110441</v>
          </cell>
          <cell r="H5">
            <v>20</v>
          </cell>
          <cell r="I5">
            <v>651432245.82000005</v>
          </cell>
          <cell r="J5">
            <v>57088972.75</v>
          </cell>
          <cell r="K5">
            <v>1807848745.2960329</v>
          </cell>
        </row>
        <row r="6">
          <cell r="A6" t="str">
            <v>Radiolinks</v>
          </cell>
          <cell r="B6">
            <v>2911941993.8622746</v>
          </cell>
          <cell r="C6">
            <v>613367378.54966462</v>
          </cell>
          <cell r="D6">
            <v>2298574615.3126101</v>
          </cell>
          <cell r="E6">
            <v>108440763.09058522</v>
          </cell>
          <cell r="F6">
            <v>2574709.73</v>
          </cell>
          <cell r="G6">
            <v>3017808047.2228599</v>
          </cell>
          <cell r="H6">
            <v>20</v>
          </cell>
          <cell r="I6">
            <v>388937706.76999998</v>
          </cell>
          <cell r="J6">
            <v>905403.1</v>
          </cell>
          <cell r="K6">
            <v>1001399682.2196646</v>
          </cell>
        </row>
        <row r="7">
          <cell r="A7" t="str">
            <v>Platforms</v>
          </cell>
          <cell r="B7">
            <v>339121018.73406249</v>
          </cell>
          <cell r="C7">
            <v>99041022.049999982</v>
          </cell>
          <cell r="D7">
            <v>240079996.68406251</v>
          </cell>
          <cell r="E7">
            <v>40438989.655937552</v>
          </cell>
          <cell r="G7">
            <v>379560008.39000005</v>
          </cell>
          <cell r="H7">
            <v>20</v>
          </cell>
          <cell r="I7">
            <v>42149208.990000002</v>
          </cell>
          <cell r="K7">
            <v>141190231.03999999</v>
          </cell>
        </row>
        <row r="8">
          <cell r="A8" t="str">
            <v>H.L.R.</v>
          </cell>
          <cell r="B8">
            <v>311153728.49677908</v>
          </cell>
          <cell r="C8">
            <v>66527992.11335583</v>
          </cell>
          <cell r="D8">
            <v>244625736.38342327</v>
          </cell>
          <cell r="E8">
            <v>197979608.64722097</v>
          </cell>
          <cell r="G8">
            <v>509133337.14400005</v>
          </cell>
          <cell r="H8">
            <v>20</v>
          </cell>
          <cell r="I8">
            <v>48217817.399999999</v>
          </cell>
          <cell r="K8">
            <v>114745809.51335582</v>
          </cell>
        </row>
        <row r="9">
          <cell r="A9" t="str">
            <v>Data Network</v>
          </cell>
          <cell r="B9">
            <v>858738.74001464841</v>
          </cell>
          <cell r="C9">
            <v>6117.03</v>
          </cell>
          <cell r="D9">
            <v>852621.71001464839</v>
          </cell>
          <cell r="E9">
            <v>47003937.016663872</v>
          </cell>
          <cell r="G9">
            <v>47862675.756678522</v>
          </cell>
          <cell r="H9">
            <v>20</v>
          </cell>
          <cell r="I9">
            <v>7344033.9700000007</v>
          </cell>
          <cell r="K9">
            <v>7350151.0000000009</v>
          </cell>
        </row>
        <row r="10">
          <cell r="A10" t="str">
            <v>Other (*)</v>
          </cell>
          <cell r="B10">
            <v>1532633145.0543087</v>
          </cell>
          <cell r="C10">
            <v>730688548.98171544</v>
          </cell>
          <cell r="D10">
            <v>801944596.07259321</v>
          </cell>
          <cell r="E10">
            <v>27943379.063591242</v>
          </cell>
          <cell r="G10">
            <v>1560576524.1178999</v>
          </cell>
          <cell r="H10">
            <v>20</v>
          </cell>
          <cell r="I10">
            <v>136451977.85999998</v>
          </cell>
          <cell r="K10">
            <v>867140526.84171546</v>
          </cell>
        </row>
        <row r="11">
          <cell r="A11" t="str">
            <v>Total of technical equipment</v>
          </cell>
          <cell r="B11">
            <v>13073290686.393194</v>
          </cell>
          <cell r="C11">
            <v>3793232701.9217443</v>
          </cell>
          <cell r="D11">
            <v>9280057984.4714508</v>
          </cell>
          <cell r="E11">
            <v>1150003703.6512871</v>
          </cell>
          <cell r="F11">
            <v>172893720.06999999</v>
          </cell>
          <cell r="G11">
            <v>14050400669.97448</v>
          </cell>
          <cell r="I11">
            <v>1631128075.6000001</v>
          </cell>
          <cell r="J11">
            <v>57994375.850000001</v>
          </cell>
          <cell r="K11">
            <v>5366366401.6717453</v>
          </cell>
        </row>
        <row r="13">
          <cell r="A13" t="str">
            <v>Net off the accumulated depreciation in date of AMC purchance</v>
          </cell>
          <cell r="G13">
            <v>-301537714.82999998</v>
          </cell>
        </row>
        <row r="14">
          <cell r="A14" t="str">
            <v xml:space="preserve">Capitalized software maintenance fee </v>
          </cell>
          <cell r="G14">
            <v>0</v>
          </cell>
        </row>
        <row r="15">
          <cell r="A15" t="str">
            <v>Base stations</v>
          </cell>
          <cell r="G15">
            <v>4132641360.5415001</v>
          </cell>
        </row>
        <row r="16">
          <cell r="A16" t="str">
            <v>Total:</v>
          </cell>
          <cell r="G16">
            <v>17881504315.685982</v>
          </cell>
        </row>
        <row r="18">
          <cell r="A18" t="str">
            <v>Amounts from financial statements:</v>
          </cell>
          <cell r="G18">
            <v>17423955060.296234</v>
          </cell>
        </row>
        <row r="19">
          <cell r="A19" t="str">
            <v>Difference from books:</v>
          </cell>
          <cell r="G19">
            <v>-457549255.38974762</v>
          </cell>
        </row>
        <row r="21">
          <cell r="A21" t="str">
            <v>Specific software</v>
          </cell>
        </row>
        <row r="22">
          <cell r="A22" t="str">
            <v>Billing system</v>
          </cell>
          <cell r="B22">
            <v>133381564.691</v>
          </cell>
          <cell r="C22">
            <v>46744319.200000003</v>
          </cell>
          <cell r="D22">
            <v>86637245.490999997</v>
          </cell>
          <cell r="E22">
            <v>28557606.06599991</v>
          </cell>
          <cell r="G22">
            <v>161939170.75699991</v>
          </cell>
          <cell r="H22">
            <v>20</v>
          </cell>
          <cell r="I22">
            <v>15575455.23</v>
          </cell>
          <cell r="K22">
            <v>62319774.430000007</v>
          </cell>
        </row>
        <row r="23">
          <cell r="A23" t="str">
            <v>Prepaid platform</v>
          </cell>
          <cell r="B23">
            <v>1081827564.7832036</v>
          </cell>
          <cell r="C23">
            <v>115276587.8336065</v>
          </cell>
          <cell r="D23">
            <v>966550976.94959712</v>
          </cell>
          <cell r="E23">
            <v>20955812.156796455</v>
          </cell>
          <cell r="G23">
            <v>1102783376.9400001</v>
          </cell>
          <cell r="H23">
            <v>20</v>
          </cell>
          <cell r="I23">
            <v>163859731.81999999</v>
          </cell>
          <cell r="K23">
            <v>279136319.65360647</v>
          </cell>
        </row>
        <row r="24">
          <cell r="A24" t="str">
            <v>Other</v>
          </cell>
          <cell r="B24">
            <v>147511133.03511462</v>
          </cell>
          <cell r="C24">
            <v>52219868.500790045</v>
          </cell>
          <cell r="D24">
            <v>95291264.534324571</v>
          </cell>
          <cell r="E24">
            <v>477954.93488538265</v>
          </cell>
          <cell r="G24">
            <v>147989087.97</v>
          </cell>
          <cell r="H24">
            <v>20</v>
          </cell>
          <cell r="I24">
            <v>15900747.120000001</v>
          </cell>
          <cell r="K24">
            <v>68120615.620790049</v>
          </cell>
        </row>
        <row r="25">
          <cell r="A25" t="str">
            <v>Total of specific software</v>
          </cell>
          <cell r="B25">
            <v>1362720262.5093181</v>
          </cell>
          <cell r="C25">
            <v>214240775.53439653</v>
          </cell>
          <cell r="D25">
            <v>1148479486.9749217</v>
          </cell>
          <cell r="E25">
            <v>49991373.157681748</v>
          </cell>
          <cell r="F25">
            <v>0</v>
          </cell>
          <cell r="G25">
            <v>1412711635.6670001</v>
          </cell>
          <cell r="I25">
            <v>195335934.16999999</v>
          </cell>
          <cell r="J25">
            <v>0</v>
          </cell>
          <cell r="K25">
            <v>409576709.70439655</v>
          </cell>
        </row>
        <row r="27">
          <cell r="A27" t="str">
            <v>Amounts from financial statements:</v>
          </cell>
          <cell r="G27">
            <v>1383713199.671</v>
          </cell>
        </row>
        <row r="28">
          <cell r="A28" t="str">
            <v>Difference from books:</v>
          </cell>
          <cell r="G28">
            <v>-28998435.996000051</v>
          </cell>
        </row>
        <row r="30">
          <cell r="A30" t="str">
            <v>Transport vehicles</v>
          </cell>
        </row>
        <row r="31">
          <cell r="A31" t="str">
            <v>Trucks</v>
          </cell>
          <cell r="B31">
            <v>69474294.299999997</v>
          </cell>
          <cell r="C31">
            <v>22633667.077095889</v>
          </cell>
          <cell r="D31">
            <v>46840627.222904108</v>
          </cell>
          <cell r="E31">
            <v>9199685.2800000012</v>
          </cell>
          <cell r="F31">
            <v>3534836</v>
          </cell>
          <cell r="G31">
            <v>75139143.579999998</v>
          </cell>
          <cell r="H31">
            <v>20</v>
          </cell>
          <cell r="I31">
            <v>8422575.1500000004</v>
          </cell>
          <cell r="J31">
            <v>2337771</v>
          </cell>
          <cell r="K31">
            <v>28718471.227095887</v>
          </cell>
        </row>
        <row r="32">
          <cell r="A32" t="str">
            <v>Total of tranport vehicles</v>
          </cell>
          <cell r="B32">
            <v>69474294.299999997</v>
          </cell>
          <cell r="C32">
            <v>22633667.077095889</v>
          </cell>
          <cell r="D32">
            <v>46840627.222904108</v>
          </cell>
          <cell r="E32">
            <v>9199685.2800000012</v>
          </cell>
          <cell r="F32">
            <v>3534836</v>
          </cell>
          <cell r="G32">
            <v>75139143.579999998</v>
          </cell>
          <cell r="I32">
            <v>8422575.1500000004</v>
          </cell>
          <cell r="J32">
            <v>2337771</v>
          </cell>
          <cell r="K32">
            <v>28718471.227095887</v>
          </cell>
        </row>
        <row r="34">
          <cell r="A34" t="str">
            <v>Net off the accumulated depreciation in date of AMC purchance</v>
          </cell>
          <cell r="G34">
            <v>0</v>
          </cell>
        </row>
        <row r="36">
          <cell r="A36" t="str">
            <v>Amounts from financial statements:</v>
          </cell>
          <cell r="G36">
            <v>70638102.620000005</v>
          </cell>
        </row>
        <row r="37">
          <cell r="A37" t="str">
            <v>Difference from books:</v>
          </cell>
          <cell r="G37">
            <v>-4501040.9599999934</v>
          </cell>
        </row>
        <row r="39">
          <cell r="A39" t="str">
            <v>Office equipment</v>
          </cell>
          <cell r="B39">
            <v>78613965.083999991</v>
          </cell>
          <cell r="C39">
            <v>24492501.115936443</v>
          </cell>
          <cell r="D39">
            <v>54121463.968063548</v>
          </cell>
          <cell r="E39">
            <v>9905335.629000023</v>
          </cell>
          <cell r="G39">
            <v>88519300.713000014</v>
          </cell>
          <cell r="H39">
            <v>20</v>
          </cell>
          <cell r="I39">
            <v>10362129.16</v>
          </cell>
          <cell r="K39">
            <v>34854630.27593644</v>
          </cell>
        </row>
        <row r="40">
          <cell r="A40" t="str">
            <v>Total of Office equipment</v>
          </cell>
          <cell r="B40">
            <v>78613965.083999991</v>
          </cell>
          <cell r="C40">
            <v>24492501.115936443</v>
          </cell>
          <cell r="D40">
            <v>54121463.968063548</v>
          </cell>
          <cell r="E40">
            <v>9905335.629000023</v>
          </cell>
          <cell r="F40">
            <v>0</v>
          </cell>
          <cell r="G40">
            <v>88519300.713000014</v>
          </cell>
          <cell r="I40">
            <v>10362129.16</v>
          </cell>
          <cell r="J40">
            <v>0</v>
          </cell>
          <cell r="K40">
            <v>34854630.27593644</v>
          </cell>
        </row>
        <row r="42">
          <cell r="A42" t="str">
            <v>Computers &amp; software</v>
          </cell>
        </row>
        <row r="43">
          <cell r="A43" t="str">
            <v>Computers</v>
          </cell>
          <cell r="B43">
            <v>179602005.95999998</v>
          </cell>
          <cell r="C43">
            <v>75360532.363847926</v>
          </cell>
          <cell r="D43">
            <v>104241473.59615205</v>
          </cell>
          <cell r="E43">
            <v>45432479.317000002</v>
          </cell>
          <cell r="G43">
            <v>225034485.27699998</v>
          </cell>
          <cell r="H43">
            <v>25</v>
          </cell>
          <cell r="I43">
            <v>27805710.219999999</v>
          </cell>
          <cell r="K43">
            <v>103166242.58384793</v>
          </cell>
        </row>
        <row r="44">
          <cell r="A44" t="str">
            <v>Software (Other than specific software)</v>
          </cell>
          <cell r="B44">
            <v>13974489.359999999</v>
          </cell>
          <cell r="C44">
            <v>5980513.5689195208</v>
          </cell>
          <cell r="D44">
            <v>7993975.7910804786</v>
          </cell>
          <cell r="E44">
            <v>3354778.3300000019</v>
          </cell>
          <cell r="G44">
            <v>17329267.690000001</v>
          </cell>
          <cell r="H44">
            <v>25</v>
          </cell>
          <cell r="I44">
            <v>2138756.27</v>
          </cell>
          <cell r="K44">
            <v>8119269.8389195204</v>
          </cell>
        </row>
        <row r="45">
          <cell r="A45" t="str">
            <v>Total of computers &amp; software</v>
          </cell>
          <cell r="B45">
            <v>193576495.31999999</v>
          </cell>
          <cell r="C45">
            <v>81341045.932767451</v>
          </cell>
          <cell r="D45">
            <v>112235449.38723253</v>
          </cell>
          <cell r="E45">
            <v>48787257.647</v>
          </cell>
          <cell r="F45">
            <v>0</v>
          </cell>
          <cell r="G45">
            <v>242363752.96699998</v>
          </cell>
          <cell r="I45">
            <v>29944466.489999998</v>
          </cell>
          <cell r="J45">
            <v>0</v>
          </cell>
          <cell r="K45">
            <v>111285512.42276745</v>
          </cell>
        </row>
        <row r="47">
          <cell r="A47" t="str">
            <v>Net off the accumulated depreciation in date of AMC purchance</v>
          </cell>
          <cell r="G47">
            <v>0</v>
          </cell>
        </row>
        <row r="49">
          <cell r="A49" t="str">
            <v>Amounts from financial statements:</v>
          </cell>
          <cell r="G49">
            <v>328935430.68000001</v>
          </cell>
        </row>
        <row r="50">
          <cell r="A50" t="str">
            <v>Difference from books:</v>
          </cell>
          <cell r="G50">
            <v>-1947622.9999999702</v>
          </cell>
        </row>
        <row r="52">
          <cell r="A52" t="str">
            <v>Buildings</v>
          </cell>
        </row>
        <row r="53">
          <cell r="A53" t="str">
            <v>M.S.C.(Buildings)</v>
          </cell>
          <cell r="D53">
            <v>0</v>
          </cell>
          <cell r="G53">
            <v>0</v>
          </cell>
          <cell r="K53">
            <v>0</v>
          </cell>
        </row>
        <row r="54">
          <cell r="A54" t="str">
            <v>B.S.C.(Buildings)</v>
          </cell>
          <cell r="D54">
            <v>0</v>
          </cell>
          <cell r="G54">
            <v>0</v>
          </cell>
          <cell r="K54">
            <v>0</v>
          </cell>
        </row>
        <row r="55">
          <cell r="A55" t="str">
            <v>B.T.S.(Buildings)</v>
          </cell>
          <cell r="B55">
            <v>4107558852.8317962</v>
          </cell>
          <cell r="C55">
            <v>268179066.37928689</v>
          </cell>
          <cell r="D55">
            <v>3839379786.4525094</v>
          </cell>
          <cell r="E55">
            <v>336486820.14149237</v>
          </cell>
          <cell r="G55">
            <v>4444045672.9732885</v>
          </cell>
          <cell r="H55">
            <v>5</v>
          </cell>
          <cell r="I55">
            <v>177848829.14000002</v>
          </cell>
          <cell r="K55">
            <v>446027895.51928687</v>
          </cell>
        </row>
        <row r="56">
          <cell r="A56" t="str">
            <v>Platforms(Buildings)</v>
          </cell>
          <cell r="D56">
            <v>0</v>
          </cell>
          <cell r="G56">
            <v>0</v>
          </cell>
          <cell r="K56">
            <v>0</v>
          </cell>
        </row>
        <row r="57">
          <cell r="A57" t="str">
            <v>N.N.P.C</v>
          </cell>
          <cell r="B57">
            <v>74256678</v>
          </cell>
          <cell r="C57">
            <v>5973699.9000000004</v>
          </cell>
          <cell r="D57">
            <v>68282978.099999994</v>
          </cell>
          <cell r="E57">
            <v>544088</v>
          </cell>
          <cell r="G57">
            <v>74800766</v>
          </cell>
          <cell r="H57">
            <v>5</v>
          </cell>
          <cell r="I57">
            <v>3114990.79</v>
          </cell>
          <cell r="K57">
            <v>9088690.6900000013</v>
          </cell>
        </row>
        <row r="58">
          <cell r="A58" t="str">
            <v>Other buildings N.N.P.C</v>
          </cell>
          <cell r="B58">
            <v>443986545</v>
          </cell>
          <cell r="C58">
            <v>22199327.25</v>
          </cell>
          <cell r="D58">
            <v>421787217.75</v>
          </cell>
          <cell r="E58">
            <v>2167025</v>
          </cell>
          <cell r="G58">
            <v>446153570</v>
          </cell>
          <cell r="H58">
            <v>5</v>
          </cell>
          <cell r="I58">
            <v>18579545.93</v>
          </cell>
          <cell r="K58">
            <v>40778873.18</v>
          </cell>
        </row>
        <row r="59">
          <cell r="A59" t="str">
            <v>Total of buildings</v>
          </cell>
          <cell r="B59">
            <v>4625802075.8317966</v>
          </cell>
          <cell r="C59">
            <v>296352093.52928686</v>
          </cell>
          <cell r="D59">
            <v>4329449982.3025093</v>
          </cell>
          <cell r="E59">
            <v>339197933.14149237</v>
          </cell>
          <cell r="F59">
            <v>0</v>
          </cell>
          <cell r="G59">
            <v>4965000008.9732885</v>
          </cell>
          <cell r="I59">
            <v>199543365.86000001</v>
          </cell>
          <cell r="J59">
            <v>0</v>
          </cell>
          <cell r="K59">
            <v>495895459.38928688</v>
          </cell>
        </row>
        <row r="60">
          <cell r="E60">
            <v>2711113</v>
          </cell>
          <cell r="I60">
            <v>21694536.719999999</v>
          </cell>
          <cell r="K60">
            <v>49867563.870000005</v>
          </cell>
        </row>
        <row r="61">
          <cell r="A61" t="str">
            <v>Net off the accumulated depreciation in date of AMC purchance</v>
          </cell>
          <cell r="G61">
            <v>0</v>
          </cell>
        </row>
        <row r="62">
          <cell r="A62" t="str">
            <v>AMC shop</v>
          </cell>
          <cell r="G62">
            <v>31299934</v>
          </cell>
        </row>
        <row r="63">
          <cell r="A63" t="str">
            <v>Capitalized recearch cost for base station places</v>
          </cell>
          <cell r="G63">
            <v>-4320902230.5415001</v>
          </cell>
        </row>
        <row r="64">
          <cell r="A64" t="str">
            <v>Total</v>
          </cell>
          <cell r="G64">
            <v>675397712.43178844</v>
          </cell>
        </row>
        <row r="66">
          <cell r="A66" t="str">
            <v>Amounts from financial statements:</v>
          </cell>
          <cell r="G66">
            <v>552254269.98999977</v>
          </cell>
        </row>
        <row r="67">
          <cell r="A67" t="str">
            <v>Difference from books:</v>
          </cell>
          <cell r="G67">
            <v>-123143442.44178867</v>
          </cell>
        </row>
        <row r="69">
          <cell r="A69" t="str">
            <v>Land</v>
          </cell>
          <cell r="B69">
            <v>12961770</v>
          </cell>
          <cell r="C69">
            <v>0</v>
          </cell>
          <cell r="D69">
            <v>12961770</v>
          </cell>
          <cell r="E69">
            <v>10000</v>
          </cell>
          <cell r="G69">
            <v>12971770</v>
          </cell>
          <cell r="I69">
            <v>0</v>
          </cell>
        </row>
        <row r="70">
          <cell r="A70" t="str">
            <v>Total of Land</v>
          </cell>
          <cell r="B70">
            <v>12961770</v>
          </cell>
          <cell r="D70">
            <v>12961770</v>
          </cell>
          <cell r="E70">
            <v>10000</v>
          </cell>
          <cell r="F70">
            <v>0</v>
          </cell>
          <cell r="G70">
            <v>12971770</v>
          </cell>
          <cell r="I70">
            <v>0</v>
          </cell>
        </row>
        <row r="72">
          <cell r="A72" t="str">
            <v>Work in progress</v>
          </cell>
        </row>
        <row r="73">
          <cell r="A73" t="str">
            <v>M.S.C.</v>
          </cell>
          <cell r="B73">
            <v>0</v>
          </cell>
          <cell r="D73">
            <v>0</v>
          </cell>
          <cell r="E73">
            <v>0</v>
          </cell>
          <cell r="G73">
            <v>0</v>
          </cell>
          <cell r="I73">
            <v>0</v>
          </cell>
        </row>
        <row r="74">
          <cell r="A74" t="str">
            <v>B.S.C.</v>
          </cell>
          <cell r="B74">
            <v>0</v>
          </cell>
          <cell r="D74">
            <v>0</v>
          </cell>
          <cell r="E74">
            <v>1492465.02</v>
          </cell>
          <cell r="G74">
            <v>1492465.02</v>
          </cell>
          <cell r="I74">
            <v>0</v>
          </cell>
        </row>
        <row r="75">
          <cell r="A75" t="str">
            <v>B.T.S.</v>
          </cell>
          <cell r="B75">
            <v>383611924.8839376</v>
          </cell>
          <cell r="D75">
            <v>383611924.8839376</v>
          </cell>
          <cell r="E75">
            <v>-118614529.29754251</v>
          </cell>
          <cell r="G75">
            <v>264997395.58639508</v>
          </cell>
          <cell r="I75">
            <v>0</v>
          </cell>
        </row>
        <row r="76">
          <cell r="A76" t="str">
            <v>Radiolinks</v>
          </cell>
          <cell r="B76">
            <v>184070279.06216976</v>
          </cell>
          <cell r="D76">
            <v>184070279.06216976</v>
          </cell>
          <cell r="E76">
            <v>30459440.638570219</v>
          </cell>
          <cell r="G76">
            <v>214529719.70073998</v>
          </cell>
          <cell r="I76">
            <v>0</v>
          </cell>
        </row>
        <row r="77">
          <cell r="A77" t="str">
            <v>Platforms</v>
          </cell>
          <cell r="B77">
            <v>0</v>
          </cell>
          <cell r="D77">
            <v>0</v>
          </cell>
          <cell r="E77">
            <v>0</v>
          </cell>
          <cell r="G77">
            <v>0</v>
          </cell>
          <cell r="I77">
            <v>0</v>
          </cell>
        </row>
        <row r="78">
          <cell r="A78" t="str">
            <v>H.L.R.</v>
          </cell>
          <cell r="B78">
            <v>0</v>
          </cell>
          <cell r="D78">
            <v>0</v>
          </cell>
          <cell r="E78">
            <v>0</v>
          </cell>
          <cell r="G78">
            <v>0</v>
          </cell>
          <cell r="I78">
            <v>0</v>
          </cell>
        </row>
        <row r="79">
          <cell r="A79" t="str">
            <v>Other (*)</v>
          </cell>
          <cell r="B79">
            <v>16574642.583999999</v>
          </cell>
          <cell r="D79">
            <v>16574642.583999999</v>
          </cell>
          <cell r="E79">
            <v>72553861.959336147</v>
          </cell>
          <cell r="G79">
            <v>89128504.543336153</v>
          </cell>
          <cell r="I79">
            <v>0</v>
          </cell>
        </row>
        <row r="80">
          <cell r="A80" t="str">
            <v>Other</v>
          </cell>
          <cell r="B80">
            <v>0</v>
          </cell>
          <cell r="E80">
            <v>-15276043.293</v>
          </cell>
          <cell r="G80">
            <v>-15276043.293</v>
          </cell>
          <cell r="I80">
            <v>0</v>
          </cell>
        </row>
        <row r="81">
          <cell r="A81" t="str">
            <v>Data Network</v>
          </cell>
          <cell r="B81">
            <v>6455089.9399853516</v>
          </cell>
          <cell r="D81">
            <v>6455089.9399853516</v>
          </cell>
          <cell r="E81">
            <v>0</v>
          </cell>
          <cell r="G81">
            <v>6455089.9399853516</v>
          </cell>
          <cell r="I81">
            <v>0</v>
          </cell>
        </row>
        <row r="82">
          <cell r="A82" t="str">
            <v>Prepaid platform</v>
          </cell>
          <cell r="D82">
            <v>0</v>
          </cell>
          <cell r="E82">
            <v>0</v>
          </cell>
          <cell r="G82">
            <v>0</v>
          </cell>
          <cell r="I82">
            <v>0</v>
          </cell>
        </row>
        <row r="83">
          <cell r="A83" t="str">
            <v>M.S.C. (Buildings)</v>
          </cell>
          <cell r="D83">
            <v>0</v>
          </cell>
          <cell r="E83">
            <v>0</v>
          </cell>
          <cell r="G83">
            <v>0</v>
          </cell>
          <cell r="I83">
            <v>0</v>
          </cell>
        </row>
        <row r="84">
          <cell r="A84" t="str">
            <v>B.S.C.(Buildings)</v>
          </cell>
          <cell r="D84">
            <v>0</v>
          </cell>
          <cell r="E84">
            <v>0</v>
          </cell>
          <cell r="G84">
            <v>0</v>
          </cell>
          <cell r="I84">
            <v>0</v>
          </cell>
        </row>
        <row r="85">
          <cell r="A85" t="str">
            <v>B.T.S.(Buildings)</v>
          </cell>
          <cell r="B85">
            <v>43678768.495335303</v>
          </cell>
          <cell r="D85">
            <v>43678768.495335303</v>
          </cell>
          <cell r="E85">
            <v>20812029.666464314</v>
          </cell>
          <cell r="G85">
            <v>64490798.161799617</v>
          </cell>
          <cell r="I85">
            <v>0</v>
          </cell>
        </row>
        <row r="86">
          <cell r="A86" t="str">
            <v>Radiolinks (Buildings)</v>
          </cell>
          <cell r="D86">
            <v>0</v>
          </cell>
          <cell r="E86">
            <v>0</v>
          </cell>
          <cell r="G86">
            <v>0</v>
          </cell>
          <cell r="I86">
            <v>0</v>
          </cell>
        </row>
        <row r="87">
          <cell r="A87" t="str">
            <v>Platforms (Buildings)</v>
          </cell>
          <cell r="D87">
            <v>0</v>
          </cell>
          <cell r="E87">
            <v>0</v>
          </cell>
          <cell r="G87">
            <v>0</v>
          </cell>
          <cell r="I87">
            <v>0</v>
          </cell>
        </row>
        <row r="88">
          <cell r="A88" t="str">
            <v>New Building</v>
          </cell>
          <cell r="B88">
            <v>304861468.75</v>
          </cell>
          <cell r="D88">
            <v>304861468.75</v>
          </cell>
          <cell r="E88">
            <v>40128641.875</v>
          </cell>
          <cell r="G88">
            <v>344990110.625</v>
          </cell>
          <cell r="I88">
            <v>0</v>
          </cell>
        </row>
        <row r="89">
          <cell r="A89" t="str">
            <v>Other (Buildings)</v>
          </cell>
          <cell r="B89">
            <v>2711113</v>
          </cell>
          <cell r="D89">
            <v>2711113</v>
          </cell>
          <cell r="E89">
            <v>7318938.1219999995</v>
          </cell>
          <cell r="G89">
            <v>10030051.122</v>
          </cell>
          <cell r="I89">
            <v>0</v>
          </cell>
        </row>
        <row r="90">
          <cell r="A90" t="str">
            <v>Total of work in progress</v>
          </cell>
          <cell r="B90">
            <v>941963286.71542811</v>
          </cell>
          <cell r="D90">
            <v>941963286.71542811</v>
          </cell>
          <cell r="E90">
            <v>38874804.690828167</v>
          </cell>
          <cell r="F90">
            <v>0</v>
          </cell>
          <cell r="G90">
            <v>980838091.40625632</v>
          </cell>
          <cell r="I90">
            <v>0</v>
          </cell>
        </row>
        <row r="92">
          <cell r="A92" t="str">
            <v>Transfer of software maintenance fee</v>
          </cell>
        </row>
        <row r="94">
          <cell r="A94" t="str">
            <v>Total</v>
          </cell>
          <cell r="G94">
            <v>980838091.40625632</v>
          </cell>
        </row>
        <row r="96">
          <cell r="A96" t="str">
            <v>Amounts from financial statements:</v>
          </cell>
          <cell r="G96">
            <v>1073941064.2439361</v>
          </cell>
        </row>
        <row r="97">
          <cell r="A97" t="str">
            <v>Difference from books:</v>
          </cell>
          <cell r="G97">
            <v>93102972.837679744</v>
          </cell>
        </row>
        <row r="99">
          <cell r="A99" t="str">
            <v>Intangible assets</v>
          </cell>
        </row>
        <row r="100">
          <cell r="A100" t="str">
            <v>Acquistion cost of licenses</v>
          </cell>
          <cell r="D100">
            <v>0</v>
          </cell>
        </row>
        <row r="101">
          <cell r="A101" t="str">
            <v>Start up cost</v>
          </cell>
          <cell r="D101">
            <v>0</v>
          </cell>
        </row>
        <row r="102">
          <cell r="A102" t="str">
            <v>Capitalized interest of loans for fixed asset acquisition</v>
          </cell>
          <cell r="D102">
            <v>0</v>
          </cell>
        </row>
        <row r="103">
          <cell r="A103" t="str">
            <v>Other capitalized cost</v>
          </cell>
          <cell r="D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D105">
            <v>0</v>
          </cell>
        </row>
        <row r="106">
          <cell r="A106" t="str">
            <v>General total</v>
          </cell>
          <cell r="B106">
            <v>20358402836.153736</v>
          </cell>
          <cell r="C106">
            <v>4432292785.111227</v>
          </cell>
          <cell r="D106">
            <v>15926110051.042509</v>
          </cell>
          <cell r="E106">
            <v>1645970093.1972892</v>
          </cell>
          <cell r="F106">
            <v>176428556.06999999</v>
          </cell>
          <cell r="G106">
            <v>21827944373.281025</v>
          </cell>
          <cell r="I106">
            <v>2074736546.4300003</v>
          </cell>
          <cell r="J106">
            <v>60332146.850000001</v>
          </cell>
          <cell r="K106">
            <v>6446697184.6912279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0000"/>
      <sheetName val="LINKS"/>
      <sheetName val="Φύλλο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NA. OF F.A( USGAAP) third part"/>
      <sheetName val="ANALYSIS OF F.A ( US GAAP)Dec"/>
      <sheetName val="ANALYSIS OF F.A Local Dec"/>
      <sheetName val="dec-Alb"/>
      <sheetName val="Dec - US GAAP"/>
      <sheetName val="R. PACK"/>
      <sheetName val="NN_BUILD"/>
      <sheetName val="FX Dif for Fixed Assets"/>
    </sheetNames>
    <sheetDataSet>
      <sheetData sheetId="0" refreshError="1"/>
      <sheetData sheetId="1" refreshError="1"/>
      <sheetData sheetId="2">
        <row r="2">
          <cell r="A2" t="str">
            <v>Technical equipment</v>
          </cell>
        </row>
        <row r="3">
          <cell r="A3" t="str">
            <v>M.S.C.</v>
          </cell>
          <cell r="B3">
            <v>2296337945.6606722</v>
          </cell>
          <cell r="C3">
            <v>1070349054.7205939</v>
          </cell>
          <cell r="D3">
            <v>1225988890.9400783</v>
          </cell>
          <cell r="E3">
            <v>188368727.50400019</v>
          </cell>
          <cell r="G3">
            <v>2484706673.1646724</v>
          </cell>
          <cell r="H3">
            <v>20</v>
          </cell>
          <cell r="I3">
            <v>259442257.65524179</v>
          </cell>
          <cell r="K3">
            <v>1329791312.3758357</v>
          </cell>
        </row>
        <row r="4">
          <cell r="A4" t="str">
            <v>B.S.C.</v>
          </cell>
          <cell r="B4">
            <v>1010147054.5885056</v>
          </cell>
          <cell r="C4">
            <v>428157313.83038181</v>
          </cell>
          <cell r="D4">
            <v>581989740.75812387</v>
          </cell>
          <cell r="E4">
            <v>150955771.56799996</v>
          </cell>
          <cell r="G4">
            <v>1161102826.1565056</v>
          </cell>
          <cell r="H4">
            <v>20</v>
          </cell>
          <cell r="I4">
            <v>122681614.9480412</v>
          </cell>
          <cell r="K4">
            <v>550838928.77842307</v>
          </cell>
        </row>
        <row r="5">
          <cell r="A5" t="str">
            <v>B.T.S.</v>
          </cell>
          <cell r="B5">
            <v>5255260873.7888517</v>
          </cell>
          <cell r="C5">
            <v>1936653859.7860332</v>
          </cell>
          <cell r="D5">
            <v>3318607014.0028186</v>
          </cell>
          <cell r="E5">
            <v>227061180.73423195</v>
          </cell>
          <cell r="F5">
            <v>29130374</v>
          </cell>
          <cell r="G5">
            <v>5453191680.5230837</v>
          </cell>
          <cell r="H5">
            <v>20</v>
          </cell>
          <cell r="I5">
            <v>680953844.74695015</v>
          </cell>
          <cell r="J5">
            <v>27408980.23</v>
          </cell>
          <cell r="K5">
            <v>2590198724.3029833</v>
          </cell>
        </row>
        <row r="6">
          <cell r="A6" t="str">
            <v>Radiolinks</v>
          </cell>
          <cell r="B6">
            <v>3112694551.7207756</v>
          </cell>
          <cell r="C6">
            <v>1082824036.5996647</v>
          </cell>
          <cell r="D6">
            <v>2029870515.1211109</v>
          </cell>
          <cell r="E6">
            <v>169616708.26103845</v>
          </cell>
          <cell r="F6">
            <v>426018.91</v>
          </cell>
          <cell r="G6">
            <v>3281885241.0718141</v>
          </cell>
          <cell r="H6">
            <v>20</v>
          </cell>
          <cell r="I6">
            <v>420715229.65860081</v>
          </cell>
          <cell r="J6">
            <v>88143</v>
          </cell>
          <cell r="K6">
            <v>1503451123.2582655</v>
          </cell>
        </row>
        <row r="7">
          <cell r="A7" t="str">
            <v>Platforms</v>
          </cell>
          <cell r="B7">
            <v>379560008.39000005</v>
          </cell>
          <cell r="C7">
            <v>150566482.06999999</v>
          </cell>
          <cell r="D7">
            <v>228993526.32000005</v>
          </cell>
          <cell r="E7">
            <v>0</v>
          </cell>
          <cell r="G7">
            <v>379560008.39000005</v>
          </cell>
          <cell r="H7">
            <v>20</v>
          </cell>
          <cell r="I7">
            <v>45924180.99323836</v>
          </cell>
          <cell r="K7">
            <v>196490663.06323835</v>
          </cell>
        </row>
        <row r="8">
          <cell r="A8" t="str">
            <v>H.L.R.</v>
          </cell>
          <cell r="B8">
            <v>524201228.85255009</v>
          </cell>
          <cell r="C8">
            <v>129496022.83335583</v>
          </cell>
          <cell r="D8">
            <v>394705206.01919425</v>
          </cell>
          <cell r="E8">
            <v>45255674.785000026</v>
          </cell>
          <cell r="G8">
            <v>569456903.63755012</v>
          </cell>
          <cell r="H8">
            <v>20</v>
          </cell>
          <cell r="I8">
            <v>82378613.539078206</v>
          </cell>
          <cell r="K8">
            <v>211874636.37243402</v>
          </cell>
        </row>
        <row r="9">
          <cell r="A9" t="str">
            <v>Data Network</v>
          </cell>
          <cell r="B9">
            <v>75830619.492785186</v>
          </cell>
          <cell r="C9">
            <v>9693346.0699999984</v>
          </cell>
          <cell r="D9">
            <v>66137273.422785185</v>
          </cell>
          <cell r="E9">
            <v>25267205.636739582</v>
          </cell>
          <cell r="G9">
            <v>101097825.12952477</v>
          </cell>
          <cell r="H9">
            <v>20</v>
          </cell>
          <cell r="I9">
            <v>15300508.437559787</v>
          </cell>
          <cell r="K9">
            <v>24993854.507559784</v>
          </cell>
        </row>
        <row r="10">
          <cell r="A10" t="str">
            <v>Other (*)</v>
          </cell>
          <cell r="B10">
            <v>1560726408.6069002</v>
          </cell>
          <cell r="C10">
            <v>894952373.06171548</v>
          </cell>
          <cell r="D10">
            <v>665774035.54518473</v>
          </cell>
          <cell r="E10">
            <v>-24436808.936539888</v>
          </cell>
          <cell r="G10">
            <v>1536289599.6703603</v>
          </cell>
          <cell r="H10">
            <v>20</v>
          </cell>
          <cell r="I10">
            <v>133923604.27513741</v>
          </cell>
          <cell r="K10">
            <v>1028875977.3368529</v>
          </cell>
        </row>
        <row r="11">
          <cell r="A11" t="str">
            <v>Total of technical equipment</v>
          </cell>
          <cell r="B11">
            <v>14214758691.10104</v>
          </cell>
          <cell r="C11">
            <v>5702692488.9717445</v>
          </cell>
          <cell r="D11">
            <v>8512066202.1292963</v>
          </cell>
          <cell r="E11">
            <v>782088459.55247033</v>
          </cell>
          <cell r="F11">
            <v>29556392.91</v>
          </cell>
          <cell r="G11">
            <v>14967290757.743509</v>
          </cell>
          <cell r="I11">
            <v>1761319854.2538478</v>
          </cell>
          <cell r="J11">
            <v>27497123.23</v>
          </cell>
          <cell r="K11">
            <v>7436515219.9955921</v>
          </cell>
        </row>
        <row r="13">
          <cell r="A13" t="str">
            <v>Net off the accumulated depreciation in date of AMC purchance</v>
          </cell>
          <cell r="G13">
            <v>-301537714.82999998</v>
          </cell>
        </row>
        <row r="14">
          <cell r="A14" t="str">
            <v xml:space="preserve">Capitalized software maintenance fee </v>
          </cell>
          <cell r="G14">
            <v>0</v>
          </cell>
        </row>
        <row r="15">
          <cell r="A15" t="str">
            <v>Base stations</v>
          </cell>
          <cell r="G15">
            <v>4132641360.5415001</v>
          </cell>
        </row>
        <row r="16">
          <cell r="A16" t="str">
            <v>Total:</v>
          </cell>
          <cell r="G16">
            <v>18798394403.455009</v>
          </cell>
        </row>
        <row r="18">
          <cell r="A18" t="str">
            <v>Amounts from financial statements:</v>
          </cell>
          <cell r="G18">
            <v>17423955060.296234</v>
          </cell>
        </row>
        <row r="19">
          <cell r="A19" t="str">
            <v>Difference from books:</v>
          </cell>
          <cell r="G19">
            <v>-1374439343.1587753</v>
          </cell>
        </row>
        <row r="21">
          <cell r="A21" t="str">
            <v>Specific software</v>
          </cell>
        </row>
        <row r="22">
          <cell r="A22" t="str">
            <v>Billing system</v>
          </cell>
          <cell r="B22">
            <v>161939170.75699991</v>
          </cell>
          <cell r="C22">
            <v>66170122.859999999</v>
          </cell>
          <cell r="D22">
            <v>95769047.89699991</v>
          </cell>
          <cell r="E22">
            <v>3350773.7999999821</v>
          </cell>
          <cell r="G22">
            <v>165289944.55699989</v>
          </cell>
          <cell r="H22">
            <v>20</v>
          </cell>
          <cell r="I22">
            <v>19751589.724356167</v>
          </cell>
          <cell r="K22">
            <v>85921712.584356159</v>
          </cell>
        </row>
        <row r="23">
          <cell r="A23" t="str">
            <v>Prepaid platform</v>
          </cell>
          <cell r="B23">
            <v>1127941109.98</v>
          </cell>
          <cell r="C23">
            <v>312157181.0036065</v>
          </cell>
          <cell r="D23">
            <v>815783928.97639346</v>
          </cell>
          <cell r="E23">
            <v>152196450.20332003</v>
          </cell>
          <cell r="F23">
            <v>15977466</v>
          </cell>
          <cell r="G23">
            <v>1264160094.18332</v>
          </cell>
          <cell r="H23">
            <v>20</v>
          </cell>
          <cell r="I23">
            <v>165631176.09862387</v>
          </cell>
          <cell r="J23">
            <v>4803366.03</v>
          </cell>
          <cell r="K23">
            <v>472984991.0722304</v>
          </cell>
        </row>
        <row r="24">
          <cell r="A24" t="str">
            <v>Other</v>
          </cell>
          <cell r="B24">
            <v>147989087.97</v>
          </cell>
          <cell r="C24">
            <v>71321668.980790049</v>
          </cell>
          <cell r="D24">
            <v>76667418.98920995</v>
          </cell>
          <cell r="E24">
            <v>90162329</v>
          </cell>
          <cell r="G24">
            <v>238151416.97</v>
          </cell>
          <cell r="H24">
            <v>20</v>
          </cell>
          <cell r="I24">
            <v>17196828.759949706</v>
          </cell>
          <cell r="K24">
            <v>88518497.740739763</v>
          </cell>
        </row>
        <row r="25">
          <cell r="A25" t="str">
            <v>Total of specific software</v>
          </cell>
          <cell r="B25">
            <v>1437869368.707</v>
          </cell>
          <cell r="C25">
            <v>449648972.84439659</v>
          </cell>
          <cell r="D25">
            <v>988220395.86260343</v>
          </cell>
          <cell r="E25">
            <v>245709553.00332001</v>
          </cell>
          <cell r="F25">
            <v>15977466</v>
          </cell>
          <cell r="G25">
            <v>1667601455.71032</v>
          </cell>
          <cell r="I25">
            <v>202579594.58292976</v>
          </cell>
          <cell r="J25">
            <v>4803366.03</v>
          </cell>
          <cell r="K25">
            <v>647425201.39732623</v>
          </cell>
        </row>
        <row r="27">
          <cell r="A27" t="str">
            <v>Amounts from financial statements:</v>
          </cell>
          <cell r="G27">
            <v>1383713199.671</v>
          </cell>
        </row>
        <row r="28">
          <cell r="A28" t="str">
            <v>Difference from books:</v>
          </cell>
          <cell r="G28">
            <v>-283888256.03931999</v>
          </cell>
        </row>
        <row r="30">
          <cell r="A30" t="str">
            <v>Transport vehicles</v>
          </cell>
        </row>
        <row r="31">
          <cell r="A31" t="str">
            <v>Trucks</v>
          </cell>
          <cell r="B31">
            <v>74263443.579999998</v>
          </cell>
          <cell r="C31">
            <v>29836140.337095886</v>
          </cell>
          <cell r="D31">
            <v>44427303.242904112</v>
          </cell>
          <cell r="E31">
            <v>0</v>
          </cell>
          <cell r="F31">
            <v>1550000</v>
          </cell>
          <cell r="G31">
            <v>72713443.579999998</v>
          </cell>
          <cell r="H31">
            <v>20</v>
          </cell>
          <cell r="I31">
            <v>8686596.7794465721</v>
          </cell>
          <cell r="J31">
            <v>1137506.02</v>
          </cell>
          <cell r="K31">
            <v>37385231.096542455</v>
          </cell>
        </row>
        <row r="32">
          <cell r="A32" t="str">
            <v>Total of tranport vehicles</v>
          </cell>
          <cell r="B32">
            <v>74263443.579999998</v>
          </cell>
          <cell r="C32">
            <v>29836140.337095886</v>
          </cell>
          <cell r="D32">
            <v>44427303.242904112</v>
          </cell>
          <cell r="E32">
            <v>0</v>
          </cell>
          <cell r="F32">
            <v>1550000</v>
          </cell>
          <cell r="G32">
            <v>72713443.579999998</v>
          </cell>
          <cell r="I32">
            <v>8686596.7794465721</v>
          </cell>
          <cell r="J32">
            <v>1137506.02</v>
          </cell>
          <cell r="K32">
            <v>37385231.096542455</v>
          </cell>
        </row>
        <row r="34">
          <cell r="A34" t="str">
            <v>Net off the accumulated depreciation in date of AMC purchance</v>
          </cell>
          <cell r="G34">
            <v>0</v>
          </cell>
        </row>
        <row r="36">
          <cell r="A36" t="str">
            <v>Amounts from financial statements:</v>
          </cell>
          <cell r="G36">
            <v>70638102.620000005</v>
          </cell>
        </row>
        <row r="37">
          <cell r="A37" t="str">
            <v>Difference from books:</v>
          </cell>
          <cell r="G37">
            <v>-2075340.9599999934</v>
          </cell>
        </row>
        <row r="39">
          <cell r="A39" t="str">
            <v>Office equipment</v>
          </cell>
          <cell r="B39">
            <v>93596692.569000021</v>
          </cell>
          <cell r="C39">
            <v>36218025.835936442</v>
          </cell>
          <cell r="D39">
            <v>57378666.733063579</v>
          </cell>
          <cell r="E39">
            <v>8580401.1280000508</v>
          </cell>
          <cell r="F39">
            <v>92575</v>
          </cell>
          <cell r="G39">
            <v>102084518.69700007</v>
          </cell>
          <cell r="H39">
            <v>20</v>
          </cell>
          <cell r="I39">
            <v>12162415.441176469</v>
          </cell>
          <cell r="J39">
            <v>0</v>
          </cell>
          <cell r="K39">
            <v>48380441.277112909</v>
          </cell>
        </row>
        <row r="40">
          <cell r="A40" t="str">
            <v>Total of Office equipment</v>
          </cell>
          <cell r="B40">
            <v>93596692.569000021</v>
          </cell>
          <cell r="C40">
            <v>36218025.835936442</v>
          </cell>
          <cell r="D40">
            <v>57378666.733063579</v>
          </cell>
          <cell r="E40">
            <v>8580401.1280000508</v>
          </cell>
          <cell r="F40">
            <v>92575</v>
          </cell>
          <cell r="G40">
            <v>102084518.69700007</v>
          </cell>
          <cell r="I40">
            <v>12162415.441176469</v>
          </cell>
          <cell r="J40">
            <v>0</v>
          </cell>
          <cell r="K40">
            <v>48380441.277112909</v>
          </cell>
        </row>
        <row r="42">
          <cell r="A42" t="str">
            <v>Computers &amp; software</v>
          </cell>
        </row>
        <row r="43">
          <cell r="A43" t="str">
            <v>Computers</v>
          </cell>
          <cell r="B43">
            <v>226432729.551</v>
          </cell>
          <cell r="C43">
            <v>110353085.56384793</v>
          </cell>
          <cell r="D43">
            <v>116079643.98715207</v>
          </cell>
          <cell r="E43">
            <v>17376757.820967287</v>
          </cell>
          <cell r="F43">
            <v>203723</v>
          </cell>
          <cell r="G43">
            <v>243605764.37196729</v>
          </cell>
          <cell r="H43">
            <v>25</v>
          </cell>
          <cell r="I43">
            <v>31076548.082206845</v>
          </cell>
          <cell r="J43">
            <v>0</v>
          </cell>
          <cell r="K43">
            <v>141429633.64605477</v>
          </cell>
        </row>
        <row r="44">
          <cell r="A44" t="str">
            <v>Software (Other than specific software)</v>
          </cell>
          <cell r="B44">
            <v>18516441.690000001</v>
          </cell>
          <cell r="C44">
            <v>8606871.5089195203</v>
          </cell>
          <cell r="D44">
            <v>9909570.181080481</v>
          </cell>
          <cell r="E44">
            <v>17874545.355</v>
          </cell>
          <cell r="G44">
            <v>36390987.045000002</v>
          </cell>
          <cell r="H44">
            <v>25</v>
          </cell>
          <cell r="I44">
            <v>4356032.6156413686</v>
          </cell>
          <cell r="K44">
            <v>12962904.124560889</v>
          </cell>
        </row>
        <row r="45">
          <cell r="A45" t="str">
            <v>Total of computers &amp; software</v>
          </cell>
          <cell r="B45">
            <v>244949171.241</v>
          </cell>
          <cell r="C45">
            <v>118959957.07276745</v>
          </cell>
          <cell r="D45">
            <v>125989214.16823255</v>
          </cell>
          <cell r="E45">
            <v>35251303.175967291</v>
          </cell>
          <cell r="F45">
            <v>203723</v>
          </cell>
          <cell r="G45">
            <v>279996751.41696727</v>
          </cell>
          <cell r="I45">
            <v>35432580.697848216</v>
          </cell>
          <cell r="J45">
            <v>0</v>
          </cell>
          <cell r="K45">
            <v>154392537.77061567</v>
          </cell>
        </row>
        <row r="47">
          <cell r="A47" t="str">
            <v>Net off the accumulated depreciation in date of AMC purchance</v>
          </cell>
          <cell r="G47">
            <v>0</v>
          </cell>
        </row>
        <row r="49">
          <cell r="A49" t="str">
            <v>Amounts from financial statements:</v>
          </cell>
          <cell r="G49">
            <v>328935430.68000001</v>
          </cell>
        </row>
        <row r="50">
          <cell r="A50" t="str">
            <v>Difference from books:</v>
          </cell>
          <cell r="G50">
            <v>-53145839.433967352</v>
          </cell>
        </row>
        <row r="52">
          <cell r="A52" t="str">
            <v>Buildings</v>
          </cell>
        </row>
        <row r="53">
          <cell r="A53" t="str">
            <v>M.S.C.(Buildings)</v>
          </cell>
          <cell r="B53">
            <v>0</v>
          </cell>
          <cell r="C53">
            <v>0</v>
          </cell>
          <cell r="D53">
            <v>0</v>
          </cell>
          <cell r="G53">
            <v>0</v>
          </cell>
          <cell r="K53">
            <v>0</v>
          </cell>
        </row>
        <row r="54">
          <cell r="A54" t="str">
            <v>B.S.C.(Buildings)</v>
          </cell>
          <cell r="B54">
            <v>0</v>
          </cell>
          <cell r="C54">
            <v>0</v>
          </cell>
          <cell r="D54">
            <v>0</v>
          </cell>
          <cell r="G54">
            <v>0</v>
          </cell>
          <cell r="K54">
            <v>0</v>
          </cell>
        </row>
        <row r="55">
          <cell r="A55" t="str">
            <v>B.T.S.(Buildings)</v>
          </cell>
          <cell r="B55">
            <v>4492570790.0357466</v>
          </cell>
          <cell r="C55">
            <v>483299502.12928689</v>
          </cell>
          <cell r="D55">
            <v>4009271287.9064598</v>
          </cell>
          <cell r="E55">
            <v>305091004.18450165</v>
          </cell>
          <cell r="G55">
            <v>4797661794.2202482</v>
          </cell>
          <cell r="H55">
            <v>5</v>
          </cell>
          <cell r="I55">
            <v>232352510.76732117</v>
          </cell>
          <cell r="K55">
            <v>715652012.89660811</v>
          </cell>
        </row>
        <row r="56">
          <cell r="A56" t="str">
            <v>Platforms(Buildings)</v>
          </cell>
          <cell r="B56">
            <v>0</v>
          </cell>
          <cell r="C56">
            <v>0</v>
          </cell>
          <cell r="D56">
            <v>0</v>
          </cell>
          <cell r="G56">
            <v>0</v>
          </cell>
          <cell r="K56">
            <v>0</v>
          </cell>
        </row>
        <row r="57">
          <cell r="A57" t="str">
            <v>N.N.P.C</v>
          </cell>
          <cell r="B57">
            <v>74800766</v>
          </cell>
          <cell r="C57">
            <v>9713738.1999999993</v>
          </cell>
          <cell r="D57">
            <v>65087027.799999997</v>
          </cell>
          <cell r="E57">
            <v>0</v>
          </cell>
          <cell r="G57">
            <v>74800766</v>
          </cell>
          <cell r="H57">
            <v>5</v>
          </cell>
          <cell r="I57">
            <v>3750284.9084931505</v>
          </cell>
          <cell r="K57">
            <v>13464023.108493149</v>
          </cell>
        </row>
        <row r="58">
          <cell r="A58" t="str">
            <v>Other buildings N.N.P.C</v>
          </cell>
          <cell r="B58">
            <v>361256227.03799999</v>
          </cell>
          <cell r="C58">
            <v>17173365.66</v>
          </cell>
          <cell r="D58">
            <v>344082861.37799996</v>
          </cell>
          <cell r="E58">
            <v>-1.1920928955078125E-7</v>
          </cell>
          <cell r="G58">
            <v>361256227.03799987</v>
          </cell>
          <cell r="H58">
            <v>5</v>
          </cell>
          <cell r="I58">
            <v>18112298.471643835</v>
          </cell>
          <cell r="K58">
            <v>35285664.131643832</v>
          </cell>
        </row>
        <row r="59">
          <cell r="A59" t="str">
            <v>Other buildings N.N.P.C</v>
          </cell>
          <cell r="B59">
            <v>446153570</v>
          </cell>
          <cell r="C59">
            <v>44507005.75</v>
          </cell>
          <cell r="D59">
            <v>401646564.25</v>
          </cell>
          <cell r="E59">
            <v>0</v>
          </cell>
          <cell r="G59">
            <v>446153570</v>
          </cell>
          <cell r="H59">
            <v>5</v>
          </cell>
          <cell r="I59">
            <v>22368795.459315069</v>
          </cell>
          <cell r="K59">
            <v>66875801.209315069</v>
          </cell>
        </row>
        <row r="60">
          <cell r="A60" t="str">
            <v>Total of buildings</v>
          </cell>
          <cell r="B60">
            <v>5374781353.0737467</v>
          </cell>
          <cell r="C60">
            <v>554693611.7392869</v>
          </cell>
          <cell r="D60">
            <v>4820087741.3344603</v>
          </cell>
          <cell r="E60">
            <v>305091004.18450153</v>
          </cell>
          <cell r="F60">
            <v>0</v>
          </cell>
          <cell r="G60">
            <v>5679872357.2582483</v>
          </cell>
          <cell r="I60">
            <v>276583889.60677326</v>
          </cell>
          <cell r="J60">
            <v>0</v>
          </cell>
          <cell r="K60">
            <v>831277501.34606004</v>
          </cell>
        </row>
        <row r="62">
          <cell r="A62" t="str">
            <v>Net off the accumulated depreciation in date of AMC purchance</v>
          </cell>
          <cell r="G62">
            <v>0</v>
          </cell>
        </row>
        <row r="63">
          <cell r="A63" t="str">
            <v>AMC shop</v>
          </cell>
          <cell r="G63">
            <v>31299934</v>
          </cell>
        </row>
        <row r="64">
          <cell r="A64" t="str">
            <v>Capitalized recearch cost for base station places</v>
          </cell>
          <cell r="G64">
            <v>-4320902230.5415001</v>
          </cell>
        </row>
        <row r="65">
          <cell r="A65" t="str">
            <v>Total</v>
          </cell>
          <cell r="G65">
            <v>1390270060.7167482</v>
          </cell>
        </row>
        <row r="67">
          <cell r="A67" t="str">
            <v>Amounts from financial statements:</v>
          </cell>
          <cell r="G67">
            <v>552254269.98999977</v>
          </cell>
        </row>
        <row r="68">
          <cell r="A68" t="str">
            <v>Difference from books:</v>
          </cell>
          <cell r="G68">
            <v>-838015790.72674847</v>
          </cell>
        </row>
        <row r="70">
          <cell r="A70" t="str">
            <v>Land</v>
          </cell>
          <cell r="B70">
            <v>12971770</v>
          </cell>
          <cell r="C70">
            <v>0</v>
          </cell>
          <cell r="D70">
            <v>12971770</v>
          </cell>
          <cell r="E70">
            <v>0</v>
          </cell>
          <cell r="G70">
            <v>12971770</v>
          </cell>
          <cell r="I70">
            <v>0</v>
          </cell>
        </row>
        <row r="71">
          <cell r="A71" t="str">
            <v>Total of Land</v>
          </cell>
          <cell r="B71">
            <v>12971770</v>
          </cell>
          <cell r="D71">
            <v>12971770</v>
          </cell>
          <cell r="E71">
            <v>0</v>
          </cell>
          <cell r="F71">
            <v>0</v>
          </cell>
          <cell r="G71">
            <v>12971770</v>
          </cell>
          <cell r="I71">
            <v>0</v>
          </cell>
        </row>
        <row r="73">
          <cell r="A73" t="str">
            <v>Work in progress</v>
          </cell>
        </row>
        <row r="74">
          <cell r="A74" t="str">
            <v>M.S.C.</v>
          </cell>
          <cell r="B74">
            <v>0</v>
          </cell>
          <cell r="D74">
            <v>0</v>
          </cell>
          <cell r="E74">
            <v>0</v>
          </cell>
          <cell r="G74">
            <v>0</v>
          </cell>
          <cell r="I74">
            <v>0</v>
          </cell>
        </row>
        <row r="75">
          <cell r="A75" t="str">
            <v>B.S.C.</v>
          </cell>
          <cell r="B75">
            <v>0</v>
          </cell>
          <cell r="D75">
            <v>0</v>
          </cell>
          <cell r="E75">
            <v>0</v>
          </cell>
          <cell r="G75">
            <v>0</v>
          </cell>
          <cell r="I75">
            <v>0</v>
          </cell>
        </row>
        <row r="76">
          <cell r="A76" t="str">
            <v>B.T.S.</v>
          </cell>
          <cell r="B76">
            <v>309072335.06203103</v>
          </cell>
          <cell r="D76">
            <v>309072335.06203103</v>
          </cell>
          <cell r="E76">
            <v>325835044.06404805</v>
          </cell>
          <cell r="F76">
            <v>34659582</v>
          </cell>
          <cell r="G76">
            <v>600247797.12607908</v>
          </cell>
          <cell r="I76">
            <v>0</v>
          </cell>
        </row>
        <row r="77">
          <cell r="A77" t="str">
            <v>Radiolinks</v>
          </cell>
          <cell r="B77">
            <v>191411709.15282318</v>
          </cell>
          <cell r="D77">
            <v>191411709.15282318</v>
          </cell>
          <cell r="E77">
            <v>99548871.245235413</v>
          </cell>
          <cell r="G77">
            <v>290960580.39805859</v>
          </cell>
          <cell r="I77">
            <v>0</v>
          </cell>
        </row>
        <row r="78">
          <cell r="A78" t="str">
            <v>Platforms</v>
          </cell>
          <cell r="B78">
            <v>0</v>
          </cell>
          <cell r="D78">
            <v>0</v>
          </cell>
          <cell r="E78">
            <v>0</v>
          </cell>
          <cell r="G78">
            <v>0</v>
          </cell>
          <cell r="I78">
            <v>0</v>
          </cell>
        </row>
        <row r="79">
          <cell r="A79" t="str">
            <v>H.L.R.</v>
          </cell>
          <cell r="B79">
            <v>0</v>
          </cell>
          <cell r="D79">
            <v>0</v>
          </cell>
          <cell r="E79">
            <v>3477249.215999973</v>
          </cell>
          <cell r="G79">
            <v>3477249.215999973</v>
          </cell>
          <cell r="I79">
            <v>0</v>
          </cell>
        </row>
        <row r="80">
          <cell r="A80" t="str">
            <v>Other (*)</v>
          </cell>
          <cell r="B80">
            <v>1971940.2120000012</v>
          </cell>
          <cell r="D80">
            <v>1971940.2120000012</v>
          </cell>
          <cell r="E80">
            <v>163103346.6882951</v>
          </cell>
          <cell r="G80">
            <v>165075286.90029511</v>
          </cell>
          <cell r="I80">
            <v>0</v>
          </cell>
        </row>
        <row r="81">
          <cell r="A81" t="str">
            <v>Other</v>
          </cell>
          <cell r="B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I81">
            <v>0</v>
          </cell>
        </row>
        <row r="82">
          <cell r="A82" t="str">
            <v>Data Network</v>
          </cell>
          <cell r="B82">
            <v>51969323.013214812</v>
          </cell>
          <cell r="D82">
            <v>51969323.013214812</v>
          </cell>
          <cell r="E82">
            <v>28061475.669160411</v>
          </cell>
          <cell r="G82">
            <v>80030798.682375222</v>
          </cell>
          <cell r="I82">
            <v>0</v>
          </cell>
        </row>
        <row r="83">
          <cell r="A83" t="str">
            <v>Prepaid platform</v>
          </cell>
          <cell r="B83">
            <v>0</v>
          </cell>
          <cell r="D83">
            <v>0</v>
          </cell>
          <cell r="E83">
            <v>36733923.799999997</v>
          </cell>
          <cell r="G83">
            <v>36733923.799999997</v>
          </cell>
          <cell r="I83">
            <v>0</v>
          </cell>
        </row>
        <row r="84">
          <cell r="A84" t="str">
            <v>M.S.C. (Buildings)</v>
          </cell>
          <cell r="B84">
            <v>0</v>
          </cell>
          <cell r="D84">
            <v>0</v>
          </cell>
          <cell r="E84">
            <v>0</v>
          </cell>
          <cell r="G84">
            <v>0</v>
          </cell>
          <cell r="I84">
            <v>0</v>
          </cell>
        </row>
        <row r="85">
          <cell r="A85" t="str">
            <v>B.S.C.(Buildings)</v>
          </cell>
          <cell r="B85">
            <v>0</v>
          </cell>
          <cell r="D85">
            <v>0</v>
          </cell>
          <cell r="E85">
            <v>0</v>
          </cell>
          <cell r="G85">
            <v>0</v>
          </cell>
          <cell r="I85">
            <v>0</v>
          </cell>
        </row>
        <row r="86">
          <cell r="A86" t="str">
            <v>B.T.S.(Buildings)</v>
          </cell>
          <cell r="B86">
            <v>69362336.455842227</v>
          </cell>
          <cell r="D86">
            <v>69362336.455842227</v>
          </cell>
          <cell r="E86">
            <v>135359741.07553706</v>
          </cell>
          <cell r="G86">
            <v>204722077.53137928</v>
          </cell>
          <cell r="I86">
            <v>0</v>
          </cell>
        </row>
        <row r="87">
          <cell r="A87" t="str">
            <v>Radiolinks (Buildings)</v>
          </cell>
          <cell r="B87">
            <v>0</v>
          </cell>
          <cell r="D87">
            <v>0</v>
          </cell>
          <cell r="E87">
            <v>0</v>
          </cell>
          <cell r="G87">
            <v>0</v>
          </cell>
          <cell r="I87">
            <v>0</v>
          </cell>
        </row>
        <row r="88">
          <cell r="A88" t="str">
            <v>Platforms (Buildings)</v>
          </cell>
          <cell r="B88">
            <v>0</v>
          </cell>
          <cell r="D88">
            <v>0</v>
          </cell>
          <cell r="E88">
            <v>0</v>
          </cell>
          <cell r="G88">
            <v>0</v>
          </cell>
          <cell r="I88">
            <v>0</v>
          </cell>
        </row>
        <row r="89">
          <cell r="A89" t="str">
            <v>New Building</v>
          </cell>
          <cell r="B89">
            <v>0</v>
          </cell>
          <cell r="D89">
            <v>0</v>
          </cell>
          <cell r="E89">
            <v>0</v>
          </cell>
          <cell r="G89">
            <v>0</v>
          </cell>
          <cell r="I89">
            <v>0</v>
          </cell>
        </row>
        <row r="90">
          <cell r="A90" t="str">
            <v>Other (Buildings)</v>
          </cell>
          <cell r="B90">
            <v>10770935</v>
          </cell>
          <cell r="D90">
            <v>10770935</v>
          </cell>
          <cell r="E90">
            <v>3057802.1269999966</v>
          </cell>
          <cell r="G90">
            <v>13828737.126999997</v>
          </cell>
          <cell r="I90">
            <v>0</v>
          </cell>
        </row>
        <row r="91">
          <cell r="A91" t="str">
            <v>Total of work in progress</v>
          </cell>
          <cell r="B91">
            <v>634558578.89591134</v>
          </cell>
          <cell r="D91">
            <v>634558578.89591134</v>
          </cell>
          <cell r="E91">
            <v>795177453.88527596</v>
          </cell>
          <cell r="F91">
            <v>34659582</v>
          </cell>
          <cell r="G91">
            <v>1395076450.7811873</v>
          </cell>
          <cell r="I91">
            <v>0</v>
          </cell>
        </row>
        <row r="93">
          <cell r="A93" t="str">
            <v>Transfer of software maintenance fee</v>
          </cell>
        </row>
        <row r="95">
          <cell r="A95" t="str">
            <v>Total</v>
          </cell>
          <cell r="G95">
            <v>1395076450.7811873</v>
          </cell>
        </row>
        <row r="97">
          <cell r="A97" t="str">
            <v>Amounts from financial statements:</v>
          </cell>
          <cell r="G97">
            <v>1073941064.2439361</v>
          </cell>
        </row>
        <row r="98">
          <cell r="A98" t="str">
            <v>Difference from books:</v>
          </cell>
          <cell r="G98">
            <v>-321135386.53725123</v>
          </cell>
        </row>
        <row r="100">
          <cell r="A100" t="str">
            <v>Intangible assets</v>
          </cell>
        </row>
        <row r="101">
          <cell r="A101" t="str">
            <v>Acquistion cost of licenses</v>
          </cell>
        </row>
        <row r="102">
          <cell r="A102" t="str">
            <v>Start up cost</v>
          </cell>
          <cell r="D102">
            <v>0</v>
          </cell>
        </row>
        <row r="103">
          <cell r="A103" t="str">
            <v>Capitalized interest of loans for fixed asset acquisition</v>
          </cell>
          <cell r="D103">
            <v>0</v>
          </cell>
        </row>
        <row r="104">
          <cell r="A104" t="str">
            <v>Other capitalized cost</v>
          </cell>
          <cell r="D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D106">
            <v>0</v>
          </cell>
        </row>
        <row r="107">
          <cell r="A107" t="str">
            <v>General total</v>
          </cell>
          <cell r="B107">
            <v>22087749069.167698</v>
          </cell>
          <cell r="C107">
            <v>6892049196.8012276</v>
          </cell>
          <cell r="D107">
            <v>15195699872.36647</v>
          </cell>
          <cell r="E107">
            <v>2171898174.9295349</v>
          </cell>
          <cell r="F107">
            <v>82039738.909999996</v>
          </cell>
          <cell r="G107">
            <v>24177607505.187233</v>
          </cell>
          <cell r="I107">
            <v>2296764931.3620224</v>
          </cell>
          <cell r="J107">
            <v>33437995.280000001</v>
          </cell>
          <cell r="K107">
            <v>9155376132.8832493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utja e te Dhenave"/>
      <sheetName val="Oferta"/>
      <sheetName val="L-24 muaj"/>
      <sheetName val="L - 36 muaj"/>
      <sheetName val="L- 48 muaj"/>
      <sheetName val="L-60 muaj"/>
      <sheetName val="L-72 muaj"/>
      <sheetName val="72 muaj"/>
      <sheetName val="Sheet1"/>
    </sheetNames>
    <sheetDataSet>
      <sheetData sheetId="0" refreshError="1">
        <row r="17">
          <cell r="F17">
            <v>9.3900000000000011E-2</v>
          </cell>
        </row>
        <row r="18">
          <cell r="F18">
            <v>4</v>
          </cell>
        </row>
        <row r="19">
          <cell r="F19">
            <v>12</v>
          </cell>
        </row>
        <row r="20">
          <cell r="F20">
            <v>39638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econcilation"/>
      <sheetName val="ΜΙΣΘΩΜΕΝΕΣ"/>
      <sheetName val="ΦΟΡΟΛΟΓΗΤΕΑ ΠΡΟΒΛΕΨΗ ΕΠΙΣΦΑΛΩΝ"/>
      <sheetName val="Ε.Ε.Τ. "/>
      <sheetName val="BANKOFGREECE"/>
      <sheetName val="LEASING"/>
      <sheetName val="ΑΝΑΛΥΣΕΙΣ ΙΣΟΛΟΓΙΣΜΟΥ"/>
      <sheetName val=" N.2190 (Greek)"/>
      <sheetName val="ΔΑΝΕΙΑ "/>
      <sheetName val="0605"/>
      <sheetName val="58"/>
      <sheetName val="isozygio"/>
      <sheetName val="ισοζύγιο IFS"/>
      <sheetName val="Free airtime (μη αναλ.)"/>
      <sheetName val="ΠΑΡΟΥΣΑ ΑΞΙΑ ΑΔΕΙΑΣ"/>
      <sheetName val="STOCK OPTION PLAN US GAAP"/>
      <sheetName val="ΚΕΦΑΛΑΙΟΠΟΙΗΣΗ ΤΟΚΩΝ"/>
      <sheetName val="Ανάλυση λογ 16 "/>
      <sheetName val="Κίνηση καθαρής θέσης COSMOTE"/>
      <sheetName val="COSMOTE 30.06.2005 IFRS"/>
      <sheetName val="MAPPING "/>
      <sheetName val="COSMOTE Εγγρ. ταξινόμ. "/>
      <sheetName val="Αναβαλλόμενοι φόροι"/>
      <sheetName val="ΦΟΡΟΣ ΕΛΛΗΝΙΚΩΝ ΒΙΒΛΙΩΝ"/>
      <sheetName val="Παρούσα αξία εγγυήσεων"/>
      <sheetName val="Αέρας υποκαταστημάτων"/>
      <sheetName val="Asset retirement obligation"/>
      <sheetName val="DIT control"/>
      <sheetName val="DEFERRED INCOME TAXES"/>
      <sheetName val="ΤΕΛΗ ΧΡΗΣΗΣ ΕΕΤ"/>
      <sheetName val="ΕΡΜΗΣ"/>
      <sheetName val="Assets"/>
      <sheetName val="Liab."/>
      <sheetName val="P&amp;L"/>
      <sheetName val="CF"/>
      <sheetName val="Consolidated Assets "/>
      <sheetName val="Consolidated Liab."/>
      <sheetName val="Consolidated P&amp;L"/>
      <sheetName val="Consolidated CF "/>
      <sheetName val="20"/>
      <sheetName val="ΑΠΟΤΙΜΗΣΗ ΣΥΜΜΕΤΟΧΩΝ"/>
      <sheetName val="ΔΙΚΑΙΩΜΑ ΜΕΙΟΨΗΦΙΑΣ"/>
      <sheetName val="ΣΥΝΑΛΛΑΓΜ.ΔΙΑΦΟΡΕΣ AMC"/>
      <sheetName val="T.B. US GAAP"/>
      <sheetName val="T.B. ΔΠΧΠ"/>
      <sheetName val="Κίν. καθαρής θέσης ενοποιημένου"/>
      <sheetName val="Ισολογισμός ενοποιημ. IFRS"/>
      <sheetName val="Εγγρ. προηγ.χρ.ενοποιημ. IFRS"/>
      <sheetName val="Εγγρ. αποτελέσμ. ενοπ. IFRS"/>
      <sheetName val="Εγγρ. ταξινόμησης ενοπ. IFRS"/>
      <sheetName val="ΑΠΑΛΟΙΦΗ ΕΝΔΟΕΤΑΙΡΙΚΩΝ ΣΥΝΑΛΛΑΓ"/>
      <sheetName val="CONSOLIDATED DIT"/>
      <sheetName val="Free airtime (ΜΗ ΑΝΑΛΩΘΕΝ) "/>
      <sheetName val="ΓΕΝ.ΕΚΜΕΤΑΛ."/>
      <sheetName val="ΤΑΜΕΙΑΚΕΣ ΡΟΕΣ ENGLISH"/>
      <sheetName val="CONS CF ENGLISH"/>
      <sheetName val="ΑΝΑΛ. ΙΣΟΛ. ΑΠΛΟΥ ΕΛΛΗΝ."/>
      <sheetName val="ΑΝΑΛ. ΙΣΟΛ. ΕΝΟΠ. ΕΛΛΗΝ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2">
          <cell r="N12">
            <v>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B "/>
      <sheetName val="BK"/>
      <sheetName val="P&amp;L"/>
      <sheetName val="1"/>
      <sheetName val="2"/>
      <sheetName val="3"/>
      <sheetName val="4"/>
      <sheetName val="5"/>
      <sheetName val="6"/>
      <sheetName val="7"/>
      <sheetName val="9"/>
      <sheetName val="10"/>
      <sheetName val="11"/>
      <sheetName val="12"/>
      <sheetName val="13"/>
      <sheetName val="14"/>
      <sheetName val="Amortizim i njohur"/>
      <sheetName val="Probleme"/>
    </sheetNames>
    <sheetDataSet>
      <sheetData sheetId="0"/>
      <sheetData sheetId="1">
        <row r="14">
          <cell r="D14">
            <v>1234055</v>
          </cell>
        </row>
        <row r="17">
          <cell r="D17">
            <v>59066.239999997531</v>
          </cell>
        </row>
        <row r="32">
          <cell r="D32">
            <v>126228.44999998622</v>
          </cell>
        </row>
        <row r="33">
          <cell r="D33">
            <v>1063842.3188046189</v>
          </cell>
        </row>
      </sheetData>
      <sheetData sheetId="2">
        <row r="28">
          <cell r="D28">
            <v>-2620528.3188046189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C5">
            <v>308040</v>
          </cell>
        </row>
        <row r="6">
          <cell r="C6">
            <v>60000</v>
          </cell>
        </row>
        <row r="7">
          <cell r="C7">
            <v>60000</v>
          </cell>
        </row>
        <row r="8">
          <cell r="C8">
            <v>60000</v>
          </cell>
        </row>
        <row r="9">
          <cell r="C9">
            <v>60000</v>
          </cell>
        </row>
        <row r="10">
          <cell r="C10">
            <v>72939</v>
          </cell>
        </row>
        <row r="11">
          <cell r="C11">
            <v>72939</v>
          </cell>
        </row>
        <row r="12">
          <cell r="C12">
            <v>72939</v>
          </cell>
        </row>
        <row r="13">
          <cell r="C13">
            <v>72939</v>
          </cell>
        </row>
        <row r="14">
          <cell r="C14">
            <v>72939</v>
          </cell>
        </row>
        <row r="15">
          <cell r="C15">
            <v>72939</v>
          </cell>
        </row>
        <row r="16">
          <cell r="C16">
            <v>285506</v>
          </cell>
        </row>
        <row r="17">
          <cell r="C17">
            <v>285506</v>
          </cell>
        </row>
      </sheetData>
      <sheetData sheetId="12"/>
      <sheetData sheetId="13">
        <row r="19">
          <cell r="H19">
            <v>8906424.2851949148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otica"/>
      <sheetName val="Bilanci "/>
      <sheetName val="PASQYRA E TE ARDHURAVE"/>
      <sheetName val="Pasqyra e leviz.se kap."/>
      <sheetName val="CASH-FLOW"/>
      <sheetName val="GJENDJA E AQ"/>
      <sheetName val="Pasq.e amortiz."/>
      <sheetName val="Klientet"/>
      <sheetName val="Furnitoret"/>
      <sheetName val="shenime sqaruese per shpenz."/>
      <sheetName val="Bankat"/>
    </sheetNames>
    <sheetDataSet>
      <sheetData sheetId="0"/>
      <sheetData sheetId="1">
        <row r="51">
          <cell r="C51" t="str">
            <v>Perfaqesuesi Ligjor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4"/>
  <sheetViews>
    <sheetView workbookViewId="0">
      <selection activeCell="G5" sqref="G5"/>
    </sheetView>
  </sheetViews>
  <sheetFormatPr defaultRowHeight="15.75"/>
  <cols>
    <col min="1" max="1" width="5.7109375" style="181" customWidth="1"/>
    <col min="2" max="5" width="9.140625" style="181"/>
    <col min="6" max="6" width="8.7109375" style="181" customWidth="1"/>
    <col min="7" max="7" width="11.5703125" style="181" customWidth="1"/>
    <col min="8" max="8" width="9.140625" style="181"/>
    <col min="9" max="9" width="11.42578125" style="181" customWidth="1"/>
    <col min="10" max="10" width="15.42578125" style="181" customWidth="1"/>
    <col min="11" max="11" width="11.85546875" style="181" customWidth="1"/>
    <col min="12" max="16384" width="9.140625" style="181"/>
  </cols>
  <sheetData>
    <row r="2" spans="1:13" ht="16.5" thickBot="1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3" s="185" customFormat="1">
      <c r="A3" s="182"/>
      <c r="B3" s="183"/>
      <c r="C3" s="183"/>
      <c r="D3" s="183"/>
      <c r="E3" s="183"/>
      <c r="F3" s="183"/>
      <c r="G3" s="183"/>
      <c r="H3" s="183"/>
      <c r="I3" s="183"/>
      <c r="J3" s="184"/>
    </row>
    <row r="4" spans="1:13">
      <c r="A4" s="186" t="s">
        <v>139</v>
      </c>
      <c r="B4" s="187"/>
      <c r="C4" s="187"/>
      <c r="D4" s="185"/>
      <c r="E4" s="185"/>
      <c r="F4" s="185"/>
      <c r="G4" s="188" t="s">
        <v>213</v>
      </c>
      <c r="H4" s="188"/>
      <c r="I4" s="188"/>
      <c r="J4" s="189"/>
      <c r="K4" s="185"/>
    </row>
    <row r="5" spans="1:13">
      <c r="A5" s="186" t="s">
        <v>140</v>
      </c>
      <c r="B5" s="187"/>
      <c r="C5" s="187"/>
      <c r="D5" s="185"/>
      <c r="E5" s="185"/>
      <c r="F5" s="185"/>
      <c r="G5" s="181" t="s">
        <v>214</v>
      </c>
      <c r="H5" s="190"/>
      <c r="I5" s="190"/>
      <c r="J5" s="191"/>
      <c r="K5" s="185"/>
    </row>
    <row r="6" spans="1:13">
      <c r="A6" s="186" t="s">
        <v>141</v>
      </c>
      <c r="B6" s="187"/>
      <c r="C6" s="187"/>
      <c r="D6" s="185"/>
      <c r="E6" s="185"/>
      <c r="F6" s="185"/>
      <c r="G6" s="190" t="s">
        <v>215</v>
      </c>
      <c r="H6" s="190"/>
      <c r="I6" s="190"/>
      <c r="J6" s="191"/>
      <c r="K6" s="185"/>
    </row>
    <row r="7" spans="1:13">
      <c r="A7" s="186"/>
      <c r="B7" s="187"/>
      <c r="C7" s="187"/>
      <c r="D7" s="185"/>
      <c r="E7" s="185"/>
      <c r="F7" s="185"/>
      <c r="G7" s="192"/>
      <c r="H7" s="190"/>
      <c r="I7" s="190"/>
      <c r="J7" s="191"/>
      <c r="K7" s="185"/>
    </row>
    <row r="8" spans="1:13">
      <c r="A8" s="186"/>
      <c r="B8" s="187"/>
      <c r="C8" s="187"/>
      <c r="D8" s="185"/>
      <c r="E8" s="185"/>
      <c r="F8" s="185"/>
      <c r="G8" s="192"/>
      <c r="H8" s="190"/>
      <c r="I8" s="190"/>
      <c r="J8" s="191"/>
      <c r="K8" s="185"/>
    </row>
    <row r="9" spans="1:13">
      <c r="A9" s="186" t="s">
        <v>142</v>
      </c>
      <c r="B9" s="187"/>
      <c r="C9" s="187"/>
      <c r="D9" s="185"/>
      <c r="E9" s="185"/>
      <c r="F9" s="185"/>
      <c r="G9" s="190" t="s">
        <v>216</v>
      </c>
      <c r="H9" s="193"/>
      <c r="I9" s="193"/>
      <c r="J9" s="191"/>
      <c r="K9" s="185"/>
    </row>
    <row r="10" spans="1:13">
      <c r="A10" s="186" t="s">
        <v>143</v>
      </c>
      <c r="B10" s="187"/>
      <c r="C10" s="187"/>
      <c r="D10" s="185"/>
      <c r="E10" s="185"/>
      <c r="F10" s="185"/>
      <c r="G10" s="206" t="s">
        <v>217</v>
      </c>
      <c r="H10" s="190"/>
      <c r="I10" s="190"/>
      <c r="J10" s="191"/>
      <c r="K10" s="185"/>
    </row>
    <row r="11" spans="1:13">
      <c r="A11" s="186"/>
      <c r="B11" s="187"/>
      <c r="C11" s="187"/>
      <c r="D11" s="185"/>
      <c r="E11" s="185"/>
      <c r="F11" s="185"/>
      <c r="G11" s="192"/>
      <c r="H11" s="190"/>
      <c r="I11" s="190"/>
      <c r="J11" s="191"/>
      <c r="K11" s="185"/>
    </row>
    <row r="12" spans="1:13">
      <c r="A12" s="186" t="s">
        <v>144</v>
      </c>
      <c r="B12" s="187"/>
      <c r="C12" s="187"/>
      <c r="D12" s="185"/>
      <c r="E12" s="185"/>
      <c r="F12" s="185"/>
      <c r="G12" s="206" t="s">
        <v>218</v>
      </c>
      <c r="H12" s="193"/>
      <c r="I12" s="193"/>
      <c r="J12" s="191"/>
      <c r="K12" s="185"/>
    </row>
    <row r="13" spans="1:13" ht="13.5" customHeight="1">
      <c r="A13" s="194"/>
      <c r="B13" s="185"/>
      <c r="C13" s="185"/>
      <c r="D13" s="185"/>
      <c r="E13" s="185"/>
      <c r="F13" s="185"/>
      <c r="G13" s="190"/>
      <c r="H13" s="190"/>
      <c r="I13" s="190"/>
      <c r="J13" s="191"/>
      <c r="K13" s="185"/>
      <c r="M13" s="195"/>
    </row>
    <row r="14" spans="1:13">
      <c r="A14" s="194"/>
      <c r="B14" s="185"/>
      <c r="C14" s="185"/>
      <c r="D14" s="185"/>
      <c r="E14" s="185"/>
      <c r="F14" s="185"/>
      <c r="G14" s="185"/>
      <c r="H14" s="185"/>
      <c r="I14" s="185"/>
      <c r="J14" s="196"/>
      <c r="K14" s="185"/>
    </row>
    <row r="15" spans="1:13">
      <c r="A15" s="194"/>
      <c r="B15" s="185"/>
      <c r="C15" s="185"/>
      <c r="D15" s="185"/>
      <c r="E15" s="185"/>
      <c r="F15" s="185"/>
      <c r="G15" s="185"/>
      <c r="H15" s="185"/>
      <c r="I15" s="185"/>
      <c r="J15" s="196"/>
      <c r="K15" s="185"/>
    </row>
    <row r="16" spans="1:13">
      <c r="A16" s="197"/>
      <c r="B16" s="198"/>
      <c r="C16" s="198"/>
      <c r="D16" s="198"/>
      <c r="E16" s="198"/>
      <c r="F16" s="198"/>
      <c r="G16" s="198"/>
      <c r="H16" s="198"/>
      <c r="I16" s="198"/>
      <c r="J16" s="196"/>
      <c r="K16" s="185"/>
    </row>
    <row r="17" spans="1:11">
      <c r="A17" s="197"/>
      <c r="B17" s="198"/>
      <c r="C17" s="199"/>
      <c r="D17" s="199"/>
      <c r="E17" s="199"/>
      <c r="F17" s="198"/>
      <c r="G17" s="198"/>
      <c r="H17" s="198"/>
      <c r="I17" s="198"/>
      <c r="J17" s="196"/>
      <c r="K17" s="185"/>
    </row>
    <row r="18" spans="1:11">
      <c r="A18" s="197"/>
      <c r="B18" s="198"/>
      <c r="C18" s="198"/>
      <c r="D18" s="198"/>
      <c r="E18" s="198"/>
      <c r="F18" s="198"/>
      <c r="G18" s="198"/>
      <c r="H18" s="198"/>
      <c r="I18" s="198"/>
      <c r="J18" s="196"/>
      <c r="K18" s="185"/>
    </row>
    <row r="19" spans="1:11">
      <c r="A19" s="197"/>
      <c r="B19" s="198"/>
      <c r="C19" s="198"/>
      <c r="D19" s="198"/>
      <c r="E19" s="198"/>
      <c r="F19" s="198"/>
      <c r="G19" s="198"/>
      <c r="H19" s="198"/>
      <c r="I19" s="198"/>
      <c r="J19" s="196"/>
      <c r="K19" s="185"/>
    </row>
    <row r="20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6"/>
      <c r="K20" s="185"/>
    </row>
    <row r="21" spans="1:11">
      <c r="A21" s="197"/>
      <c r="B21" s="198"/>
      <c r="C21" s="198"/>
      <c r="D21" s="198"/>
      <c r="E21" s="198"/>
      <c r="F21" s="198"/>
      <c r="G21" s="198"/>
      <c r="H21" s="198"/>
      <c r="I21" s="198"/>
      <c r="J21" s="196"/>
      <c r="K21" s="185"/>
    </row>
    <row r="22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6"/>
      <c r="K22" s="185"/>
    </row>
    <row r="23" spans="1:11" ht="21">
      <c r="A23" s="528" t="s">
        <v>145</v>
      </c>
      <c r="B23" s="529"/>
      <c r="C23" s="529"/>
      <c r="D23" s="529"/>
      <c r="E23" s="529"/>
      <c r="F23" s="529"/>
      <c r="G23" s="529"/>
      <c r="H23" s="529"/>
      <c r="I23" s="529"/>
      <c r="J23" s="530"/>
      <c r="K23" s="185"/>
    </row>
    <row r="24" spans="1:11">
      <c r="A24" s="194"/>
      <c r="B24" s="185"/>
      <c r="C24" s="185"/>
      <c r="D24" s="185"/>
      <c r="E24" s="185"/>
      <c r="F24" s="185"/>
      <c r="G24" s="185"/>
      <c r="H24" s="185"/>
      <c r="I24" s="185"/>
      <c r="J24" s="196"/>
      <c r="K24" s="185"/>
    </row>
    <row r="25" spans="1:11">
      <c r="A25" s="194"/>
      <c r="B25" s="185"/>
      <c r="C25" s="187"/>
      <c r="D25" s="187"/>
      <c r="E25" s="187"/>
      <c r="F25" s="187"/>
      <c r="G25" s="185"/>
      <c r="H25" s="185"/>
      <c r="I25" s="185"/>
      <c r="J25" s="196"/>
      <c r="K25" s="185"/>
    </row>
    <row r="26" spans="1:11">
      <c r="A26" s="194"/>
      <c r="B26" s="185"/>
      <c r="C26" s="198" t="s">
        <v>146</v>
      </c>
      <c r="D26" s="198"/>
      <c r="E26" s="198"/>
      <c r="F26" s="198"/>
      <c r="G26" s="198"/>
      <c r="H26" s="198"/>
      <c r="I26" s="198"/>
      <c r="J26" s="200"/>
      <c r="K26" s="185"/>
    </row>
    <row r="27" spans="1:11">
      <c r="A27" s="194"/>
      <c r="B27" s="185"/>
      <c r="C27" s="198" t="s">
        <v>147</v>
      </c>
      <c r="D27" s="198"/>
      <c r="E27" s="198"/>
      <c r="F27" s="198"/>
      <c r="G27" s="198"/>
      <c r="H27" s="198"/>
      <c r="I27" s="198"/>
      <c r="J27" s="200"/>
      <c r="K27" s="185"/>
    </row>
    <row r="28" spans="1:11">
      <c r="A28" s="194"/>
      <c r="B28" s="185"/>
      <c r="C28" s="185"/>
      <c r="D28" s="185"/>
      <c r="E28" s="185"/>
      <c r="F28" s="185"/>
      <c r="G28" s="185"/>
      <c r="H28" s="185"/>
      <c r="I28" s="185"/>
      <c r="J28" s="196"/>
      <c r="K28" s="185"/>
    </row>
    <row r="29" spans="1:11">
      <c r="A29" s="194"/>
      <c r="B29" s="185"/>
      <c r="C29" s="185"/>
      <c r="D29" s="185"/>
      <c r="E29" s="185"/>
      <c r="F29" s="185"/>
      <c r="G29" s="185"/>
      <c r="H29" s="185"/>
      <c r="I29" s="185"/>
      <c r="J29" s="196"/>
      <c r="K29" s="185"/>
    </row>
    <row r="30" spans="1:11">
      <c r="A30" s="194"/>
      <c r="B30" s="185"/>
      <c r="C30" s="185"/>
      <c r="D30" s="185"/>
      <c r="E30" s="185"/>
      <c r="F30" s="185"/>
      <c r="G30" s="185"/>
      <c r="H30" s="185"/>
      <c r="I30" s="185"/>
      <c r="J30" s="196"/>
      <c r="K30" s="185"/>
    </row>
    <row r="31" spans="1:11" ht="21">
      <c r="A31" s="528" t="s">
        <v>249</v>
      </c>
      <c r="B31" s="529"/>
      <c r="C31" s="529"/>
      <c r="D31" s="529"/>
      <c r="E31" s="529"/>
      <c r="F31" s="529"/>
      <c r="G31" s="529"/>
      <c r="H31" s="529"/>
      <c r="I31" s="529"/>
      <c r="J31" s="530"/>
      <c r="K31" s="185"/>
    </row>
    <row r="32" spans="1:11">
      <c r="A32" s="194"/>
      <c r="B32" s="185"/>
      <c r="C32" s="185"/>
      <c r="D32" s="185"/>
      <c r="E32" s="185"/>
      <c r="F32" s="185"/>
      <c r="G32" s="185"/>
      <c r="H32" s="185"/>
      <c r="I32" s="185"/>
      <c r="J32" s="196"/>
      <c r="K32" s="185"/>
    </row>
    <row r="33" spans="1:11">
      <c r="A33" s="194"/>
      <c r="B33" s="185"/>
      <c r="C33" s="185"/>
      <c r="D33" s="185"/>
      <c r="E33" s="185"/>
      <c r="F33" s="185"/>
      <c r="G33" s="185"/>
      <c r="H33" s="185"/>
      <c r="I33" s="185"/>
      <c r="J33" s="196"/>
      <c r="K33" s="185"/>
    </row>
    <row r="34" spans="1:11">
      <c r="A34" s="194"/>
      <c r="B34" s="185"/>
      <c r="C34" s="185"/>
      <c r="D34" s="185"/>
      <c r="E34" s="185"/>
      <c r="F34" s="185"/>
      <c r="G34" s="185"/>
      <c r="H34" s="185"/>
      <c r="I34" s="185"/>
      <c r="J34" s="196"/>
      <c r="K34" s="185"/>
    </row>
    <row r="35" spans="1:11">
      <c r="A35" s="194"/>
      <c r="B35" s="185"/>
      <c r="C35" s="185"/>
      <c r="D35" s="185"/>
      <c r="E35" s="185"/>
      <c r="F35" s="185"/>
      <c r="G35" s="185"/>
      <c r="H35" s="185"/>
      <c r="I35" s="185"/>
      <c r="J35" s="196"/>
      <c r="K35" s="185"/>
    </row>
    <row r="36" spans="1:11">
      <c r="A36" s="194"/>
      <c r="B36" s="185"/>
      <c r="C36" s="185"/>
      <c r="D36" s="185"/>
      <c r="E36" s="185"/>
      <c r="F36" s="185"/>
      <c r="G36" s="185"/>
      <c r="H36" s="185"/>
      <c r="I36" s="185"/>
      <c r="J36" s="196"/>
      <c r="K36" s="185"/>
    </row>
    <row r="37" spans="1:11">
      <c r="A37" s="194"/>
      <c r="B37" s="185"/>
      <c r="C37" s="185"/>
      <c r="D37" s="185"/>
      <c r="E37" s="185"/>
      <c r="F37" s="185"/>
      <c r="G37" s="185"/>
      <c r="H37" s="185"/>
      <c r="I37" s="185"/>
      <c r="J37" s="196"/>
      <c r="K37" s="185"/>
    </row>
    <row r="38" spans="1:11">
      <c r="A38" s="194"/>
      <c r="B38" s="185"/>
      <c r="C38" s="185"/>
      <c r="D38" s="185"/>
      <c r="E38" s="185"/>
      <c r="F38" s="185"/>
      <c r="G38" s="185"/>
      <c r="H38" s="185"/>
      <c r="I38" s="185"/>
      <c r="J38" s="196"/>
      <c r="K38" s="185"/>
    </row>
    <row r="39" spans="1:11">
      <c r="A39" s="194"/>
      <c r="B39" s="185"/>
      <c r="C39" s="185"/>
      <c r="D39" s="185"/>
      <c r="E39" s="185"/>
      <c r="F39" s="185"/>
      <c r="G39" s="185"/>
      <c r="H39" s="185"/>
      <c r="I39" s="185"/>
      <c r="J39" s="196"/>
      <c r="K39" s="185"/>
    </row>
    <row r="40" spans="1:11">
      <c r="A40" s="194"/>
      <c r="B40" s="185"/>
      <c r="C40" s="185"/>
      <c r="D40" s="185"/>
      <c r="E40" s="185"/>
      <c r="F40" s="185"/>
      <c r="G40" s="185"/>
      <c r="H40" s="185"/>
      <c r="I40" s="185"/>
      <c r="J40" s="196"/>
      <c r="K40" s="185"/>
    </row>
    <row r="41" spans="1:11">
      <c r="A41" s="194"/>
      <c r="B41" s="185"/>
      <c r="C41" s="185"/>
      <c r="D41" s="185"/>
      <c r="E41" s="185"/>
      <c r="F41" s="185"/>
      <c r="G41" s="185"/>
      <c r="H41" s="185"/>
      <c r="I41" s="185"/>
      <c r="J41" s="196"/>
      <c r="K41" s="185"/>
    </row>
    <row r="42" spans="1:11">
      <c r="A42" s="194"/>
      <c r="B42" s="185"/>
      <c r="C42" s="185"/>
      <c r="D42" s="185"/>
      <c r="E42" s="185"/>
      <c r="F42" s="185"/>
      <c r="G42" s="185"/>
      <c r="H42" s="185"/>
      <c r="I42" s="185"/>
      <c r="J42" s="196"/>
      <c r="K42" s="185"/>
    </row>
    <row r="43" spans="1:11">
      <c r="A43" s="194"/>
      <c r="B43" s="185"/>
      <c r="C43" s="185"/>
      <c r="D43" s="185"/>
      <c r="E43" s="185"/>
      <c r="F43" s="185"/>
      <c r="G43" s="185"/>
      <c r="H43" s="185"/>
      <c r="I43" s="185"/>
      <c r="J43" s="196"/>
      <c r="K43" s="185"/>
    </row>
    <row r="44" spans="1:11">
      <c r="A44" s="194"/>
      <c r="B44" s="185"/>
      <c r="C44" s="185"/>
      <c r="D44" s="185"/>
      <c r="E44" s="185"/>
      <c r="F44" s="185"/>
      <c r="G44" s="185"/>
      <c r="H44" s="185"/>
      <c r="I44" s="185"/>
      <c r="J44" s="196"/>
      <c r="K44" s="185"/>
    </row>
    <row r="45" spans="1:11">
      <c r="A45" s="194"/>
      <c r="B45" s="185"/>
      <c r="C45" s="185"/>
      <c r="D45" s="185"/>
      <c r="E45" s="185"/>
      <c r="F45" s="185"/>
      <c r="G45" s="185"/>
      <c r="H45" s="185"/>
      <c r="I45" s="185"/>
      <c r="J45" s="196"/>
      <c r="K45" s="185"/>
    </row>
    <row r="46" spans="1:11">
      <c r="A46" s="194" t="s">
        <v>148</v>
      </c>
      <c r="B46" s="185"/>
      <c r="C46" s="185"/>
      <c r="D46" s="185"/>
      <c r="E46" s="185"/>
      <c r="F46" s="185"/>
      <c r="G46" s="188" t="s">
        <v>202</v>
      </c>
      <c r="H46" s="188"/>
      <c r="I46" s="188"/>
      <c r="J46" s="189"/>
      <c r="K46" s="185"/>
    </row>
    <row r="47" spans="1:11">
      <c r="A47" s="194" t="s">
        <v>149</v>
      </c>
      <c r="B47" s="185"/>
      <c r="C47" s="185"/>
      <c r="D47" s="185"/>
      <c r="E47" s="185"/>
      <c r="F47" s="185"/>
      <c r="G47" s="190">
        <v>2012</v>
      </c>
      <c r="H47" s="190"/>
      <c r="I47" s="190"/>
      <c r="J47" s="191"/>
      <c r="K47" s="185"/>
    </row>
    <row r="48" spans="1:11">
      <c r="A48" s="194" t="s">
        <v>150</v>
      </c>
      <c r="B48" s="185"/>
      <c r="C48" s="185"/>
      <c r="D48" s="185"/>
      <c r="E48" s="185"/>
      <c r="F48" s="185"/>
      <c r="G48" s="201" t="s">
        <v>120</v>
      </c>
      <c r="H48" s="190"/>
      <c r="I48" s="190"/>
      <c r="J48" s="191"/>
      <c r="K48" s="185"/>
    </row>
    <row r="49" spans="1:11">
      <c r="A49" s="194" t="s">
        <v>151</v>
      </c>
      <c r="B49" s="185"/>
      <c r="C49" s="185"/>
      <c r="D49" s="185"/>
      <c r="E49" s="185"/>
      <c r="F49" s="185"/>
      <c r="G49" s="192"/>
      <c r="H49" s="190"/>
      <c r="I49" s="190"/>
      <c r="J49" s="191"/>
      <c r="K49" s="185"/>
    </row>
    <row r="50" spans="1:11">
      <c r="A50" s="194" t="s">
        <v>152</v>
      </c>
      <c r="B50" s="185"/>
      <c r="C50" s="185"/>
      <c r="D50" s="185"/>
      <c r="E50" s="185"/>
      <c r="F50" s="185"/>
      <c r="G50" s="192">
        <v>2012</v>
      </c>
      <c r="H50" s="190"/>
      <c r="I50" s="190"/>
      <c r="J50" s="191"/>
      <c r="K50" s="185"/>
    </row>
    <row r="51" spans="1:11">
      <c r="A51" s="194"/>
      <c r="B51" s="185"/>
      <c r="C51" s="185"/>
      <c r="D51" s="185"/>
      <c r="E51" s="185"/>
      <c r="F51" s="202" t="s">
        <v>153</v>
      </c>
      <c r="G51" s="205" t="s">
        <v>250</v>
      </c>
      <c r="H51" s="190"/>
      <c r="I51" s="190"/>
      <c r="J51" s="191"/>
      <c r="K51" s="185"/>
    </row>
    <row r="52" spans="1:11">
      <c r="A52" s="194"/>
      <c r="B52" s="185"/>
      <c r="C52" s="185"/>
      <c r="D52" s="185"/>
      <c r="E52" s="185"/>
      <c r="F52" s="185" t="s">
        <v>154</v>
      </c>
      <c r="G52" s="205" t="s">
        <v>251</v>
      </c>
      <c r="H52" s="190"/>
      <c r="I52" s="190"/>
      <c r="J52" s="191"/>
      <c r="K52" s="185"/>
    </row>
    <row r="53" spans="1:11">
      <c r="A53" s="194" t="s">
        <v>203</v>
      </c>
      <c r="B53" s="185"/>
      <c r="C53" s="185"/>
      <c r="D53" s="185"/>
      <c r="E53" s="185"/>
      <c r="F53" s="185"/>
      <c r="G53" s="205" t="s">
        <v>252</v>
      </c>
      <c r="H53" s="205"/>
      <c r="I53" s="190"/>
      <c r="J53" s="191"/>
      <c r="K53" s="185"/>
    </row>
    <row r="54" spans="1:11" ht="16.5" thickBot="1">
      <c r="A54" s="203"/>
      <c r="B54" s="180"/>
      <c r="C54" s="180"/>
      <c r="D54" s="180"/>
      <c r="E54" s="180"/>
      <c r="F54" s="180"/>
      <c r="G54" s="180"/>
      <c r="H54" s="180"/>
      <c r="I54" s="180"/>
      <c r="J54" s="204"/>
    </row>
  </sheetData>
  <mergeCells count="2">
    <mergeCell ref="A23:J23"/>
    <mergeCell ref="A31:J31"/>
  </mergeCells>
  <phoneticPr fontId="3" type="noConversion"/>
  <printOptions horizontalCentered="1"/>
  <pageMargins left="0.52" right="0.32" top="0.52" bottom="0.42" header="0.5" footer="0.5"/>
  <pageSetup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G29"/>
  <sheetViews>
    <sheetView workbookViewId="0">
      <selection activeCell="A6" sqref="A6:D6"/>
    </sheetView>
  </sheetViews>
  <sheetFormatPr defaultRowHeight="12.75"/>
  <cols>
    <col min="1" max="1" width="5.7109375" style="162" customWidth="1"/>
    <col min="2" max="2" width="31.140625" style="162" customWidth="1"/>
    <col min="3" max="3" width="12.28515625" style="162" customWidth="1"/>
    <col min="4" max="4" width="21.28515625" style="162" customWidth="1"/>
    <col min="5" max="5" width="17" style="162" customWidth="1"/>
    <col min="6" max="16384" width="9.140625" style="162"/>
  </cols>
  <sheetData>
    <row r="2" spans="1:5" ht="15.75">
      <c r="B2" s="334"/>
    </row>
    <row r="3" spans="1:5" ht="15.75">
      <c r="A3" s="334" t="s">
        <v>236</v>
      </c>
      <c r="B3" s="334"/>
    </row>
    <row r="4" spans="1:5" ht="15.75">
      <c r="A4" s="334" t="s">
        <v>237</v>
      </c>
    </row>
    <row r="6" spans="1:5" ht="15.75">
      <c r="A6" s="545" t="s">
        <v>302</v>
      </c>
      <c r="B6" s="545"/>
      <c r="C6" s="545"/>
      <c r="D6" s="545"/>
      <c r="E6" s="336"/>
    </row>
    <row r="7" spans="1:5" ht="16.5" thickBot="1">
      <c r="A7" s="336"/>
      <c r="B7" s="336"/>
      <c r="C7" s="336"/>
      <c r="D7" s="336"/>
      <c r="E7" s="336"/>
    </row>
    <row r="8" spans="1:5" ht="16.5" customHeight="1" thickBot="1">
      <c r="A8" s="409" t="s">
        <v>131</v>
      </c>
      <c r="B8" s="410" t="s">
        <v>132</v>
      </c>
      <c r="C8" s="410" t="s">
        <v>133</v>
      </c>
      <c r="D8" s="411" t="s">
        <v>134</v>
      </c>
      <c r="E8" s="337"/>
    </row>
    <row r="9" spans="1:5" ht="12.75" customHeight="1">
      <c r="A9" s="401">
        <v>1</v>
      </c>
      <c r="B9" s="402" t="s">
        <v>288</v>
      </c>
      <c r="C9" s="403" t="s">
        <v>136</v>
      </c>
      <c r="D9" s="412">
        <v>24000</v>
      </c>
      <c r="E9" s="337"/>
    </row>
    <row r="10" spans="1:5" ht="12.75" customHeight="1">
      <c r="A10" s="404">
        <v>2</v>
      </c>
      <c r="B10" s="402" t="s">
        <v>289</v>
      </c>
      <c r="C10" s="402" t="s">
        <v>136</v>
      </c>
      <c r="D10" s="412">
        <v>6000</v>
      </c>
      <c r="E10" s="337"/>
    </row>
    <row r="11" spans="1:5" ht="12.75" customHeight="1">
      <c r="A11" s="404">
        <v>3</v>
      </c>
      <c r="B11" s="402" t="s">
        <v>290</v>
      </c>
      <c r="C11" s="402" t="s">
        <v>136</v>
      </c>
      <c r="D11" s="412">
        <v>4500</v>
      </c>
      <c r="E11" s="337"/>
    </row>
    <row r="12" spans="1:5" ht="12.75" customHeight="1">
      <c r="A12" s="404">
        <v>4</v>
      </c>
      <c r="B12" s="402" t="s">
        <v>291</v>
      </c>
      <c r="C12" s="402" t="s">
        <v>136</v>
      </c>
      <c r="D12" s="412">
        <v>262929.59999999998</v>
      </c>
      <c r="E12" s="337"/>
    </row>
    <row r="13" spans="1:5" ht="12.75" customHeight="1">
      <c r="A13" s="404">
        <v>5</v>
      </c>
      <c r="B13" s="402" t="s">
        <v>292</v>
      </c>
      <c r="C13" s="402" t="s">
        <v>136</v>
      </c>
      <c r="D13" s="412">
        <v>1300</v>
      </c>
      <c r="E13" s="337"/>
    </row>
    <row r="14" spans="1:5" ht="12.75" customHeight="1">
      <c r="A14" s="404">
        <v>6</v>
      </c>
      <c r="B14" s="402" t="s">
        <v>293</v>
      </c>
      <c r="C14" s="402" t="s">
        <v>136</v>
      </c>
      <c r="D14" s="412">
        <v>-5172</v>
      </c>
      <c r="E14" s="337"/>
    </row>
    <row r="15" spans="1:5" ht="12.75" customHeight="1">
      <c r="A15" s="404">
        <v>7</v>
      </c>
      <c r="B15" s="402" t="s">
        <v>294</v>
      </c>
      <c r="C15" s="402" t="s">
        <v>136</v>
      </c>
      <c r="D15" s="412">
        <v>-1000</v>
      </c>
      <c r="E15" s="337"/>
    </row>
    <row r="16" spans="1:5" ht="12.75" customHeight="1">
      <c r="A16" s="404">
        <v>8</v>
      </c>
      <c r="B16" s="402" t="s">
        <v>295</v>
      </c>
      <c r="C16" s="402" t="s">
        <v>136</v>
      </c>
      <c r="D16" s="412">
        <v>11000</v>
      </c>
      <c r="E16" s="337"/>
    </row>
    <row r="17" spans="1:7" ht="12.75" customHeight="1">
      <c r="A17" s="404">
        <v>9</v>
      </c>
      <c r="B17" s="402" t="s">
        <v>296</v>
      </c>
      <c r="C17" s="402" t="s">
        <v>136</v>
      </c>
      <c r="D17" s="412">
        <v>4500</v>
      </c>
      <c r="E17" s="337"/>
    </row>
    <row r="18" spans="1:7" ht="12.75" customHeight="1">
      <c r="A18" s="404">
        <v>10</v>
      </c>
      <c r="B18" s="402" t="s">
        <v>297</v>
      </c>
      <c r="C18" s="402" t="s">
        <v>136</v>
      </c>
      <c r="D18" s="412">
        <v>9000</v>
      </c>
      <c r="E18" s="337"/>
    </row>
    <row r="19" spans="1:7" ht="12.75" customHeight="1">
      <c r="A19" s="404">
        <v>11</v>
      </c>
      <c r="B19" s="402" t="s">
        <v>298</v>
      </c>
      <c r="C19" s="402" t="s">
        <v>136</v>
      </c>
      <c r="D19" s="412">
        <v>-1500</v>
      </c>
      <c r="E19" s="337"/>
    </row>
    <row r="20" spans="1:7" ht="12.75" customHeight="1">
      <c r="A20" s="404">
        <v>12</v>
      </c>
      <c r="B20" s="402" t="s">
        <v>299</v>
      </c>
      <c r="C20" s="402" t="s">
        <v>136</v>
      </c>
      <c r="D20" s="412">
        <v>15600</v>
      </c>
      <c r="E20" s="337"/>
    </row>
    <row r="21" spans="1:7" ht="12.75" customHeight="1">
      <c r="A21" s="404">
        <v>13</v>
      </c>
      <c r="B21" s="402" t="s">
        <v>300</v>
      </c>
      <c r="C21" s="402" t="s">
        <v>136</v>
      </c>
      <c r="D21" s="412">
        <v>1350</v>
      </c>
      <c r="E21" s="337"/>
    </row>
    <row r="22" spans="1:7" ht="12.75" customHeight="1" thickBot="1">
      <c r="A22" s="404">
        <v>14</v>
      </c>
      <c r="B22" s="402" t="s">
        <v>301</v>
      </c>
      <c r="C22" s="402" t="s">
        <v>136</v>
      </c>
      <c r="D22" s="412">
        <v>63407498</v>
      </c>
      <c r="E22" s="337"/>
    </row>
    <row r="23" spans="1:7" ht="16.5" thickBot="1">
      <c r="A23" s="405"/>
      <c r="B23" s="406" t="s">
        <v>137</v>
      </c>
      <c r="C23" s="407" t="s">
        <v>136</v>
      </c>
      <c r="D23" s="408">
        <f>SUM(D9:D22)</f>
        <v>63740005.600000001</v>
      </c>
      <c r="E23" s="335"/>
    </row>
    <row r="24" spans="1:7" ht="15.75">
      <c r="D24" s="336"/>
      <c r="E24" s="336"/>
      <c r="F24" s="336"/>
      <c r="G24" s="336"/>
    </row>
    <row r="27" spans="1:7" ht="15.75">
      <c r="C27" s="545" t="str">
        <f>'[9]Bilanci '!C51</f>
        <v>Perfaqesuesi Ligjor</v>
      </c>
      <c r="D27" s="545"/>
    </row>
    <row r="28" spans="1:7" ht="15.75">
      <c r="C28" s="346"/>
      <c r="D28" s="346"/>
    </row>
    <row r="29" spans="1:7" ht="15.75">
      <c r="C29" s="545" t="s">
        <v>241</v>
      </c>
      <c r="D29" s="545"/>
    </row>
  </sheetData>
  <mergeCells count="3">
    <mergeCell ref="A6:D6"/>
    <mergeCell ref="C27:D27"/>
    <mergeCell ref="C29:D29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workbookViewId="0">
      <selection activeCell="G23" sqref="G23:G25"/>
    </sheetView>
  </sheetViews>
  <sheetFormatPr defaultRowHeight="12.75"/>
  <cols>
    <col min="1" max="1" width="9.140625" style="162"/>
    <col min="2" max="2" width="20" style="162" customWidth="1"/>
    <col min="3" max="3" width="10.140625" style="162" customWidth="1"/>
    <col min="4" max="4" width="9.28515625" style="162" customWidth="1"/>
    <col min="5" max="5" width="11.85546875" style="162" customWidth="1"/>
    <col min="6" max="6" width="8.42578125" style="162" customWidth="1"/>
    <col min="7" max="7" width="12.7109375" style="162" customWidth="1"/>
    <col min="8" max="8" width="17" style="162" customWidth="1"/>
    <col min="9" max="10" width="9.140625" style="162"/>
    <col min="11" max="11" width="7.140625" style="162" customWidth="1"/>
    <col min="12" max="12" width="6.85546875" style="162" customWidth="1"/>
    <col min="13" max="16384" width="9.140625" style="162"/>
  </cols>
  <sheetData>
    <row r="1" spans="1:15" s="272" customFormat="1" ht="18.75"/>
    <row r="2" spans="1:15" s="272" customFormat="1" ht="18.75"/>
    <row r="3" spans="1:15" s="272" customFormat="1" ht="18.75">
      <c r="A3" s="273" t="s">
        <v>236</v>
      </c>
    </row>
    <row r="4" spans="1:15" s="272" customFormat="1" ht="18.75">
      <c r="A4" s="274" t="s">
        <v>237</v>
      </c>
    </row>
    <row r="5" spans="1:15" s="272" customFormat="1" ht="18.75"/>
    <row r="6" spans="1:15" s="272" customFormat="1" ht="18.75"/>
    <row r="7" spans="1:15" s="272" customFormat="1" ht="18.75">
      <c r="A7" s="275" t="s">
        <v>303</v>
      </c>
      <c r="B7" s="275"/>
      <c r="C7" s="275"/>
      <c r="D7" s="275"/>
      <c r="E7" s="275"/>
      <c r="F7" s="275"/>
      <c r="G7" s="275"/>
      <c r="H7" s="275"/>
    </row>
    <row r="8" spans="1:15" s="272" customFormat="1" ht="19.5" thickBot="1"/>
    <row r="9" spans="1:15" s="272" customFormat="1" ht="38.25" thickBot="1">
      <c r="A9" s="276" t="s">
        <v>131</v>
      </c>
      <c r="B9" s="277" t="s">
        <v>132</v>
      </c>
      <c r="C9" s="277" t="s">
        <v>138</v>
      </c>
      <c r="D9" s="278"/>
      <c r="E9" s="277" t="s">
        <v>133</v>
      </c>
      <c r="F9" s="546" t="s">
        <v>134</v>
      </c>
      <c r="G9" s="547"/>
      <c r="H9" s="279" t="s">
        <v>135</v>
      </c>
    </row>
    <row r="10" spans="1:15" s="272" customFormat="1" ht="18.75">
      <c r="A10" s="316">
        <v>1</v>
      </c>
      <c r="B10" s="280" t="s">
        <v>190</v>
      </c>
      <c r="C10" s="552">
        <v>106475</v>
      </c>
      <c r="D10" s="553"/>
      <c r="E10" s="280" t="s">
        <v>136</v>
      </c>
      <c r="F10" s="554">
        <v>115861.53</v>
      </c>
      <c r="G10" s="555"/>
      <c r="H10" s="320">
        <f>F10</f>
        <v>115861.53</v>
      </c>
      <c r="I10" s="281"/>
      <c r="L10" s="399"/>
      <c r="O10" s="400"/>
    </row>
    <row r="11" spans="1:15" s="272" customFormat="1" ht="18.75">
      <c r="A11" s="317">
        <v>2</v>
      </c>
      <c r="B11" s="282" t="s">
        <v>190</v>
      </c>
      <c r="C11" s="550">
        <v>164022</v>
      </c>
      <c r="D11" s="551"/>
      <c r="E11" s="282" t="s">
        <v>136</v>
      </c>
      <c r="F11" s="548">
        <v>30000</v>
      </c>
      <c r="G11" s="549"/>
      <c r="H11" s="321">
        <f>F11</f>
        <v>30000</v>
      </c>
      <c r="I11" s="281"/>
      <c r="L11" s="399"/>
      <c r="O11" s="400"/>
    </row>
    <row r="12" spans="1:15" s="272" customFormat="1" ht="18.75">
      <c r="A12" s="317">
        <v>3</v>
      </c>
      <c r="B12" s="282" t="s">
        <v>238</v>
      </c>
      <c r="C12" s="550"/>
      <c r="D12" s="551"/>
      <c r="E12" s="282" t="s">
        <v>136</v>
      </c>
      <c r="F12" s="548">
        <v>146694.93</v>
      </c>
      <c r="G12" s="549"/>
      <c r="H12" s="321">
        <f>F12</f>
        <v>146694.93</v>
      </c>
      <c r="I12" s="281"/>
      <c r="L12" s="399"/>
      <c r="O12" s="400"/>
    </row>
    <row r="13" spans="1:15" s="272" customFormat="1" ht="18.75">
      <c r="A13" s="317">
        <v>4</v>
      </c>
      <c r="B13" s="282" t="s">
        <v>239</v>
      </c>
      <c r="C13" s="550">
        <v>35301</v>
      </c>
      <c r="D13" s="551"/>
      <c r="E13" s="282" t="s">
        <v>136</v>
      </c>
      <c r="F13" s="548">
        <v>189972.01</v>
      </c>
      <c r="G13" s="549"/>
      <c r="H13" s="321">
        <f>F13</f>
        <v>189972.01</v>
      </c>
      <c r="I13" s="281"/>
      <c r="L13" s="399"/>
      <c r="O13" s="400"/>
    </row>
    <row r="14" spans="1:15" s="272" customFormat="1" ht="18.75">
      <c r="A14" s="317">
        <v>5</v>
      </c>
      <c r="B14" s="282" t="s">
        <v>190</v>
      </c>
      <c r="C14" s="550"/>
      <c r="D14" s="551"/>
      <c r="E14" s="282" t="s">
        <v>191</v>
      </c>
      <c r="F14" s="548">
        <v>346.84</v>
      </c>
      <c r="G14" s="549"/>
      <c r="H14" s="321">
        <f>F14*139.59</f>
        <v>48415.395599999996</v>
      </c>
      <c r="I14" s="281"/>
    </row>
    <row r="15" spans="1:15" s="272" customFormat="1" ht="19.5" thickBot="1">
      <c r="A15" s="318">
        <v>6</v>
      </c>
      <c r="B15" s="319" t="s">
        <v>240</v>
      </c>
      <c r="C15" s="558"/>
      <c r="D15" s="559"/>
      <c r="E15" s="319" t="s">
        <v>191</v>
      </c>
      <c r="F15" s="548">
        <v>67.56</v>
      </c>
      <c r="G15" s="549"/>
      <c r="H15" s="321">
        <f>F15*139.59</f>
        <v>9430.7003999999997</v>
      </c>
      <c r="I15" s="281"/>
    </row>
    <row r="16" spans="1:15" s="272" customFormat="1" ht="19.5" thickBot="1">
      <c r="A16" s="557" t="s">
        <v>137</v>
      </c>
      <c r="B16" s="557"/>
      <c r="C16" s="557"/>
      <c r="D16" s="557"/>
      <c r="E16" s="557"/>
      <c r="F16" s="556"/>
      <c r="G16" s="556"/>
      <c r="H16" s="315">
        <f>SUM(H10:H15)</f>
        <v>540374.56599999999</v>
      </c>
    </row>
    <row r="17" spans="1:10" s="272" customFormat="1" ht="18.75"/>
    <row r="18" spans="1:10" s="272" customFormat="1" ht="18.75">
      <c r="F18" s="283"/>
    </row>
    <row r="19" spans="1:10" s="272" customFormat="1" ht="18.75">
      <c r="C19" s="284"/>
      <c r="F19" s="283"/>
    </row>
    <row r="20" spans="1:10" s="272" customFormat="1" ht="18.75">
      <c r="F20" s="283"/>
    </row>
    <row r="21" spans="1:10" s="272" customFormat="1" ht="18.75">
      <c r="A21" s="275"/>
      <c r="B21" s="275"/>
      <c r="C21" s="275"/>
      <c r="D21" s="275"/>
      <c r="E21" s="275"/>
      <c r="F21" s="275"/>
      <c r="G21" s="275"/>
      <c r="H21" s="275"/>
    </row>
    <row r="22" spans="1:10" s="272" customFormat="1" ht="18.75">
      <c r="H22" s="283"/>
    </row>
    <row r="23" spans="1:10" s="272" customFormat="1" ht="18.75">
      <c r="D23" s="275"/>
      <c r="E23" s="275"/>
      <c r="F23" s="275"/>
      <c r="G23" s="271" t="s">
        <v>38</v>
      </c>
      <c r="H23" s="275"/>
      <c r="I23" s="275"/>
      <c r="J23" s="275"/>
    </row>
    <row r="24" spans="1:10" s="272" customFormat="1" ht="18.75">
      <c r="G24" s="271"/>
    </row>
    <row r="25" spans="1:10" s="272" customFormat="1" ht="18.75">
      <c r="G25" s="271" t="s">
        <v>241</v>
      </c>
    </row>
    <row r="26" spans="1:10" s="272" customFormat="1" ht="18.75"/>
    <row r="27" spans="1:10" s="272" customFormat="1" ht="18.75"/>
  </sheetData>
  <mergeCells count="15">
    <mergeCell ref="F16:G16"/>
    <mergeCell ref="A16:E16"/>
    <mergeCell ref="F13:G13"/>
    <mergeCell ref="F14:G14"/>
    <mergeCell ref="C15:D15"/>
    <mergeCell ref="F15:G15"/>
    <mergeCell ref="F9:G9"/>
    <mergeCell ref="F11:G11"/>
    <mergeCell ref="C13:D13"/>
    <mergeCell ref="C14:D14"/>
    <mergeCell ref="C10:D10"/>
    <mergeCell ref="C11:D11"/>
    <mergeCell ref="F10:G10"/>
    <mergeCell ref="C12:D12"/>
    <mergeCell ref="F12:G12"/>
  </mergeCells>
  <phoneticPr fontId="0" type="noConversion"/>
  <printOptions horizontalCentered="1"/>
  <pageMargins left="0.75" right="0.75" top="1" bottom="1" header="0.5" footer="0.5"/>
  <pageSetup scale="7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I34"/>
  <sheetViews>
    <sheetView workbookViewId="0">
      <selection activeCell="J13" sqref="J13"/>
    </sheetView>
  </sheetViews>
  <sheetFormatPr defaultRowHeight="12.75"/>
  <cols>
    <col min="1" max="1" width="9.140625" style="4"/>
    <col min="2" max="2" width="9.85546875" style="4" customWidth="1"/>
    <col min="3" max="3" width="10.42578125" style="4" customWidth="1"/>
    <col min="4" max="4" width="9.140625" style="4"/>
    <col min="5" max="5" width="10.140625" style="4" bestFit="1" customWidth="1"/>
    <col min="6" max="6" width="9.140625" style="4"/>
    <col min="7" max="7" width="11.7109375" style="4" bestFit="1" customWidth="1"/>
    <col min="8" max="8" width="9.140625" style="4"/>
    <col min="9" max="9" width="12.5703125" style="4" customWidth="1"/>
    <col min="10" max="16384" width="9.140625" style="4"/>
  </cols>
  <sheetData>
    <row r="1" spans="1:8" ht="18.75">
      <c r="A1" s="46" t="str">
        <f>'Bilanci '!A1</f>
        <v xml:space="preserve"> "STAR TV" shpk</v>
      </c>
    </row>
    <row r="2" spans="1:8" ht="18.75" customHeight="1">
      <c r="A2" s="46" t="s">
        <v>257</v>
      </c>
    </row>
    <row r="3" spans="1:8" ht="15.75">
      <c r="C3" s="87"/>
      <c r="D3" s="87"/>
      <c r="E3" s="87"/>
    </row>
    <row r="4" spans="1:8" ht="15.75">
      <c r="B4" s="87"/>
      <c r="C4" s="87"/>
      <c r="D4" s="87"/>
      <c r="E4" s="87"/>
    </row>
    <row r="5" spans="1:8" ht="15.75">
      <c r="A5" s="166" t="s">
        <v>211</v>
      </c>
      <c r="B5" s="48"/>
      <c r="C5" s="48"/>
      <c r="G5" s="167"/>
      <c r="H5" s="48"/>
    </row>
    <row r="6" spans="1:8">
      <c r="G6" s="128"/>
    </row>
    <row r="7" spans="1:8">
      <c r="A7" s="4">
        <v>1</v>
      </c>
      <c r="B7" s="4" t="s">
        <v>200</v>
      </c>
      <c r="D7" s="111"/>
      <c r="E7" s="168"/>
      <c r="F7" s="110"/>
      <c r="G7" s="128">
        <v>54028006</v>
      </c>
      <c r="H7" s="4" t="s">
        <v>120</v>
      </c>
    </row>
    <row r="8" spans="1:8">
      <c r="A8" s="4">
        <v>2</v>
      </c>
      <c r="B8" s="4" t="s">
        <v>204</v>
      </c>
      <c r="D8" s="109"/>
      <c r="E8" s="109"/>
      <c r="F8" s="169"/>
      <c r="G8" s="168">
        <v>0</v>
      </c>
      <c r="H8" s="106" t="s">
        <v>120</v>
      </c>
    </row>
    <row r="9" spans="1:8">
      <c r="E9" s="561" t="s">
        <v>121</v>
      </c>
      <c r="F9" s="561"/>
      <c r="G9" s="167">
        <f>SUM(G7:G8)</f>
        <v>54028006</v>
      </c>
      <c r="H9" s="48" t="s">
        <v>120</v>
      </c>
    </row>
    <row r="10" spans="1:8">
      <c r="E10" s="170"/>
      <c r="F10" s="170"/>
      <c r="G10" s="167"/>
      <c r="H10" s="48"/>
    </row>
    <row r="11" spans="1:8">
      <c r="A11" s="4">
        <v>3</v>
      </c>
      <c r="B11" s="4" t="s">
        <v>206</v>
      </c>
      <c r="D11" s="111"/>
      <c r="E11" s="171"/>
      <c r="F11" s="171"/>
      <c r="G11" s="128">
        <v>277040</v>
      </c>
      <c r="H11" s="4" t="s">
        <v>120</v>
      </c>
    </row>
    <row r="12" spans="1:8">
      <c r="A12" s="4">
        <v>4</v>
      </c>
      <c r="B12" s="4" t="s">
        <v>207</v>
      </c>
      <c r="D12" s="109"/>
      <c r="E12" s="169"/>
      <c r="F12" s="169"/>
      <c r="G12" s="168">
        <v>0</v>
      </c>
      <c r="H12" s="4" t="s">
        <v>120</v>
      </c>
    </row>
    <row r="13" spans="1:8">
      <c r="E13" s="170" t="s">
        <v>122</v>
      </c>
      <c r="F13" s="170"/>
      <c r="G13" s="167">
        <v>54339815</v>
      </c>
      <c r="H13" s="48" t="s">
        <v>120</v>
      </c>
    </row>
    <row r="14" spans="1:8">
      <c r="E14" s="170"/>
      <c r="F14" s="170"/>
      <c r="G14" s="167"/>
      <c r="H14" s="48"/>
    </row>
    <row r="15" spans="1:8">
      <c r="A15" s="44"/>
      <c r="C15" s="128"/>
      <c r="E15" s="48"/>
      <c r="F15" s="48"/>
      <c r="G15" s="48"/>
    </row>
    <row r="16" spans="1:8" ht="15.75">
      <c r="A16" s="166" t="s">
        <v>123</v>
      </c>
      <c r="B16" s="48"/>
      <c r="C16" s="48"/>
      <c r="D16" s="48"/>
      <c r="E16" s="48"/>
      <c r="F16" s="48"/>
      <c r="G16" s="167"/>
      <c r="H16" s="48"/>
    </row>
    <row r="17" spans="1:9">
      <c r="G17" s="172"/>
    </row>
    <row r="18" spans="1:9">
      <c r="A18" s="4">
        <v>1</v>
      </c>
      <c r="B18" s="4" t="s">
        <v>0</v>
      </c>
      <c r="D18" s="111"/>
      <c r="E18" s="111"/>
      <c r="F18" s="111"/>
      <c r="G18" s="128">
        <v>2192400</v>
      </c>
      <c r="H18" s="4" t="s">
        <v>120</v>
      </c>
    </row>
    <row r="19" spans="1:9">
      <c r="A19" s="4">
        <v>2</v>
      </c>
      <c r="B19" s="4" t="s">
        <v>201</v>
      </c>
      <c r="D19" s="109"/>
      <c r="E19" s="109"/>
      <c r="F19" s="109"/>
      <c r="G19" s="128">
        <v>1193</v>
      </c>
      <c r="H19" s="4" t="s">
        <v>120</v>
      </c>
    </row>
    <row r="20" spans="1:9">
      <c r="A20" s="4">
        <v>3</v>
      </c>
      <c r="B20" s="4" t="s">
        <v>265</v>
      </c>
      <c r="D20" s="109"/>
      <c r="E20" s="109"/>
      <c r="F20" s="109"/>
      <c r="G20" s="128">
        <v>109940</v>
      </c>
      <c r="H20" s="4" t="s">
        <v>120</v>
      </c>
    </row>
    <row r="21" spans="1:9">
      <c r="A21" s="4">
        <v>4</v>
      </c>
      <c r="B21" s="65" t="s">
        <v>266</v>
      </c>
      <c r="D21" s="109"/>
      <c r="E21" s="109"/>
      <c r="F21" s="109"/>
      <c r="G21" s="128">
        <v>168423</v>
      </c>
      <c r="H21" s="4" t="s">
        <v>120</v>
      </c>
    </row>
    <row r="22" spans="1:9">
      <c r="A22" s="4">
        <v>5</v>
      </c>
      <c r="B22" s="4" t="s">
        <v>267</v>
      </c>
      <c r="D22" s="109"/>
      <c r="E22" s="109"/>
      <c r="F22" s="109"/>
      <c r="G22" s="128">
        <v>7026767</v>
      </c>
      <c r="H22" s="4" t="s">
        <v>120</v>
      </c>
    </row>
    <row r="23" spans="1:9">
      <c r="A23" s="4">
        <v>6</v>
      </c>
      <c r="B23" s="4" t="s">
        <v>189</v>
      </c>
      <c r="D23" s="111"/>
      <c r="E23" s="111"/>
      <c r="F23" s="111"/>
      <c r="G23" s="128">
        <v>1391337</v>
      </c>
      <c r="H23" s="4" t="s">
        <v>120</v>
      </c>
    </row>
    <row r="24" spans="1:9">
      <c r="A24" s="173"/>
      <c r="B24" s="560" t="s">
        <v>121</v>
      </c>
      <c r="C24" s="560"/>
      <c r="D24" s="560"/>
      <c r="E24" s="560"/>
      <c r="F24" s="560"/>
      <c r="G24" s="167">
        <f>SUM(G18:G23)</f>
        <v>10890060</v>
      </c>
      <c r="H24" s="48" t="s">
        <v>124</v>
      </c>
      <c r="I24" s="176"/>
    </row>
    <row r="25" spans="1:9">
      <c r="A25" s="173"/>
      <c r="B25" s="174"/>
      <c r="C25" s="174"/>
      <c r="D25" s="174"/>
      <c r="E25" s="174"/>
      <c r="F25" s="174"/>
      <c r="G25" s="175"/>
      <c r="I25" s="176"/>
    </row>
    <row r="26" spans="1:9" ht="14.25" customHeight="1">
      <c r="A26" s="267"/>
      <c r="B26" s="178"/>
      <c r="C26" s="178"/>
      <c r="D26" s="178"/>
      <c r="E26" s="179"/>
      <c r="F26" s="178"/>
      <c r="G26" s="178"/>
      <c r="H26" s="178"/>
    </row>
    <row r="27" spans="1:9">
      <c r="A27" s="178"/>
      <c r="B27" s="267" t="s">
        <v>268</v>
      </c>
      <c r="C27" s="178"/>
      <c r="D27" s="178"/>
      <c r="E27" s="178"/>
      <c r="F27" s="178"/>
      <c r="G27" s="178"/>
      <c r="H27" s="178"/>
    </row>
    <row r="28" spans="1:9">
      <c r="A28" s="178"/>
      <c r="B28" s="267"/>
      <c r="C28" s="178"/>
      <c r="D28" s="178"/>
      <c r="E28" s="178"/>
      <c r="F28" s="178"/>
      <c r="G28" s="178"/>
      <c r="H28" s="178"/>
    </row>
    <row r="29" spans="1:9">
      <c r="A29" s="178"/>
      <c r="B29" s="177"/>
      <c r="C29" s="178"/>
      <c r="D29" s="178"/>
      <c r="E29" s="178"/>
      <c r="F29" s="178"/>
      <c r="G29" s="178"/>
      <c r="H29" s="178"/>
    </row>
    <row r="30" spans="1:9" ht="14.25" customHeight="1"/>
    <row r="31" spans="1:9" ht="15.75">
      <c r="G31" s="104" t="str">
        <f>'Bilanci '!C53</f>
        <v>Perfaqesuesi Ligjor</v>
      </c>
    </row>
    <row r="32" spans="1:9" ht="15.75">
      <c r="G32" s="104"/>
    </row>
    <row r="33" spans="7:7" ht="15.75">
      <c r="G33" s="104" t="str">
        <f>'Bilanci '!C55</f>
        <v>OLSI BUSHATI</v>
      </c>
    </row>
    <row r="34" spans="7:7">
      <c r="G34" s="105"/>
    </row>
  </sheetData>
  <mergeCells count="2">
    <mergeCell ref="B24:F24"/>
    <mergeCell ref="E9:F9"/>
  </mergeCells>
  <phoneticPr fontId="3" type="noConversion"/>
  <pageMargins left="0.75" right="0.75" top="1" bottom="1" header="0.5" footer="0.5"/>
  <pageSetup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M70"/>
  <sheetViews>
    <sheetView zoomScaleNormal="100" workbookViewId="0">
      <pane ySplit="8" topLeftCell="A9" activePane="bottomLeft" state="frozen"/>
      <selection pane="bottomLeft" activeCell="O18" sqref="O18"/>
    </sheetView>
  </sheetViews>
  <sheetFormatPr defaultColWidth="9" defaultRowHeight="11.25"/>
  <cols>
    <col min="1" max="1" width="9.28515625" style="430" customWidth="1"/>
    <col min="2" max="2" width="11" style="430" customWidth="1"/>
    <col min="3" max="3" width="12.42578125" style="430" customWidth="1"/>
    <col min="4" max="4" width="10" style="430" customWidth="1"/>
    <col min="5" max="5" width="10.28515625" style="430" customWidth="1"/>
    <col min="6" max="6" width="12.5703125" style="430" customWidth="1"/>
    <col min="7" max="7" width="13" style="430" bestFit="1" customWidth="1"/>
    <col min="8" max="8" width="10.42578125" style="430" customWidth="1"/>
    <col min="9" max="9" width="10.28515625" style="430" customWidth="1"/>
    <col min="10" max="10" width="11.42578125" style="430" customWidth="1"/>
    <col min="11" max="11" width="13.28515625" style="430" customWidth="1"/>
    <col min="12" max="12" width="13.42578125" style="430" customWidth="1"/>
    <col min="13" max="13" width="10.7109375" style="430" customWidth="1"/>
    <col min="14" max="16384" width="9" style="430"/>
  </cols>
  <sheetData>
    <row r="1" spans="1:13" s="432" customFormat="1"/>
    <row r="2" spans="1:13" s="432" customFormat="1" ht="15">
      <c r="A2" s="521" t="str">
        <f>bankat!A3</f>
        <v>SHOQERIA "STAR TV" SHPK</v>
      </c>
      <c r="B2" s="518"/>
      <c r="C2" s="518"/>
      <c r="D2" s="518"/>
      <c r="E2" s="519"/>
      <c r="F2" s="519"/>
      <c r="G2" s="519"/>
      <c r="H2" s="519"/>
      <c r="I2" s="519"/>
      <c r="J2" s="519"/>
      <c r="K2" s="519"/>
    </row>
    <row r="3" spans="1:13" s="432" customFormat="1" ht="15">
      <c r="A3" s="518" t="str">
        <f>bankat!A4</f>
        <v>NIPT: K41907002C</v>
      </c>
      <c r="B3" s="518"/>
      <c r="C3" s="518"/>
      <c r="D3" s="518"/>
      <c r="E3" s="519"/>
      <c r="F3" s="519"/>
      <c r="G3" s="519"/>
      <c r="H3" s="519"/>
      <c r="I3" s="519"/>
      <c r="J3" s="519"/>
      <c r="K3" s="519"/>
    </row>
    <row r="4" spans="1:13" s="432" customFormat="1" ht="15">
      <c r="A4" s="562" t="s">
        <v>307</v>
      </c>
      <c r="B4" s="562"/>
      <c r="C4" s="562"/>
      <c r="D4" s="562"/>
      <c r="E4" s="562"/>
      <c r="F4" s="562"/>
      <c r="G4" s="562"/>
      <c r="H4" s="562"/>
      <c r="I4" s="562"/>
      <c r="J4" s="562"/>
      <c r="K4" s="562"/>
    </row>
    <row r="5" spans="1:13" s="432" customFormat="1" ht="15.75" thickBot="1">
      <c r="A5" s="520"/>
      <c r="B5" s="520"/>
      <c r="C5" s="520"/>
      <c r="D5" s="520"/>
      <c r="E5" s="520"/>
      <c r="F5" s="520"/>
      <c r="G5" s="520"/>
      <c r="H5" s="520"/>
      <c r="I5" s="520"/>
      <c r="J5" s="520"/>
      <c r="K5" s="520"/>
    </row>
    <row r="6" spans="1:13" s="432" customFormat="1" ht="12" thickBot="1">
      <c r="A6" s="563" t="s">
        <v>155</v>
      </c>
      <c r="B6" s="566" t="s">
        <v>157</v>
      </c>
      <c r="C6" s="567"/>
      <c r="D6" s="568"/>
      <c r="E6" s="568"/>
      <c r="F6" s="568"/>
      <c r="G6" s="569" t="s">
        <v>156</v>
      </c>
      <c r="H6" s="567"/>
      <c r="I6" s="570"/>
      <c r="J6" s="434"/>
      <c r="K6" s="435"/>
      <c r="L6" s="436"/>
    </row>
    <row r="7" spans="1:13" s="432" customFormat="1" ht="12" thickBot="1">
      <c r="A7" s="564"/>
      <c r="B7" s="437" t="s">
        <v>308</v>
      </c>
      <c r="C7" s="438" t="s">
        <v>158</v>
      </c>
      <c r="D7" s="439" t="s">
        <v>309</v>
      </c>
      <c r="E7" s="439" t="s">
        <v>158</v>
      </c>
      <c r="F7" s="437" t="s">
        <v>310</v>
      </c>
      <c r="G7" s="439" t="s">
        <v>159</v>
      </c>
      <c r="H7" s="439" t="s">
        <v>205</v>
      </c>
      <c r="I7" s="571" t="s">
        <v>212</v>
      </c>
      <c r="J7" s="439" t="s">
        <v>311</v>
      </c>
      <c r="K7" s="440" t="s">
        <v>160</v>
      </c>
      <c r="L7" s="441" t="s">
        <v>160</v>
      </c>
    </row>
    <row r="8" spans="1:13" s="432" customFormat="1" ht="12" thickBot="1">
      <c r="A8" s="565"/>
      <c r="B8" s="442" t="s">
        <v>312</v>
      </c>
      <c r="C8" s="443" t="s">
        <v>313</v>
      </c>
      <c r="D8" s="444" t="s">
        <v>312</v>
      </c>
      <c r="E8" s="444" t="s">
        <v>313</v>
      </c>
      <c r="F8" s="442" t="s">
        <v>314</v>
      </c>
      <c r="G8" s="444" t="s">
        <v>162</v>
      </c>
      <c r="H8" s="444" t="s">
        <v>161</v>
      </c>
      <c r="I8" s="572"/>
      <c r="J8" s="444" t="s">
        <v>315</v>
      </c>
      <c r="K8" s="444" t="s">
        <v>316</v>
      </c>
      <c r="L8" s="441" t="s">
        <v>163</v>
      </c>
    </row>
    <row r="9" spans="1:13" s="432" customFormat="1">
      <c r="A9" s="445" t="s">
        <v>164</v>
      </c>
      <c r="B9" s="446">
        <v>4279132</v>
      </c>
      <c r="C9" s="446">
        <f>B9*0.2</f>
        <v>855826.4</v>
      </c>
      <c r="D9" s="446">
        <v>0</v>
      </c>
      <c r="E9" s="446">
        <v>0</v>
      </c>
      <c r="F9" s="446">
        <v>243702</v>
      </c>
      <c r="G9" s="446">
        <v>13973010</v>
      </c>
      <c r="H9" s="446">
        <f>G9*0.2</f>
        <v>2794602</v>
      </c>
      <c r="I9" s="446">
        <v>0</v>
      </c>
      <c r="J9" s="446">
        <v>0</v>
      </c>
      <c r="K9" s="447"/>
      <c r="L9" s="448">
        <f t="shared" ref="L9:L20" si="0">H9-C9</f>
        <v>1938775.6</v>
      </c>
      <c r="M9" s="431"/>
    </row>
    <row r="10" spans="1:13" s="432" customFormat="1">
      <c r="A10" s="449" t="s">
        <v>165</v>
      </c>
      <c r="B10" s="450">
        <v>4552840</v>
      </c>
      <c r="C10" s="450">
        <f>B10*0.2</f>
        <v>910568</v>
      </c>
      <c r="D10" s="450">
        <v>0</v>
      </c>
      <c r="E10" s="450">
        <v>0</v>
      </c>
      <c r="F10" s="450">
        <v>0</v>
      </c>
      <c r="G10" s="450">
        <v>10418417</v>
      </c>
      <c r="H10" s="450">
        <f>G10*0.2</f>
        <v>2083683.4000000001</v>
      </c>
      <c r="I10" s="450">
        <v>0</v>
      </c>
      <c r="J10" s="450">
        <v>0</v>
      </c>
      <c r="K10" s="451"/>
      <c r="L10" s="452">
        <f t="shared" si="0"/>
        <v>1173115.4000000001</v>
      </c>
      <c r="M10" s="431"/>
    </row>
    <row r="11" spans="1:13" s="432" customFormat="1">
      <c r="A11" s="449" t="s">
        <v>166</v>
      </c>
      <c r="B11" s="450">
        <v>5766343</v>
      </c>
      <c r="C11" s="450">
        <v>1153269</v>
      </c>
      <c r="D11" s="450">
        <v>0</v>
      </c>
      <c r="E11" s="450">
        <v>0</v>
      </c>
      <c r="F11" s="450">
        <v>0</v>
      </c>
      <c r="G11" s="450">
        <v>10748737</v>
      </c>
      <c r="H11" s="450">
        <f>G11*0.2</f>
        <v>2149747.4</v>
      </c>
      <c r="I11" s="450">
        <v>0</v>
      </c>
      <c r="J11" s="450">
        <v>0</v>
      </c>
      <c r="K11" s="451"/>
      <c r="L11" s="452">
        <f t="shared" si="0"/>
        <v>996478.39999999991</v>
      </c>
      <c r="M11" s="431"/>
    </row>
    <row r="12" spans="1:13" s="432" customFormat="1">
      <c r="A12" s="449" t="s">
        <v>167</v>
      </c>
      <c r="B12" s="450">
        <v>4133920</v>
      </c>
      <c r="C12" s="450">
        <f>B12*0.2</f>
        <v>826784</v>
      </c>
      <c r="D12" s="450">
        <v>0</v>
      </c>
      <c r="E12" s="450">
        <v>0</v>
      </c>
      <c r="F12" s="450">
        <v>0</v>
      </c>
      <c r="G12" s="450">
        <v>8647444</v>
      </c>
      <c r="H12" s="450">
        <f>G12*0.2</f>
        <v>1729488.8</v>
      </c>
      <c r="I12" s="450">
        <v>0</v>
      </c>
      <c r="J12" s="450">
        <v>0</v>
      </c>
      <c r="K12" s="451"/>
      <c r="L12" s="452">
        <f t="shared" si="0"/>
        <v>902704.8</v>
      </c>
      <c r="M12" s="431"/>
    </row>
    <row r="13" spans="1:13" s="432" customFormat="1">
      <c r="A13" s="449" t="s">
        <v>168</v>
      </c>
      <c r="B13" s="450">
        <v>3834381</v>
      </c>
      <c r="C13" s="450">
        <f t="shared" ref="C13:C20" si="1">B13*0.2</f>
        <v>766876.20000000007</v>
      </c>
      <c r="D13" s="450">
        <v>0</v>
      </c>
      <c r="E13" s="450">
        <v>0</v>
      </c>
      <c r="F13" s="450">
        <v>0</v>
      </c>
      <c r="G13" s="450">
        <v>7896464</v>
      </c>
      <c r="H13" s="450">
        <f t="shared" ref="H13:H20" si="2">G13*0.2</f>
        <v>1579292.8</v>
      </c>
      <c r="I13" s="450">
        <v>0</v>
      </c>
      <c r="J13" s="450">
        <v>0</v>
      </c>
      <c r="K13" s="451"/>
      <c r="L13" s="452">
        <f t="shared" si="0"/>
        <v>812416.6</v>
      </c>
      <c r="M13" s="431"/>
    </row>
    <row r="14" spans="1:13" s="432" customFormat="1">
      <c r="A14" s="449" t="s">
        <v>169</v>
      </c>
      <c r="B14" s="450">
        <v>3787405</v>
      </c>
      <c r="C14" s="450">
        <f t="shared" si="1"/>
        <v>757481</v>
      </c>
      <c r="D14" s="450">
        <v>0</v>
      </c>
      <c r="E14" s="450">
        <v>0</v>
      </c>
      <c r="F14" s="450">
        <v>0</v>
      </c>
      <c r="G14" s="450">
        <v>8464993</v>
      </c>
      <c r="H14" s="450">
        <f t="shared" si="2"/>
        <v>1692998.6</v>
      </c>
      <c r="I14" s="450">
        <v>0</v>
      </c>
      <c r="J14" s="450">
        <v>0</v>
      </c>
      <c r="K14" s="453"/>
      <c r="L14" s="452">
        <f t="shared" si="0"/>
        <v>935517.60000000009</v>
      </c>
      <c r="M14" s="431"/>
    </row>
    <row r="15" spans="1:13" s="432" customFormat="1">
      <c r="A15" s="449" t="s">
        <v>170</v>
      </c>
      <c r="B15" s="450">
        <v>2478046</v>
      </c>
      <c r="C15" s="450">
        <f t="shared" si="1"/>
        <v>495609.2</v>
      </c>
      <c r="D15" s="450">
        <v>0</v>
      </c>
      <c r="E15" s="450">
        <v>0</v>
      </c>
      <c r="F15" s="450">
        <v>0</v>
      </c>
      <c r="G15" s="450">
        <v>8734609</v>
      </c>
      <c r="H15" s="450">
        <f t="shared" si="2"/>
        <v>1746921.8</v>
      </c>
      <c r="I15" s="450">
        <v>0</v>
      </c>
      <c r="J15" s="450">
        <v>0</v>
      </c>
      <c r="K15" s="453"/>
      <c r="L15" s="452">
        <f t="shared" si="0"/>
        <v>1251312.6000000001</v>
      </c>
      <c r="M15" s="431"/>
    </row>
    <row r="16" spans="1:13" s="432" customFormat="1">
      <c r="A16" s="449" t="s">
        <v>171</v>
      </c>
      <c r="B16" s="450">
        <v>4072369</v>
      </c>
      <c r="C16" s="450">
        <f t="shared" si="1"/>
        <v>814473.8</v>
      </c>
      <c r="D16" s="450">
        <v>0</v>
      </c>
      <c r="E16" s="450">
        <v>0</v>
      </c>
      <c r="F16" s="450">
        <v>0</v>
      </c>
      <c r="G16" s="450">
        <v>9280569</v>
      </c>
      <c r="H16" s="450">
        <f t="shared" si="2"/>
        <v>1856113.8</v>
      </c>
      <c r="I16" s="450">
        <v>0</v>
      </c>
      <c r="J16" s="450">
        <v>0</v>
      </c>
      <c r="K16" s="451"/>
      <c r="L16" s="452">
        <f t="shared" si="0"/>
        <v>1041640</v>
      </c>
    </row>
    <row r="17" spans="1:13" s="432" customFormat="1">
      <c r="A17" s="449" t="s">
        <v>172</v>
      </c>
      <c r="B17" s="450">
        <v>5319695</v>
      </c>
      <c r="C17" s="450">
        <f t="shared" si="1"/>
        <v>1063939</v>
      </c>
      <c r="D17" s="450">
        <v>0</v>
      </c>
      <c r="E17" s="450">
        <v>0</v>
      </c>
      <c r="F17" s="450">
        <v>0</v>
      </c>
      <c r="G17" s="450">
        <v>10405132</v>
      </c>
      <c r="H17" s="450">
        <f t="shared" si="2"/>
        <v>2081026.4000000001</v>
      </c>
      <c r="I17" s="450">
        <v>0</v>
      </c>
      <c r="J17" s="450">
        <v>0</v>
      </c>
      <c r="K17" s="453"/>
      <c r="L17" s="452">
        <f t="shared" si="0"/>
        <v>1017087.4000000001</v>
      </c>
    </row>
    <row r="18" spans="1:13" s="432" customFormat="1">
      <c r="A18" s="449" t="s">
        <v>173</v>
      </c>
      <c r="B18" s="450">
        <v>3850839</v>
      </c>
      <c r="C18" s="450">
        <f t="shared" si="1"/>
        <v>770167.8</v>
      </c>
      <c r="D18" s="450">
        <v>0</v>
      </c>
      <c r="E18" s="450">
        <v>0</v>
      </c>
      <c r="F18" s="450">
        <v>7100000</v>
      </c>
      <c r="G18" s="450">
        <v>10890924</v>
      </c>
      <c r="H18" s="450">
        <f t="shared" si="2"/>
        <v>2178184.8000000003</v>
      </c>
      <c r="I18" s="450">
        <v>0</v>
      </c>
      <c r="J18" s="450">
        <v>0</v>
      </c>
      <c r="K18" s="453"/>
      <c r="L18" s="452">
        <f t="shared" si="0"/>
        <v>1408017.0000000002</v>
      </c>
    </row>
    <row r="19" spans="1:13" s="432" customFormat="1">
      <c r="A19" s="449" t="s">
        <v>174</v>
      </c>
      <c r="B19" s="450">
        <v>6136513</v>
      </c>
      <c r="C19" s="450">
        <f t="shared" si="1"/>
        <v>1227302.6000000001</v>
      </c>
      <c r="D19" s="450">
        <v>0</v>
      </c>
      <c r="E19" s="450">
        <v>0</v>
      </c>
      <c r="F19" s="450">
        <v>0</v>
      </c>
      <c r="G19" s="450">
        <v>9792347</v>
      </c>
      <c r="H19" s="450">
        <f t="shared" si="2"/>
        <v>1958469.4000000001</v>
      </c>
      <c r="I19" s="432">
        <v>0</v>
      </c>
      <c r="J19" s="450">
        <v>11750817</v>
      </c>
      <c r="K19" s="453"/>
      <c r="L19" s="452">
        <f t="shared" si="0"/>
        <v>731166.8</v>
      </c>
    </row>
    <row r="20" spans="1:13" s="432" customFormat="1" ht="12" thickBot="1">
      <c r="A20" s="454" t="s">
        <v>175</v>
      </c>
      <c r="B20" s="455">
        <v>15553034</v>
      </c>
      <c r="C20" s="450">
        <f t="shared" si="1"/>
        <v>3110606.8000000003</v>
      </c>
      <c r="D20" s="450">
        <v>0</v>
      </c>
      <c r="E20" s="450">
        <v>0</v>
      </c>
      <c r="F20" s="450">
        <v>0</v>
      </c>
      <c r="G20" s="455">
        <v>16184172</v>
      </c>
      <c r="H20" s="450">
        <f t="shared" si="2"/>
        <v>3236834.4000000004</v>
      </c>
      <c r="I20" s="450">
        <v>0</v>
      </c>
      <c r="J20" s="455">
        <v>0</v>
      </c>
      <c r="K20" s="456"/>
      <c r="L20" s="457">
        <f t="shared" si="0"/>
        <v>126227.60000000009</v>
      </c>
    </row>
    <row r="21" spans="1:13" s="433" customFormat="1" ht="12" thickBot="1">
      <c r="A21" s="458" t="s">
        <v>116</v>
      </c>
      <c r="B21" s="459">
        <f t="shared" ref="B21:J21" si="3">SUM(B9:B20)</f>
        <v>63764517</v>
      </c>
      <c r="C21" s="459">
        <f t="shared" si="3"/>
        <v>12752903.800000001</v>
      </c>
      <c r="D21" s="459">
        <f t="shared" si="3"/>
        <v>0</v>
      </c>
      <c r="E21" s="459">
        <f t="shared" si="3"/>
        <v>0</v>
      </c>
      <c r="F21" s="459">
        <f t="shared" si="3"/>
        <v>7343702</v>
      </c>
      <c r="G21" s="459">
        <f>SUM(G9:G20)</f>
        <v>125436818</v>
      </c>
      <c r="H21" s="459">
        <f t="shared" si="3"/>
        <v>25087363.600000001</v>
      </c>
      <c r="I21" s="459">
        <f t="shared" si="3"/>
        <v>0</v>
      </c>
      <c r="J21" s="459">
        <f t="shared" si="3"/>
        <v>11750817</v>
      </c>
      <c r="K21" s="460"/>
      <c r="L21" s="460"/>
      <c r="M21" s="461"/>
    </row>
    <row r="22" spans="1:13" s="433" customFormat="1">
      <c r="A22" s="462"/>
      <c r="B22" s="463"/>
      <c r="C22" s="463"/>
      <c r="D22" s="463"/>
      <c r="E22" s="463"/>
      <c r="F22" s="463"/>
      <c r="G22" s="463"/>
      <c r="H22" s="463"/>
      <c r="I22" s="463"/>
      <c r="J22" s="463"/>
      <c r="K22" s="463"/>
      <c r="L22" s="463"/>
      <c r="M22" s="461"/>
    </row>
    <row r="23" spans="1:13" s="464" customFormat="1">
      <c r="E23" s="465"/>
      <c r="F23" s="465"/>
      <c r="G23" s="466"/>
      <c r="H23" s="465"/>
      <c r="I23" s="465"/>
      <c r="J23" s="465"/>
      <c r="K23" s="465"/>
      <c r="L23" s="467"/>
      <c r="M23" s="465"/>
    </row>
    <row r="24" spans="1:13" s="464" customFormat="1">
      <c r="A24" s="464" t="s">
        <v>261</v>
      </c>
      <c r="B24" s="468" t="s">
        <v>317</v>
      </c>
      <c r="E24" s="469"/>
      <c r="F24" s="469"/>
      <c r="G24" s="470"/>
      <c r="H24" s="469"/>
      <c r="I24" s="469"/>
      <c r="J24" s="469"/>
      <c r="K24" s="469"/>
      <c r="L24" s="471"/>
      <c r="M24" s="472"/>
    </row>
    <row r="25" spans="1:13" s="464" customFormat="1">
      <c r="B25" s="473" t="s">
        <v>318</v>
      </c>
      <c r="C25" s="432"/>
      <c r="D25" s="432"/>
      <c r="E25" s="432"/>
      <c r="F25" s="432"/>
      <c r="G25" s="432"/>
      <c r="L25" s="474"/>
    </row>
    <row r="26" spans="1:13" s="432" customFormat="1">
      <c r="B26" s="432" t="s">
        <v>319</v>
      </c>
      <c r="C26" s="475"/>
      <c r="D26" s="475"/>
      <c r="E26" s="475"/>
      <c r="F26" s="475"/>
      <c r="G26" s="476">
        <f>G21</f>
        <v>125436818</v>
      </c>
    </row>
    <row r="27" spans="1:13" s="433" customFormat="1">
      <c r="A27" s="462"/>
      <c r="B27" s="432" t="s">
        <v>320</v>
      </c>
      <c r="C27" s="477"/>
      <c r="D27" s="477"/>
      <c r="E27" s="477"/>
      <c r="F27" s="477"/>
      <c r="G27" s="478">
        <f>-[10]BK!E35</f>
        <v>-18097413</v>
      </c>
      <c r="H27" s="463"/>
      <c r="I27" s="463"/>
      <c r="J27" s="463"/>
      <c r="K27" s="479"/>
      <c r="L27" s="463"/>
    </row>
    <row r="28" spans="1:13" s="433" customFormat="1">
      <c r="A28" s="462"/>
      <c r="B28" s="432" t="s">
        <v>321</v>
      </c>
      <c r="C28" s="477"/>
      <c r="D28" s="477"/>
      <c r="E28" s="477"/>
      <c r="F28" s="477"/>
      <c r="G28" s="478">
        <f>[10]BK!D35</f>
        <v>29205424.040000014</v>
      </c>
      <c r="H28" s="463"/>
      <c r="I28" s="463"/>
      <c r="J28" s="463"/>
      <c r="K28" s="479"/>
      <c r="L28" s="463"/>
    </row>
    <row r="29" spans="1:13" s="487" customFormat="1">
      <c r="A29" s="480"/>
      <c r="B29" s="481" t="s">
        <v>322</v>
      </c>
      <c r="C29" s="481"/>
      <c r="D29" s="481"/>
      <c r="E29" s="482"/>
      <c r="F29" s="483"/>
      <c r="G29" s="484">
        <f>'[10]P&amp;L'!D12</f>
        <v>114328806.83999956</v>
      </c>
      <c r="H29" s="485"/>
      <c r="I29" s="485"/>
      <c r="J29" s="486"/>
      <c r="K29" s="485"/>
      <c r="L29" s="486"/>
    </row>
    <row r="30" spans="1:13" s="496" customFormat="1" ht="12" thickBot="1">
      <c r="A30" s="488"/>
      <c r="B30" s="489" t="s">
        <v>323</v>
      </c>
      <c r="C30" s="489"/>
      <c r="D30" s="490"/>
      <c r="E30" s="490"/>
      <c r="F30" s="490"/>
      <c r="G30" s="491">
        <f>G26-(G27+G28+G29)</f>
        <v>0.12000042200088501</v>
      </c>
      <c r="H30" s="492" t="s">
        <v>306</v>
      </c>
      <c r="I30" s="493"/>
      <c r="K30" s="494"/>
      <c r="L30" s="495"/>
    </row>
    <row r="31" spans="1:13" s="496" customFormat="1" ht="12" thickTop="1">
      <c r="A31" s="488"/>
      <c r="B31" s="522"/>
      <c r="C31" s="522"/>
      <c r="D31" s="488"/>
      <c r="E31" s="488"/>
      <c r="F31" s="488"/>
      <c r="G31" s="523"/>
      <c r="H31" s="492"/>
      <c r="I31" s="493"/>
      <c r="K31" s="494"/>
      <c r="L31" s="495"/>
    </row>
    <row r="32" spans="1:13" s="496" customFormat="1">
      <c r="A32" s="488"/>
      <c r="B32" s="522"/>
      <c r="C32" s="522"/>
      <c r="D32" s="488"/>
      <c r="E32" s="488"/>
      <c r="F32" s="488"/>
      <c r="G32" s="523"/>
      <c r="H32" s="492"/>
      <c r="I32" s="493"/>
      <c r="K32" s="494"/>
      <c r="L32" s="495"/>
    </row>
    <row r="33" spans="1:13" s="496" customFormat="1">
      <c r="A33" s="488"/>
      <c r="B33" s="522"/>
      <c r="C33" s="522"/>
      <c r="D33" s="488"/>
      <c r="E33" s="488"/>
      <c r="F33" s="488"/>
      <c r="G33" s="523"/>
      <c r="H33" s="492"/>
      <c r="I33" s="493"/>
      <c r="K33" s="494"/>
      <c r="L33" s="495"/>
    </row>
    <row r="34" spans="1:13" s="496" customFormat="1" ht="15.75">
      <c r="A34" s="488"/>
      <c r="B34" s="522"/>
      <c r="C34" s="522"/>
      <c r="D34" s="488"/>
      <c r="E34" s="488"/>
      <c r="F34" s="488"/>
      <c r="G34" s="523"/>
      <c r="H34" s="492"/>
      <c r="I34" s="493"/>
      <c r="J34" s="104" t="str">
        <f>bankat!G23</f>
        <v>Perfaqesuesi Ligjor</v>
      </c>
      <c r="K34" s="494"/>
      <c r="L34" s="495"/>
    </row>
    <row r="35" spans="1:13" s="496" customFormat="1" ht="15.75">
      <c r="A35" s="488"/>
      <c r="H35" s="492"/>
      <c r="I35" s="493"/>
      <c r="J35" s="104" t="str">
        <f>bankat!G25</f>
        <v>Olsi BUSHATI</v>
      </c>
      <c r="K35" s="494"/>
      <c r="L35" s="495"/>
    </row>
    <row r="36" spans="1:13" s="496" customFormat="1">
      <c r="A36" s="488"/>
      <c r="B36" s="473" t="s">
        <v>324</v>
      </c>
      <c r="C36" s="464"/>
      <c r="D36" s="464"/>
      <c r="E36" s="464"/>
      <c r="F36" s="464"/>
      <c r="G36" s="464"/>
      <c r="H36" s="464"/>
      <c r="I36" s="493"/>
      <c r="J36" s="497" t="s">
        <v>325</v>
      </c>
      <c r="K36" s="494"/>
      <c r="L36" s="495"/>
      <c r="M36" s="498"/>
    </row>
    <row r="37" spans="1:13" s="496" customFormat="1" ht="12" thickBot="1">
      <c r="A37" s="488"/>
      <c r="B37" s="475" t="s">
        <v>319</v>
      </c>
      <c r="C37" s="475"/>
      <c r="D37" s="475"/>
      <c r="E37" s="475"/>
      <c r="F37" s="475"/>
      <c r="G37" s="476">
        <f>B21+F21</f>
        <v>71108219</v>
      </c>
      <c r="H37" s="463"/>
      <c r="I37" s="493"/>
      <c r="J37" s="499" t="s">
        <v>326</v>
      </c>
      <c r="K37" s="499" t="s">
        <v>327</v>
      </c>
      <c r="L37" s="500" t="s">
        <v>328</v>
      </c>
      <c r="M37" s="498"/>
    </row>
    <row r="38" spans="1:13" s="432" customFormat="1" ht="12" thickTop="1">
      <c r="A38" s="501"/>
      <c r="B38" s="477" t="s">
        <v>329</v>
      </c>
      <c r="G38" s="478">
        <v>727704.36</v>
      </c>
      <c r="H38" s="487"/>
      <c r="I38" s="502"/>
      <c r="J38" s="503">
        <v>61801</v>
      </c>
      <c r="K38" s="504" t="s">
        <v>330</v>
      </c>
      <c r="L38" s="505">
        <f>VLOOKUP(J38,'[10]TB '!A:L,12,FALSE)</f>
        <v>54028005.756000012</v>
      </c>
      <c r="M38" s="504" t="s">
        <v>331</v>
      </c>
    </row>
    <row r="39" spans="1:13" s="432" customFormat="1">
      <c r="A39" s="501"/>
      <c r="B39" s="477" t="s">
        <v>332</v>
      </c>
      <c r="G39" s="478">
        <f>-[10]BK!E15</f>
        <v>-5325000</v>
      </c>
      <c r="I39" s="506"/>
      <c r="J39" s="503">
        <v>613</v>
      </c>
      <c r="K39" s="504" t="s">
        <v>333</v>
      </c>
      <c r="L39" s="505">
        <f>VLOOKUP(J39,'[10]TB '!A:L,12,FALSE)</f>
        <v>2192400</v>
      </c>
      <c r="M39" s="504" t="s">
        <v>331</v>
      </c>
    </row>
    <row r="40" spans="1:13" s="432" customFormat="1">
      <c r="A40" s="501"/>
      <c r="B40" s="477" t="s">
        <v>334</v>
      </c>
      <c r="G40" s="478">
        <f>[10]BK!D15</f>
        <v>11571615.02</v>
      </c>
      <c r="I40" s="502"/>
      <c r="J40" s="503">
        <v>61809</v>
      </c>
      <c r="K40" s="504" t="s">
        <v>335</v>
      </c>
      <c r="L40" s="505">
        <f>VLOOKUP(J40,'[10]TB '!A:L,12,FALSE)</f>
        <v>167423.04000000004</v>
      </c>
      <c r="M40" s="504" t="s">
        <v>331</v>
      </c>
    </row>
    <row r="41" spans="1:13" s="432" customFormat="1">
      <c r="A41" s="501"/>
      <c r="B41" s="477" t="s">
        <v>336</v>
      </c>
      <c r="G41" s="478">
        <v>99739.64</v>
      </c>
      <c r="I41" s="502"/>
      <c r="J41" s="503">
        <v>622</v>
      </c>
      <c r="K41" s="504" t="s">
        <v>337</v>
      </c>
      <c r="L41" s="505">
        <f>VLOOKUP(J41,'[10]TB '!A:L,12,FALSE)</f>
        <v>572427.5</v>
      </c>
      <c r="M41" s="504" t="s">
        <v>331</v>
      </c>
    </row>
    <row r="42" spans="1:13" s="432" customFormat="1">
      <c r="A42" s="501"/>
      <c r="B42" s="481" t="s">
        <v>338</v>
      </c>
      <c r="C42" s="481"/>
      <c r="D42" s="481"/>
      <c r="E42" s="482"/>
      <c r="F42" s="483"/>
      <c r="G42" s="478">
        <f>L38+L39+L40+L41+L42+L55</f>
        <v>64761862.996000014</v>
      </c>
      <c r="H42" s="492"/>
      <c r="I42" s="502"/>
      <c r="J42" s="503">
        <v>623</v>
      </c>
      <c r="K42" s="504" t="s">
        <v>339</v>
      </c>
      <c r="L42" s="505">
        <f>VLOOKUP(J42,'[10]TB '!A:L,12,FALSE)</f>
        <v>7691666.7000000011</v>
      </c>
      <c r="M42" s="504" t="s">
        <v>331</v>
      </c>
    </row>
    <row r="43" spans="1:13" s="432" customFormat="1" ht="12" thickBot="1">
      <c r="A43" s="501"/>
      <c r="B43" s="489" t="s">
        <v>323</v>
      </c>
      <c r="C43" s="489"/>
      <c r="D43" s="490"/>
      <c r="E43" s="490"/>
      <c r="F43" s="490"/>
      <c r="G43" s="491">
        <f>G37-(G42+G39+G40+G41)</f>
        <v>1.343999981880188</v>
      </c>
      <c r="H43" s="492" t="s">
        <v>306</v>
      </c>
      <c r="I43" s="502"/>
      <c r="J43" s="503">
        <v>625</v>
      </c>
      <c r="K43" s="504" t="s">
        <v>340</v>
      </c>
      <c r="L43" s="505">
        <f>VLOOKUP(J43,'[10]TB '!A:L,12,FALSE)</f>
        <v>0</v>
      </c>
      <c r="M43" s="504" t="s">
        <v>331</v>
      </c>
    </row>
    <row r="44" spans="1:13" s="432" customFormat="1" ht="12" thickTop="1">
      <c r="A44" s="501"/>
      <c r="I44" s="502"/>
      <c r="J44" s="503">
        <v>626</v>
      </c>
      <c r="K44" s="504" t="s">
        <v>341</v>
      </c>
      <c r="L44" s="505">
        <f>VLOOKUP(J44,'[10]TB '!A:L,12,FALSE)</f>
        <v>1192.9899999999998</v>
      </c>
      <c r="M44" s="504" t="s">
        <v>331</v>
      </c>
    </row>
    <row r="45" spans="1:13" s="464" customFormat="1">
      <c r="A45" s="507"/>
      <c r="B45" s="432"/>
      <c r="C45" s="432"/>
      <c r="D45" s="432"/>
      <c r="E45" s="432"/>
      <c r="F45" s="432"/>
      <c r="G45" s="508"/>
      <c r="H45" s="432"/>
      <c r="I45" s="509"/>
      <c r="J45" s="503">
        <v>628</v>
      </c>
      <c r="K45" s="504" t="s">
        <v>1</v>
      </c>
      <c r="L45" s="505">
        <f>VLOOKUP(J45,'[10]TB '!A:L,12,FALSE)</f>
        <v>36963.139999999963</v>
      </c>
      <c r="M45" s="504" t="s">
        <v>331</v>
      </c>
    </row>
    <row r="46" spans="1:13" s="464" customFormat="1">
      <c r="B46" s="473" t="s">
        <v>160</v>
      </c>
      <c r="C46" s="432"/>
      <c r="D46" s="432"/>
      <c r="E46" s="432"/>
      <c r="F46" s="432"/>
      <c r="G46" s="431"/>
      <c r="H46" s="463"/>
      <c r="J46" s="503">
        <v>634</v>
      </c>
      <c r="K46" s="504" t="s">
        <v>342</v>
      </c>
      <c r="L46" s="505">
        <f>VLOOKUP(J46,'[10]TB '!A:L,12,FALSE)</f>
        <v>152252.93000000005</v>
      </c>
      <c r="M46" s="504" t="s">
        <v>331</v>
      </c>
    </row>
    <row r="47" spans="1:13" s="433" customFormat="1">
      <c r="A47" s="462"/>
      <c r="B47" s="475" t="s">
        <v>319</v>
      </c>
      <c r="C47" s="475"/>
      <c r="D47" s="475"/>
      <c r="E47" s="475"/>
      <c r="F47" s="475"/>
      <c r="G47" s="476">
        <f>[10]BK!D32</f>
        <v>126228.44999998622</v>
      </c>
      <c r="H47" s="487"/>
      <c r="I47" s="463"/>
      <c r="J47" s="503">
        <v>641</v>
      </c>
      <c r="K47" s="504" t="s">
        <v>343</v>
      </c>
      <c r="L47" s="505">
        <f>VLOOKUP(J47,'[10]TB '!A:L,12,FALSE)</f>
        <v>-62614</v>
      </c>
      <c r="M47" s="504"/>
    </row>
    <row r="48" spans="1:13" s="487" customFormat="1">
      <c r="A48" s="480"/>
      <c r="B48" s="481" t="s">
        <v>322</v>
      </c>
      <c r="C48" s="481"/>
      <c r="D48" s="481"/>
      <c r="E48" s="482"/>
      <c r="F48" s="483"/>
      <c r="G48" s="485">
        <f>'[11]TB '!H31</f>
        <v>-126229.8200000003</v>
      </c>
      <c r="H48" s="432"/>
      <c r="I48" s="510"/>
      <c r="J48" s="503">
        <v>64101</v>
      </c>
      <c r="K48" s="504" t="s">
        <v>344</v>
      </c>
      <c r="L48" s="505">
        <f>VLOOKUP(J48,'[10]TB '!A:L,12,FALSE)</f>
        <v>3162942.9100000011</v>
      </c>
      <c r="M48" s="504"/>
    </row>
    <row r="49" spans="1:13" s="496" customFormat="1" ht="12" thickBot="1">
      <c r="A49" s="488"/>
      <c r="B49" s="489" t="s">
        <v>323</v>
      </c>
      <c r="C49" s="489"/>
      <c r="D49" s="490"/>
      <c r="E49" s="490"/>
      <c r="F49" s="490"/>
      <c r="G49" s="491">
        <f>G47+G48</f>
        <v>-1.3700000140815973</v>
      </c>
      <c r="H49" s="492" t="s">
        <v>306</v>
      </c>
      <c r="I49" s="493"/>
      <c r="J49" s="503">
        <v>644</v>
      </c>
      <c r="K49" s="504" t="s">
        <v>345</v>
      </c>
      <c r="L49" s="505">
        <f>VLOOKUP(J49,'[10]TB '!A:L,12,FALSE)</f>
        <v>-29356.400000000001</v>
      </c>
      <c r="M49" s="504"/>
    </row>
    <row r="50" spans="1:13" s="432" customFormat="1" ht="12" thickTop="1">
      <c r="I50" s="511"/>
      <c r="J50" s="503">
        <v>64401</v>
      </c>
      <c r="K50" s="504" t="s">
        <v>346</v>
      </c>
      <c r="L50" s="505">
        <f>VLOOKUP(J50,'[10]TB '!A:L,12,FALSE)</f>
        <v>297910.30999999994</v>
      </c>
      <c r="M50" s="504"/>
    </row>
    <row r="51" spans="1:13" s="432" customFormat="1">
      <c r="I51" s="511"/>
      <c r="J51" s="503">
        <v>657</v>
      </c>
      <c r="K51" s="504" t="s">
        <v>347</v>
      </c>
      <c r="L51" s="505">
        <f>VLOOKUP(J51,'[10]TB '!A:L,12,FALSE)</f>
        <v>563</v>
      </c>
      <c r="M51" s="504"/>
    </row>
    <row r="52" spans="1:13" s="432" customFormat="1">
      <c r="C52" s="512"/>
      <c r="G52" s="511"/>
      <c r="I52" s="513"/>
      <c r="J52" s="503">
        <v>669</v>
      </c>
      <c r="K52" s="504" t="s">
        <v>348</v>
      </c>
      <c r="L52" s="505">
        <f>VLOOKUP(J52,'[10]TB '!A:L,12,FALSE)</f>
        <v>9166.5700000000361</v>
      </c>
      <c r="M52" s="504"/>
    </row>
    <row r="53" spans="1:13" s="432" customFormat="1">
      <c r="G53" s="511"/>
      <c r="I53" s="513"/>
      <c r="J53" s="503">
        <v>6811</v>
      </c>
      <c r="K53" s="504" t="s">
        <v>349</v>
      </c>
      <c r="L53" s="505">
        <f>VLOOKUP(J53,'[10]TB '!A:L,12,FALSE)</f>
        <v>1823496.34</v>
      </c>
      <c r="M53" s="504"/>
    </row>
    <row r="54" spans="1:13" s="432" customFormat="1">
      <c r="C54" s="513"/>
      <c r="G54" s="511"/>
      <c r="J54" s="503">
        <v>694</v>
      </c>
      <c r="K54" s="504" t="s">
        <v>350</v>
      </c>
      <c r="L54" s="505">
        <f>VLOOKUP(J54,'[10]TB '!A:L,12,FALSE)</f>
        <v>4528920.7188046193</v>
      </c>
      <c r="M54" s="504"/>
    </row>
    <row r="55" spans="1:13" s="432" customFormat="1">
      <c r="C55" s="513"/>
      <c r="G55" s="511"/>
      <c r="J55" s="503">
        <v>621</v>
      </c>
      <c r="K55" s="504" t="s">
        <v>351</v>
      </c>
      <c r="L55" s="505">
        <f>VLOOKUP(J55,'[10]TB '!A:L,12,FALSE)</f>
        <v>109940</v>
      </c>
      <c r="M55" s="504" t="s">
        <v>352</v>
      </c>
    </row>
    <row r="56" spans="1:13" s="432" customFormat="1" ht="12" thickBot="1">
      <c r="J56" s="514"/>
      <c r="K56" s="514" t="s">
        <v>116</v>
      </c>
      <c r="L56" s="515">
        <f>SUM(L38:L55)</f>
        <v>74683301.504804626</v>
      </c>
    </row>
    <row r="57" spans="1:13" s="432" customFormat="1" ht="12" thickTop="1">
      <c r="K57" s="516"/>
      <c r="L57" s="517"/>
    </row>
    <row r="58" spans="1:13" s="432" customFormat="1"/>
    <row r="59" spans="1:13" s="432" customFormat="1"/>
    <row r="60" spans="1:13" s="432" customFormat="1"/>
    <row r="61" spans="1:13" s="432" customFormat="1"/>
    <row r="62" spans="1:13" s="432" customFormat="1"/>
    <row r="63" spans="1:13" s="432" customFormat="1"/>
    <row r="64" spans="1:13" s="432" customFormat="1"/>
    <row r="65" s="432" customFormat="1"/>
    <row r="66" s="432" customFormat="1"/>
    <row r="67" s="432" customFormat="1"/>
    <row r="68" s="432" customFormat="1"/>
    <row r="69" s="432" customFormat="1"/>
    <row r="70" s="432" customFormat="1"/>
  </sheetData>
  <mergeCells count="5">
    <mergeCell ref="A4:K4"/>
    <mergeCell ref="A6:A8"/>
    <mergeCell ref="B6:F6"/>
    <mergeCell ref="G6:I6"/>
    <mergeCell ref="I7:I8"/>
  </mergeCells>
  <pageMargins left="0.25" right="0.2" top="0.98425196850393704" bottom="0.98425196850393704" header="0.51181102362204722" footer="0.51181102362204722"/>
  <pageSetup orientation="landscape" r:id="rId1"/>
  <headerFooter alignWithMargins="0"/>
  <legacyDrawing r:id="rId2"/>
  <oleObjects>
    <oleObject progId="Acrobat Document" dvAspect="DVASPECT_ICON" shapeId="4097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H58"/>
  <sheetViews>
    <sheetView tabSelected="1" topLeftCell="A46" workbookViewId="0">
      <selection activeCell="L55" sqref="L55"/>
    </sheetView>
  </sheetViews>
  <sheetFormatPr defaultRowHeight="12.75"/>
  <cols>
    <col min="1" max="1" width="5.85546875" style="4" customWidth="1"/>
    <col min="2" max="2" width="48.28515625" style="4" customWidth="1"/>
    <col min="3" max="3" width="18.5703125" style="44" customWidth="1"/>
    <col min="4" max="4" width="16.28515625" style="4" customWidth="1"/>
    <col min="5" max="6" width="9.140625" style="4"/>
    <col min="7" max="7" width="10.85546875" style="4" customWidth="1"/>
    <col min="8" max="8" width="8.5703125" style="4" bestFit="1" customWidth="1"/>
    <col min="9" max="9" width="3.140625" style="4" customWidth="1"/>
    <col min="10" max="16384" width="9.140625" style="4"/>
  </cols>
  <sheetData>
    <row r="1" spans="1:8" ht="19.5" customHeight="1">
      <c r="A1" s="1" t="s">
        <v>219</v>
      </c>
      <c r="B1" s="1"/>
      <c r="C1" s="2"/>
      <c r="D1" s="3"/>
      <c r="E1" s="3"/>
    </row>
    <row r="2" spans="1:8" ht="19.5" customHeight="1">
      <c r="A2" s="5" t="s">
        <v>125</v>
      </c>
      <c r="B2" s="5" t="s">
        <v>214</v>
      </c>
      <c r="C2" s="2"/>
      <c r="D2" s="3"/>
      <c r="E2" s="3"/>
    </row>
    <row r="3" spans="1:8" ht="19.5" customHeight="1">
      <c r="A3" s="5" t="s">
        <v>253</v>
      </c>
      <c r="B3" s="5"/>
      <c r="C3" s="5"/>
    </row>
    <row r="4" spans="1:8" ht="9" customHeight="1" thickBot="1">
      <c r="A4" s="6"/>
      <c r="B4" s="6"/>
      <c r="C4" s="6"/>
    </row>
    <row r="5" spans="1:8" ht="18" customHeight="1" thickBot="1">
      <c r="A5" s="7"/>
      <c r="B5" s="8" t="s">
        <v>11</v>
      </c>
      <c r="C5" s="9" t="s">
        <v>254</v>
      </c>
      <c r="D5" s="10" t="s">
        <v>208</v>
      </c>
    </row>
    <row r="6" spans="1:8" ht="13.5" thickBot="1">
      <c r="A6" s="11" t="s">
        <v>12</v>
      </c>
      <c r="B6" s="12" t="s">
        <v>13</v>
      </c>
      <c r="C6" s="13">
        <f>SUM(C7:C12)</f>
        <v>77145027.239999995</v>
      </c>
      <c r="D6" s="13">
        <f>SUM(D7:D12)</f>
        <v>24089907</v>
      </c>
    </row>
    <row r="7" spans="1:8">
      <c r="A7" s="14">
        <v>1</v>
      </c>
      <c r="B7" s="15" t="s">
        <v>6</v>
      </c>
      <c r="C7" s="16">
        <v>540285</v>
      </c>
      <c r="D7" s="16">
        <v>705182</v>
      </c>
    </row>
    <row r="8" spans="1:8">
      <c r="A8" s="18">
        <v>2</v>
      </c>
      <c r="B8" s="18" t="s">
        <v>14</v>
      </c>
      <c r="C8" s="16">
        <v>63740006</v>
      </c>
      <c r="D8" s="16">
        <v>16240590</v>
      </c>
    </row>
    <row r="9" spans="1:8">
      <c r="A9" s="18">
        <v>5</v>
      </c>
      <c r="B9" s="18" t="s">
        <v>192</v>
      </c>
      <c r="C9" s="16">
        <f>[8]BK!$D$14+[8]BK!$D$17</f>
        <v>1293121.2399999974</v>
      </c>
      <c r="D9" s="16">
        <v>1234055</v>
      </c>
      <c r="H9" s="148"/>
    </row>
    <row r="10" spans="1:8">
      <c r="A10" s="18">
        <v>4</v>
      </c>
      <c r="B10" s="18" t="s">
        <v>15</v>
      </c>
      <c r="C10" s="16">
        <v>0</v>
      </c>
      <c r="D10" s="16">
        <v>277040</v>
      </c>
    </row>
    <row r="11" spans="1:8">
      <c r="A11" s="18">
        <v>7</v>
      </c>
      <c r="B11" s="20" t="s">
        <v>193</v>
      </c>
      <c r="C11" s="16">
        <v>11571615</v>
      </c>
      <c r="D11" s="16">
        <v>5325000</v>
      </c>
      <c r="G11" s="21"/>
    </row>
    <row r="12" spans="1:8" ht="13.5" thickBot="1">
      <c r="A12" s="18">
        <v>8</v>
      </c>
      <c r="B12" s="22" t="s">
        <v>7</v>
      </c>
      <c r="C12" s="16">
        <v>0</v>
      </c>
      <c r="D12" s="16">
        <v>308040</v>
      </c>
      <c r="G12" s="21"/>
    </row>
    <row r="13" spans="1:8" ht="13.5" thickBot="1">
      <c r="A13" s="12" t="s">
        <v>16</v>
      </c>
      <c r="B13" s="12" t="s">
        <v>17</v>
      </c>
      <c r="C13" s="13">
        <f>SUM(C14:C19)</f>
        <v>11681371</v>
      </c>
      <c r="D13" s="13">
        <f>SUM(D14:D19)</f>
        <v>13504867</v>
      </c>
    </row>
    <row r="14" spans="1:8">
      <c r="A14" s="23">
        <v>1</v>
      </c>
      <c r="B14" s="24" t="s">
        <v>18</v>
      </c>
      <c r="C14" s="16">
        <v>0</v>
      </c>
      <c r="D14" s="25">
        <v>0</v>
      </c>
    </row>
    <row r="15" spans="1:8">
      <c r="A15" s="20">
        <v>2</v>
      </c>
      <c r="B15" s="18" t="s">
        <v>3</v>
      </c>
      <c r="C15" s="16">
        <v>11681371</v>
      </c>
      <c r="D15" s="16">
        <v>13504867</v>
      </c>
    </row>
    <row r="16" spans="1:8">
      <c r="A16" s="20">
        <v>3</v>
      </c>
      <c r="B16" s="18" t="s">
        <v>19</v>
      </c>
      <c r="C16" s="16">
        <v>0</v>
      </c>
      <c r="D16" s="26">
        <v>0</v>
      </c>
    </row>
    <row r="17" spans="1:8">
      <c r="A17" s="20">
        <v>4</v>
      </c>
      <c r="B17" s="18" t="s">
        <v>9</v>
      </c>
      <c r="C17" s="16">
        <v>0</v>
      </c>
      <c r="D17" s="26">
        <v>0</v>
      </c>
    </row>
    <row r="18" spans="1:8">
      <c r="A18" s="20">
        <v>5</v>
      </c>
      <c r="B18" s="18" t="s">
        <v>20</v>
      </c>
      <c r="C18" s="16">
        <v>0</v>
      </c>
      <c r="D18" s="26">
        <v>0</v>
      </c>
    </row>
    <row r="19" spans="1:8" ht="13.5" thickBot="1">
      <c r="A19" s="20">
        <v>6</v>
      </c>
      <c r="B19" s="18" t="s">
        <v>194</v>
      </c>
      <c r="C19" s="16">
        <v>0</v>
      </c>
      <c r="D19" s="26">
        <v>0</v>
      </c>
    </row>
    <row r="20" spans="1:8" ht="16.5" thickBot="1">
      <c r="A20" s="27"/>
      <c r="B20" s="28" t="s">
        <v>21</v>
      </c>
      <c r="C20" s="376">
        <f>C6+C13</f>
        <v>88826398.239999995</v>
      </c>
      <c r="D20" s="376">
        <f>D6+D13</f>
        <v>37594774</v>
      </c>
    </row>
    <row r="21" spans="1:8" ht="20.25" customHeight="1" thickBot="1">
      <c r="A21" s="29"/>
      <c r="B21" s="8" t="s">
        <v>22</v>
      </c>
      <c r="C21" s="377">
        <f>C37+C49</f>
        <v>88826398.449999988</v>
      </c>
      <c r="D21" s="377">
        <f>D37+D38</f>
        <v>37594774</v>
      </c>
    </row>
    <row r="22" spans="1:8" ht="13.5" thickBot="1">
      <c r="A22" s="30" t="s">
        <v>12</v>
      </c>
      <c r="B22" s="31" t="s">
        <v>23</v>
      </c>
      <c r="C22" s="13">
        <f>SUM(C23:C30)</f>
        <v>37641167.76880461</v>
      </c>
      <c r="D22" s="13">
        <f>SUM(D23:D30)</f>
        <v>27686886</v>
      </c>
    </row>
    <row r="23" spans="1:8">
      <c r="A23" s="32">
        <v>1</v>
      </c>
      <c r="B23" s="24" t="s">
        <v>4</v>
      </c>
      <c r="C23" s="384">
        <v>7124570</v>
      </c>
      <c r="D23" s="33">
        <v>7403192</v>
      </c>
    </row>
    <row r="24" spans="1:8">
      <c r="A24" s="34">
        <v>2</v>
      </c>
      <c r="B24" s="35" t="s">
        <v>221</v>
      </c>
      <c r="C24" s="383">
        <v>0</v>
      </c>
      <c r="D24" s="26">
        <v>0</v>
      </c>
    </row>
    <row r="25" spans="1:8">
      <c r="A25" s="34">
        <v>3</v>
      </c>
      <c r="B25" s="18" t="s">
        <v>222</v>
      </c>
      <c r="C25" s="383">
        <v>40314</v>
      </c>
      <c r="D25" s="26">
        <v>17239</v>
      </c>
    </row>
    <row r="26" spans="1:8">
      <c r="A26" s="34">
        <v>4</v>
      </c>
      <c r="B26" s="14" t="s">
        <v>5</v>
      </c>
      <c r="C26" s="383">
        <v>80789</v>
      </c>
      <c r="D26" s="26">
        <v>40021</v>
      </c>
    </row>
    <row r="27" spans="1:8">
      <c r="A27" s="34">
        <v>5</v>
      </c>
      <c r="B27" s="35" t="s">
        <v>223</v>
      </c>
      <c r="C27" s="383">
        <f>[8]BK!$D$32+[8]BK!$D$33</f>
        <v>1190070.7688046051</v>
      </c>
      <c r="D27" s="26">
        <v>2129018</v>
      </c>
      <c r="H27" s="148"/>
    </row>
    <row r="28" spans="1:8">
      <c r="A28" s="34">
        <v>6</v>
      </c>
      <c r="B28" s="35" t="s">
        <v>10</v>
      </c>
      <c r="C28" s="383">
        <v>0</v>
      </c>
      <c r="D28" s="26">
        <v>3</v>
      </c>
    </row>
    <row r="29" spans="1:8">
      <c r="A29" s="34">
        <v>7</v>
      </c>
      <c r="B29" s="35" t="s">
        <v>224</v>
      </c>
      <c r="C29" s="383">
        <v>29205424</v>
      </c>
      <c r="D29" s="26">
        <v>18097413</v>
      </c>
    </row>
    <row r="30" spans="1:8" ht="13.5" thickBot="1">
      <c r="A30" s="34">
        <v>8</v>
      </c>
      <c r="B30" s="36" t="s">
        <v>228</v>
      </c>
      <c r="C30" s="26">
        <v>0</v>
      </c>
      <c r="D30" s="26">
        <v>0</v>
      </c>
    </row>
    <row r="31" spans="1:8" ht="13.5" thickBot="1">
      <c r="A31" s="30" t="s">
        <v>16</v>
      </c>
      <c r="B31" s="37" t="s">
        <v>24</v>
      </c>
      <c r="C31" s="13">
        <f>SUM(C32:C36)</f>
        <v>23194882</v>
      </c>
      <c r="D31" s="13">
        <f>SUM(D32:D36)</f>
        <v>23194882</v>
      </c>
    </row>
    <row r="32" spans="1:8">
      <c r="A32" s="38">
        <v>1</v>
      </c>
      <c r="B32" s="24" t="s">
        <v>25</v>
      </c>
      <c r="C32" s="33"/>
      <c r="D32" s="33"/>
    </row>
    <row r="33" spans="1:8">
      <c r="A33" s="39">
        <v>2</v>
      </c>
      <c r="B33" s="18" t="s">
        <v>26</v>
      </c>
      <c r="C33" s="26"/>
      <c r="D33" s="26">
        <v>0</v>
      </c>
    </row>
    <row r="34" spans="1:8">
      <c r="A34" s="39">
        <v>3</v>
      </c>
      <c r="B34" s="18" t="s">
        <v>33</v>
      </c>
      <c r="C34" s="26"/>
      <c r="D34" s="26">
        <v>0</v>
      </c>
    </row>
    <row r="35" spans="1:8">
      <c r="A35" s="39">
        <v>4</v>
      </c>
      <c r="B35" s="18" t="s">
        <v>225</v>
      </c>
      <c r="C35" s="26">
        <v>1767866</v>
      </c>
      <c r="D35" s="26">
        <v>1767866</v>
      </c>
    </row>
    <row r="36" spans="1:8" ht="13.5" thickBot="1">
      <c r="A36" s="39">
        <v>5</v>
      </c>
      <c r="B36" s="20" t="s">
        <v>226</v>
      </c>
      <c r="C36" s="26">
        <v>21427016</v>
      </c>
      <c r="D36" s="26">
        <v>21427016</v>
      </c>
    </row>
    <row r="37" spans="1:8" ht="15.75" customHeight="1" thickBot="1">
      <c r="A37" s="533" t="s">
        <v>27</v>
      </c>
      <c r="B37" s="534"/>
      <c r="C37" s="376">
        <f>C22+C31</f>
        <v>60836049.76880461</v>
      </c>
      <c r="D37" s="376">
        <f>D22+D31</f>
        <v>50881768</v>
      </c>
    </row>
    <row r="38" spans="1:8" ht="15" customHeight="1" thickBot="1">
      <c r="A38" s="40" t="s">
        <v>28</v>
      </c>
      <c r="B38" s="41" t="s">
        <v>29</v>
      </c>
      <c r="C38" s="378">
        <f>SUM(C39:C48)</f>
        <v>27990348.681195382</v>
      </c>
      <c r="D38" s="378">
        <f>SUM(D39:D48)</f>
        <v>-13286994</v>
      </c>
    </row>
    <row r="39" spans="1:8">
      <c r="A39" s="38">
        <v>1</v>
      </c>
      <c r="B39" s="24" t="s">
        <v>30</v>
      </c>
      <c r="C39" s="33">
        <v>0</v>
      </c>
      <c r="D39" s="33">
        <v>0</v>
      </c>
    </row>
    <row r="40" spans="1:8">
      <c r="A40" s="39">
        <v>2</v>
      </c>
      <c r="B40" s="18" t="s">
        <v>31</v>
      </c>
      <c r="C40" s="26"/>
      <c r="D40" s="26"/>
    </row>
    <row r="41" spans="1:8">
      <c r="A41" s="39">
        <v>3</v>
      </c>
      <c r="B41" s="18" t="s">
        <v>2</v>
      </c>
      <c r="C41" s="26">
        <v>300000</v>
      </c>
      <c r="D41" s="26">
        <v>300000</v>
      </c>
    </row>
    <row r="42" spans="1:8">
      <c r="A42" s="39">
        <v>4</v>
      </c>
      <c r="B42" s="18" t="s">
        <v>32</v>
      </c>
      <c r="C42" s="26">
        <v>0</v>
      </c>
      <c r="D42" s="26">
        <v>0</v>
      </c>
    </row>
    <row r="43" spans="1:8">
      <c r="A43" s="39">
        <v>5</v>
      </c>
      <c r="B43" s="18" t="s">
        <v>33</v>
      </c>
      <c r="C43" s="26">
        <v>0</v>
      </c>
      <c r="D43" s="26">
        <v>0</v>
      </c>
    </row>
    <row r="44" spans="1:8">
      <c r="A44" s="39">
        <v>6</v>
      </c>
      <c r="B44" s="18" t="s">
        <v>34</v>
      </c>
      <c r="C44" s="26">
        <v>0</v>
      </c>
      <c r="D44" s="26">
        <v>0</v>
      </c>
    </row>
    <row r="45" spans="1:8">
      <c r="A45" s="39">
        <v>7</v>
      </c>
      <c r="B45" s="18" t="s">
        <v>35</v>
      </c>
      <c r="C45" s="26">
        <v>278018</v>
      </c>
      <c r="D45" s="26">
        <v>0</v>
      </c>
    </row>
    <row r="46" spans="1:8">
      <c r="A46" s="39">
        <v>8</v>
      </c>
      <c r="B46" s="18" t="s">
        <v>229</v>
      </c>
      <c r="C46" s="26">
        <v>5218912</v>
      </c>
      <c r="D46" s="26">
        <v>278018</v>
      </c>
    </row>
    <row r="47" spans="1:8">
      <c r="A47" s="39">
        <v>9</v>
      </c>
      <c r="B47" s="18" t="s">
        <v>227</v>
      </c>
      <c r="C47" s="26">
        <v>0</v>
      </c>
      <c r="D47" s="26">
        <v>-19083924</v>
      </c>
    </row>
    <row r="48" spans="1:8" ht="13.5" thickBot="1">
      <c r="A48" s="42">
        <v>10</v>
      </c>
      <c r="B48" s="36" t="s">
        <v>8</v>
      </c>
      <c r="C48" s="285">
        <f>'PASQYRA E TE ARDHURAVE'!C25</f>
        <v>22193418.681195382</v>
      </c>
      <c r="D48" s="285">
        <v>5218912</v>
      </c>
      <c r="H48" s="148"/>
    </row>
    <row r="49" spans="1:4" ht="13.5" thickBot="1">
      <c r="A49" s="27"/>
      <c r="B49" s="43" t="s">
        <v>36</v>
      </c>
      <c r="C49" s="376">
        <f>SUM(C40:C48)</f>
        <v>27990348.681195382</v>
      </c>
      <c r="D49" s="376">
        <f>SUM(D40:D48)</f>
        <v>-13286994</v>
      </c>
    </row>
    <row r="50" spans="1:4" ht="18" customHeight="1" thickBot="1">
      <c r="A50" s="531" t="s">
        <v>37</v>
      </c>
      <c r="B50" s="532"/>
      <c r="C50" s="376">
        <f>C37+C49</f>
        <v>88826398.449999988</v>
      </c>
      <c r="D50" s="376">
        <f>D37+D49</f>
        <v>37594774</v>
      </c>
    </row>
    <row r="51" spans="1:4" ht="6.75" customHeight="1"/>
    <row r="52" spans="1:4" ht="12.75" customHeight="1">
      <c r="A52" s="48" t="s">
        <v>258</v>
      </c>
      <c r="B52" s="322"/>
    </row>
    <row r="53" spans="1:4" ht="12.75" customHeight="1">
      <c r="B53" s="313" t="s">
        <v>282</v>
      </c>
      <c r="C53" s="45" t="s">
        <v>38</v>
      </c>
    </row>
    <row r="54" spans="1:4" ht="12.75" customHeight="1">
      <c r="B54" s="313" t="s">
        <v>259</v>
      </c>
      <c r="C54" s="45"/>
    </row>
    <row r="55" spans="1:4" ht="12" customHeight="1">
      <c r="B55" s="369" t="s">
        <v>283</v>
      </c>
      <c r="C55" s="45" t="s">
        <v>220</v>
      </c>
    </row>
    <row r="56" spans="1:4">
      <c r="B56" s="313"/>
    </row>
    <row r="57" spans="1:4">
      <c r="B57" s="322"/>
    </row>
    <row r="58" spans="1:4">
      <c r="C58" s="214"/>
    </row>
  </sheetData>
  <mergeCells count="2">
    <mergeCell ref="A50:B50"/>
    <mergeCell ref="A37:B37"/>
  </mergeCells>
  <phoneticPr fontId="3" type="noConversion"/>
  <pageMargins left="0.75" right="0.75" top="0.6" bottom="0.33" header="0.5" footer="0.4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H39"/>
  <sheetViews>
    <sheetView workbookViewId="0">
      <pane ySplit="5" topLeftCell="A15" activePane="bottomLeft" state="frozen"/>
      <selection pane="bottomLeft" activeCell="C20" activeCellId="1" sqref="C11:C14 C20"/>
    </sheetView>
  </sheetViews>
  <sheetFormatPr defaultRowHeight="12.75"/>
  <cols>
    <col min="1" max="1" width="4.85546875" style="4" customWidth="1"/>
    <col min="2" max="2" width="65.28515625" style="4" customWidth="1"/>
    <col min="3" max="3" width="17.7109375" style="4" customWidth="1"/>
    <col min="4" max="4" width="19.28515625" style="4" customWidth="1"/>
    <col min="5" max="5" width="10" style="4" bestFit="1" customWidth="1"/>
    <col min="6" max="6" width="11" style="4" bestFit="1" customWidth="1"/>
    <col min="7" max="16384" width="9.140625" style="4"/>
  </cols>
  <sheetData>
    <row r="1" spans="1:7" ht="18.75">
      <c r="A1" s="46" t="str">
        <f>'Bilanci '!A1</f>
        <v xml:space="preserve"> "STAR TV" shpk</v>
      </c>
      <c r="B1" s="46"/>
      <c r="C1" s="47"/>
      <c r="D1" s="47"/>
    </row>
    <row r="2" spans="1:7" ht="18.75">
      <c r="A2" s="46"/>
      <c r="B2" s="46"/>
      <c r="C2" s="47"/>
      <c r="D2" s="47"/>
    </row>
    <row r="3" spans="1:7" ht="18.75">
      <c r="A3" s="46" t="s">
        <v>39</v>
      </c>
      <c r="B3" s="47"/>
      <c r="D3" s="47"/>
    </row>
    <row r="4" spans="1:7" ht="18.75">
      <c r="A4" s="46" t="s">
        <v>253</v>
      </c>
      <c r="B4" s="47"/>
      <c r="C4" s="46"/>
      <c r="D4" s="47"/>
    </row>
    <row r="5" spans="1:7" ht="13.5" thickBot="1">
      <c r="A5" s="48" t="s">
        <v>40</v>
      </c>
      <c r="C5" s="48"/>
    </row>
    <row r="6" spans="1:7" ht="18" customHeight="1" thickBot="1">
      <c r="A6" s="49"/>
      <c r="B6" s="49"/>
      <c r="C6" s="50" t="s">
        <v>249</v>
      </c>
      <c r="D6" s="367" t="s">
        <v>208</v>
      </c>
    </row>
    <row r="7" spans="1:7" ht="18.75" customHeight="1" thickBot="1">
      <c r="A7" s="51"/>
      <c r="B7" s="52" t="s">
        <v>41</v>
      </c>
      <c r="C7" s="323">
        <f>SUM(C8:C9)</f>
        <v>114328807</v>
      </c>
      <c r="D7" s="323">
        <f>SUM(D8:D9)</f>
        <v>57272596</v>
      </c>
    </row>
    <row r="8" spans="1:7" ht="15.75">
      <c r="A8" s="53">
        <v>1</v>
      </c>
      <c r="B8" s="54" t="s">
        <v>230</v>
      </c>
      <c r="C8" s="55">
        <v>114328807</v>
      </c>
      <c r="D8" s="55">
        <v>57272596</v>
      </c>
    </row>
    <row r="9" spans="1:7" ht="17.25" customHeight="1">
      <c r="A9" s="57">
        <v>2</v>
      </c>
      <c r="B9" s="58" t="s">
        <v>231</v>
      </c>
      <c r="C9" s="59"/>
      <c r="D9" s="59">
        <v>0</v>
      </c>
    </row>
    <row r="10" spans="1:7" ht="28.5" customHeight="1">
      <c r="A10" s="57">
        <v>3</v>
      </c>
      <c r="B10" s="58" t="s">
        <v>42</v>
      </c>
      <c r="C10" s="60"/>
      <c r="D10" s="60">
        <v>0</v>
      </c>
    </row>
    <row r="11" spans="1:7" s="61" customFormat="1" ht="15.75">
      <c r="A11" s="58"/>
      <c r="B11" s="58" t="s">
        <v>232</v>
      </c>
      <c r="C11" s="59">
        <v>-54339815</v>
      </c>
      <c r="D11" s="59">
        <v>-46043793</v>
      </c>
      <c r="F11" s="62"/>
      <c r="G11" s="62"/>
    </row>
    <row r="12" spans="1:7" ht="15.75">
      <c r="A12" s="63"/>
      <c r="B12" s="63" t="s">
        <v>43</v>
      </c>
      <c r="C12" s="59">
        <v>-10890060</v>
      </c>
      <c r="D12" s="59">
        <v>-824895</v>
      </c>
    </row>
    <row r="13" spans="1:7" ht="15.75">
      <c r="A13" s="63"/>
      <c r="B13" s="63" t="s">
        <v>44</v>
      </c>
      <c r="C13" s="59">
        <v>-3368883</v>
      </c>
      <c r="D13" s="59">
        <v>-2311330</v>
      </c>
    </row>
    <row r="14" spans="1:7" ht="16.5" thickBot="1">
      <c r="A14" s="64"/>
      <c r="B14" s="64" t="s">
        <v>45</v>
      </c>
      <c r="C14" s="270">
        <v>-1823496</v>
      </c>
      <c r="D14" s="270">
        <v>-2104419</v>
      </c>
    </row>
    <row r="15" spans="1:7" ht="16.5" thickBot="1">
      <c r="A15" s="52"/>
      <c r="B15" s="52" t="s">
        <v>46</v>
      </c>
      <c r="C15" s="286">
        <f>SUM(C8:C14)</f>
        <v>43906553</v>
      </c>
      <c r="D15" s="286">
        <f>SUM(D8:D14)</f>
        <v>5988159</v>
      </c>
      <c r="F15" s="375"/>
      <c r="G15" s="148"/>
    </row>
    <row r="16" spans="1:7" ht="9" customHeight="1" thickBot="1">
      <c r="A16" s="66"/>
      <c r="B16" s="66"/>
      <c r="C16" s="56"/>
      <c r="D16" s="56"/>
    </row>
    <row r="17" spans="1:8" ht="15.75">
      <c r="A17" s="67"/>
      <c r="B17" s="68" t="s">
        <v>233</v>
      </c>
      <c r="C17" s="69"/>
      <c r="D17" s="69">
        <v>0</v>
      </c>
    </row>
    <row r="18" spans="1:8" ht="15.75">
      <c r="A18" s="70"/>
      <c r="B18" s="63" t="s">
        <v>195</v>
      </c>
      <c r="C18" s="60"/>
      <c r="D18" s="60">
        <v>0</v>
      </c>
    </row>
    <row r="19" spans="1:8" ht="15.75">
      <c r="A19" s="71"/>
      <c r="B19" s="72" t="s">
        <v>47</v>
      </c>
      <c r="C19" s="268">
        <v>485</v>
      </c>
      <c r="D19" s="268">
        <v>118441</v>
      </c>
    </row>
    <row r="20" spans="1:8" ht="16.5" thickBot="1">
      <c r="A20" s="74"/>
      <c r="B20" s="75" t="s">
        <v>48</v>
      </c>
      <c r="C20" s="76">
        <v>-9167</v>
      </c>
      <c r="D20" s="76">
        <v>-124176</v>
      </c>
    </row>
    <row r="21" spans="1:8" ht="16.5" thickBot="1">
      <c r="A21" s="77"/>
      <c r="B21" s="78" t="s">
        <v>49</v>
      </c>
      <c r="C21" s="287">
        <f>SUM(C15:C20)</f>
        <v>43897871</v>
      </c>
      <c r="D21" s="287">
        <f>SUM(D15:D20)</f>
        <v>5982424</v>
      </c>
    </row>
    <row r="22" spans="1:8" ht="16.5" thickBot="1">
      <c r="A22" s="77"/>
      <c r="B22" s="78" t="s">
        <v>260</v>
      </c>
      <c r="C22" s="287">
        <v>-19083924</v>
      </c>
      <c r="D22" s="287"/>
    </row>
    <row r="23" spans="1:8" ht="16.5" thickBot="1">
      <c r="A23" s="77"/>
      <c r="B23" s="78" t="s">
        <v>49</v>
      </c>
      <c r="C23" s="287">
        <f>C21+C22</f>
        <v>24813947</v>
      </c>
      <c r="D23" s="287"/>
    </row>
    <row r="24" spans="1:8" ht="16.5" thickBot="1">
      <c r="A24" s="79"/>
      <c r="B24" s="79" t="s">
        <v>234</v>
      </c>
      <c r="C24" s="80">
        <f>'[8]P&amp;L'!$D$28</f>
        <v>-2620528.3188046189</v>
      </c>
      <c r="D24" s="80">
        <v>763512</v>
      </c>
    </row>
    <row r="25" spans="1:8" ht="16.5" thickBot="1">
      <c r="A25" s="49"/>
      <c r="B25" s="52" t="s">
        <v>50</v>
      </c>
      <c r="C25" s="287">
        <f>C23+C24</f>
        <v>22193418.681195382</v>
      </c>
      <c r="D25" s="287">
        <f>D21-D24</f>
        <v>5218912</v>
      </c>
      <c r="H25" s="148"/>
    </row>
    <row r="26" spans="1:8" ht="16.5" thickBot="1">
      <c r="A26" s="79"/>
      <c r="B26" s="79" t="s">
        <v>51</v>
      </c>
      <c r="C26" s="81"/>
      <c r="D26" s="81"/>
    </row>
    <row r="27" spans="1:8" ht="16.5" thickBot="1">
      <c r="A27" s="79"/>
      <c r="B27" s="79" t="s">
        <v>52</v>
      </c>
      <c r="C27" s="81"/>
      <c r="D27" s="81"/>
    </row>
    <row r="28" spans="1:8" ht="15.75">
      <c r="A28" s="371" t="s">
        <v>261</v>
      </c>
      <c r="B28" s="83"/>
      <c r="C28" s="84"/>
      <c r="D28" s="85"/>
    </row>
    <row r="29" spans="1:8" ht="15.75" customHeight="1">
      <c r="A29" s="366" t="s">
        <v>276</v>
      </c>
      <c r="B29" s="368"/>
      <c r="C29" s="370" t="s">
        <v>263</v>
      </c>
      <c r="D29" s="368"/>
    </row>
    <row r="30" spans="1:8">
      <c r="A30" s="4" t="s">
        <v>275</v>
      </c>
      <c r="B30" s="106"/>
      <c r="C30" s="4" t="s">
        <v>269</v>
      </c>
      <c r="D30" s="148">
        <f>-C24</f>
        <v>2620528.3188046189</v>
      </c>
      <c r="E30" s="4" t="s">
        <v>274</v>
      </c>
    </row>
    <row r="31" spans="1:8">
      <c r="A31" s="4" t="s">
        <v>277</v>
      </c>
      <c r="B31" s="322"/>
      <c r="C31" s="4" t="s">
        <v>270</v>
      </c>
      <c r="D31" s="379">
        <f>-SUM('[8]10'!$C$6:$C$17)</f>
        <v>-1248646</v>
      </c>
      <c r="E31" s="4" t="s">
        <v>274</v>
      </c>
    </row>
    <row r="32" spans="1:8">
      <c r="B32" s="48" t="s">
        <v>278</v>
      </c>
      <c r="C32" s="111" t="s">
        <v>273</v>
      </c>
      <c r="D32" s="382">
        <f>-'[8]10'!$C$5</f>
        <v>-308040</v>
      </c>
      <c r="E32" s="111" t="s">
        <v>274</v>
      </c>
    </row>
    <row r="33" spans="1:5">
      <c r="C33" s="48" t="s">
        <v>271</v>
      </c>
      <c r="D33" s="380">
        <f>D30+D31+D32</f>
        <v>1063842.3188046189</v>
      </c>
      <c r="E33" s="48" t="s">
        <v>274</v>
      </c>
    </row>
    <row r="34" spans="1:5">
      <c r="A34" s="4" t="s">
        <v>279</v>
      </c>
      <c r="B34" s="374"/>
      <c r="C34" s="48" t="s">
        <v>272</v>
      </c>
      <c r="D34" s="381">
        <f>D33*0.05</f>
        <v>53192.115940230949</v>
      </c>
      <c r="E34" s="48" t="s">
        <v>274</v>
      </c>
    </row>
    <row r="35" spans="1:5">
      <c r="A35" s="4" t="s">
        <v>262</v>
      </c>
    </row>
    <row r="36" spans="1:5">
      <c r="A36" s="4" t="s">
        <v>280</v>
      </c>
    </row>
    <row r="37" spans="1:5" ht="15">
      <c r="A37" s="48" t="s">
        <v>281</v>
      </c>
      <c r="E37" s="45" t="s">
        <v>38</v>
      </c>
    </row>
    <row r="38" spans="1:5" ht="15">
      <c r="E38" s="45"/>
    </row>
    <row r="39" spans="1:5" ht="15">
      <c r="E39" s="45" t="s">
        <v>220</v>
      </c>
    </row>
  </sheetData>
  <phoneticPr fontId="3" type="noConversion"/>
  <printOptions horizontalCentered="1"/>
  <pageMargins left="0.51" right="0.75" top="0.54" bottom="0.76" header="0.31" footer="0.5"/>
  <pageSetup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I28"/>
  <sheetViews>
    <sheetView topLeftCell="A15" workbookViewId="0">
      <selection activeCell="J24" sqref="J24"/>
    </sheetView>
  </sheetViews>
  <sheetFormatPr defaultRowHeight="12.75"/>
  <cols>
    <col min="1" max="1" width="25.28515625" style="4" customWidth="1"/>
    <col min="2" max="3" width="16.140625" style="4" customWidth="1"/>
    <col min="4" max="4" width="9.42578125" style="44" customWidth="1"/>
    <col min="5" max="5" width="15.140625" style="4" customWidth="1"/>
    <col min="6" max="6" width="20.28515625" style="4" customWidth="1"/>
    <col min="7" max="7" width="16.7109375" style="4" customWidth="1"/>
    <col min="8" max="8" width="9.140625" style="4"/>
    <col min="9" max="9" width="10.85546875" style="4" customWidth="1"/>
    <col min="10" max="16384" width="9.140625" style="4"/>
  </cols>
  <sheetData>
    <row r="1" spans="1:8" ht="0.75" customHeight="1"/>
    <row r="2" spans="1:8" ht="1.5" customHeight="1"/>
    <row r="3" spans="1:8" ht="18.75">
      <c r="A3" s="46" t="str">
        <f>'Bilanci '!A1</f>
        <v xml:space="preserve"> "STAR TV" shpk</v>
      </c>
    </row>
    <row r="4" spans="1:8" ht="15.75">
      <c r="A4" s="87" t="str">
        <f>'PASQYRA E TE ARDHURAVE'!A4</f>
        <v>Periudha: 01.01.2012 - 31.12.2012</v>
      </c>
      <c r="C4" s="87"/>
      <c r="D4" s="88"/>
      <c r="E4" s="48"/>
    </row>
    <row r="5" spans="1:8" ht="15.75">
      <c r="A5" s="89"/>
    </row>
    <row r="6" spans="1:8" ht="15">
      <c r="A6" s="4" t="s">
        <v>129</v>
      </c>
    </row>
    <row r="7" spans="1:8" ht="13.5" thickBot="1"/>
    <row r="8" spans="1:8" ht="16.5" customHeight="1" thickBot="1">
      <c r="A8" s="40"/>
      <c r="B8" s="90" t="s">
        <v>114</v>
      </c>
      <c r="C8" s="90" t="s">
        <v>32</v>
      </c>
      <c r="D8" s="90" t="s">
        <v>188</v>
      </c>
      <c r="E8" s="90" t="s">
        <v>115</v>
      </c>
      <c r="F8" s="90" t="s">
        <v>127</v>
      </c>
      <c r="G8" s="90" t="s">
        <v>116</v>
      </c>
    </row>
    <row r="9" spans="1:8" customFormat="1" ht="27" customHeight="1" thickBot="1">
      <c r="A9" s="91" t="s">
        <v>255</v>
      </c>
      <c r="B9" s="288">
        <v>300000</v>
      </c>
      <c r="C9" s="288">
        <v>0</v>
      </c>
      <c r="D9" s="289"/>
      <c r="E9" s="288">
        <v>0</v>
      </c>
      <c r="F9" s="288">
        <v>-19083924</v>
      </c>
      <c r="G9" s="290">
        <f>B9+C9+D9+E9+F9</f>
        <v>-18783924</v>
      </c>
      <c r="H9" s="255"/>
    </row>
    <row r="10" spans="1:8" customFormat="1" ht="30" customHeight="1">
      <c r="A10" s="92" t="s">
        <v>183</v>
      </c>
      <c r="B10" s="258"/>
      <c r="C10" s="258"/>
      <c r="D10" s="259"/>
      <c r="E10" s="258"/>
      <c r="F10" s="260"/>
      <c r="G10" s="261"/>
    </row>
    <row r="11" spans="1:8" customFormat="1" ht="18.75" customHeight="1">
      <c r="A11" s="256" t="s">
        <v>184</v>
      </c>
      <c r="B11" s="262"/>
      <c r="C11" s="262"/>
      <c r="D11" s="263"/>
      <c r="E11" s="262"/>
      <c r="F11" s="264"/>
      <c r="G11" s="265"/>
    </row>
    <row r="12" spans="1:8" customFormat="1" ht="25.5">
      <c r="A12" s="92" t="s">
        <v>128</v>
      </c>
      <c r="B12" s="262"/>
      <c r="C12" s="262"/>
      <c r="D12" s="263"/>
      <c r="E12" s="262"/>
      <c r="F12" s="257">
        <v>5218912</v>
      </c>
      <c r="G12" s="265">
        <f>SUM(B12:F12)</f>
        <v>5218912</v>
      </c>
    </row>
    <row r="13" spans="1:8" customFormat="1">
      <c r="A13" s="18" t="s">
        <v>185</v>
      </c>
      <c r="B13" s="262"/>
      <c r="C13" s="262"/>
      <c r="D13" s="263"/>
      <c r="E13" s="262"/>
      <c r="F13" s="94"/>
      <c r="G13" s="265"/>
    </row>
    <row r="14" spans="1:8" customFormat="1">
      <c r="A14" s="18" t="s">
        <v>186</v>
      </c>
      <c r="B14" s="262"/>
      <c r="C14" s="262"/>
      <c r="D14" s="263"/>
      <c r="E14" s="262">
        <v>278018</v>
      </c>
      <c r="F14" s="264"/>
      <c r="G14" s="265"/>
    </row>
    <row r="15" spans="1:8" customFormat="1" ht="13.5" thickBot="1">
      <c r="A15" s="95" t="s">
        <v>187</v>
      </c>
      <c r="B15" s="291"/>
      <c r="C15" s="291"/>
      <c r="D15" s="292"/>
      <c r="E15" s="291"/>
      <c r="F15" s="293"/>
      <c r="G15" s="294"/>
    </row>
    <row r="16" spans="1:8" ht="13.5" thickBot="1">
      <c r="A16" s="99" t="s">
        <v>209</v>
      </c>
      <c r="B16" s="297">
        <f>SUM(B9:B15)</f>
        <v>300000</v>
      </c>
      <c r="C16" s="297">
        <f>SUM(C9:C15)</f>
        <v>0</v>
      </c>
      <c r="D16" s="297">
        <f>SUM(D9:D15)</f>
        <v>0</v>
      </c>
      <c r="E16" s="297">
        <f>SUM(E9:E15)</f>
        <v>278018</v>
      </c>
      <c r="F16" s="297">
        <f>SUM(F9:F15)</f>
        <v>-13865012</v>
      </c>
      <c r="G16" s="288">
        <f>B16+C16+D16+E16+F16</f>
        <v>-13286994</v>
      </c>
    </row>
    <row r="17" spans="1:9">
      <c r="A17" s="295" t="s">
        <v>118</v>
      </c>
      <c r="B17" s="15"/>
      <c r="C17" s="15"/>
      <c r="D17" s="296"/>
      <c r="E17" s="15"/>
      <c r="F17" s="15"/>
      <c r="G17" s="17"/>
    </row>
    <row r="18" spans="1:9" ht="25.5">
      <c r="A18" s="92" t="s">
        <v>128</v>
      </c>
      <c r="B18" s="94"/>
      <c r="C18" s="93"/>
      <c r="D18" s="94"/>
      <c r="E18" s="18"/>
      <c r="F18" s="26">
        <v>22193419</v>
      </c>
      <c r="G18" s="19">
        <f>SUM(B18:F18)</f>
        <v>22193419</v>
      </c>
    </row>
    <row r="19" spans="1:9" ht="18.75" customHeight="1">
      <c r="A19" s="18" t="s">
        <v>186</v>
      </c>
      <c r="B19" s="93"/>
      <c r="C19" s="93"/>
      <c r="D19" s="94"/>
      <c r="E19" s="93">
        <v>5218912</v>
      </c>
      <c r="F19" s="94">
        <v>13865012</v>
      </c>
      <c r="G19" s="19">
        <f>SUM(B19:F19)</f>
        <v>19083924</v>
      </c>
    </row>
    <row r="20" spans="1:9">
      <c r="A20" s="18" t="s">
        <v>117</v>
      </c>
      <c r="B20" s="93"/>
      <c r="C20" s="93"/>
      <c r="D20" s="94"/>
      <c r="E20" s="93"/>
      <c r="F20" s="93"/>
      <c r="G20" s="19">
        <f>SUM(B20:F20)</f>
        <v>0</v>
      </c>
    </row>
    <row r="21" spans="1:9" ht="13.5" thickBot="1">
      <c r="A21" s="95" t="s">
        <v>119</v>
      </c>
      <c r="B21" s="96"/>
      <c r="C21" s="96"/>
      <c r="D21" s="97"/>
      <c r="E21" s="96"/>
      <c r="F21" s="98"/>
      <c r="G21" s="19"/>
    </row>
    <row r="22" spans="1:9" ht="13.5" thickBot="1">
      <c r="A22" s="99" t="s">
        <v>264</v>
      </c>
      <c r="B22" s="13">
        <f t="shared" ref="B22:G22" si="0">SUM(B16:B21)</f>
        <v>300000</v>
      </c>
      <c r="C22" s="13">
        <f t="shared" si="0"/>
        <v>0</v>
      </c>
      <c r="D22" s="13">
        <f t="shared" si="0"/>
        <v>0</v>
      </c>
      <c r="E22" s="13">
        <f t="shared" si="0"/>
        <v>5496930</v>
      </c>
      <c r="F22" s="13">
        <f t="shared" si="0"/>
        <v>22193419</v>
      </c>
      <c r="G22" s="13">
        <f t="shared" si="0"/>
        <v>27990349</v>
      </c>
    </row>
    <row r="23" spans="1:9" ht="13.5" thickBot="1">
      <c r="A23" s="100"/>
      <c r="B23" s="101"/>
      <c r="C23" s="101"/>
      <c r="D23" s="102"/>
      <c r="E23" s="101"/>
      <c r="F23" s="103"/>
      <c r="G23" s="101"/>
      <c r="I23" s="148"/>
    </row>
    <row r="25" spans="1:9" ht="15.75">
      <c r="F25" s="104" t="str">
        <f>'Bilanci '!C53</f>
        <v>Perfaqesuesi Ligjor</v>
      </c>
    </row>
    <row r="26" spans="1:9" ht="15.75">
      <c r="F26" s="104"/>
    </row>
    <row r="27" spans="1:9" ht="15.75">
      <c r="F27" s="104" t="str">
        <f>'Bilanci '!C55</f>
        <v>OLSI BUSHATI</v>
      </c>
    </row>
    <row r="28" spans="1:9">
      <c r="F28" s="105"/>
    </row>
  </sheetData>
  <phoneticPr fontId="3" type="noConversion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1"/>
  <sheetViews>
    <sheetView topLeftCell="A13" workbookViewId="0">
      <selection activeCell="H12" sqref="H12"/>
    </sheetView>
  </sheetViews>
  <sheetFormatPr defaultRowHeight="12.75"/>
  <cols>
    <col min="1" max="1" width="5.42578125" style="209" customWidth="1"/>
    <col min="2" max="2" width="53.7109375" style="209" customWidth="1"/>
    <col min="3" max="3" width="20.42578125" style="209" customWidth="1"/>
    <col min="4" max="4" width="20.5703125" style="209" customWidth="1"/>
    <col min="5" max="16384" width="9.140625" style="209"/>
  </cols>
  <sheetData>
    <row r="1" spans="1:4" ht="18">
      <c r="A1" s="1" t="s">
        <v>219</v>
      </c>
      <c r="B1" s="207"/>
      <c r="C1" s="208"/>
    </row>
    <row r="2" spans="1:4" ht="18" customHeight="1">
      <c r="A2" s="5" t="s">
        <v>125</v>
      </c>
      <c r="B2" s="1" t="s">
        <v>214</v>
      </c>
      <c r="C2" s="210"/>
    </row>
    <row r="3" spans="1:4" ht="18" customHeight="1">
      <c r="A3" s="211"/>
      <c r="B3" s="5" t="s">
        <v>176</v>
      </c>
    </row>
    <row r="4" spans="1:4" ht="14.25" customHeight="1" thickBot="1">
      <c r="B4" s="212"/>
    </row>
    <row r="5" spans="1:4" ht="16.5" thickBot="1">
      <c r="A5" s="215" t="s">
        <v>53</v>
      </c>
      <c r="B5" s="216" t="s">
        <v>54</v>
      </c>
      <c r="C5" s="352" t="s">
        <v>256</v>
      </c>
      <c r="D5" s="352" t="s">
        <v>210</v>
      </c>
    </row>
    <row r="6" spans="1:4" ht="16.5" thickBot="1">
      <c r="A6" s="217" t="s">
        <v>12</v>
      </c>
      <c r="B6" s="218" t="s">
        <v>55</v>
      </c>
      <c r="C6" s="219">
        <v>0</v>
      </c>
      <c r="D6" s="219">
        <v>0</v>
      </c>
    </row>
    <row r="7" spans="1:4" ht="16.5" thickBot="1">
      <c r="A7" s="79">
        <v>1</v>
      </c>
      <c r="B7" s="220" t="s">
        <v>55</v>
      </c>
      <c r="C7" s="221">
        <v>0</v>
      </c>
      <c r="D7" s="221">
        <v>0</v>
      </c>
    </row>
    <row r="8" spans="1:4" ht="15.75">
      <c r="A8" s="67">
        <v>2</v>
      </c>
      <c r="B8" s="222" t="s">
        <v>177</v>
      </c>
      <c r="C8" s="385">
        <v>103024766</v>
      </c>
      <c r="D8" s="223">
        <v>74544749</v>
      </c>
    </row>
    <row r="9" spans="1:4" ht="15.75">
      <c r="A9" s="71">
        <v>3</v>
      </c>
      <c r="B9" s="224" t="s">
        <v>178</v>
      </c>
      <c r="C9" s="386">
        <v>-84305955</v>
      </c>
      <c r="D9" s="225">
        <v>-64434205</v>
      </c>
    </row>
    <row r="10" spans="1:4" ht="15.75">
      <c r="A10" s="71">
        <v>4</v>
      </c>
      <c r="B10" s="224" t="s">
        <v>248</v>
      </c>
      <c r="C10" s="387">
        <v>0</v>
      </c>
      <c r="D10" s="226">
        <v>-3278247</v>
      </c>
    </row>
    <row r="11" spans="1:4" ht="15.75">
      <c r="A11" s="71">
        <v>5</v>
      </c>
      <c r="B11" s="224" t="s">
        <v>1</v>
      </c>
      <c r="C11" s="386">
        <v>0</v>
      </c>
      <c r="D11" s="225">
        <v>-161361</v>
      </c>
    </row>
    <row r="12" spans="1:4" ht="16.5" thickBot="1">
      <c r="A12" s="71">
        <v>6</v>
      </c>
      <c r="B12" s="227" t="s">
        <v>179</v>
      </c>
      <c r="C12" s="388">
        <v>-3026754</v>
      </c>
      <c r="D12" s="228">
        <v>-2735753</v>
      </c>
    </row>
    <row r="13" spans="1:4" ht="16.5" thickBot="1">
      <c r="A13" s="229"/>
      <c r="B13" s="230" t="s">
        <v>56</v>
      </c>
      <c r="C13" s="298">
        <f>SUM(C8:C12)</f>
        <v>15692057</v>
      </c>
      <c r="D13" s="298">
        <f>SUM(D8:D12)</f>
        <v>3935183</v>
      </c>
    </row>
    <row r="14" spans="1:4" ht="15.75">
      <c r="A14" s="231"/>
      <c r="B14" s="82"/>
      <c r="C14" s="232"/>
      <c r="D14" s="232"/>
    </row>
    <row r="15" spans="1:4" ht="13.5" thickBot="1">
      <c r="A15" s="108"/>
      <c r="B15" s="106"/>
      <c r="C15" s="233"/>
      <c r="D15" s="233"/>
    </row>
    <row r="16" spans="1:4" ht="16.5" thickBot="1">
      <c r="A16" s="251" t="s">
        <v>16</v>
      </c>
      <c r="B16" s="252" t="s">
        <v>57</v>
      </c>
      <c r="C16" s="253"/>
      <c r="D16" s="253"/>
    </row>
    <row r="17" spans="1:4" ht="15.75">
      <c r="A17" s="67">
        <v>1</v>
      </c>
      <c r="B17" s="222" t="s">
        <v>58</v>
      </c>
      <c r="C17" s="234">
        <v>0</v>
      </c>
      <c r="D17" s="234">
        <v>0</v>
      </c>
    </row>
    <row r="18" spans="1:4" ht="15.75">
      <c r="A18" s="71">
        <v>2</v>
      </c>
      <c r="B18" s="224" t="s">
        <v>59</v>
      </c>
      <c r="C18" s="225">
        <v>0</v>
      </c>
      <c r="D18" s="225">
        <v>0</v>
      </c>
    </row>
    <row r="19" spans="1:4" ht="15.75">
      <c r="A19" s="71">
        <v>3</v>
      </c>
      <c r="B19" s="224" t="s">
        <v>196</v>
      </c>
      <c r="C19" s="225">
        <v>0</v>
      </c>
      <c r="D19" s="225">
        <v>0</v>
      </c>
    </row>
    <row r="20" spans="1:4" ht="15.75">
      <c r="A20" s="71">
        <v>4</v>
      </c>
      <c r="B20" s="227" t="s">
        <v>180</v>
      </c>
      <c r="C20" s="225">
        <v>0</v>
      </c>
      <c r="D20" s="225">
        <v>0</v>
      </c>
    </row>
    <row r="21" spans="1:4" ht="16.5" thickBot="1">
      <c r="A21" s="74">
        <v>5</v>
      </c>
      <c r="B21" s="235" t="s">
        <v>181</v>
      </c>
      <c r="C21" s="236">
        <v>0</v>
      </c>
      <c r="D21" s="236">
        <v>0</v>
      </c>
    </row>
    <row r="22" spans="1:4" ht="16.5" thickBot="1">
      <c r="A22" s="237"/>
      <c r="B22" s="238" t="s">
        <v>60</v>
      </c>
      <c r="C22" s="299">
        <f>SUM(C17:C21)</f>
        <v>0</v>
      </c>
      <c r="D22" s="299">
        <f>SUM(D17:D21)</f>
        <v>0</v>
      </c>
    </row>
    <row r="23" spans="1:4" ht="15.75">
      <c r="A23" s="239"/>
      <c r="B23" s="83"/>
      <c r="C23" s="240"/>
      <c r="D23" s="240"/>
    </row>
    <row r="24" spans="1:4" ht="13.5" thickBot="1">
      <c r="A24" s="108"/>
      <c r="B24" s="106"/>
      <c r="C24" s="233"/>
      <c r="D24" s="233"/>
    </row>
    <row r="25" spans="1:4" ht="16.5" thickBot="1">
      <c r="A25" s="251" t="s">
        <v>28</v>
      </c>
      <c r="B25" s="252" t="s">
        <v>61</v>
      </c>
      <c r="C25" s="253">
        <f>SUM(C26:C29)</f>
        <v>-15856954</v>
      </c>
      <c r="D25" s="253">
        <f>SUM(D26:D29)</f>
        <v>-5392362</v>
      </c>
    </row>
    <row r="26" spans="1:4" ht="15.75">
      <c r="A26" s="241">
        <v>1</v>
      </c>
      <c r="B26" s="222" t="s">
        <v>197</v>
      </c>
      <c r="C26" s="234"/>
      <c r="D26" s="234">
        <v>0</v>
      </c>
    </row>
    <row r="27" spans="1:4" ht="15.75">
      <c r="A27" s="242">
        <v>2</v>
      </c>
      <c r="B27" s="224" t="s">
        <v>198</v>
      </c>
      <c r="C27" s="226"/>
      <c r="D27" s="226">
        <v>0</v>
      </c>
    </row>
    <row r="28" spans="1:4" ht="15.75">
      <c r="A28" s="242">
        <v>3</v>
      </c>
      <c r="B28" s="224" t="s">
        <v>182</v>
      </c>
      <c r="C28" s="225">
        <v>-15856954</v>
      </c>
      <c r="D28" s="225">
        <v>-5392362</v>
      </c>
    </row>
    <row r="29" spans="1:4" ht="16.5" thickBot="1">
      <c r="A29" s="243">
        <v>4</v>
      </c>
      <c r="B29" s="244" t="s">
        <v>199</v>
      </c>
      <c r="C29" s="228">
        <v>0</v>
      </c>
      <c r="D29" s="228">
        <v>0</v>
      </c>
    </row>
    <row r="30" spans="1:4" ht="16.5" thickBot="1">
      <c r="A30" s="29"/>
      <c r="B30" s="230" t="s">
        <v>62</v>
      </c>
      <c r="C30" s="299">
        <f>SUM(C26:C29)</f>
        <v>-15856954</v>
      </c>
      <c r="D30" s="299">
        <f>SUM(D26:D29)</f>
        <v>-5392362</v>
      </c>
    </row>
    <row r="31" spans="1:4" ht="15">
      <c r="A31" s="107"/>
      <c r="B31" s="220"/>
      <c r="C31" s="245"/>
      <c r="D31" s="245"/>
    </row>
    <row r="32" spans="1:4" ht="13.5" thickBot="1">
      <c r="A32" s="108"/>
      <c r="B32" s="106"/>
      <c r="C32" s="233"/>
      <c r="D32" s="233"/>
    </row>
    <row r="33" spans="1:4" ht="16.5" thickBot="1">
      <c r="A33" s="251" t="s">
        <v>63</v>
      </c>
      <c r="B33" s="252" t="s">
        <v>64</v>
      </c>
      <c r="C33" s="254">
        <f>C13+C22+C30</f>
        <v>-164897</v>
      </c>
      <c r="D33" s="254">
        <f>D13+D22+D30</f>
        <v>-1457179</v>
      </c>
    </row>
    <row r="34" spans="1:4" ht="15.75">
      <c r="A34" s="246"/>
      <c r="B34" s="247"/>
      <c r="C34" s="248"/>
      <c r="D34" s="248"/>
    </row>
    <row r="35" spans="1:4" ht="16.5" thickBot="1">
      <c r="A35" s="36"/>
      <c r="B35" s="244" t="s">
        <v>65</v>
      </c>
      <c r="C35" s="249">
        <v>705182</v>
      </c>
      <c r="D35" s="249">
        <v>2162362</v>
      </c>
    </row>
    <row r="36" spans="1:4" ht="16.5" thickBot="1">
      <c r="A36" s="250" t="s">
        <v>66</v>
      </c>
      <c r="B36" s="238" t="s">
        <v>67</v>
      </c>
      <c r="C36" s="300">
        <f>SUM(C33:C35)</f>
        <v>540285</v>
      </c>
      <c r="D36" s="300">
        <f>SUM(D33:D35)</f>
        <v>705183</v>
      </c>
    </row>
    <row r="37" spans="1:4" ht="17.25" customHeight="1"/>
    <row r="38" spans="1:4" ht="5.25" hidden="1" customHeight="1"/>
    <row r="39" spans="1:4" ht="15.75">
      <c r="C39" s="104" t="s">
        <v>38</v>
      </c>
    </row>
    <row r="40" spans="1:4" ht="18.75" customHeight="1">
      <c r="C40" s="104" t="s">
        <v>220</v>
      </c>
    </row>
    <row r="41" spans="1:4" ht="15.75">
      <c r="C41" s="213"/>
    </row>
  </sheetData>
  <phoneticPr fontId="3" type="noConversion"/>
  <pageMargins left="0.36" right="0.31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opLeftCell="A16" workbookViewId="0">
      <selection activeCell="O7" sqref="O7"/>
    </sheetView>
  </sheetViews>
  <sheetFormatPr defaultRowHeight="12.75"/>
  <cols>
    <col min="1" max="1" width="34.140625" style="4" customWidth="1"/>
    <col min="2" max="2" width="11.28515625" style="4" bestFit="1" customWidth="1"/>
    <col min="3" max="3" width="5.5703125" style="4" customWidth="1"/>
    <col min="4" max="4" width="11.5703125" style="4" customWidth="1"/>
    <col min="5" max="5" width="5.28515625" style="4" customWidth="1"/>
    <col min="6" max="6" width="4.5703125" style="4" customWidth="1"/>
    <col min="7" max="7" width="12.85546875" style="4" bestFit="1" customWidth="1"/>
    <col min="8" max="8" width="8.28515625" style="4" customWidth="1"/>
    <col min="9" max="9" width="8.85546875" style="4" customWidth="1"/>
    <col min="10" max="10" width="6" style="4" customWidth="1"/>
    <col min="11" max="11" width="6.140625" style="4" customWidth="1"/>
    <col min="12" max="12" width="10.140625" style="4" customWidth="1"/>
    <col min="13" max="13" width="14" style="4" customWidth="1"/>
    <col min="14" max="16384" width="9.140625" style="4"/>
  </cols>
  <sheetData>
    <row r="1" spans="1:14" ht="15.75">
      <c r="A1" s="87" t="str">
        <f>'Bilanci '!A1</f>
        <v xml:space="preserve"> "STAR TV" shpk</v>
      </c>
      <c r="B1" s="3"/>
      <c r="C1" s="112"/>
    </row>
    <row r="2" spans="1:14" ht="15.75">
      <c r="A2" s="539" t="str">
        <f>'PASQYRA E TE ARDHURAVE'!A4</f>
        <v>Periudha: 01.01.2012 - 31.12.2012</v>
      </c>
      <c r="B2" s="540"/>
      <c r="C2" s="540"/>
    </row>
    <row r="4" spans="1:14">
      <c r="A4" s="113" t="s">
        <v>68</v>
      </c>
      <c r="B4" s="48"/>
      <c r="C4" s="48"/>
      <c r="D4" s="48"/>
    </row>
    <row r="5" spans="1:14" ht="13.5" customHeight="1" thickBot="1">
      <c r="A5" s="48"/>
      <c r="B5" s="48"/>
      <c r="C5" s="48"/>
      <c r="D5" s="48"/>
    </row>
    <row r="6" spans="1:14" ht="19.5" thickBot="1">
      <c r="A6" s="114"/>
      <c r="B6" s="535" t="s">
        <v>69</v>
      </c>
      <c r="C6" s="116" t="s">
        <v>70</v>
      </c>
      <c r="D6" s="116"/>
      <c r="E6" s="116"/>
      <c r="F6" s="116"/>
      <c r="G6" s="8"/>
      <c r="H6" s="117" t="s">
        <v>71</v>
      </c>
      <c r="I6" s="118"/>
      <c r="J6" s="118"/>
      <c r="K6" s="118"/>
      <c r="L6" s="118"/>
      <c r="M6" s="537" t="s">
        <v>72</v>
      </c>
    </row>
    <row r="7" spans="1:14" ht="48" customHeight="1" thickBot="1">
      <c r="A7" s="119"/>
      <c r="B7" s="536"/>
      <c r="C7" s="120" t="s">
        <v>73</v>
      </c>
      <c r="D7" s="121" t="s">
        <v>74</v>
      </c>
      <c r="E7" s="121" t="s">
        <v>75</v>
      </c>
      <c r="F7" s="121" t="s">
        <v>76</v>
      </c>
      <c r="G7" s="122" t="s">
        <v>77</v>
      </c>
      <c r="H7" s="123" t="s">
        <v>78</v>
      </c>
      <c r="I7" s="124" t="s">
        <v>79</v>
      </c>
      <c r="J7" s="125" t="s">
        <v>80</v>
      </c>
      <c r="K7" s="126" t="s">
        <v>81</v>
      </c>
      <c r="L7" s="127" t="s">
        <v>77</v>
      </c>
      <c r="M7" s="538"/>
    </row>
    <row r="8" spans="1:14" ht="16.5" customHeight="1" thickBot="1">
      <c r="A8" s="40" t="s">
        <v>82</v>
      </c>
      <c r="B8" s="13">
        <f t="shared" ref="B8:M8" si="0">SUM(B9:B14)</f>
        <v>0</v>
      </c>
      <c r="C8" s="301">
        <f t="shared" si="0"/>
        <v>0</v>
      </c>
      <c r="D8" s="302">
        <f t="shared" si="0"/>
        <v>0</v>
      </c>
      <c r="E8" s="302">
        <f t="shared" si="0"/>
        <v>0</v>
      </c>
      <c r="F8" s="302">
        <f t="shared" si="0"/>
        <v>0</v>
      </c>
      <c r="G8" s="303">
        <f t="shared" si="0"/>
        <v>0</v>
      </c>
      <c r="H8" s="301">
        <f t="shared" si="0"/>
        <v>0</v>
      </c>
      <c r="I8" s="302">
        <f t="shared" si="0"/>
        <v>0</v>
      </c>
      <c r="J8" s="302">
        <f t="shared" si="0"/>
        <v>0</v>
      </c>
      <c r="K8" s="302">
        <f t="shared" si="0"/>
        <v>0</v>
      </c>
      <c r="L8" s="303">
        <f t="shared" si="0"/>
        <v>0</v>
      </c>
      <c r="M8" s="304">
        <f t="shared" si="0"/>
        <v>0</v>
      </c>
      <c r="N8" s="128"/>
    </row>
    <row r="9" spans="1:14" ht="16.5" customHeight="1">
      <c r="A9" s="129" t="s">
        <v>83</v>
      </c>
      <c r="B9" s="17">
        <v>0</v>
      </c>
      <c r="C9" s="130"/>
      <c r="D9" s="131"/>
      <c r="E9" s="131"/>
      <c r="F9" s="131"/>
      <c r="G9" s="132"/>
      <c r="H9" s="130"/>
      <c r="I9" s="131"/>
      <c r="J9" s="131"/>
      <c r="K9" s="131"/>
      <c r="L9" s="132"/>
      <c r="M9" s="133"/>
    </row>
    <row r="10" spans="1:14" ht="25.5" customHeight="1">
      <c r="A10" s="134" t="s">
        <v>84</v>
      </c>
      <c r="B10" s="19">
        <v>0</v>
      </c>
      <c r="C10" s="135"/>
      <c r="D10" s="136"/>
      <c r="E10" s="136"/>
      <c r="F10" s="136"/>
      <c r="G10" s="132"/>
      <c r="H10" s="135"/>
      <c r="I10" s="136"/>
      <c r="J10" s="136"/>
      <c r="K10" s="136"/>
      <c r="L10" s="73"/>
      <c r="M10" s="133"/>
    </row>
    <row r="11" spans="1:14" ht="22.5">
      <c r="A11" s="134" t="s">
        <v>85</v>
      </c>
      <c r="B11" s="19">
        <v>0</v>
      </c>
      <c r="C11" s="135"/>
      <c r="D11" s="136"/>
      <c r="E11" s="136"/>
      <c r="F11" s="136"/>
      <c r="G11" s="132"/>
      <c r="H11" s="135"/>
      <c r="I11" s="136"/>
      <c r="J11" s="136"/>
      <c r="K11" s="136"/>
      <c r="L11" s="73"/>
      <c r="M11" s="133"/>
    </row>
    <row r="12" spans="1:14">
      <c r="A12" s="137" t="s">
        <v>86</v>
      </c>
      <c r="B12" s="19">
        <v>0</v>
      </c>
      <c r="C12" s="135"/>
      <c r="D12" s="136"/>
      <c r="E12" s="136"/>
      <c r="F12" s="136"/>
      <c r="G12" s="132"/>
      <c r="H12" s="135"/>
      <c r="I12" s="136"/>
      <c r="J12" s="136"/>
      <c r="K12" s="136"/>
      <c r="L12" s="73"/>
      <c r="M12" s="133"/>
    </row>
    <row r="13" spans="1:14">
      <c r="A13" s="137" t="s">
        <v>126</v>
      </c>
      <c r="B13" s="19">
        <v>0</v>
      </c>
      <c r="C13" s="135"/>
      <c r="D13" s="136"/>
      <c r="E13" s="136"/>
      <c r="F13" s="136"/>
      <c r="G13" s="132"/>
      <c r="H13" s="135"/>
      <c r="I13" s="136"/>
      <c r="J13" s="136"/>
      <c r="K13" s="136"/>
      <c r="L13" s="73"/>
      <c r="M13" s="133"/>
    </row>
    <row r="14" spans="1:14" ht="13.5" thickBot="1">
      <c r="A14" s="138" t="s">
        <v>87</v>
      </c>
      <c r="B14" s="139">
        <v>0</v>
      </c>
      <c r="C14" s="140"/>
      <c r="D14" s="141"/>
      <c r="E14" s="141"/>
      <c r="F14" s="141"/>
      <c r="G14" s="132"/>
      <c r="H14" s="140"/>
      <c r="I14" s="141"/>
      <c r="J14" s="141"/>
      <c r="K14" s="141"/>
      <c r="L14" s="142"/>
      <c r="M14" s="133"/>
    </row>
    <row r="15" spans="1:14" ht="23.25" customHeight="1" thickBot="1">
      <c r="A15" s="143" t="s">
        <v>88</v>
      </c>
      <c r="B15" s="324">
        <f>SUM(B16:B25)</f>
        <v>27045978</v>
      </c>
      <c r="C15" s="305">
        <f>SUM(C16:C25)</f>
        <v>0</v>
      </c>
      <c r="D15" s="306">
        <f>SUM(D16:D25)</f>
        <v>0</v>
      </c>
      <c r="E15" s="306"/>
      <c r="F15" s="306"/>
      <c r="G15" s="307">
        <f>SUM(G16:G25)</f>
        <v>0</v>
      </c>
      <c r="H15" s="305">
        <f>SUM(H16:H25)</f>
        <v>0</v>
      </c>
      <c r="I15" s="306">
        <f>SUM(I16:I25)</f>
        <v>0</v>
      </c>
      <c r="J15" s="306"/>
      <c r="K15" s="306"/>
      <c r="L15" s="307">
        <f>SUM(H15:K15)</f>
        <v>0</v>
      </c>
      <c r="M15" s="311">
        <f>B15+G15-L15</f>
        <v>27045978</v>
      </c>
    </row>
    <row r="16" spans="1:14">
      <c r="A16" s="129" t="s">
        <v>89</v>
      </c>
      <c r="B16" s="325"/>
      <c r="C16" s="144"/>
      <c r="D16" s="145"/>
      <c r="E16" s="145"/>
      <c r="F16" s="145"/>
      <c r="G16" s="308">
        <v>0</v>
      </c>
      <c r="H16" s="144"/>
      <c r="I16" s="145"/>
      <c r="J16" s="145"/>
      <c r="K16" s="145"/>
      <c r="L16" s="308">
        <f t="shared" ref="L16:L25" si="1">SUM(H16:K16)</f>
        <v>0</v>
      </c>
      <c r="M16" s="525">
        <f t="shared" ref="M16:M25" si="2">B16+G16-L16</f>
        <v>0</v>
      </c>
    </row>
    <row r="17" spans="1:13">
      <c r="A17" s="137" t="s">
        <v>90</v>
      </c>
      <c r="B17" s="325"/>
      <c r="C17" s="135"/>
      <c r="D17" s="136"/>
      <c r="E17" s="136"/>
      <c r="F17" s="136"/>
      <c r="G17" s="309">
        <v>0</v>
      </c>
      <c r="H17" s="135"/>
      <c r="I17" s="136"/>
      <c r="J17" s="136"/>
      <c r="K17" s="136"/>
      <c r="L17" s="309">
        <f t="shared" si="1"/>
        <v>0</v>
      </c>
      <c r="M17" s="526">
        <f t="shared" si="2"/>
        <v>0</v>
      </c>
    </row>
    <row r="18" spans="1:13">
      <c r="A18" s="137" t="s">
        <v>91</v>
      </c>
      <c r="B18" s="353"/>
      <c r="C18" s="135"/>
      <c r="D18" s="136"/>
      <c r="E18" s="136"/>
      <c r="F18" s="136"/>
      <c r="G18" s="309">
        <v>0</v>
      </c>
      <c r="H18" s="135"/>
      <c r="I18" s="136"/>
      <c r="J18" s="136"/>
      <c r="K18" s="136"/>
      <c r="L18" s="309">
        <f t="shared" si="1"/>
        <v>0</v>
      </c>
      <c r="M18" s="526">
        <f t="shared" si="2"/>
        <v>0</v>
      </c>
    </row>
    <row r="19" spans="1:13" ht="24.75" customHeight="1">
      <c r="A19" s="134" t="s">
        <v>92</v>
      </c>
      <c r="B19" s="353">
        <v>26474403</v>
      </c>
      <c r="C19" s="135"/>
      <c r="D19" s="136"/>
      <c r="E19" s="136"/>
      <c r="F19" s="136"/>
      <c r="G19" s="309">
        <f t="shared" ref="G19:G25" si="3">SUM(D19:F19)</f>
        <v>0</v>
      </c>
      <c r="H19" s="135"/>
      <c r="I19" s="136"/>
      <c r="J19" s="136"/>
      <c r="K19" s="136"/>
      <c r="L19" s="309">
        <f t="shared" si="1"/>
        <v>0</v>
      </c>
      <c r="M19" s="526">
        <f t="shared" si="2"/>
        <v>26474403</v>
      </c>
    </row>
    <row r="20" spans="1:13">
      <c r="A20" s="137" t="s">
        <v>235</v>
      </c>
      <c r="B20" s="353">
        <v>0</v>
      </c>
      <c r="C20" s="135"/>
      <c r="D20" s="136"/>
      <c r="E20" s="136"/>
      <c r="F20" s="136"/>
      <c r="G20" s="309">
        <f t="shared" si="3"/>
        <v>0</v>
      </c>
      <c r="H20" s="135"/>
      <c r="I20" s="136"/>
      <c r="J20" s="136"/>
      <c r="K20" s="136"/>
      <c r="L20" s="309">
        <f t="shared" si="1"/>
        <v>0</v>
      </c>
      <c r="M20" s="526">
        <f t="shared" si="2"/>
        <v>0</v>
      </c>
    </row>
    <row r="21" spans="1:13">
      <c r="A21" s="137" t="s">
        <v>93</v>
      </c>
      <c r="B21" s="353">
        <v>571575</v>
      </c>
      <c r="C21" s="135"/>
      <c r="D21" s="136"/>
      <c r="E21" s="136"/>
      <c r="F21" s="136"/>
      <c r="G21" s="309">
        <f t="shared" si="3"/>
        <v>0</v>
      </c>
      <c r="H21" s="135"/>
      <c r="I21" s="136"/>
      <c r="J21" s="136"/>
      <c r="K21" s="136"/>
      <c r="L21" s="309">
        <f t="shared" si="1"/>
        <v>0</v>
      </c>
      <c r="M21" s="526">
        <f t="shared" si="2"/>
        <v>571575</v>
      </c>
    </row>
    <row r="22" spans="1:13">
      <c r="A22" s="137" t="s">
        <v>94</v>
      </c>
      <c r="B22" s="353"/>
      <c r="C22" s="135"/>
      <c r="D22" s="136"/>
      <c r="E22" s="136"/>
      <c r="F22" s="136"/>
      <c r="G22" s="309">
        <f t="shared" si="3"/>
        <v>0</v>
      </c>
      <c r="H22" s="135"/>
      <c r="I22" s="136"/>
      <c r="J22" s="136"/>
      <c r="K22" s="136"/>
      <c r="L22" s="309">
        <f t="shared" si="1"/>
        <v>0</v>
      </c>
      <c r="M22" s="526">
        <f t="shared" si="2"/>
        <v>0</v>
      </c>
    </row>
    <row r="23" spans="1:13">
      <c r="A23" s="137" t="s">
        <v>95</v>
      </c>
      <c r="B23" s="353"/>
      <c r="C23" s="135"/>
      <c r="D23" s="136"/>
      <c r="E23" s="136"/>
      <c r="F23" s="136"/>
      <c r="G23" s="309">
        <f t="shared" si="3"/>
        <v>0</v>
      </c>
      <c r="H23" s="135"/>
      <c r="I23" s="136"/>
      <c r="J23" s="136"/>
      <c r="K23" s="136"/>
      <c r="L23" s="309">
        <f t="shared" si="1"/>
        <v>0</v>
      </c>
      <c r="M23" s="526">
        <f t="shared" si="2"/>
        <v>0</v>
      </c>
    </row>
    <row r="24" spans="1:13">
      <c r="A24" s="137" t="s">
        <v>96</v>
      </c>
      <c r="B24" s="325"/>
      <c r="C24" s="135"/>
      <c r="D24" s="136"/>
      <c r="E24" s="136"/>
      <c r="F24" s="136"/>
      <c r="G24" s="309">
        <f t="shared" si="3"/>
        <v>0</v>
      </c>
      <c r="H24" s="135"/>
      <c r="I24" s="136"/>
      <c r="J24" s="136"/>
      <c r="K24" s="136"/>
      <c r="L24" s="309">
        <f t="shared" si="1"/>
        <v>0</v>
      </c>
      <c r="M24" s="526">
        <f t="shared" si="2"/>
        <v>0</v>
      </c>
    </row>
    <row r="25" spans="1:13" ht="13.5" thickBot="1">
      <c r="A25" s="138" t="s">
        <v>97</v>
      </c>
      <c r="B25" s="325"/>
      <c r="C25" s="146"/>
      <c r="D25" s="147"/>
      <c r="E25" s="147"/>
      <c r="F25" s="147"/>
      <c r="G25" s="310">
        <f t="shared" si="3"/>
        <v>0</v>
      </c>
      <c r="H25" s="146"/>
      <c r="I25" s="147"/>
      <c r="J25" s="147"/>
      <c r="K25" s="147"/>
      <c r="L25" s="310">
        <f t="shared" si="1"/>
        <v>0</v>
      </c>
      <c r="M25" s="527">
        <f t="shared" si="2"/>
        <v>0</v>
      </c>
    </row>
    <row r="26" spans="1:13" ht="21" customHeight="1" thickBot="1">
      <c r="A26" s="40" t="s">
        <v>98</v>
      </c>
      <c r="B26" s="326">
        <f>B8+B15</f>
        <v>27045978</v>
      </c>
      <c r="C26" s="326">
        <f t="shared" ref="C26:M26" si="4">C8+C15</f>
        <v>0</v>
      </c>
      <c r="D26" s="326">
        <f t="shared" si="4"/>
        <v>0</v>
      </c>
      <c r="E26" s="326">
        <f t="shared" si="4"/>
        <v>0</v>
      </c>
      <c r="F26" s="326">
        <f t="shared" si="4"/>
        <v>0</v>
      </c>
      <c r="G26" s="326">
        <f t="shared" si="4"/>
        <v>0</v>
      </c>
      <c r="H26" s="524">
        <f t="shared" si="4"/>
        <v>0</v>
      </c>
      <c r="I26" s="524">
        <f t="shared" si="4"/>
        <v>0</v>
      </c>
      <c r="J26" s="524">
        <f t="shared" si="4"/>
        <v>0</v>
      </c>
      <c r="K26" s="524">
        <f t="shared" si="4"/>
        <v>0</v>
      </c>
      <c r="L26" s="524">
        <f t="shared" si="4"/>
        <v>0</v>
      </c>
      <c r="M26" s="524">
        <f t="shared" si="4"/>
        <v>27045978</v>
      </c>
    </row>
    <row r="27" spans="1:13">
      <c r="B27" s="128"/>
      <c r="M27" s="148"/>
    </row>
    <row r="28" spans="1:13" ht="15.75">
      <c r="J28" s="104" t="str">
        <f>'Bilanci '!C53</f>
        <v>Perfaqesuesi Ligjor</v>
      </c>
    </row>
    <row r="29" spans="1:13" ht="15.75">
      <c r="J29" s="104"/>
    </row>
    <row r="30" spans="1:13" ht="15.75">
      <c r="J30" s="104" t="str">
        <f>'Bilanci '!C55</f>
        <v>OLSI BUSHATI</v>
      </c>
    </row>
  </sheetData>
  <mergeCells count="3">
    <mergeCell ref="B6:B7"/>
    <mergeCell ref="M6:M7"/>
    <mergeCell ref="A2:C2"/>
  </mergeCells>
  <phoneticPr fontId="3" type="noConversion"/>
  <pageMargins left="0.38" right="0.18" top="0.83" bottom="1" header="0.5" footer="0.5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L58"/>
  <sheetViews>
    <sheetView workbookViewId="0">
      <selection activeCell="D26" sqref="D26"/>
    </sheetView>
  </sheetViews>
  <sheetFormatPr defaultRowHeight="12.75"/>
  <cols>
    <col min="1" max="1" width="4.5703125" style="4" customWidth="1"/>
    <col min="2" max="2" width="32.7109375" style="4" customWidth="1"/>
    <col min="3" max="3" width="11.140625" style="4" customWidth="1"/>
    <col min="4" max="4" width="9.140625" style="4"/>
    <col min="5" max="5" width="10.28515625" style="4" customWidth="1"/>
    <col min="6" max="6" width="7" style="4" customWidth="1"/>
    <col min="7" max="7" width="10" style="4" customWidth="1"/>
    <col min="8" max="8" width="8.7109375" style="4" customWidth="1"/>
    <col min="9" max="9" width="8.28515625" style="4" customWidth="1"/>
    <col min="10" max="10" width="11" style="4" customWidth="1"/>
    <col min="11" max="11" width="8" style="4" customWidth="1"/>
    <col min="12" max="12" width="11.42578125" style="4" customWidth="1"/>
    <col min="13" max="16384" width="9.140625" style="4"/>
  </cols>
  <sheetData>
    <row r="1" spans="1:12" ht="18.75">
      <c r="A1" s="46" t="str">
        <f>'Bilanci '!A1</f>
        <v xml:space="preserve"> "STAR TV" shpk</v>
      </c>
      <c r="B1" s="87"/>
    </row>
    <row r="2" spans="1:12" ht="18.75">
      <c r="A2" s="46" t="str">
        <f>'GJENDJA E AQ'!A2:C2</f>
        <v>Periudha: 01.01.2012 - 31.12.2012</v>
      </c>
      <c r="B2" s="87"/>
    </row>
    <row r="3" spans="1:12" ht="18.75">
      <c r="A3" s="4" t="s">
        <v>130</v>
      </c>
      <c r="E3" s="48"/>
      <c r="F3" s="48"/>
      <c r="G3" s="48"/>
      <c r="H3" s="48"/>
      <c r="I3" s="48"/>
    </row>
    <row r="4" spans="1:12">
      <c r="J4" s="48"/>
      <c r="K4" s="48"/>
      <c r="L4" s="48"/>
    </row>
    <row r="5" spans="1:12" ht="10.5" customHeight="1" thickBot="1"/>
    <row r="6" spans="1:12" ht="42" customHeight="1" thickBot="1">
      <c r="A6" s="149"/>
      <c r="B6" s="543" t="s">
        <v>99</v>
      </c>
      <c r="C6" s="150" t="s">
        <v>100</v>
      </c>
      <c r="D6" s="164" t="s">
        <v>101</v>
      </c>
      <c r="E6" s="151"/>
      <c r="F6" s="152" t="s">
        <v>102</v>
      </c>
      <c r="G6" s="153"/>
      <c r="H6" s="27"/>
      <c r="I6" s="152" t="s">
        <v>103</v>
      </c>
      <c r="J6" s="152"/>
      <c r="K6" s="43"/>
      <c r="L6" s="541" t="s">
        <v>104</v>
      </c>
    </row>
    <row r="7" spans="1:12" ht="64.5" thickBot="1">
      <c r="A7" s="149"/>
      <c r="B7" s="544"/>
      <c r="C7" s="154" t="s">
        <v>105</v>
      </c>
      <c r="D7" s="150" t="s">
        <v>106</v>
      </c>
      <c r="E7" s="150" t="s">
        <v>107</v>
      </c>
      <c r="F7" s="155"/>
      <c r="G7" s="155" t="s">
        <v>108</v>
      </c>
      <c r="H7" s="115" t="s">
        <v>109</v>
      </c>
      <c r="I7" s="150" t="s">
        <v>110</v>
      </c>
      <c r="J7" s="163" t="s">
        <v>111</v>
      </c>
      <c r="K7" s="155" t="s">
        <v>108</v>
      </c>
      <c r="L7" s="542"/>
    </row>
    <row r="8" spans="1:12" ht="14.25" customHeight="1">
      <c r="A8" s="149"/>
      <c r="B8" s="327" t="s">
        <v>242</v>
      </c>
      <c r="C8" s="355"/>
      <c r="D8" s="356">
        <v>0</v>
      </c>
      <c r="E8" s="25"/>
      <c r="F8" s="312"/>
      <c r="G8" s="312">
        <f>SUM(D8:F8)</f>
        <v>0</v>
      </c>
      <c r="H8" s="266"/>
      <c r="I8" s="266"/>
      <c r="J8" s="266"/>
      <c r="K8" s="266">
        <f>SUM(H8:J8)</f>
        <v>0</v>
      </c>
      <c r="L8" s="25">
        <f>C8+G8</f>
        <v>0</v>
      </c>
    </row>
    <row r="9" spans="1:12" ht="12.75" customHeight="1">
      <c r="A9" s="149"/>
      <c r="B9" s="328" t="s">
        <v>243</v>
      </c>
      <c r="C9" s="357"/>
      <c r="D9" s="19"/>
      <c r="E9" s="19"/>
      <c r="F9" s="19"/>
      <c r="G9" s="358">
        <f t="shared" ref="G9:G14" si="0">SUM(D9:F9)</f>
        <v>0</v>
      </c>
      <c r="H9" s="19"/>
      <c r="I9" s="19"/>
      <c r="J9" s="19"/>
      <c r="K9" s="19"/>
      <c r="L9" s="19">
        <f t="shared" ref="L9:L14" si="1">C9+G9</f>
        <v>0</v>
      </c>
    </row>
    <row r="10" spans="1:12" ht="12.75" customHeight="1">
      <c r="A10" s="149"/>
      <c r="B10" s="329" t="s">
        <v>244</v>
      </c>
      <c r="C10" s="359">
        <v>13096321</v>
      </c>
      <c r="D10" s="19"/>
      <c r="E10" s="19">
        <v>1791799</v>
      </c>
      <c r="F10" s="19"/>
      <c r="G10" s="358">
        <f t="shared" si="0"/>
        <v>1791799</v>
      </c>
      <c r="H10" s="19"/>
      <c r="I10" s="19"/>
      <c r="J10" s="19"/>
      <c r="K10" s="19"/>
      <c r="L10" s="19">
        <f t="shared" si="1"/>
        <v>14888120</v>
      </c>
    </row>
    <row r="11" spans="1:12" ht="12.75" customHeight="1">
      <c r="A11" s="149"/>
      <c r="B11" s="330" t="s">
        <v>245</v>
      </c>
      <c r="C11" s="359"/>
      <c r="D11" s="19"/>
      <c r="E11" s="19"/>
      <c r="F11" s="19"/>
      <c r="G11" s="358">
        <f t="shared" si="0"/>
        <v>0</v>
      </c>
      <c r="H11" s="19"/>
      <c r="I11" s="19"/>
      <c r="J11" s="19"/>
      <c r="K11" s="19"/>
      <c r="L11" s="19">
        <f t="shared" si="1"/>
        <v>0</v>
      </c>
    </row>
    <row r="12" spans="1:12" ht="15" customHeight="1">
      <c r="A12" s="149"/>
      <c r="B12" s="328" t="s">
        <v>246</v>
      </c>
      <c r="C12" s="359">
        <v>444790</v>
      </c>
      <c r="D12" s="19"/>
      <c r="E12" s="19">
        <v>31697</v>
      </c>
      <c r="F12" s="19"/>
      <c r="G12" s="358">
        <f t="shared" si="0"/>
        <v>31697</v>
      </c>
      <c r="H12" s="19"/>
      <c r="I12" s="19"/>
      <c r="J12" s="19"/>
      <c r="K12" s="19"/>
      <c r="L12" s="19">
        <f t="shared" si="1"/>
        <v>476487</v>
      </c>
    </row>
    <row r="13" spans="1:12">
      <c r="A13" s="149"/>
      <c r="B13" s="330" t="s">
        <v>247</v>
      </c>
      <c r="C13" s="360"/>
      <c r="D13" s="19"/>
      <c r="E13" s="165"/>
      <c r="F13" s="165"/>
      <c r="G13" s="358">
        <f t="shared" si="0"/>
        <v>0</v>
      </c>
      <c r="H13" s="156"/>
      <c r="I13" s="156"/>
      <c r="J13" s="19"/>
      <c r="K13" s="19"/>
      <c r="L13" s="19">
        <f t="shared" si="1"/>
        <v>0</v>
      </c>
    </row>
    <row r="14" spans="1:12" ht="13.5" thickBot="1">
      <c r="A14" s="149"/>
      <c r="B14" s="157"/>
      <c r="C14" s="158"/>
      <c r="D14" s="158"/>
      <c r="E14" s="158"/>
      <c r="F14" s="158"/>
      <c r="G14" s="361">
        <f t="shared" si="0"/>
        <v>0</v>
      </c>
      <c r="H14" s="158"/>
      <c r="I14" s="158"/>
      <c r="J14" s="158"/>
      <c r="K14" s="158"/>
      <c r="L14" s="158">
        <f t="shared" si="1"/>
        <v>0</v>
      </c>
    </row>
    <row r="15" spans="1:12" ht="18" customHeight="1" thickBot="1">
      <c r="A15" s="149"/>
      <c r="B15" s="362" t="s">
        <v>112</v>
      </c>
      <c r="C15" s="297">
        <f>SUM(C8:C14)</f>
        <v>13541111</v>
      </c>
      <c r="D15" s="297">
        <f>SUM(D8:D14)</f>
        <v>0</v>
      </c>
      <c r="E15" s="363">
        <f>SUM(E8:E14)</f>
        <v>1823496</v>
      </c>
      <c r="F15" s="297"/>
      <c r="G15" s="297">
        <f t="shared" ref="G15:L15" si="2">SUM(G8:G14)</f>
        <v>1823496</v>
      </c>
      <c r="H15" s="297">
        <f t="shared" si="2"/>
        <v>0</v>
      </c>
      <c r="I15" s="297">
        <f t="shared" si="2"/>
        <v>0</v>
      </c>
      <c r="J15" s="364">
        <f t="shared" si="2"/>
        <v>0</v>
      </c>
      <c r="K15" s="297">
        <f t="shared" si="2"/>
        <v>0</v>
      </c>
      <c r="L15" s="297">
        <f t="shared" si="2"/>
        <v>15364607</v>
      </c>
    </row>
    <row r="16" spans="1:12" ht="12.75" customHeight="1">
      <c r="A16" s="149"/>
      <c r="B16" s="159"/>
      <c r="C16" s="160"/>
      <c r="D16" s="160"/>
      <c r="E16" s="160"/>
      <c r="F16" s="160"/>
      <c r="G16" s="160"/>
      <c r="H16" s="160"/>
      <c r="I16" s="160"/>
      <c r="J16" s="160"/>
      <c r="K16" s="160"/>
      <c r="L16" s="160"/>
    </row>
    <row r="17" spans="2:12" ht="12.75" customHeight="1">
      <c r="B17" s="354"/>
      <c r="E17" s="128"/>
    </row>
    <row r="18" spans="2:12" ht="12.75" customHeight="1">
      <c r="B18" s="331"/>
      <c r="E18" s="128"/>
    </row>
    <row r="19" spans="2:12" ht="12.75" customHeight="1">
      <c r="B19" s="332"/>
      <c r="C19" s="269"/>
      <c r="D19" s="269"/>
      <c r="E19" s="128"/>
    </row>
    <row r="20" spans="2:12" ht="12.75" customHeight="1">
      <c r="B20" s="332"/>
      <c r="D20" s="167"/>
      <c r="E20" s="167"/>
    </row>
    <row r="21" spans="2:12" ht="15" customHeight="1">
      <c r="B21" s="365"/>
      <c r="C21" s="269"/>
      <c r="D21" s="269"/>
      <c r="E21" s="128"/>
    </row>
    <row r="22" spans="2:12" ht="13.5" customHeight="1">
      <c r="B22" s="372"/>
      <c r="C22" s="373"/>
      <c r="D22" s="373"/>
      <c r="E22" s="373"/>
      <c r="F22" s="373"/>
      <c r="G22" s="373"/>
      <c r="H22" s="373"/>
      <c r="I22" s="373"/>
      <c r="J22" s="373"/>
      <c r="K22" s="373"/>
      <c r="L22" s="373"/>
    </row>
    <row r="23" spans="2:12" ht="12.75" customHeight="1">
      <c r="C23" s="314"/>
      <c r="D23" s="313"/>
      <c r="E23" s="128"/>
    </row>
    <row r="24" spans="2:12" ht="12.75" customHeight="1">
      <c r="C24" s="48"/>
      <c r="D24" s="160"/>
      <c r="E24" s="128"/>
    </row>
    <row r="25" spans="2:12" ht="15.75">
      <c r="B25" s="269"/>
      <c r="C25" s="48"/>
      <c r="E25" s="21"/>
      <c r="J25" s="104" t="str">
        <f>'Bilanci '!C53</f>
        <v>Perfaqesuesi Ligjor</v>
      </c>
    </row>
    <row r="26" spans="2:12" ht="18.75" customHeight="1">
      <c r="D26" s="86"/>
      <c r="E26" s="160"/>
      <c r="I26" s="161"/>
      <c r="J26" s="104"/>
      <c r="K26" s="161"/>
      <c r="L26" s="161"/>
    </row>
    <row r="27" spans="2:12" ht="18" hidden="1" customHeight="1"/>
    <row r="28" spans="2:12" ht="2.25" hidden="1" customHeight="1"/>
    <row r="29" spans="2:12" hidden="1"/>
    <row r="30" spans="2:12" hidden="1"/>
    <row r="31" spans="2:12" hidden="1"/>
    <row r="32" spans="2:12" hidden="1"/>
    <row r="33" spans="2:11" hidden="1"/>
    <row r="34" spans="2:11" hidden="1"/>
    <row r="35" spans="2:11" ht="15.75">
      <c r="D35" s="48"/>
      <c r="E35" s="167"/>
      <c r="J35" s="104" t="str">
        <f>'Bilanci '!C55</f>
        <v>OLSI BUSHATI</v>
      </c>
    </row>
    <row r="36" spans="2:11" ht="19.5" customHeight="1"/>
    <row r="37" spans="2:11" hidden="1"/>
    <row r="38" spans="2:11" ht="15.75" hidden="1">
      <c r="J38" s="104" t="s">
        <v>113</v>
      </c>
    </row>
    <row r="43" spans="2:11" ht="20.25" customHeight="1">
      <c r="B43" s="365"/>
    </row>
    <row r="45" spans="2:11" ht="15.75">
      <c r="K45" s="104"/>
    </row>
    <row r="46" spans="2:11" ht="15.75">
      <c r="K46" s="104"/>
    </row>
    <row r="58" spans="11:11" ht="15.75">
      <c r="K58" s="104"/>
    </row>
  </sheetData>
  <mergeCells count="2">
    <mergeCell ref="L6:L7"/>
    <mergeCell ref="B6:B7"/>
  </mergeCells>
  <phoneticPr fontId="3" type="noConversion"/>
  <printOptions horizontalCentered="1"/>
  <pageMargins left="0.46" right="0.21" top="1" bottom="0.83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O28"/>
  <sheetViews>
    <sheetView workbookViewId="0">
      <selection activeCell="F21" sqref="F21"/>
    </sheetView>
  </sheetViews>
  <sheetFormatPr defaultRowHeight="12.75"/>
  <cols>
    <col min="1" max="13" width="9.140625" style="413"/>
    <col min="14" max="14" width="10.42578125" style="413" bestFit="1" customWidth="1"/>
    <col min="15" max="16384" width="9.140625" style="413"/>
  </cols>
  <sheetData>
    <row r="1" spans="1:14">
      <c r="A1" s="413">
        <v>2</v>
      </c>
    </row>
    <row r="3" spans="1:14">
      <c r="A3" s="414" t="s">
        <v>224</v>
      </c>
    </row>
    <row r="5" spans="1:14" ht="13.5" thickBot="1">
      <c r="A5" s="415" t="s">
        <v>304</v>
      </c>
      <c r="B5" s="416">
        <v>40909</v>
      </c>
      <c r="C5" s="416">
        <v>40940</v>
      </c>
      <c r="D5" s="416">
        <v>40969</v>
      </c>
      <c r="E5" s="416">
        <v>41000</v>
      </c>
      <c r="F5" s="416">
        <v>41030</v>
      </c>
      <c r="G5" s="416">
        <v>41061</v>
      </c>
      <c r="H5" s="416">
        <v>41091</v>
      </c>
      <c r="I5" s="416">
        <v>41122</v>
      </c>
      <c r="J5" s="416">
        <v>41153</v>
      </c>
      <c r="K5" s="416">
        <v>41183</v>
      </c>
      <c r="L5" s="416">
        <v>41214</v>
      </c>
      <c r="M5" s="416">
        <v>41244</v>
      </c>
      <c r="N5" s="417">
        <v>2013</v>
      </c>
    </row>
    <row r="6" spans="1:14" ht="13.5" thickTop="1">
      <c r="A6" s="418">
        <v>41244</v>
      </c>
      <c r="B6" s="419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20">
        <v>1935268.1904739006</v>
      </c>
      <c r="N6" s="420">
        <v>11785395.977616163</v>
      </c>
    </row>
    <row r="7" spans="1:14">
      <c r="A7" s="418">
        <v>41214</v>
      </c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20">
        <v>1446399.7183772735</v>
      </c>
      <c r="M7" s="420">
        <v>1867129.853346311</v>
      </c>
      <c r="N7" s="420">
        <v>3871947.0548325549</v>
      </c>
    </row>
    <row r="8" spans="1:14">
      <c r="A8" s="421" t="s">
        <v>305</v>
      </c>
      <c r="B8" s="419"/>
      <c r="C8" s="419"/>
      <c r="D8" s="419"/>
      <c r="E8" s="419"/>
      <c r="F8" s="419"/>
      <c r="G8" s="419"/>
      <c r="H8" s="419"/>
      <c r="I8" s="419"/>
      <c r="J8" s="419"/>
      <c r="K8" s="422">
        <v>1504004.2104988424</v>
      </c>
      <c r="L8" s="420">
        <v>1904127.5824922635</v>
      </c>
      <c r="M8" s="420">
        <v>919274.47265141248</v>
      </c>
      <c r="N8" s="420">
        <v>3698506.2318581184</v>
      </c>
    </row>
    <row r="9" spans="1:14">
      <c r="A9" s="418">
        <v>41153</v>
      </c>
      <c r="B9" s="420"/>
      <c r="C9" s="420"/>
      <c r="D9" s="420"/>
      <c r="E9" s="420"/>
      <c r="F9" s="420"/>
      <c r="G9" s="420"/>
      <c r="H9" s="420"/>
      <c r="I9" s="420"/>
      <c r="J9" s="420">
        <v>1230160.6226396174</v>
      </c>
      <c r="K9" s="420">
        <v>1746595.52178947</v>
      </c>
      <c r="L9" s="420">
        <v>895191.72159274202</v>
      </c>
      <c r="M9" s="420">
        <v>642676.95161630795</v>
      </c>
      <c r="N9" s="420">
        <v>2793279.5126956999</v>
      </c>
    </row>
    <row r="10" spans="1:14">
      <c r="A10" s="418">
        <v>41122</v>
      </c>
      <c r="B10" s="420"/>
      <c r="C10" s="420"/>
      <c r="D10" s="420"/>
      <c r="E10" s="420"/>
      <c r="F10" s="420"/>
      <c r="G10" s="420"/>
      <c r="H10" s="420"/>
      <c r="I10" s="420">
        <v>979390.03487926605</v>
      </c>
      <c r="J10" s="420">
        <v>1453991.8287869301</v>
      </c>
      <c r="K10" s="420">
        <v>668239.07864773704</v>
      </c>
      <c r="L10" s="420">
        <v>499991.00654321798</v>
      </c>
      <c r="M10" s="420">
        <v>300019.82060611102</v>
      </c>
      <c r="N10" s="420">
        <v>1823103.0202704542</v>
      </c>
    </row>
    <row r="11" spans="1:14">
      <c r="A11" s="418">
        <v>41091</v>
      </c>
      <c r="B11" s="420"/>
      <c r="C11" s="420"/>
      <c r="D11" s="420"/>
      <c r="E11" s="420"/>
      <c r="F11" s="420"/>
      <c r="G11" s="420"/>
      <c r="H11" s="420">
        <v>887529.94727890939</v>
      </c>
      <c r="I11" s="420">
        <v>1280066.7193972999</v>
      </c>
      <c r="J11" s="420">
        <v>585965.90538043994</v>
      </c>
      <c r="K11" s="420">
        <v>415954.43052023702</v>
      </c>
      <c r="L11" s="420">
        <v>246683.07891724099</v>
      </c>
      <c r="M11" s="420">
        <v>252201.619551857</v>
      </c>
      <c r="N11" s="420">
        <v>1340515.1534873578</v>
      </c>
    </row>
    <row r="12" spans="1:14">
      <c r="A12" s="418">
        <v>41061</v>
      </c>
      <c r="B12" s="420"/>
      <c r="C12" s="420"/>
      <c r="D12" s="420"/>
      <c r="E12" s="420"/>
      <c r="F12" s="423"/>
      <c r="G12" s="420">
        <v>920017.90919496119</v>
      </c>
      <c r="H12" s="420">
        <v>1249953.74061161</v>
      </c>
      <c r="I12" s="420">
        <v>554137.08100337302</v>
      </c>
      <c r="J12" s="420">
        <v>364286.99311927101</v>
      </c>
      <c r="K12" s="420">
        <v>213951.30822397201</v>
      </c>
      <c r="L12" s="420">
        <v>207078.26684806301</v>
      </c>
      <c r="M12" s="420">
        <v>199579.619177855</v>
      </c>
      <c r="N12" s="420">
        <v>957374.74575442146</v>
      </c>
    </row>
    <row r="13" spans="1:14">
      <c r="A13" s="418">
        <v>41030</v>
      </c>
      <c r="B13" s="420"/>
      <c r="C13" s="420"/>
      <c r="D13" s="420"/>
      <c r="E13" s="420"/>
      <c r="F13" s="420">
        <v>864933.90724238986</v>
      </c>
      <c r="G13" s="420">
        <v>1129240.7951789801</v>
      </c>
      <c r="H13" s="420">
        <v>480652.99284859101</v>
      </c>
      <c r="I13" s="420">
        <v>325143.29650176002</v>
      </c>
      <c r="J13" s="420">
        <v>164654.087833222</v>
      </c>
      <c r="K13" s="420">
        <v>166476.46696913699</v>
      </c>
      <c r="L13" s="420">
        <v>147936.588132826</v>
      </c>
      <c r="M13" s="420">
        <v>140907.99057420899</v>
      </c>
      <c r="N13" s="420">
        <v>628095.73141898983</v>
      </c>
    </row>
    <row r="14" spans="1:14">
      <c r="A14" s="418">
        <v>41000</v>
      </c>
      <c r="B14" s="420"/>
      <c r="C14" s="420"/>
      <c r="D14" s="420"/>
      <c r="E14" s="420">
        <v>907932.8636124687</v>
      </c>
      <c r="F14" s="420">
        <v>1306264.5493208701</v>
      </c>
      <c r="G14" s="420">
        <v>609236.72321298497</v>
      </c>
      <c r="H14" s="420">
        <v>429402.73101568199</v>
      </c>
      <c r="I14" s="420">
        <v>253597.61597626199</v>
      </c>
      <c r="J14" s="420">
        <v>244803.53034519099</v>
      </c>
      <c r="K14" s="420">
        <v>239091.506146848</v>
      </c>
      <c r="L14" s="420">
        <v>220257.393114376</v>
      </c>
      <c r="M14" s="420">
        <v>227413.565744294</v>
      </c>
      <c r="N14" s="420">
        <v>781129.67334461468</v>
      </c>
    </row>
    <row r="15" spans="1:14">
      <c r="A15" s="418">
        <v>40969</v>
      </c>
      <c r="B15" s="420"/>
      <c r="C15" s="420"/>
      <c r="D15" s="420">
        <v>1177511.1897559687</v>
      </c>
      <c r="E15" s="420">
        <v>1377500.80521527</v>
      </c>
      <c r="F15" s="420">
        <v>745405.88975588605</v>
      </c>
      <c r="G15" s="420">
        <v>521200.40976194298</v>
      </c>
      <c r="H15" s="420">
        <v>306553.11799705803</v>
      </c>
      <c r="I15" s="420">
        <v>304733.03749342501</v>
      </c>
      <c r="J15" s="420">
        <v>283272.20317093498</v>
      </c>
      <c r="K15" s="420">
        <v>283161.73891915398</v>
      </c>
      <c r="L15" s="420">
        <v>274300.537221807</v>
      </c>
      <c r="M15" s="420">
        <v>283482.99151359103</v>
      </c>
      <c r="N15" s="420">
        <v>709170.40545100765</v>
      </c>
    </row>
    <row r="16" spans="1:14">
      <c r="A16" s="418">
        <v>40940</v>
      </c>
      <c r="B16" s="420"/>
      <c r="C16" s="420">
        <v>1324701.6254041533</v>
      </c>
      <c r="D16" s="420">
        <v>1339948.8422304101</v>
      </c>
      <c r="E16" s="420">
        <v>685999.36119422095</v>
      </c>
      <c r="F16" s="420">
        <v>509818.150881915</v>
      </c>
      <c r="G16" s="420">
        <v>331675.050667629</v>
      </c>
      <c r="H16" s="420">
        <v>341882.83978960098</v>
      </c>
      <c r="I16" s="420">
        <v>316336.29199377802</v>
      </c>
      <c r="J16" s="420">
        <v>291897.56165167497</v>
      </c>
      <c r="K16" s="420">
        <v>301491.121834255</v>
      </c>
      <c r="L16" s="420">
        <v>292810.22805443697</v>
      </c>
      <c r="M16" s="420">
        <v>302974.400407209</v>
      </c>
      <c r="N16" s="420">
        <v>462077.95552451583</v>
      </c>
    </row>
    <row r="17" spans="1:15">
      <c r="A17" s="418">
        <v>40909</v>
      </c>
      <c r="B17" s="420">
        <v>891631.70674759056</v>
      </c>
      <c r="C17" s="420">
        <v>1401452.3762060399</v>
      </c>
      <c r="D17" s="420">
        <v>1083038.9008549999</v>
      </c>
      <c r="E17" s="420">
        <v>852732.35439971206</v>
      </c>
      <c r="F17" s="420">
        <v>656769.42206411995</v>
      </c>
      <c r="G17" s="420">
        <v>630178.30225486902</v>
      </c>
      <c r="H17" s="420">
        <v>584854.078321254</v>
      </c>
      <c r="I17" s="420">
        <v>506848.48593466502</v>
      </c>
      <c r="J17" s="420">
        <v>490473.17542057799</v>
      </c>
      <c r="K17" s="420">
        <v>506844.204230893</v>
      </c>
      <c r="L17" s="420">
        <v>490835.32458467101</v>
      </c>
      <c r="M17" s="420">
        <v>507718.28422382602</v>
      </c>
      <c r="N17" s="420">
        <v>330166.62420185737</v>
      </c>
    </row>
    <row r="18" spans="1:15" ht="13.5" thickBot="1">
      <c r="A18" s="424" t="s">
        <v>137</v>
      </c>
      <c r="B18" s="425">
        <f t="shared" ref="B18:N18" si="0">SUM(B6:B17)</f>
        <v>891631.70674759056</v>
      </c>
      <c r="C18" s="425">
        <f t="shared" si="0"/>
        <v>2726154.0016101934</v>
      </c>
      <c r="D18" s="425">
        <f t="shared" si="0"/>
        <v>3600498.9328413792</v>
      </c>
      <c r="E18" s="425">
        <f t="shared" si="0"/>
        <v>3824165.3844216717</v>
      </c>
      <c r="F18" s="425">
        <f t="shared" si="0"/>
        <v>4083191.9192651808</v>
      </c>
      <c r="G18" s="425">
        <f t="shared" si="0"/>
        <v>4141549.1902713673</v>
      </c>
      <c r="H18" s="425">
        <f t="shared" si="0"/>
        <v>4280829.4478627061</v>
      </c>
      <c r="I18" s="425">
        <f t="shared" si="0"/>
        <v>4520252.5631798292</v>
      </c>
      <c r="J18" s="425">
        <f t="shared" si="0"/>
        <v>5109505.908347859</v>
      </c>
      <c r="K18" s="425">
        <f t="shared" si="0"/>
        <v>6045809.5877805455</v>
      </c>
      <c r="L18" s="425">
        <f t="shared" si="0"/>
        <v>6625611.4458789174</v>
      </c>
      <c r="M18" s="425">
        <f t="shared" si="0"/>
        <v>7578647.7598868832</v>
      </c>
      <c r="N18" s="425">
        <f t="shared" si="0"/>
        <v>29180762.086455755</v>
      </c>
    </row>
    <row r="19" spans="1:15" ht="14.25" thickTop="1" thickBot="1">
      <c r="A19" s="426"/>
      <c r="B19" s="422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9" t="s">
        <v>208</v>
      </c>
      <c r="N19" s="425">
        <v>24052.840262169717</v>
      </c>
    </row>
    <row r="20" spans="1:15" ht="13.5" thickTop="1">
      <c r="A20" s="426"/>
      <c r="B20" s="422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9" t="s">
        <v>116</v>
      </c>
      <c r="N20" s="429">
        <v>29205424</v>
      </c>
    </row>
    <row r="22" spans="1:15">
      <c r="M22" s="427"/>
    </row>
    <row r="23" spans="1:15">
      <c r="M23" s="427"/>
      <c r="N23" s="428"/>
      <c r="O23" s="427"/>
    </row>
    <row r="27" spans="1:15" ht="15.75">
      <c r="K27" s="104" t="str">
        <f>'Pasq.e amortiz.'!J25</f>
        <v>Perfaqesuesi Ligjor</v>
      </c>
    </row>
    <row r="28" spans="1:15" ht="15.75">
      <c r="K28" s="104" t="str">
        <f>'Pasq.e amortiz.'!J35</f>
        <v>OLSI BUSHATI</v>
      </c>
    </row>
  </sheetData>
  <pageMargins left="0.45" right="0.3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L35"/>
  <sheetViews>
    <sheetView workbookViewId="0">
      <selection activeCell="H7" sqref="H7"/>
    </sheetView>
  </sheetViews>
  <sheetFormatPr defaultRowHeight="11.25"/>
  <cols>
    <col min="1" max="1" width="4.7109375" style="333" customWidth="1"/>
    <col min="2" max="2" width="29.28515625" style="333" customWidth="1"/>
    <col min="3" max="3" width="16.5703125" style="333" customWidth="1"/>
    <col min="4" max="4" width="25.7109375" style="333" customWidth="1"/>
    <col min="5" max="5" width="14.85546875" style="333" bestFit="1" customWidth="1"/>
    <col min="6" max="6" width="12.28515625" style="333" bestFit="1" customWidth="1"/>
    <col min="7" max="11" width="9.140625" style="333"/>
    <col min="12" max="12" width="11.140625" style="333" customWidth="1"/>
    <col min="13" max="16384" width="9.140625" style="333"/>
  </cols>
  <sheetData>
    <row r="1" spans="1:5" s="162" customFormat="1" ht="12.75"/>
    <row r="2" spans="1:5" s="162" customFormat="1" ht="15.75">
      <c r="B2" s="334"/>
    </row>
    <row r="3" spans="1:5" s="162" customFormat="1" ht="15.75">
      <c r="A3" s="334" t="s">
        <v>236</v>
      </c>
      <c r="B3" s="334"/>
    </row>
    <row r="4" spans="1:5" s="162" customFormat="1" ht="15.75">
      <c r="A4" s="334" t="s">
        <v>237</v>
      </c>
    </row>
    <row r="5" spans="1:5" s="162" customFormat="1" ht="12.75"/>
    <row r="6" spans="1:5" s="162" customFormat="1" ht="15.75">
      <c r="A6" s="545" t="s">
        <v>287</v>
      </c>
      <c r="B6" s="545"/>
      <c r="C6" s="545"/>
      <c r="D6" s="545"/>
      <c r="E6" s="336"/>
    </row>
    <row r="7" spans="1:5" s="162" customFormat="1" ht="16.5" thickBot="1">
      <c r="A7" s="335"/>
      <c r="B7" s="335"/>
      <c r="C7" s="335"/>
      <c r="D7" s="335"/>
      <c r="E7" s="336"/>
    </row>
    <row r="8" spans="1:5" s="162" customFormat="1" ht="16.5" customHeight="1" thickBot="1">
      <c r="A8" s="389" t="s">
        <v>131</v>
      </c>
      <c r="B8" s="390" t="s">
        <v>132</v>
      </c>
      <c r="C8" s="390" t="s">
        <v>133</v>
      </c>
      <c r="D8" s="391" t="s">
        <v>134</v>
      </c>
      <c r="E8" s="337"/>
    </row>
    <row r="9" spans="1:5" s="162" customFormat="1" ht="17.25" customHeight="1">
      <c r="A9" s="348">
        <v>1</v>
      </c>
      <c r="B9" s="349" t="s">
        <v>284</v>
      </c>
      <c r="C9" s="349" t="s">
        <v>136</v>
      </c>
      <c r="D9" s="396">
        <v>7100000</v>
      </c>
      <c r="E9" s="337"/>
    </row>
    <row r="10" spans="1:5" s="162" customFormat="1" ht="16.5" customHeight="1">
      <c r="A10" s="344">
        <v>2</v>
      </c>
      <c r="B10" s="345" t="s">
        <v>285</v>
      </c>
      <c r="C10" s="345" t="s">
        <v>136</v>
      </c>
      <c r="D10" s="397">
        <v>570</v>
      </c>
      <c r="E10" s="337"/>
    </row>
    <row r="11" spans="1:5" s="162" customFormat="1" ht="15.75" customHeight="1" thickBot="1">
      <c r="A11" s="350">
        <v>3</v>
      </c>
      <c r="B11" s="351" t="s">
        <v>286</v>
      </c>
      <c r="C11" s="351" t="s">
        <v>136</v>
      </c>
      <c r="D11" s="398">
        <v>24000</v>
      </c>
      <c r="E11" s="337"/>
    </row>
    <row r="12" spans="1:5" s="162" customFormat="1" ht="16.5" thickBot="1">
      <c r="A12" s="392"/>
      <c r="B12" s="393" t="s">
        <v>137</v>
      </c>
      <c r="C12" s="394" t="s">
        <v>136</v>
      </c>
      <c r="D12" s="395">
        <f>SUM(D9:D11)</f>
        <v>7124570</v>
      </c>
      <c r="E12" s="335"/>
    </row>
    <row r="19" spans="3:12" ht="12.75">
      <c r="C19" s="162"/>
      <c r="D19" s="162"/>
    </row>
    <row r="20" spans="3:12" ht="15.75">
      <c r="C20" s="545" t="s">
        <v>38</v>
      </c>
      <c r="D20" s="545"/>
    </row>
    <row r="21" spans="3:12" ht="15.75">
      <c r="C21" s="346"/>
      <c r="D21" s="346"/>
    </row>
    <row r="22" spans="3:12" ht="15.75">
      <c r="C22" s="545" t="s">
        <v>241</v>
      </c>
      <c r="D22" s="545"/>
    </row>
    <row r="23" spans="3:12" ht="15.75">
      <c r="C23" s="347"/>
      <c r="D23" s="347"/>
    </row>
    <row r="24" spans="3:12">
      <c r="I24" s="338"/>
      <c r="J24" s="338"/>
      <c r="K24" s="338"/>
      <c r="L24" s="338"/>
    </row>
    <row r="25" spans="3:12">
      <c r="I25" s="338"/>
      <c r="J25" s="339"/>
      <c r="K25" s="339"/>
      <c r="L25" s="340"/>
    </row>
    <row r="26" spans="3:12">
      <c r="I26" s="338"/>
      <c r="J26" s="339"/>
      <c r="K26" s="339"/>
      <c r="L26" s="340"/>
    </row>
    <row r="27" spans="3:12">
      <c r="I27" s="338"/>
      <c r="J27" s="341"/>
      <c r="K27" s="341"/>
      <c r="L27" s="342"/>
    </row>
    <row r="28" spans="3:12">
      <c r="I28" s="338"/>
      <c r="J28" s="343"/>
      <c r="K28" s="343"/>
      <c r="L28" s="340"/>
    </row>
    <row r="29" spans="3:12">
      <c r="I29" s="338"/>
      <c r="J29" s="343"/>
      <c r="K29" s="343"/>
      <c r="L29" s="340"/>
    </row>
    <row r="30" spans="3:12">
      <c r="I30" s="338"/>
      <c r="J30" s="338"/>
      <c r="K30" s="338"/>
      <c r="L30" s="338"/>
    </row>
    <row r="31" spans="3:12">
      <c r="I31" s="338"/>
      <c r="J31" s="338"/>
      <c r="K31" s="338"/>
      <c r="L31" s="338"/>
    </row>
    <row r="32" spans="3:12">
      <c r="I32" s="338"/>
      <c r="J32" s="338"/>
      <c r="K32" s="338"/>
      <c r="L32" s="338"/>
    </row>
    <row r="33" spans="9:12">
      <c r="I33" s="338"/>
      <c r="J33" s="338"/>
      <c r="K33" s="338"/>
      <c r="L33" s="338"/>
    </row>
    <row r="34" spans="9:12">
      <c r="I34" s="338"/>
      <c r="J34" s="338"/>
      <c r="K34" s="338"/>
      <c r="L34" s="338"/>
    </row>
    <row r="35" spans="9:12">
      <c r="I35" s="338"/>
      <c r="J35" s="338"/>
      <c r="K35" s="338"/>
      <c r="L35" s="338"/>
    </row>
  </sheetData>
  <mergeCells count="3">
    <mergeCell ref="A6:D6"/>
    <mergeCell ref="C20:D20"/>
    <mergeCell ref="C22:D22"/>
  </mergeCells>
  <phoneticPr fontId="0" type="noConversion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Star Tv</vt:lpstr>
      <vt:lpstr>Bilanci </vt:lpstr>
      <vt:lpstr>PASQYRA E TE ARDHURAVE</vt:lpstr>
      <vt:lpstr>Pasqyra e leviz.se kap.</vt:lpstr>
      <vt:lpstr>CASH-FLOW</vt:lpstr>
      <vt:lpstr>GJENDJA E AQ</vt:lpstr>
      <vt:lpstr>Pasq.e amortiz.</vt:lpstr>
      <vt:lpstr>Parapagime</vt:lpstr>
      <vt:lpstr>Furnitoret</vt:lpstr>
      <vt:lpstr>Klientet</vt:lpstr>
      <vt:lpstr>bankat</vt:lpstr>
      <vt:lpstr>shenime sqaruese per shpenz.</vt:lpstr>
      <vt:lpstr>Tvsh 2012</vt:lpstr>
      <vt:lpstr>'Tvsh 2012'!Print_Area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QSK - JUNA</dc:creator>
  <cp:lastModifiedBy>UserF</cp:lastModifiedBy>
  <cp:lastPrinted>2013-03-29T08:31:49Z</cp:lastPrinted>
  <dcterms:created xsi:type="dcterms:W3CDTF">2013-03-29T07:11:30Z</dcterms:created>
  <dcterms:modified xsi:type="dcterms:W3CDTF">2013-03-29T10:01:08Z</dcterms:modified>
</cp:coreProperties>
</file>