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A45" i="1"/>
  <c r="A42"/>
  <c r="E35"/>
  <c r="E25"/>
  <c r="D25"/>
  <c r="E19"/>
  <c r="E18"/>
  <c r="D18"/>
  <c r="E16"/>
  <c r="E12"/>
  <c r="D12"/>
  <c r="E9"/>
  <c r="E8"/>
  <c r="E5"/>
  <c r="D5"/>
  <c r="A1"/>
  <c r="E31" l="1"/>
  <c r="D31"/>
  <c r="D34" s="1"/>
  <c r="E34"/>
  <c r="E36" l="1"/>
  <c r="E33"/>
  <c r="E37" s="1"/>
  <c r="D33"/>
  <c r="D37" s="1"/>
  <c r="D36"/>
  <c r="E41" l="1"/>
  <c r="E40"/>
  <c r="E42" s="1"/>
  <c r="D41"/>
  <c r="D40"/>
  <c r="D42" s="1"/>
</calcChain>
</file>

<file path=xl/sharedStrings.xml><?xml version="1.0" encoding="utf-8"?>
<sst xmlns="http://schemas.openxmlformats.org/spreadsheetml/2006/main" count="55" uniqueCount="41">
  <si>
    <t xml:space="preserve">2.a1. Pasqyra e Performancës (Pasqyra e të ardhurave dhe shpenzimeve)            </t>
  </si>
  <si>
    <t>Formati 1 – Shpenzimet e shfrytëzimit të klasifikuara sipas natyrës</t>
  </si>
  <si>
    <t xml:space="preserve">  në lekë</t>
  </si>
  <si>
    <t>N.r.</t>
  </si>
  <si>
    <t>P Ë R SH K R I M I</t>
  </si>
  <si>
    <t>Shenime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</si>
  <si>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</si>
  <si>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</si>
  <si>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</si>
  <si>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</si>
  <si>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>Lënda e parë dhe materiale të konsumueshme</t>
  </si>
  <si>
    <t>a)</t>
  </si>
  <si>
    <t>b)</t>
  </si>
  <si>
    <t>Të tjera shpenzime</t>
  </si>
  <si>
    <t>Shpenzime të personelit</t>
  </si>
  <si>
    <t>Paga dhe shpërblime</t>
  </si>
  <si>
    <t>Shpenzime të sigurimeve shoqërore/shëndetsore (paraqitur veçmas nga shpenzimet për pensionet)</t>
  </si>
  <si>
    <t>c)</t>
  </si>
  <si>
    <t>Zhvlerësimi i aktiveve afatgjata materiale</t>
  </si>
  <si>
    <t>Shpenzime konsumi dhe amortizimi</t>
  </si>
  <si>
    <t>Shpenzime të tjera shfrytëzimi</t>
  </si>
  <si>
    <t>Të ardhura të tjera</t>
  </si>
  <si>
    <t>Të ardhura nga njësitë ekonomike ku ka interesa pjesëmarrëse (paraqitur veçmas të ardhurat nga njësitë ekonomike brenda grupit)</t>
  </si>
  <si>
    <t>Të ardhura nga investimet dhe huatë e tjera pjesë e aktiveve afatgjata (paraqitur veçmas të ardhurat nga njësitë ekonomike brenda grupit)</t>
  </si>
  <si>
    <t>d)</t>
  </si>
  <si>
    <t>Interesa të arkëtueshëm dhe të ardhura të tjera të ngjashme (paraqitur veçmas të ardhurat nga njësitë ekonomike brenda grupit)</t>
  </si>
  <si>
    <t>Zhvlerësimi i aktiveve financiare dhe investimeve financiare të mbajtura si aktive afatshkurtra</t>
  </si>
  <si>
    <t>Shpenzime financiare</t>
  </si>
  <si>
    <t>Shpenzime interesi dhe shpenzime të ngjashme (paraqitur veçmas shpenzimet për t'u paguar tek njësitë ekonomike brenda grupit)</t>
  </si>
  <si>
    <t>Shpenzime të tjera financiare</t>
  </si>
  <si>
    <t>Shpenzime / Të ardhura nga kursi i këmbimit</t>
  </si>
  <si>
    <t>Shpenzime të panjohura</t>
  </si>
  <si>
    <t>Fitimi/Humbja para tatimit</t>
  </si>
  <si>
    <t>Shpenzimi i tatimit mbi fitimin</t>
  </si>
  <si>
    <t>Shpenzimi aktual i tatimit mbi fitimin</t>
  </si>
  <si>
    <t>Shpenzimi i tatim fitimit të parapaguar</t>
  </si>
  <si>
    <t>Shpenzimi i tatim fitimit për të paguar</t>
  </si>
  <si>
    <t>Fitimi/Humbja e vitit</t>
  </si>
  <si>
    <t>Fitimi/Humbja për:</t>
  </si>
  <si>
    <t>Pronarët e njësisë ekonomike mëmë (kontabël)</t>
  </si>
  <si>
    <t>Pronarët e njësisë ekonomike mëmë (fiskal)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</si>
</sst>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#,##0_);\-#,##0"/>
    <numFmt numFmtId="165" formatCode="_(* #,##0_);_(* \(#,##0\);_(* &quot;-&quot;??_);_(@_)"/>
    <numFmt numFmtId="166" formatCode="_(* #,##0.000_);_(* \(#,##0.000\);_(* &quot;-&quot;?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Book Antiqua"/>
      <family val="1"/>
    </font>
    <font>
      <sz val="10"/>
      <name val="Book Antiqua"/>
      <family val="1"/>
    </font>
    <font>
      <b/>
      <sz val="8"/>
      <name val="Book Antiqua"/>
      <family val="1"/>
    </font>
    <font>
      <b/>
      <i/>
      <sz val="8"/>
      <name val="Book Antiqua"/>
      <family val="1"/>
    </font>
    <font>
      <sz val="8"/>
      <name val="Book Antiqua"/>
      <family val="1"/>
    </font>
    <font>
      <i/>
      <sz val="8"/>
      <name val="Book Antiqua"/>
      <family val="1"/>
    </font>
    <font>
      <sz val="9"/>
      <name val="Book Antiqua"/>
      <family val="1"/>
    </font>
    <font>
      <b/>
      <sz val="8"/>
      <color indexed="8"/>
      <name val="Book Antiqua"/>
      <family val="1"/>
    </font>
    <font>
      <b/>
      <sz val="8"/>
      <color rgb="FFFF0000"/>
      <name val="Book Antiqua"/>
      <family val="1"/>
    </font>
    <font>
      <sz val="8"/>
      <color indexed="8"/>
      <name val="Book Antiqua"/>
      <family val="1"/>
    </font>
    <font>
      <i/>
      <sz val="8"/>
      <color indexed="8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164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distributed" wrapText="1"/>
    </xf>
    <xf numFmtId="0" fontId="6" fillId="0" borderId="5" xfId="0" applyFont="1" applyBorder="1" applyAlignment="1">
      <alignment horizontal="center" vertical="center"/>
    </xf>
    <xf numFmtId="165" fontId="2" fillId="2" borderId="5" xfId="1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distributed" wrapText="1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165" fontId="2" fillId="3" borderId="7" xfId="1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distributed" wrapText="1"/>
    </xf>
    <xf numFmtId="165" fontId="8" fillId="0" borderId="7" xfId="1" applyNumberFormat="1" applyFont="1" applyBorder="1" applyAlignment="1">
      <alignment horizontal="right" vertical="center"/>
    </xf>
    <xf numFmtId="0" fontId="6" fillId="0" borderId="6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distributed" wrapText="1"/>
    </xf>
    <xf numFmtId="165" fontId="2" fillId="2" borderId="9" xfId="1" applyNumberFormat="1" applyFont="1" applyFill="1" applyBorder="1" applyAlignment="1">
      <alignment horizontal="right" vertical="center"/>
    </xf>
    <xf numFmtId="165" fontId="2" fillId="0" borderId="9" xfId="1" applyNumberFormat="1" applyFont="1" applyBorder="1" applyAlignment="1">
      <alignment horizontal="right" vertical="center"/>
    </xf>
    <xf numFmtId="0" fontId="3" fillId="0" borderId="7" xfId="0" applyFont="1" applyBorder="1"/>
    <xf numFmtId="165" fontId="8" fillId="0" borderId="7" xfId="1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165" fontId="8" fillId="2" borderId="7" xfId="1" applyNumberFormat="1" applyFont="1" applyFill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4" fillId="3" borderId="10" xfId="0" applyFont="1" applyFill="1" applyBorder="1" applyAlignment="1">
      <alignment horizontal="center" vertical="distributed" wrapText="1"/>
    </xf>
    <xf numFmtId="0" fontId="4" fillId="3" borderId="2" xfId="0" applyFont="1" applyFill="1" applyBorder="1" applyAlignment="1">
      <alignment horizontal="center" vertical="distributed" wrapText="1"/>
    </xf>
    <xf numFmtId="0" fontId="6" fillId="3" borderId="3" xfId="0" applyFont="1" applyFill="1" applyBorder="1" applyAlignment="1">
      <alignment horizontal="left" vertical="center"/>
    </xf>
    <xf numFmtId="165" fontId="2" fillId="3" borderId="3" xfId="1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distributed" wrapText="1"/>
    </xf>
    <xf numFmtId="0" fontId="6" fillId="0" borderId="12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distributed" wrapText="1"/>
    </xf>
    <xf numFmtId="165" fontId="8" fillId="0" borderId="7" xfId="1" applyNumberFormat="1" applyFont="1" applyBorder="1" applyAlignment="1">
      <alignment horizontal="center" vertical="center"/>
    </xf>
    <xf numFmtId="165" fontId="8" fillId="0" borderId="13" xfId="1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/>
    </xf>
    <xf numFmtId="37" fontId="6" fillId="0" borderId="0" xfId="1" applyNumberFormat="1" applyFont="1" applyBorder="1" applyAlignment="1"/>
    <xf numFmtId="0" fontId="3" fillId="0" borderId="0" xfId="0" applyFont="1" applyFill="1"/>
    <xf numFmtId="166" fontId="6" fillId="0" borderId="0" xfId="0" applyNumberFormat="1" applyFont="1"/>
    <xf numFmtId="0" fontId="3" fillId="0" borderId="0" xfId="0" applyFont="1"/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43" fontId="8" fillId="0" borderId="0" xfId="1" applyFont="1" applyBorder="1"/>
    <xf numFmtId="0" fontId="5" fillId="0" borderId="0" xfId="0" applyFont="1" applyBorder="1"/>
    <xf numFmtId="165" fontId="4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distributed" wrapText="1"/>
    </xf>
    <xf numFmtId="165" fontId="2" fillId="0" borderId="0" xfId="1" applyNumberFormat="1" applyFont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/>
    </xf>
    <xf numFmtId="165" fontId="2" fillId="3" borderId="0" xfId="1" applyNumberFormat="1" applyFont="1" applyFill="1" applyBorder="1" applyAlignment="1">
      <alignment horizontal="right" vertical="center"/>
    </xf>
    <xf numFmtId="165" fontId="2" fillId="0" borderId="0" xfId="1" applyNumberFormat="1" applyFont="1" applyFill="1" applyBorder="1" applyAlignment="1">
      <alignment horizontal="right" vertical="center"/>
    </xf>
    <xf numFmtId="0" fontId="11" fillId="0" borderId="0" xfId="1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distributed" wrapText="1"/>
    </xf>
    <xf numFmtId="165" fontId="8" fillId="0" borderId="0" xfId="1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165" fontId="8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11" fillId="0" borderId="0" xfId="0" applyFont="1" applyFill="1" applyBorder="1" applyAlignment="1">
      <alignment horizontal="left" vertical="distributed" wrapText="1"/>
    </xf>
    <xf numFmtId="0" fontId="9" fillId="3" borderId="0" xfId="0" applyFont="1" applyFill="1" applyBorder="1" applyAlignment="1">
      <alignment horizontal="center" vertical="distributed" wrapText="1"/>
    </xf>
    <xf numFmtId="0" fontId="11" fillId="3" borderId="0" xfId="0" applyFont="1" applyFill="1" applyBorder="1" applyAlignment="1">
      <alignment horizontal="left" vertical="center"/>
    </xf>
    <xf numFmtId="165" fontId="8" fillId="0" borderId="0" xfId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distributed" wrapText="1"/>
    </xf>
    <xf numFmtId="165" fontId="8" fillId="0" borderId="0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0" fillId="0" borderId="0" xfId="0" applyBorder="1"/>
    <xf numFmtId="0" fontId="9" fillId="0" borderId="0" xfId="0" applyFont="1" applyFill="1" applyBorder="1" applyAlignment="1">
      <alignment horizontal="center" vertical="center"/>
    </xf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tleva/Downloads/BILANC%202017%20-%20UMB%20%20TATIMET%20(6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MB"/>
      <sheetName val="1.BIL"/>
      <sheetName val="2.a1.PASH F1"/>
      <sheetName val="2.a1.PASH F2"/>
      <sheetName val="2.a2.PASH-ardh.gj.pf."/>
      <sheetName val="3.FLUK-indi"/>
      <sheetName val="4.PKV-Ind"/>
      <sheetName val="Shenimet"/>
      <sheetName val="Kl 5"/>
      <sheetName val="Ll 467"/>
      <sheetName val="Ll 411"/>
      <sheetName val="Kl 3"/>
      <sheetName val="Kl 2"/>
      <sheetName val="kl2 ndryshime"/>
      <sheetName val="Amortizim"/>
      <sheetName val="Ll 401"/>
      <sheetName val="punonjesit"/>
      <sheetName val="tatime"/>
      <sheetName val="te ardhura te tjera"/>
      <sheetName val="604"/>
      <sheetName val="kl 6"/>
      <sheetName val="Sheet1"/>
    </sheetNames>
    <sheetDataSet>
      <sheetData sheetId="0"/>
      <sheetData sheetId="1">
        <row r="1">
          <cell r="A1" t="str">
            <v>Universiteti ``Marin Barleti`` sh.p.k  31.12.2017</v>
          </cell>
        </row>
        <row r="44">
          <cell r="A44" t="str">
            <v>d)</v>
          </cell>
        </row>
        <row r="65">
          <cell r="A65" t="str">
            <v>Pasqyrat Financiare lexohen se bashku me shenimet shpjeguese</v>
          </cell>
        </row>
        <row r="126">
          <cell r="D126">
            <v>71927176.549999997</v>
          </cell>
          <cell r="E126">
            <v>29422280.600000001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82"/>
  <sheetViews>
    <sheetView tabSelected="1" workbookViewId="0">
      <selection activeCell="L50" sqref="L50"/>
    </sheetView>
  </sheetViews>
  <sheetFormatPr defaultRowHeight="15"/>
  <cols>
    <col min="2" max="2" width="30.140625" customWidth="1"/>
    <col min="4" max="5" width="24" customWidth="1"/>
  </cols>
  <sheetData>
    <row r="1" spans="1:5" ht="15.75">
      <c r="A1" s="1" t="str">
        <f>'[1]1.BIL'!A1:B1</f>
        <v>Universiteti ``Marin Barleti`` sh.p.k  31.12.2017</v>
      </c>
      <c r="B1" s="2"/>
      <c r="C1" s="2"/>
      <c r="D1" s="3"/>
      <c r="E1" s="3"/>
    </row>
    <row r="2" spans="1:5" ht="15.75" thickBot="1">
      <c r="A2" s="6" t="s">
        <v>0</v>
      </c>
      <c r="B2" s="6"/>
      <c r="C2" s="6"/>
      <c r="D2" s="6"/>
      <c r="E2" s="6"/>
    </row>
    <row r="3" spans="1:5" ht="15.75" thickBot="1">
      <c r="A3" s="7" t="s">
        <v>1</v>
      </c>
      <c r="B3" s="8"/>
      <c r="C3" s="8"/>
      <c r="D3" s="9" t="s">
        <v>2</v>
      </c>
      <c r="E3" s="9" t="s">
        <v>2</v>
      </c>
    </row>
    <row r="4" spans="1:5" ht="15.75" thickBot="1">
      <c r="A4" s="10" t="s">
        <v>3</v>
      </c>
      <c r="B4" s="11" t="s">
        <v>4</v>
      </c>
      <c r="C4" s="11" t="s">
        <v>5</v>
      </c>
      <c r="D4" s="11">
        <v>2017</v>
      </c>
      <c r="E4" s="11">
        <v>2016</v>
      </c>
    </row>
    <row r="5" spans="1:5" ht="63.75">
      <c r="A5" s="12">
        <v>1</v>
      </c>
      <c r="B5" s="13" t="s">
        <v>6</v>
      </c>
      <c r="C5" s="14">
        <v>12</v>
      </c>
      <c r="D5" s="15">
        <f>185722946</f>
        <v>185722946</v>
      </c>
      <c r="E5" s="15">
        <f>167160464+8370000-52711391</f>
        <v>122819073</v>
      </c>
    </row>
    <row r="6" spans="1:5" ht="102">
      <c r="A6" s="16">
        <v>2</v>
      </c>
      <c r="B6" s="17" t="s">
        <v>7</v>
      </c>
      <c r="C6" s="18"/>
      <c r="D6" s="18"/>
      <c r="E6" s="19"/>
    </row>
    <row r="7" spans="1:5" ht="89.25">
      <c r="A7" s="16">
        <v>3</v>
      </c>
      <c r="B7" s="17" t="s">
        <v>8</v>
      </c>
      <c r="C7" s="18"/>
      <c r="D7" s="20"/>
      <c r="E7" s="19"/>
    </row>
    <row r="8" spans="1:5" ht="51">
      <c r="A8" s="16">
        <v>4</v>
      </c>
      <c r="B8" s="17" t="s">
        <v>9</v>
      </c>
      <c r="C8" s="21">
        <v>13</v>
      </c>
      <c r="D8" s="20">
        <v>14300192</v>
      </c>
      <c r="E8" s="20">
        <f>11470331+3881090</f>
        <v>15351421</v>
      </c>
    </row>
    <row r="9" spans="1:5" ht="76.5">
      <c r="A9" s="16">
        <v>5</v>
      </c>
      <c r="B9" s="17" t="s">
        <v>10</v>
      </c>
      <c r="C9" s="18"/>
      <c r="D9" s="18"/>
      <c r="E9" s="22">
        <f>E10+E11</f>
        <v>0</v>
      </c>
    </row>
    <row r="10" spans="1:5" ht="67.5">
      <c r="A10" s="23" t="s">
        <v>11</v>
      </c>
      <c r="B10" s="24" t="s">
        <v>10</v>
      </c>
      <c r="C10" s="21">
        <v>14</v>
      </c>
      <c r="D10" s="21"/>
      <c r="E10" s="21"/>
    </row>
    <row r="11" spans="1:5" ht="27">
      <c r="A11" s="23" t="s">
        <v>12</v>
      </c>
      <c r="B11" s="24" t="s">
        <v>13</v>
      </c>
      <c r="C11" s="18"/>
      <c r="D11" s="18"/>
      <c r="E11" s="18"/>
    </row>
    <row r="12" spans="1:5" ht="38.25">
      <c r="A12" s="16">
        <v>6</v>
      </c>
      <c r="B12" s="17" t="s">
        <v>14</v>
      </c>
      <c r="C12" s="18"/>
      <c r="D12" s="22">
        <f>D13+D14+D15</f>
        <v>-86450525</v>
      </c>
      <c r="E12" s="22">
        <f>E13+E14+E15</f>
        <v>-78726924</v>
      </c>
    </row>
    <row r="13" spans="1:5" ht="27">
      <c r="A13" s="26" t="s">
        <v>11</v>
      </c>
      <c r="B13" s="24" t="s">
        <v>15</v>
      </c>
      <c r="C13" s="18"/>
      <c r="D13" s="25">
        <v>-76471110</v>
      </c>
      <c r="E13" s="25">
        <v>-69114448</v>
      </c>
    </row>
    <row r="14" spans="1:5" ht="135">
      <c r="A14" s="23" t="s">
        <v>12</v>
      </c>
      <c r="B14" s="24" t="s">
        <v>16</v>
      </c>
      <c r="C14" s="18"/>
      <c r="D14" s="25">
        <v>-9979415</v>
      </c>
      <c r="E14" s="25">
        <v>-9612476</v>
      </c>
    </row>
    <row r="15" spans="1:5">
      <c r="A15" s="23" t="s">
        <v>17</v>
      </c>
      <c r="B15" s="24"/>
      <c r="C15" s="18"/>
      <c r="D15" s="18"/>
      <c r="E15" s="18"/>
    </row>
    <row r="16" spans="1:5" ht="51">
      <c r="A16" s="16">
        <v>7</v>
      </c>
      <c r="B16" s="17" t="s">
        <v>18</v>
      </c>
      <c r="C16" s="21">
        <v>15</v>
      </c>
      <c r="D16" s="20">
        <v>-5175086</v>
      </c>
      <c r="E16" s="20">
        <f>-4744149</f>
        <v>-4744149</v>
      </c>
    </row>
    <row r="17" spans="1:5" ht="51">
      <c r="A17" s="16">
        <v>8</v>
      </c>
      <c r="B17" s="17" t="s">
        <v>19</v>
      </c>
      <c r="C17" s="18"/>
      <c r="D17" s="18"/>
      <c r="E17" s="18"/>
    </row>
    <row r="18" spans="1:5" ht="38.25">
      <c r="A18" s="27">
        <v>9</v>
      </c>
      <c r="B18" s="28" t="s">
        <v>20</v>
      </c>
      <c r="C18" s="21">
        <v>16</v>
      </c>
      <c r="D18" s="29">
        <f>-18655566-3039</f>
        <v>-18658605</v>
      </c>
      <c r="E18" s="30">
        <f>-14774571-1135848</f>
        <v>-15910419</v>
      </c>
    </row>
    <row r="19" spans="1:5" ht="25.5">
      <c r="A19" s="16">
        <v>10</v>
      </c>
      <c r="B19" s="17" t="s">
        <v>21</v>
      </c>
      <c r="C19" s="31"/>
      <c r="D19" s="31"/>
      <c r="E19" s="22">
        <f>SUM(E20,E21,E22,E23,)</f>
        <v>0</v>
      </c>
    </row>
    <row r="20" spans="1:5" ht="40.5">
      <c r="A20" s="26" t="s">
        <v>11</v>
      </c>
      <c r="B20" s="24" t="s">
        <v>9</v>
      </c>
      <c r="C20" s="31"/>
      <c r="D20" s="31"/>
      <c r="E20" s="31"/>
    </row>
    <row r="21" spans="1:5" ht="175.5">
      <c r="A21" s="23" t="s">
        <v>12</v>
      </c>
      <c r="B21" s="24" t="s">
        <v>22</v>
      </c>
      <c r="C21" s="33"/>
      <c r="D21" s="33"/>
      <c r="E21" s="33"/>
    </row>
    <row r="22" spans="1:5" ht="189">
      <c r="A22" s="23" t="s">
        <v>17</v>
      </c>
      <c r="B22" s="24" t="s">
        <v>23</v>
      </c>
      <c r="C22" s="33"/>
      <c r="D22" s="33"/>
      <c r="E22" s="33"/>
    </row>
    <row r="23" spans="1:5" ht="175.5">
      <c r="A23" s="23" t="s">
        <v>24</v>
      </c>
      <c r="B23" s="24" t="s">
        <v>25</v>
      </c>
      <c r="C23" s="33"/>
      <c r="D23" s="33"/>
      <c r="E23" s="33"/>
    </row>
    <row r="24" spans="1:5" ht="140.25">
      <c r="A24" s="16">
        <v>11</v>
      </c>
      <c r="B24" s="17" t="s">
        <v>26</v>
      </c>
      <c r="C24" s="18"/>
      <c r="D24" s="18"/>
      <c r="E24" s="18"/>
    </row>
    <row r="25" spans="1:5" ht="27">
      <c r="A25" s="16">
        <v>12</v>
      </c>
      <c r="B25" s="24" t="s">
        <v>27</v>
      </c>
      <c r="C25" s="33"/>
      <c r="D25" s="22">
        <f>SUM(D26,D27,D28,)</f>
        <v>-5118178</v>
      </c>
      <c r="E25" s="22">
        <f>SUM(E26,E27,E28,)</f>
        <v>-3764510</v>
      </c>
    </row>
    <row r="26" spans="1:5" ht="175.5">
      <c r="A26" s="23" t="s">
        <v>11</v>
      </c>
      <c r="B26" s="24" t="s">
        <v>28</v>
      </c>
      <c r="C26" s="33"/>
      <c r="D26" s="32">
        <v>-733333</v>
      </c>
      <c r="E26" s="32">
        <v>-4550527</v>
      </c>
    </row>
    <row r="27" spans="1:5" ht="40.5">
      <c r="A27" s="23" t="s">
        <v>12</v>
      </c>
      <c r="B27" s="24" t="s">
        <v>29</v>
      </c>
      <c r="C27" s="33"/>
      <c r="D27" s="34">
        <v>-4156257</v>
      </c>
      <c r="E27" s="32">
        <v>0</v>
      </c>
    </row>
    <row r="28" spans="1:5" ht="54">
      <c r="A28" s="16" t="s">
        <v>17</v>
      </c>
      <c r="B28" s="24" t="s">
        <v>30</v>
      </c>
      <c r="C28" s="33"/>
      <c r="D28" s="32">
        <v>-228588</v>
      </c>
      <c r="E28" s="32">
        <v>786017</v>
      </c>
    </row>
    <row r="29" spans="1:5" ht="40.5">
      <c r="A29" s="27">
        <v>13</v>
      </c>
      <c r="B29" s="24" t="s">
        <v>31</v>
      </c>
      <c r="C29" s="21">
        <v>17</v>
      </c>
      <c r="D29" s="30">
        <v>3039</v>
      </c>
      <c r="E29" s="30">
        <v>2323584</v>
      </c>
    </row>
    <row r="30" spans="1:5" ht="15.75" thickBot="1">
      <c r="A30" s="35"/>
      <c r="B30" s="28"/>
      <c r="C30" s="36"/>
      <c r="D30" s="36"/>
      <c r="E30" s="36"/>
    </row>
    <row r="31" spans="1:5" ht="15.75" thickBot="1">
      <c r="A31" s="37" t="s">
        <v>32</v>
      </c>
      <c r="B31" s="38"/>
      <c r="C31" s="39"/>
      <c r="D31" s="40">
        <f>SUM(D5:D30)-D9-D12-D19-D25</f>
        <v>84623783</v>
      </c>
      <c r="E31" s="40">
        <f>SUM(E5:E30)-E9-E12-E19-E25</f>
        <v>37348076</v>
      </c>
    </row>
    <row r="32" spans="1:5">
      <c r="A32" s="41"/>
      <c r="B32" s="42"/>
      <c r="C32" s="43"/>
      <c r="D32" s="43"/>
      <c r="E32" s="43"/>
    </row>
    <row r="33" spans="1:7" ht="38.25">
      <c r="A33" s="16">
        <v>14</v>
      </c>
      <c r="B33" s="17" t="s">
        <v>33</v>
      </c>
      <c r="C33" s="33"/>
      <c r="D33" s="22">
        <f>D34</f>
        <v>12693567.449999999</v>
      </c>
      <c r="E33" s="22">
        <f>E34</f>
        <v>5602211.3999999994</v>
      </c>
    </row>
    <row r="34" spans="1:7" ht="54">
      <c r="A34" s="23" t="s">
        <v>11</v>
      </c>
      <c r="B34" s="24" t="s">
        <v>34</v>
      </c>
      <c r="C34" s="33"/>
      <c r="D34" s="32">
        <f t="shared" ref="D34" si="0">D31*0.15</f>
        <v>12693567.449999999</v>
      </c>
      <c r="E34" s="32">
        <f>E31*0.15</f>
        <v>5602211.3999999994</v>
      </c>
    </row>
    <row r="35" spans="1:7" ht="54">
      <c r="A35" s="23" t="s">
        <v>12</v>
      </c>
      <c r="B35" s="24" t="s">
        <v>35</v>
      </c>
      <c r="C35" s="33"/>
      <c r="D35" s="32">
        <v>3799796</v>
      </c>
      <c r="E35" s="32">
        <f>1081706-28</f>
        <v>1081678</v>
      </c>
    </row>
    <row r="36" spans="1:7" ht="54.75" thickBot="1">
      <c r="A36" s="16" t="s">
        <v>17</v>
      </c>
      <c r="B36" s="24" t="s">
        <v>36</v>
      </c>
      <c r="C36" s="33"/>
      <c r="D36" s="34">
        <f>D34-D35</f>
        <v>8893771.4499999993</v>
      </c>
      <c r="E36" s="34">
        <f>E34-E35</f>
        <v>4520533.3999999994</v>
      </c>
    </row>
    <row r="37" spans="1:7" ht="15.75" thickBot="1">
      <c r="A37" s="37" t="s">
        <v>37</v>
      </c>
      <c r="B37" s="38"/>
      <c r="C37" s="44"/>
      <c r="D37" s="40">
        <f>D31-D33</f>
        <v>71930215.549999997</v>
      </c>
      <c r="E37" s="40">
        <f>E31-E33</f>
        <v>31745864.600000001</v>
      </c>
    </row>
    <row r="38" spans="1:7">
      <c r="A38" s="41"/>
      <c r="B38" s="42"/>
      <c r="C38" s="43"/>
      <c r="D38" s="43"/>
      <c r="E38" s="43"/>
    </row>
    <row r="39" spans="1:7" ht="27">
      <c r="A39" s="23"/>
      <c r="B39" s="45" t="s">
        <v>38</v>
      </c>
      <c r="C39" s="33"/>
      <c r="D39" s="33"/>
      <c r="E39" s="33"/>
    </row>
    <row r="40" spans="1:7" ht="63.75">
      <c r="A40" s="23"/>
      <c r="B40" s="17" t="s">
        <v>39</v>
      </c>
      <c r="C40" s="21">
        <v>18</v>
      </c>
      <c r="D40" s="46">
        <f>D37-D29</f>
        <v>71927176.549999997</v>
      </c>
      <c r="E40" s="46">
        <f>E37-E29</f>
        <v>29422280.600000001</v>
      </c>
    </row>
    <row r="41" spans="1:7" ht="64.5" thickBot="1">
      <c r="A41" s="23"/>
      <c r="B41" s="17" t="s">
        <v>40</v>
      </c>
      <c r="C41" s="33"/>
      <c r="D41" s="47">
        <f>D37</f>
        <v>71930215.549999997</v>
      </c>
      <c r="E41" s="47">
        <f>E37</f>
        <v>31745864.600000001</v>
      </c>
    </row>
    <row r="42" spans="1:7">
      <c r="A42" s="48" t="str">
        <f>'[1]1.BIL'!A65</f>
        <v>Pasqyrat Financiare lexohen se bashku me shenimet shpjeguese</v>
      </c>
      <c r="B42" s="48"/>
      <c r="C42" s="48"/>
      <c r="D42" s="49">
        <f>D40-'[1]1.BIL'!D126</f>
        <v>0</v>
      </c>
      <c r="E42" s="49">
        <f>E40-'[1]1.BIL'!E126</f>
        <v>0</v>
      </c>
    </row>
    <row r="43" spans="1:7">
      <c r="A43" s="50"/>
      <c r="B43" s="51"/>
      <c r="C43" s="52"/>
      <c r="D43" s="52"/>
      <c r="E43" s="52"/>
    </row>
    <row r="45" spans="1:7" ht="15.75">
      <c r="A45" s="2" t="str">
        <f>'[1]1.BIL'!A44</f>
        <v>d)</v>
      </c>
      <c r="B45" s="2"/>
      <c r="C45" s="2"/>
      <c r="D45" s="3"/>
      <c r="E45" s="3"/>
      <c r="F45" s="4"/>
      <c r="G45" s="5"/>
    </row>
    <row r="46" spans="1:7" ht="15.75">
      <c r="A46" s="5"/>
      <c r="B46" s="3"/>
      <c r="C46" s="3"/>
      <c r="D46" s="3"/>
      <c r="E46" s="3"/>
      <c r="F46" s="3"/>
      <c r="G46" s="5"/>
    </row>
    <row r="47" spans="1:7">
      <c r="A47" s="53"/>
      <c r="B47" s="53"/>
      <c r="C47" s="53"/>
      <c r="D47" s="53"/>
      <c r="E47" s="53"/>
      <c r="F47" s="53"/>
      <c r="G47" s="53"/>
    </row>
    <row r="48" spans="1:7">
      <c r="A48" s="56"/>
      <c r="B48" s="54"/>
      <c r="C48" s="54"/>
      <c r="D48" s="54"/>
      <c r="E48" s="54"/>
      <c r="F48" s="54"/>
      <c r="G48" s="54"/>
    </row>
    <row r="49" spans="1:7">
      <c r="A49" s="54"/>
      <c r="B49" s="54"/>
      <c r="C49" s="54"/>
      <c r="D49" s="57"/>
      <c r="E49" s="57"/>
      <c r="F49" s="57"/>
      <c r="G49" s="58"/>
    </row>
    <row r="50" spans="1:7">
      <c r="A50" s="59"/>
      <c r="B50" s="58"/>
      <c r="C50" s="58"/>
      <c r="D50" s="60"/>
      <c r="E50" s="60"/>
      <c r="F50" s="60"/>
      <c r="G50" s="61"/>
    </row>
    <row r="51" spans="1:7">
      <c r="A51" s="58"/>
      <c r="B51" s="62"/>
      <c r="C51" s="58"/>
      <c r="D51" s="63"/>
      <c r="E51" s="63"/>
      <c r="F51" s="63"/>
      <c r="G51" s="63"/>
    </row>
    <row r="52" spans="1:7">
      <c r="A52" s="58"/>
      <c r="B52" s="62"/>
      <c r="C52" s="58"/>
      <c r="D52" s="58"/>
      <c r="E52" s="58"/>
      <c r="F52" s="63"/>
      <c r="G52" s="63"/>
    </row>
    <row r="53" spans="1:7" s="87" customFormat="1">
      <c r="A53" s="86"/>
      <c r="B53" s="86"/>
      <c r="C53" s="74"/>
      <c r="D53" s="66"/>
      <c r="E53" s="66"/>
      <c r="F53" s="66"/>
      <c r="G53" s="66"/>
    </row>
    <row r="54" spans="1:7">
      <c r="A54" s="58"/>
      <c r="B54" s="62"/>
      <c r="C54" s="58"/>
      <c r="D54" s="58"/>
      <c r="E54" s="58"/>
      <c r="F54" s="63"/>
      <c r="G54" s="63"/>
    </row>
    <row r="55" spans="1:7">
      <c r="A55" s="58"/>
      <c r="B55" s="62"/>
      <c r="C55" s="58"/>
      <c r="D55" s="66"/>
      <c r="E55" s="66"/>
      <c r="F55" s="66"/>
      <c r="G55" s="66"/>
    </row>
    <row r="56" spans="1:7">
      <c r="A56" s="58"/>
      <c r="B56" s="62"/>
      <c r="C56" s="58"/>
      <c r="D56" s="66"/>
      <c r="E56" s="66"/>
      <c r="F56" s="66"/>
      <c r="G56" s="66"/>
    </row>
    <row r="57" spans="1:7">
      <c r="A57" s="67"/>
      <c r="B57" s="68"/>
      <c r="C57" s="58"/>
      <c r="D57" s="69"/>
      <c r="E57" s="69"/>
      <c r="F57" s="69"/>
      <c r="G57" s="69"/>
    </row>
    <row r="58" spans="1:7">
      <c r="A58" s="70"/>
      <c r="B58" s="68"/>
      <c r="C58" s="58"/>
      <c r="D58" s="58"/>
      <c r="E58" s="58"/>
      <c r="F58" s="69"/>
      <c r="G58" s="69"/>
    </row>
    <row r="59" spans="1:7">
      <c r="A59" s="70"/>
      <c r="B59" s="68"/>
      <c r="C59" s="58"/>
      <c r="D59" s="58"/>
      <c r="E59" s="58"/>
      <c r="F59" s="69"/>
      <c r="G59" s="69"/>
    </row>
    <row r="60" spans="1:7">
      <c r="A60" s="70"/>
      <c r="B60" s="68"/>
      <c r="C60" s="58"/>
      <c r="D60" s="58"/>
      <c r="E60" s="58"/>
      <c r="F60" s="69"/>
      <c r="G60" s="69"/>
    </row>
    <row r="61" spans="1:7">
      <c r="A61" s="58"/>
      <c r="B61" s="62"/>
      <c r="C61" s="58"/>
      <c r="D61" s="63"/>
      <c r="E61" s="63"/>
      <c r="F61" s="63"/>
      <c r="G61" s="63"/>
    </row>
    <row r="62" spans="1:7">
      <c r="A62" s="58"/>
      <c r="B62" s="62"/>
      <c r="C62" s="5"/>
      <c r="D62" s="65"/>
      <c r="E62" s="65"/>
      <c r="F62" s="65"/>
      <c r="G62" s="65"/>
    </row>
    <row r="63" spans="1:7">
      <c r="A63" s="67"/>
      <c r="B63" s="68"/>
      <c r="C63" s="71"/>
      <c r="D63" s="72"/>
      <c r="E63" s="72"/>
      <c r="F63" s="72"/>
      <c r="G63" s="72"/>
    </row>
    <row r="64" spans="1:7">
      <c r="A64" s="70"/>
      <c r="B64" s="68"/>
      <c r="C64" s="71"/>
      <c r="D64" s="73"/>
      <c r="E64" s="72"/>
      <c r="F64" s="72"/>
      <c r="G64" s="72"/>
    </row>
    <row r="65" spans="1:7">
      <c r="A65" s="70"/>
      <c r="B65" s="68"/>
      <c r="C65" s="71"/>
      <c r="D65" s="72"/>
      <c r="E65" s="72"/>
      <c r="F65" s="72"/>
      <c r="G65" s="72"/>
    </row>
    <row r="66" spans="1:7">
      <c r="A66" s="74"/>
      <c r="B66" s="62"/>
      <c r="C66" s="75"/>
      <c r="D66" s="63"/>
      <c r="E66" s="63"/>
      <c r="F66" s="63"/>
      <c r="G66" s="63"/>
    </row>
    <row r="67" spans="1:7">
      <c r="A67" s="74"/>
      <c r="B67" s="76"/>
      <c r="C67" s="75"/>
      <c r="D67" s="75"/>
      <c r="E67" s="75"/>
      <c r="F67" s="66"/>
      <c r="G67" s="66"/>
    </row>
    <row r="68" spans="1:7">
      <c r="A68" s="77"/>
      <c r="B68" s="77"/>
      <c r="C68" s="78"/>
      <c r="D68" s="65"/>
      <c r="E68" s="65"/>
      <c r="F68" s="65"/>
      <c r="G68" s="65"/>
    </row>
    <row r="69" spans="1:7">
      <c r="A69" s="70"/>
      <c r="B69" s="62"/>
      <c r="C69" s="71"/>
      <c r="D69" s="71"/>
      <c r="E69" s="71"/>
      <c r="F69" s="69"/>
      <c r="G69" s="69"/>
    </row>
    <row r="70" spans="1:7">
      <c r="A70" s="58"/>
      <c r="B70" s="62"/>
      <c r="C70" s="71"/>
      <c r="D70" s="65"/>
      <c r="E70" s="65"/>
      <c r="F70" s="65"/>
      <c r="G70" s="65"/>
    </row>
    <row r="71" spans="1:7">
      <c r="A71" s="70"/>
      <c r="B71" s="68"/>
      <c r="C71" s="71"/>
      <c r="D71" s="72"/>
      <c r="E71" s="72"/>
      <c r="F71" s="72"/>
      <c r="G71" s="72"/>
    </row>
    <row r="72" spans="1:7">
      <c r="A72" s="70"/>
      <c r="B72" s="68"/>
      <c r="C72" s="71"/>
      <c r="D72" s="72"/>
      <c r="E72" s="72"/>
      <c r="F72" s="72"/>
      <c r="G72" s="72"/>
    </row>
    <row r="73" spans="1:7">
      <c r="A73" s="58"/>
      <c r="B73" s="68"/>
      <c r="C73" s="71"/>
      <c r="D73" s="72"/>
      <c r="E73" s="72"/>
      <c r="F73" s="72"/>
      <c r="G73" s="72"/>
    </row>
    <row r="74" spans="1:7">
      <c r="A74" s="70"/>
      <c r="B74" s="62"/>
      <c r="C74" s="71"/>
      <c r="D74" s="71"/>
      <c r="E74" s="71"/>
      <c r="F74" s="69"/>
      <c r="G74" s="69"/>
    </row>
    <row r="75" spans="1:7">
      <c r="A75" s="77"/>
      <c r="B75" s="77"/>
      <c r="C75" s="64"/>
      <c r="D75" s="65"/>
      <c r="E75" s="65"/>
      <c r="F75" s="65"/>
      <c r="G75" s="65"/>
    </row>
    <row r="76" spans="1:7">
      <c r="A76" s="70"/>
      <c r="B76" s="62"/>
      <c r="C76" s="71"/>
      <c r="D76" s="71"/>
      <c r="E76" s="71"/>
      <c r="F76" s="79"/>
      <c r="G76" s="79"/>
    </row>
    <row r="77" spans="1:7">
      <c r="A77" s="70"/>
      <c r="B77" s="80"/>
      <c r="C77" s="71"/>
      <c r="D77" s="71"/>
      <c r="E77" s="71"/>
      <c r="F77" s="81"/>
      <c r="G77" s="81"/>
    </row>
    <row r="78" spans="1:7">
      <c r="A78" s="70"/>
      <c r="B78" s="62"/>
      <c r="C78" s="71"/>
      <c r="D78" s="79"/>
      <c r="E78" s="79"/>
      <c r="F78" s="79"/>
      <c r="G78" s="79"/>
    </row>
    <row r="79" spans="1:7">
      <c r="A79" s="70"/>
      <c r="B79" s="62"/>
      <c r="C79" s="71"/>
      <c r="D79" s="79"/>
      <c r="E79" s="79"/>
      <c r="F79" s="79"/>
      <c r="G79" s="79"/>
    </row>
    <row r="80" spans="1:7">
      <c r="A80" s="70"/>
      <c r="B80" s="62"/>
      <c r="C80" s="71"/>
      <c r="D80" s="71"/>
      <c r="E80" s="71"/>
      <c r="F80" s="79"/>
      <c r="G80" s="79"/>
    </row>
    <row r="81" spans="1:7">
      <c r="A81" s="82"/>
      <c r="B81" s="82"/>
      <c r="C81" s="82"/>
      <c r="D81" s="83"/>
      <c r="E81" s="83"/>
      <c r="F81" s="84"/>
      <c r="G81" s="55"/>
    </row>
    <row r="82" spans="1:7">
      <c r="A82" s="85"/>
      <c r="B82" s="85"/>
      <c r="C82" s="85"/>
      <c r="D82" s="85"/>
      <c r="E82" s="85"/>
      <c r="F82" s="85"/>
      <c r="G82" s="85"/>
    </row>
  </sheetData>
  <mergeCells count="11">
    <mergeCell ref="A47:G47"/>
    <mergeCell ref="A53:B53"/>
    <mergeCell ref="A68:B68"/>
    <mergeCell ref="A75:B75"/>
    <mergeCell ref="A81:C81"/>
    <mergeCell ref="A1:C1"/>
    <mergeCell ref="A2:E2"/>
    <mergeCell ref="A31:B31"/>
    <mergeCell ref="A37:B37"/>
    <mergeCell ref="A42:C42"/>
    <mergeCell ref="A45:C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2018-07-25T20:19:15Z</dcterms:modified>
</cp:coreProperties>
</file>