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kopertina " sheetId="6" r:id="rId1"/>
    <sheet name="Aktivi" sheetId="1" r:id="rId2"/>
    <sheet name="Pasivi" sheetId="2" r:id="rId3"/>
    <sheet name="Rezultati" sheetId="3" r:id="rId4"/>
    <sheet name="CASH " sheetId="4" r:id="rId5"/>
    <sheet name="AMORTIZ A" sheetId="5" state="hidden" r:id="rId6"/>
    <sheet name="pasq 1" sheetId="7" state="hidden" r:id="rId7"/>
    <sheet name="pasq 2" sheetId="8" state="hidden" r:id="rId8"/>
    <sheet name="pasq 3" sheetId="9" state="hidden" r:id="rId9"/>
    <sheet name="Sheet1" sheetId="10" state="hidden" r:id="rId10"/>
    <sheet name="Sheet2" sheetId="11" state="hidden" r:id="rId11"/>
    <sheet name="AAM" sheetId="12" r:id="rId12"/>
    <sheet name="ANEX" sheetId="13" r:id="rId13"/>
    <sheet name="Anex " sheetId="14" r:id="rId14"/>
  </sheets>
  <externalReferences>
    <externalReference r:id="rId15"/>
  </externalReferences>
  <definedNames>
    <definedName name="Aktivi">Aktivi!$A$1:$F$56</definedName>
  </definedNames>
  <calcPr calcId="124519"/>
</workbook>
</file>

<file path=xl/calcChain.xml><?xml version="1.0" encoding="utf-8"?>
<calcChain xmlns="http://schemas.openxmlformats.org/spreadsheetml/2006/main">
  <c r="F5" i="14"/>
  <c r="F21" s="1"/>
  <c r="F10" i="13"/>
  <c r="F16"/>
  <c r="F34" s="1"/>
  <c r="F4"/>
  <c r="F32"/>
  <c r="F28"/>
  <c r="F24"/>
  <c r="F23"/>
  <c r="F22"/>
  <c r="F18"/>
  <c r="B1" i="12"/>
  <c r="E31" i="13"/>
  <c r="E32" s="1"/>
  <c r="E33" s="1"/>
  <c r="E30"/>
  <c r="G29"/>
  <c r="G25"/>
  <c r="F25"/>
  <c r="F19"/>
  <c r="E15"/>
  <c r="E16" s="1"/>
  <c r="E17" s="1"/>
  <c r="E18" s="1"/>
  <c r="E19" s="1"/>
  <c r="E20" s="1"/>
  <c r="E21" s="1"/>
  <c r="E22" s="1"/>
  <c r="E23" s="1"/>
  <c r="E24" s="1"/>
  <c r="E25" s="1"/>
  <c r="E14"/>
  <c r="G13"/>
  <c r="G34" s="1"/>
  <c r="E5"/>
  <c r="E6" s="1"/>
  <c r="E7" s="1"/>
  <c r="E8" s="1"/>
  <c r="E4"/>
  <c r="G32" i="12"/>
  <c r="F32"/>
  <c r="D32"/>
  <c r="B28"/>
  <c r="B29" s="1"/>
  <c r="B30" s="1"/>
  <c r="B31" s="1"/>
  <c r="B27"/>
  <c r="G22"/>
  <c r="F22"/>
  <c r="D22"/>
  <c r="B18"/>
  <c r="B19" s="1"/>
  <c r="B20" s="1"/>
  <c r="B21" s="1"/>
  <c r="B17"/>
  <c r="G12"/>
  <c r="F12"/>
  <c r="D12"/>
  <c r="H8"/>
  <c r="H12" s="1"/>
  <c r="E28"/>
  <c r="E32" s="1"/>
  <c r="B8"/>
  <c r="B9" s="1"/>
  <c r="B10" s="1"/>
  <c r="B11" s="1"/>
  <c r="B7"/>
  <c r="H18" l="1"/>
  <c r="H22" s="1"/>
  <c r="H28"/>
  <c r="H32" s="1"/>
  <c r="E12"/>
  <c r="E18"/>
  <c r="E22" s="1"/>
  <c r="E28" i="4" l="1"/>
  <c r="C3"/>
  <c r="C3" i="3"/>
  <c r="C3" i="2"/>
  <c r="F5" i="3"/>
  <c r="E5"/>
  <c r="F4" i="4"/>
  <c r="E4"/>
  <c r="E11" i="2"/>
  <c r="E29"/>
  <c r="F5"/>
  <c r="E5"/>
  <c r="E22" i="3"/>
  <c r="E12"/>
  <c r="E16"/>
  <c r="E6"/>
  <c r="E15" i="1"/>
  <c r="E10"/>
  <c r="E37" i="2" l="1"/>
  <c r="E44" i="9"/>
  <c r="E45" s="1"/>
  <c r="F23" i="8"/>
  <c r="F20"/>
  <c r="F24"/>
  <c r="F29"/>
  <c r="F33"/>
  <c r="F25"/>
  <c r="F19"/>
  <c r="F17"/>
  <c r="F35" s="1"/>
  <c r="F5" i="7"/>
  <c r="E11" i="3"/>
  <c r="E25" i="1"/>
  <c r="E35" s="1"/>
  <c r="H28" i="5"/>
  <c r="E28"/>
  <c r="H18"/>
  <c r="E18"/>
  <c r="H8"/>
  <c r="B1"/>
  <c r="F21" i="7"/>
  <c r="E37" i="3" l="1"/>
  <c r="E40" s="1"/>
  <c r="E53" i="9"/>
  <c r="B35"/>
  <c r="B36" s="1"/>
  <c r="B37" s="1"/>
  <c r="B38" s="1"/>
  <c r="B39" s="1"/>
  <c r="B40" s="1"/>
  <c r="B41" s="1"/>
  <c r="B42" s="1"/>
  <c r="B43" s="1"/>
  <c r="B44" s="1"/>
  <c r="E33"/>
  <c r="B30"/>
  <c r="B31" s="1"/>
  <c r="B32" s="1"/>
  <c r="E28"/>
  <c r="B22"/>
  <c r="B23" s="1"/>
  <c r="B24" s="1"/>
  <c r="B25" s="1"/>
  <c r="B26" s="1"/>
  <c r="B27" s="1"/>
  <c r="B21"/>
  <c r="E19"/>
  <c r="B17"/>
  <c r="B18" s="1"/>
  <c r="E15"/>
  <c r="B8"/>
  <c r="B9" s="1"/>
  <c r="B10" s="1"/>
  <c r="B11" s="1"/>
  <c r="B12" s="1"/>
  <c r="B13" s="1"/>
  <c r="B14" s="1"/>
  <c r="C2" i="2" l="1"/>
  <c r="C2" i="3" s="1"/>
  <c r="C2" i="4" s="1"/>
  <c r="C2" i="9" s="1"/>
  <c r="X50"/>
  <c r="X42"/>
  <c r="Z50" l="1"/>
  <c r="Y30" s="1"/>
  <c r="Y42" s="1"/>
  <c r="Y43" s="1"/>
  <c r="Z43" s="1"/>
  <c r="G14" i="8" l="1"/>
  <c r="G26"/>
  <c r="G30"/>
  <c r="E31"/>
  <c r="E32" s="1"/>
  <c r="E33" s="1"/>
  <c r="E34" s="1"/>
  <c r="F26"/>
  <c r="E15"/>
  <c r="E16" s="1"/>
  <c r="E17" s="1"/>
  <c r="E18" s="1"/>
  <c r="E19" s="1"/>
  <c r="E20" s="1"/>
  <c r="E21" s="1"/>
  <c r="E22" s="1"/>
  <c r="E23" s="1"/>
  <c r="E24" s="1"/>
  <c r="E25" s="1"/>
  <c r="E26" s="1"/>
  <c r="E6"/>
  <c r="E7" s="1"/>
  <c r="E8" s="1"/>
  <c r="E9" s="1"/>
  <c r="E5"/>
  <c r="G35" l="1"/>
  <c r="H32" i="5"/>
  <c r="G32"/>
  <c r="F32"/>
  <c r="E32"/>
  <c r="D32"/>
  <c r="B27"/>
  <c r="B28" s="1"/>
  <c r="B29" s="1"/>
  <c r="B30" s="1"/>
  <c r="B31" s="1"/>
  <c r="H22"/>
  <c r="G22"/>
  <c r="F22"/>
  <c r="E22"/>
  <c r="D22"/>
  <c r="B17"/>
  <c r="B18" s="1"/>
  <c r="B19" s="1"/>
  <c r="B20" s="1"/>
  <c r="B21" s="1"/>
  <c r="H12"/>
  <c r="G12"/>
  <c r="F12"/>
  <c r="E12"/>
  <c r="D12"/>
  <c r="B7"/>
  <c r="B8" s="1"/>
  <c r="B9" s="1"/>
  <c r="B10" s="1"/>
  <c r="B11" s="1"/>
</calcChain>
</file>

<file path=xl/comments1.xml><?xml version="1.0" encoding="utf-8"?>
<comments xmlns="http://schemas.openxmlformats.org/spreadsheetml/2006/main">
  <authors>
    <author>pc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>401+421+431+628+657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401+421+431+628+657</t>
        </r>
      </text>
    </comment>
    <comment ref="E9" authorId="0">
      <text>
        <r>
          <rPr>
            <b/>
            <sz val="8"/>
            <color indexed="81"/>
            <rFont val="Tahoma"/>
            <family val="2"/>
          </rPr>
          <t>461+767+767+769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461+767+767+769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461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461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438+442+449+4491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438+442+449+4491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763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763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457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457</t>
        </r>
      </text>
    </comment>
  </commentList>
</comments>
</file>

<file path=xl/sharedStrings.xml><?xml version="1.0" encoding="utf-8"?>
<sst xmlns="http://schemas.openxmlformats.org/spreadsheetml/2006/main" count="533" uniqueCount="300">
  <si>
    <t>Aktivet</t>
  </si>
  <si>
    <t xml:space="preserve">Shenime </t>
  </si>
  <si>
    <t>I</t>
  </si>
  <si>
    <t xml:space="preserve">Aktivet Afatshkurtra </t>
  </si>
  <si>
    <t>Aktivet monetare</t>
  </si>
  <si>
    <t xml:space="preserve">Banka </t>
  </si>
  <si>
    <t>Arka</t>
  </si>
  <si>
    <t xml:space="preserve">2. Aktive te tjera financjare afatshkurtra </t>
  </si>
  <si>
    <t xml:space="preserve">Instumenta te tjere financjare dhe borxhi </t>
  </si>
  <si>
    <t>3. Inventari</t>
  </si>
  <si>
    <t xml:space="preserve">Prodhimi ne proces </t>
  </si>
  <si>
    <t xml:space="preserve">Lendet e para </t>
  </si>
  <si>
    <t xml:space="preserve">Mallra per shitje </t>
  </si>
  <si>
    <t>Parapagesa furnizime</t>
  </si>
  <si>
    <t>II</t>
  </si>
  <si>
    <t>Aktivet Afatgjata</t>
  </si>
  <si>
    <t xml:space="preserve">1. Aktive afatgjata materjale </t>
  </si>
  <si>
    <t xml:space="preserve">Toka </t>
  </si>
  <si>
    <t>Ndertesa</t>
  </si>
  <si>
    <t xml:space="preserve">Makineri dhe paisje </t>
  </si>
  <si>
    <t xml:space="preserve">Aktive te tjera afatgjata materjale </t>
  </si>
  <si>
    <t xml:space="preserve">Kapitali aksonar i parapaguar </t>
  </si>
  <si>
    <t xml:space="preserve">2. Aktive Biologjike Afatgjata </t>
  </si>
  <si>
    <t xml:space="preserve">Aktive te tjera afatgjata </t>
  </si>
  <si>
    <t>Totali i Aktiveve</t>
  </si>
  <si>
    <t xml:space="preserve"> </t>
  </si>
  <si>
    <t xml:space="preserve">Aktive afatshkurtra te mbajtura per shitje </t>
  </si>
  <si>
    <t xml:space="preserve">Parapagimet shpenzimet e shtyra </t>
  </si>
  <si>
    <t xml:space="preserve">Aktive biologjike afatshkurtra </t>
  </si>
  <si>
    <t>Detyrimet dhe Kapitali</t>
  </si>
  <si>
    <t xml:space="preserve">Detyrimet Afatshkurtra </t>
  </si>
  <si>
    <t xml:space="preserve">Huamarjet dhe obligacjonet afatshkurtra </t>
  </si>
  <si>
    <t xml:space="preserve">1. Huamarjet   </t>
  </si>
  <si>
    <t>Overdraftet bankare</t>
  </si>
  <si>
    <t xml:space="preserve">2. Detyrimet Tregtare  </t>
  </si>
  <si>
    <t>Te pagueshme ndaj furnitoreve</t>
  </si>
  <si>
    <t>Te pagueshme ndaj punonjesve</t>
  </si>
  <si>
    <t>Detyrime per sigurime Shoq. Shend.</t>
  </si>
  <si>
    <t>Detyrime tatimore per TAP-in</t>
  </si>
  <si>
    <t xml:space="preserve">Detyrime tatimore TVSH- ne </t>
  </si>
  <si>
    <t xml:space="preserve">Detyrime per Tatimin ne Burim </t>
  </si>
  <si>
    <t xml:space="preserve">Detyrime per Tatim Fitimin </t>
  </si>
  <si>
    <t xml:space="preserve">Kreditore te tjere </t>
  </si>
  <si>
    <t xml:space="preserve">Parapagime te arketuara </t>
  </si>
  <si>
    <t xml:space="preserve">Pasivet Afatgjata </t>
  </si>
  <si>
    <t xml:space="preserve">Huamarrje afatshkurtra </t>
  </si>
  <si>
    <t>1. Huamarrje afatgjata</t>
  </si>
  <si>
    <t xml:space="preserve">Provizjone afatgjata </t>
  </si>
  <si>
    <t xml:space="preserve">Grantet dhe te ardhurat e shtyra </t>
  </si>
  <si>
    <t xml:space="preserve">Huamarrje te tjera afatgjata </t>
  </si>
  <si>
    <t>III</t>
  </si>
  <si>
    <t>Kapitali</t>
  </si>
  <si>
    <t>Kapitali aksjonar</t>
  </si>
  <si>
    <t xml:space="preserve">Rezerva </t>
  </si>
  <si>
    <t xml:space="preserve">Fitimet e vitit te kaluar </t>
  </si>
  <si>
    <t xml:space="preserve">Fitim (humbja) e vitit ushtrimor </t>
  </si>
  <si>
    <t xml:space="preserve">Terheqet </t>
  </si>
  <si>
    <t xml:space="preserve">Ddiferenca Konvertimi </t>
  </si>
  <si>
    <t>Totali i Detyrimeve dhe Kapitalit</t>
  </si>
  <si>
    <t xml:space="preserve">Pasqyra e te Ardhurave dhe Shpenzimeve </t>
  </si>
  <si>
    <t xml:space="preserve">Te Ardhurat </t>
  </si>
  <si>
    <t xml:space="preserve">Nga shitja e produkteve </t>
  </si>
  <si>
    <t xml:space="preserve">Nga shitja e sherbimeve </t>
  </si>
  <si>
    <t xml:space="preserve">Te ardhura financjare </t>
  </si>
  <si>
    <t xml:space="preserve">Nga veprimtarite e tjera te shfrytezimit </t>
  </si>
  <si>
    <t>Shpenzimet =1+2+3+4+5</t>
  </si>
  <si>
    <t>1. Shpenzime materjale</t>
  </si>
  <si>
    <t xml:space="preserve">Inventari ne celje </t>
  </si>
  <si>
    <t xml:space="preserve">Shpenzime per mallrat e blera </t>
  </si>
  <si>
    <t xml:space="preserve">Inventari ne fund </t>
  </si>
  <si>
    <t xml:space="preserve">2. Shpenzime Personeli </t>
  </si>
  <si>
    <t xml:space="preserve">Paga </t>
  </si>
  <si>
    <t xml:space="preserve">Sigurime </t>
  </si>
  <si>
    <t xml:space="preserve">Te tjera personeli </t>
  </si>
  <si>
    <t xml:space="preserve">3. Amortizimi i aktiveve afatgjata </t>
  </si>
  <si>
    <t xml:space="preserve">4. Te tjera </t>
  </si>
  <si>
    <t>Energji,uje ,fax telefon,internet</t>
  </si>
  <si>
    <t>Shpenzime te qarkullimit te mallit e transportit</t>
  </si>
  <si>
    <t>Benzin/nafte/gaz</t>
  </si>
  <si>
    <t xml:space="preserve">Qera ambjenti </t>
  </si>
  <si>
    <t xml:space="preserve">Sherbime nga te trete </t>
  </si>
  <si>
    <t xml:space="preserve">Taksa doganore, bashkiake </t>
  </si>
  <si>
    <t xml:space="preserve">Shpenzime te tjera </t>
  </si>
  <si>
    <t>Shpenzime postare e telekomunikacjoni</t>
  </si>
  <si>
    <t xml:space="preserve">Blerje kanceleri ,zyre </t>
  </si>
  <si>
    <t xml:space="preserve">5. Shpenzime financjare </t>
  </si>
  <si>
    <t xml:space="preserve">Interesa ,komisjone bankare </t>
  </si>
  <si>
    <t xml:space="preserve">Te tjera </t>
  </si>
  <si>
    <t>A</t>
  </si>
  <si>
    <t xml:space="preserve">Fitimi para Tatimit </t>
  </si>
  <si>
    <t>6. Tatimi mbi Fitimin</t>
  </si>
  <si>
    <t>B</t>
  </si>
  <si>
    <t xml:space="preserve">Fitimi (humbja) pas tatimit </t>
  </si>
  <si>
    <t>Përshkrimi i Elementëve</t>
  </si>
  <si>
    <t>Fluksi Monetar nga veprimtaritë e shfrytëzimit</t>
  </si>
  <si>
    <t>Mjete Monetare (MM) të arkëtuara nga klientët</t>
  </si>
  <si>
    <t>MM të paguara ndaj furnitorëve dhe punonjësve</t>
  </si>
  <si>
    <t>MM të ardhura nga veprimtaritë</t>
  </si>
  <si>
    <t>Interes i paguar</t>
  </si>
  <si>
    <t>Tatim mbi Fitimin i paguar</t>
  </si>
  <si>
    <t>MM neto nga veprimtaritë e shfytezimit</t>
  </si>
  <si>
    <t>Fluksi Monetar nga veprimtaritë investuese</t>
  </si>
  <si>
    <t>Blerja e njesisë së kontrolluar X minus paratë e Arkëtuara</t>
  </si>
  <si>
    <t>Blerja e aktiveve afatgjata materiale</t>
  </si>
  <si>
    <t>Të ardhura nga shitja e paisjeve</t>
  </si>
  <si>
    <t>Interes i arkëtuar</t>
  </si>
  <si>
    <t>Dividentë të arkëtuar</t>
  </si>
  <si>
    <t>MM neto të përdoruara në veprimtaritë investuese</t>
  </si>
  <si>
    <t>Fluksi Monetar nga aktivitetet financiare</t>
  </si>
  <si>
    <t>Të ardhura nga emëtimi i Kapitalit Aksionar</t>
  </si>
  <si>
    <t>Të ardhura nga huamarrje afatgjata</t>
  </si>
  <si>
    <t>Dividentë të paguar</t>
  </si>
  <si>
    <t>MM neto të përdorura në veprimtaritë financiare</t>
  </si>
  <si>
    <t>Rritja/Rënia neto e Mjeteve Monetare</t>
  </si>
  <si>
    <t>Mjetet Monetare në fillim të periudhës kontabël</t>
  </si>
  <si>
    <t>Mjetet Monetare në fund të periudhës kontabël</t>
  </si>
  <si>
    <t xml:space="preserve">Fluksi i Parase </t>
  </si>
  <si>
    <t xml:space="preserve">shenime </t>
  </si>
  <si>
    <t>Nr</t>
  </si>
  <si>
    <t>Emërtimi</t>
  </si>
  <si>
    <t>Sasia</t>
  </si>
  <si>
    <t>Shtesa</t>
  </si>
  <si>
    <t>Pakësime</t>
  </si>
  <si>
    <t>Toka</t>
  </si>
  <si>
    <t>Mjete Transporti</t>
  </si>
  <si>
    <t>Kompjutra</t>
  </si>
  <si>
    <t>Zyre</t>
  </si>
  <si>
    <t>Total</t>
  </si>
  <si>
    <t>Vlera Kontabl Neto  A.A.Materiale 2012</t>
  </si>
  <si>
    <t>Amortizimi A.A.Materiale 2012</t>
  </si>
  <si>
    <t>Aktivet Afatgjata Materiale me vlerë fillestare, 2012</t>
  </si>
  <si>
    <t>Nr. Rregjistrit tregtar                                      _________ ____________________</t>
  </si>
  <si>
    <r>
      <rPr>
        <b/>
        <sz val="26"/>
        <color theme="1"/>
        <rFont val="Arial Unicode MS"/>
        <family val="2"/>
      </rPr>
      <t xml:space="preserve">  PASQYRAT   FINANCJARE</t>
    </r>
    <r>
      <rPr>
        <b/>
        <sz val="26"/>
        <color theme="1"/>
        <rFont val="Calibri"/>
        <family val="2"/>
        <scheme val="minor"/>
      </rPr>
      <t xml:space="preserve"> </t>
    </r>
  </si>
  <si>
    <t xml:space="preserve">  ( MIKRONJESITE )</t>
  </si>
  <si>
    <t xml:space="preserve">       ( Ne zbatim te Standartit Kombetar te Kontabilitetit Nr.15 )</t>
  </si>
  <si>
    <t>Pasqyrat Financjare jene te shprehura ne                           ______LEKE___________</t>
  </si>
  <si>
    <t>Pasqyrat Financjare jene rrumbullakosura ne                  ______________________</t>
  </si>
  <si>
    <t>Gjendje 1/1/2012</t>
  </si>
  <si>
    <t>Gjendje 31/12/2012</t>
  </si>
  <si>
    <t>Makineri, pasje</t>
  </si>
  <si>
    <t xml:space="preserve">Pagesat e detyrimeve </t>
  </si>
  <si>
    <t>Aneks Statistikor - Të Ardhurat</t>
  </si>
  <si>
    <t>Të Ardhurat</t>
  </si>
  <si>
    <t>Numri i llogarisë</t>
  </si>
  <si>
    <t>Kodi Statistikor</t>
  </si>
  <si>
    <t>Viti 2012</t>
  </si>
  <si>
    <t>Viti 2011</t>
  </si>
  <si>
    <t xml:space="preserve">  TË ARDHURA GJITHSEJ (a+b+c)</t>
  </si>
  <si>
    <t>a</t>
  </si>
  <si>
    <t>Te ardhura nga shitja e produktit të  vet</t>
  </si>
  <si>
    <t>b</t>
  </si>
  <si>
    <t>Te ardhura nga shitja e sherbimeve</t>
  </si>
  <si>
    <t>c</t>
  </si>
  <si>
    <t>Te ardhura nga shitja e mallrave</t>
  </si>
  <si>
    <t xml:space="preserve">  TË ARDHURA NGA SHITJE TE TJERA (a+b+c)</t>
  </si>
  <si>
    <t>Qera</t>
  </si>
  <si>
    <t>Komisione</t>
  </si>
  <si>
    <t>Transaksione per te tjeret</t>
  </si>
  <si>
    <t>NDRYSHIMET NE INVENTARIN E PRODUKTEVE TE GATSHME E PRODHIMEVE NE PROCES</t>
  </si>
  <si>
    <t>Shtesa(+)</t>
  </si>
  <si>
    <t>Paksime(-)</t>
  </si>
  <si>
    <t>PRODHIMI PER QELLIMET E VET NDERMARRJES DHE PER KAPITAL:</t>
  </si>
  <si>
    <t>Nga te cilat: Prodhim i aktiveve afatgjate</t>
  </si>
  <si>
    <t>TE ARDHURA NGA GRANTET (Subvencionet)</t>
  </si>
  <si>
    <t>Te ardhura nga Dividentet</t>
  </si>
  <si>
    <t>TE TJERA</t>
  </si>
  <si>
    <t>TE ARDHURA NGA SHITJA E AKTIVEVE AFATGJATE</t>
  </si>
  <si>
    <t>Aneks Statistikor - Shpenzimet</t>
  </si>
  <si>
    <t>Shpenzimet</t>
  </si>
  <si>
    <t>Blerje, shpenzime</t>
  </si>
  <si>
    <t>Blerje/shpenzime materiale dhe materiale të tjera</t>
  </si>
  <si>
    <t>Ndryshimi i gjendjeve të Materialeve (+ -)</t>
  </si>
  <si>
    <t>Mallra të blera</t>
  </si>
  <si>
    <t>605/1</t>
  </si>
  <si>
    <t>d</t>
  </si>
  <si>
    <t>Ndryshimi i gjendjeve të Mallrave (+ -)</t>
  </si>
  <si>
    <t>e</t>
  </si>
  <si>
    <t>Shpenzime për shërbime</t>
  </si>
  <si>
    <t>605/2</t>
  </si>
  <si>
    <t>Shpenzime për personelin (a+b)</t>
  </si>
  <si>
    <t>Pagat</t>
  </si>
  <si>
    <t>Trajtime dhe shpërblime të tjera</t>
  </si>
  <si>
    <t>Amortizime dhe zhvlerësime</t>
  </si>
  <si>
    <t>Shërbime nga të tretë</t>
  </si>
  <si>
    <t>Shërbime nga nën-kontraktorët</t>
  </si>
  <si>
    <t>Trajtime të përgjithshme</t>
  </si>
  <si>
    <t>Mirëmbajtje dhe riparime</t>
  </si>
  <si>
    <t>Shpenzime për siguracione</t>
  </si>
  <si>
    <t>f</t>
  </si>
  <si>
    <t>g</t>
  </si>
  <si>
    <t>Shërbime të tjera</t>
  </si>
  <si>
    <t>h</t>
  </si>
  <si>
    <t>Shpenzime për konçensione, patenta dhe liçensa</t>
  </si>
  <si>
    <t>i</t>
  </si>
  <si>
    <t>j</t>
  </si>
  <si>
    <t>k</t>
  </si>
  <si>
    <t>Shpenzime postare dhe telekominikimi</t>
  </si>
  <si>
    <t>l</t>
  </si>
  <si>
    <t>Shpenzime transporti</t>
  </si>
  <si>
    <t>për Blerje</t>
  </si>
  <si>
    <t>për Shitje</t>
  </si>
  <si>
    <t>m</t>
  </si>
  <si>
    <t>Tatime dhe Taksa</t>
  </si>
  <si>
    <t>Taksa dhe tarifa doganore</t>
  </si>
  <si>
    <t>Akçiza</t>
  </si>
  <si>
    <t>Taksa dhe Tarifa vendore</t>
  </si>
  <si>
    <t>Taksa e regjistrimit dhe tatime të tjera</t>
  </si>
  <si>
    <t xml:space="preserve">Fitim humbja </t>
  </si>
  <si>
    <t xml:space="preserve">Tatim fitim </t>
  </si>
  <si>
    <t xml:space="preserve">Fitim neto </t>
  </si>
  <si>
    <t>Ndarja sipas aktivitetit</t>
  </si>
  <si>
    <t>Aktiviteti</t>
  </si>
  <si>
    <t>Të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</si>
  <si>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</si>
  <si>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</si>
  <si>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</si>
  <si>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</si>
  <si>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</si>
  <si>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</si>
  <si>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</si>
  <si>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</si>
  <si>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</si>
  <si>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</si>
  <si>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</si>
  <si>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</si>
  <si>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</si>
  <si>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</si>
  <si>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</si>
  <si>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</si>
  <si>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</si>
  <si>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</si>
  <si>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</si>
  <si>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</si>
  <si>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</si>
  <si>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</si>
  <si>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</si>
  <si>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</si>
  <si>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</si>
  <si>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</si>
  <si>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</si>
  <si>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</si>
  <si>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</si>
  <si>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</si>
  <si>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</si>
  <si>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</si>
  <si>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</si>
  <si>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</si>
  <si>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</si>
  <si>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</si>
  <si>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</si>
  <si>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 (nga dividente)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</si>
  <si>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</si>
  <si>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</si>
  <si>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</si>
  <si>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</si>
  <si>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</si>
  <si>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</si>
  <si>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</si>
  <si>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</si>
  <si>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Numri i të punësuarve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</si>
  <si>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</si>
  <si>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</si>
  <si>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</si>
  <si>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</si>
  <si>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</si>
  <si>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t>Totali</t>
  </si>
  <si>
    <t>Te punesuar mesatarisht per vitin 2012</t>
  </si>
  <si>
    <t>Debitore te tjere</t>
  </si>
  <si>
    <t>Alket Hyseni</t>
  </si>
  <si>
    <t>Nafte /benzin/gaz</t>
  </si>
  <si>
    <t>Kanceleri</t>
  </si>
  <si>
    <t>Shpenzime tel,uje ,energji ,inter,fax</t>
  </si>
  <si>
    <t>Nipt :K61625027B</t>
  </si>
  <si>
    <t xml:space="preserve">Shenime shpjeguese </t>
  </si>
  <si>
    <t xml:space="preserve">Hartimi I pasqyrave financjare u be sipas kerkesave dhe </t>
  </si>
  <si>
    <t>struktures standarte pe percaktuara ne SKK15</t>
  </si>
  <si>
    <t xml:space="preserve">sips shitjeve te realizuara subjekti I detyrodet shtetit per tvsh 43233 lek </t>
  </si>
  <si>
    <t xml:space="preserve">Gjate vitit ushtrimor ka patur gabime ne mbajtjen e kontabilitetit </t>
  </si>
  <si>
    <t xml:space="preserve">me shume nga ceshte paguar per vitin ushtrimor 2012 (964924)lek </t>
  </si>
  <si>
    <t>Ky detyrim eshte paqyruar ne pasqyrat financjare 2012 dhe eshte paguar</t>
  </si>
  <si>
    <t>ne vitin ne vijim</t>
  </si>
  <si>
    <t>Kerkesa te arketueshme (tatim Fitimi)</t>
  </si>
  <si>
    <t>NIPT__L02108020D___________</t>
  </si>
  <si>
    <t>Emertimi I mikronjesise                                            ___Farmaci Emira-2011 shpk____</t>
  </si>
  <si>
    <t>NIPT-I                                                                                ___L32127010C_________</t>
  </si>
  <si>
    <t>Adresa e selise                                                    ___Rr. Margarita Tutulani,Tirane _____</t>
  </si>
  <si>
    <t>Data e krijimit                                                      ___27.09.2013_ ____</t>
  </si>
  <si>
    <t>Veprimtaria Kryesore                                    __Farmaci_______</t>
  </si>
  <si>
    <t>deri   ____31.12.2013_______</t>
  </si>
  <si>
    <t>Data e mbylljes se Pasqyrave Financjare                              _______27.01.2014______</t>
  </si>
  <si>
    <t>Mikronjesia ___Farmaci Emira-2011 shpk________________________</t>
  </si>
  <si>
    <t xml:space="preserve">                                 Pasqyrat Financjare te vitit   2013</t>
  </si>
  <si>
    <t>Viti 2013</t>
  </si>
  <si>
    <t>Aktivet Afatgjata Materiale me vlerë fillestare, 2013</t>
  </si>
  <si>
    <t>Gjendje 1/1/2013</t>
  </si>
  <si>
    <t>Gjendje 31/12/2013</t>
  </si>
  <si>
    <t>Amortizimi A.A.Materiale 2013</t>
  </si>
  <si>
    <t>Vlera Kontabl Neto  A.A.Materiale 2013</t>
  </si>
  <si>
    <t xml:space="preserve">        VITI 2013</t>
  </si>
  <si>
    <t>Perjudha Kontabel e Pasqyrave Financjare                     nga   ___27.09.2013_______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</si>
</sst>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b/>
      <sz val="8"/>
      <color indexed="81"/>
      <name val="Tahoma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Arial Unicode MS"/>
      <family val="2"/>
    </font>
    <font>
      <b/>
      <sz val="26"/>
      <color theme="1"/>
      <name val="Bell MT"/>
      <family val="1"/>
    </font>
    <font>
      <sz val="26"/>
      <color theme="1"/>
      <name val="Bell MT"/>
      <family val="1"/>
    </font>
    <font>
      <sz val="11"/>
      <color theme="1"/>
      <name val="Arial Narrow"/>
      <family val="2"/>
    </font>
    <font>
      <sz val="11"/>
      <color theme="1"/>
      <name val="Agency FB"/>
      <family val="2"/>
    </font>
    <font>
      <b/>
      <sz val="16"/>
      <color theme="1"/>
      <name val="Arial Unicode M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u val="singleAccounting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3" tint="-0.499984740745262"/>
      </bottom>
      <diagonal/>
    </border>
    <border>
      <left/>
      <right/>
      <top style="thin">
        <color indexed="64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theme="3" tint="-0.499984740745262"/>
      </top>
      <bottom style="thin">
        <color indexed="64"/>
      </bottom>
      <diagonal/>
    </border>
    <border>
      <left/>
      <right/>
      <top style="thin">
        <color theme="3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499984740745262"/>
      </top>
      <bottom style="thin">
        <color indexed="64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indexed="64"/>
      </left>
      <right/>
      <top/>
      <bottom style="thin">
        <color theme="3" tint="-0.499984740745262"/>
      </bottom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theme="3" tint="-0.499984740745262"/>
      </top>
      <bottom style="thin">
        <color theme="3" tint="-0.499984740745262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5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16" fillId="0" borderId="0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8" fillId="0" borderId="1" xfId="0" applyFont="1" applyFill="1" applyBorder="1" applyAlignment="1"/>
    <xf numFmtId="0" fontId="8" fillId="0" borderId="1" xfId="0" applyFont="1" applyFill="1" applyBorder="1" applyAlignment="1"/>
    <xf numFmtId="0" fontId="17" fillId="0" borderId="1" xfId="0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0" fillId="0" borderId="0" xfId="1" applyFont="1" applyFill="1" applyBorder="1"/>
    <xf numFmtId="41" fontId="10" fillId="0" borderId="0" xfId="1" applyNumberFormat="1" applyFont="1" applyFill="1" applyBorder="1"/>
    <xf numFmtId="0" fontId="9" fillId="0" borderId="1" xfId="1" applyFont="1" applyFill="1" applyBorder="1"/>
    <xf numFmtId="41" fontId="9" fillId="0" borderId="1" xfId="1" applyNumberFormat="1" applyFont="1" applyFill="1" applyBorder="1"/>
    <xf numFmtId="41" fontId="9" fillId="0" borderId="1" xfId="1" applyNumberFormat="1" applyFont="1" applyFill="1" applyBorder="1" applyAlignment="1">
      <alignment wrapText="1"/>
    </xf>
    <xf numFmtId="0" fontId="10" fillId="0" borderId="1" xfId="1" applyFont="1" applyFill="1" applyBorder="1"/>
    <xf numFmtId="41" fontId="10" fillId="0" borderId="1" xfId="1" applyNumberFormat="1" applyFont="1" applyFill="1" applyBorder="1"/>
    <xf numFmtId="0" fontId="0" fillId="0" borderId="4" xfId="0" applyBorder="1"/>
    <xf numFmtId="0" fontId="0" fillId="0" borderId="0" xfId="0" applyFont="1" applyBorder="1"/>
    <xf numFmtId="0" fontId="0" fillId="0" borderId="6" xfId="0" applyBorder="1"/>
    <xf numFmtId="0" fontId="0" fillId="0" borderId="5" xfId="0" applyBorder="1"/>
    <xf numFmtId="0" fontId="0" fillId="0" borderId="0" xfId="0" applyBorder="1"/>
    <xf numFmtId="0" fontId="23" fillId="0" borderId="0" xfId="0" applyFont="1" applyBorder="1"/>
    <xf numFmtId="0" fontId="24" fillId="0" borderId="0" xfId="0" applyFont="1" applyBorder="1"/>
    <xf numFmtId="0" fontId="27" fillId="0" borderId="0" xfId="0" applyFont="1" applyBorder="1"/>
    <xf numFmtId="0" fontId="4" fillId="0" borderId="0" xfId="0" applyFont="1" applyBorder="1"/>
    <xf numFmtId="0" fontId="20" fillId="0" borderId="0" xfId="0" applyFont="1" applyBorder="1"/>
    <xf numFmtId="0" fontId="26" fillId="0" borderId="0" xfId="0" applyFont="1" applyBorder="1"/>
    <xf numFmtId="0" fontId="19" fillId="0" borderId="0" xfId="0" applyFont="1" applyBorder="1"/>
    <xf numFmtId="0" fontId="25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21" fillId="0" borderId="0" xfId="0" applyFont="1" applyBorder="1"/>
    <xf numFmtId="0" fontId="0" fillId="0" borderId="2" xfId="0" applyBorder="1"/>
    <xf numFmtId="0" fontId="28" fillId="0" borderId="0" xfId="0" applyFont="1"/>
    <xf numFmtId="0" fontId="7" fillId="0" borderId="0" xfId="0" applyFont="1"/>
    <xf numFmtId="0" fontId="10" fillId="0" borderId="1" xfId="1" applyNumberFormat="1" applyFont="1" applyFill="1" applyBorder="1"/>
    <xf numFmtId="0" fontId="9" fillId="0" borderId="1" xfId="1" applyNumberFormat="1" applyFont="1" applyFill="1" applyBorder="1"/>
    <xf numFmtId="0" fontId="10" fillId="0" borderId="0" xfId="1" applyNumberFormat="1" applyFont="1" applyFill="1" applyBorder="1"/>
    <xf numFmtId="0" fontId="16" fillId="0" borderId="0" xfId="0" applyNumberFormat="1" applyFont="1" applyFill="1" applyBorder="1" applyAlignment="1"/>
    <xf numFmtId="0" fontId="9" fillId="0" borderId="1" xfId="1" applyNumberFormat="1" applyFont="1" applyFill="1" applyBorder="1" applyAlignment="1">
      <alignment wrapText="1"/>
    </xf>
    <xf numFmtId="0" fontId="29" fillId="0" borderId="0" xfId="0" applyFont="1" applyFill="1" applyBorder="1" applyAlignment="1"/>
    <xf numFmtId="41" fontId="16" fillId="0" borderId="0" xfId="0" applyNumberFormat="1" applyFont="1" applyFill="1" applyBorder="1" applyAlignment="1"/>
    <xf numFmtId="0" fontId="9" fillId="0" borderId="10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 wrapText="1"/>
    </xf>
    <xf numFmtId="41" fontId="9" fillId="0" borderId="10" xfId="1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vertical="top"/>
    </xf>
    <xf numFmtId="0" fontId="9" fillId="0" borderId="0" xfId="1" applyFont="1" applyFill="1" applyBorder="1"/>
    <xf numFmtId="41" fontId="30" fillId="0" borderId="0" xfId="2" applyNumberFormat="1" applyFont="1" applyFill="1" applyBorder="1" applyAlignment="1">
      <alignment horizontal="right"/>
    </xf>
    <xf numFmtId="0" fontId="10" fillId="0" borderId="0" xfId="1" applyFont="1" applyFill="1" applyBorder="1" applyAlignment="1">
      <alignment horizontal="left" vertical="top" indent="1"/>
    </xf>
    <xf numFmtId="3" fontId="10" fillId="0" borderId="0" xfId="1" applyNumberFormat="1" applyFont="1" applyFill="1" applyBorder="1"/>
    <xf numFmtId="41" fontId="10" fillId="0" borderId="0" xfId="1" applyNumberFormat="1" applyFont="1" applyFill="1" applyBorder="1" applyAlignment="1">
      <alignment horizontal="right"/>
    </xf>
    <xf numFmtId="41" fontId="10" fillId="0" borderId="0" xfId="2" applyNumberFormat="1" applyFont="1" applyFill="1" applyBorder="1" applyAlignment="1">
      <alignment horizontal="right"/>
    </xf>
    <xf numFmtId="41" fontId="30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top" wrapText="1" indent="1"/>
    </xf>
    <xf numFmtId="0" fontId="11" fillId="0" borderId="0" xfId="1" applyFont="1" applyFill="1" applyBorder="1" applyAlignment="1">
      <alignment horizontal="left" vertical="top" wrapText="1" indent="1"/>
    </xf>
    <xf numFmtId="0" fontId="9" fillId="0" borderId="10" xfId="1" applyFont="1" applyFill="1" applyBorder="1" applyAlignment="1">
      <alignment horizontal="left"/>
    </xf>
    <xf numFmtId="0" fontId="30" fillId="0" borderId="10" xfId="1" applyFont="1" applyFill="1" applyBorder="1" applyAlignment="1">
      <alignment horizontal="left"/>
    </xf>
    <xf numFmtId="0" fontId="30" fillId="0" borderId="10" xfId="1" applyFont="1" applyFill="1" applyBorder="1" applyAlignment="1">
      <alignment horizontal="center"/>
    </xf>
    <xf numFmtId="0" fontId="9" fillId="0" borderId="10" xfId="1" applyFont="1" applyFill="1" applyBorder="1"/>
    <xf numFmtId="41" fontId="9" fillId="0" borderId="10" xfId="1" applyNumberFormat="1" applyFont="1" applyFill="1" applyBorder="1"/>
    <xf numFmtId="41" fontId="9" fillId="0" borderId="10" xfId="2" applyNumberFormat="1" applyFont="1" applyFill="1" applyBorder="1"/>
    <xf numFmtId="0" fontId="10" fillId="0" borderId="0" xfId="1" applyFont="1" applyFill="1"/>
    <xf numFmtId="41" fontId="10" fillId="0" borderId="0" xfId="1" applyNumberFormat="1" applyFont="1" applyFill="1"/>
    <xf numFmtId="0" fontId="10" fillId="0" borderId="0" xfId="0" applyFont="1" applyFill="1" applyBorder="1"/>
    <xf numFmtId="0" fontId="29" fillId="0" borderId="0" xfId="1" applyFont="1" applyFill="1"/>
    <xf numFmtId="41" fontId="29" fillId="0" borderId="0" xfId="1" applyNumberFormat="1" applyFont="1" applyFill="1"/>
    <xf numFmtId="0" fontId="9" fillId="0" borderId="0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41" fontId="13" fillId="0" borderId="0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 indent="1"/>
    </xf>
    <xf numFmtId="41" fontId="10" fillId="0" borderId="0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right"/>
    </xf>
    <xf numFmtId="41" fontId="13" fillId="0" borderId="0" xfId="2" applyNumberFormat="1" applyFont="1" applyFill="1" applyBorder="1"/>
    <xf numFmtId="41" fontId="10" fillId="0" borderId="0" xfId="0" applyNumberFormat="1" applyFont="1" applyFill="1" applyBorder="1" applyAlignment="1">
      <alignment horizontal="center" vertical="center"/>
    </xf>
    <xf numFmtId="41" fontId="10" fillId="0" borderId="0" xfId="2" applyNumberFormat="1" applyFont="1" applyFill="1" applyBorder="1"/>
    <xf numFmtId="41" fontId="9" fillId="0" borderId="0" xfId="1" applyNumberFormat="1" applyFont="1" applyFill="1" applyBorder="1"/>
    <xf numFmtId="41" fontId="13" fillId="0" borderId="0" xfId="1" applyNumberFormat="1" applyFont="1" applyFill="1" applyBorder="1"/>
    <xf numFmtId="41" fontId="31" fillId="0" borderId="0" xfId="1" applyNumberFormat="1" applyFont="1" applyFill="1" applyBorder="1"/>
    <xf numFmtId="41" fontId="31" fillId="0" borderId="0" xfId="2" applyNumberFormat="1" applyFont="1" applyFill="1" applyBorder="1"/>
    <xf numFmtId="0" fontId="10" fillId="0" borderId="0" xfId="1" applyFont="1" applyFill="1" applyBorder="1" applyAlignment="1">
      <alignment horizontal="left" indent="3"/>
    </xf>
    <xf numFmtId="0" fontId="29" fillId="0" borderId="0" xfId="1" applyFont="1" applyFill="1" applyBorder="1"/>
    <xf numFmtId="41" fontId="29" fillId="0" borderId="0" xfId="1" applyNumberFormat="1" applyFont="1" applyFill="1" applyBorder="1"/>
    <xf numFmtId="0" fontId="9" fillId="0" borderId="11" xfId="1" applyFont="1" applyFill="1" applyBorder="1" applyAlignment="1"/>
    <xf numFmtId="0" fontId="9" fillId="0" borderId="12" xfId="1" applyFont="1" applyFill="1" applyBorder="1" applyAlignment="1"/>
    <xf numFmtId="0" fontId="9" fillId="0" borderId="12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wrapText="1"/>
    </xf>
    <xf numFmtId="41" fontId="9" fillId="0" borderId="12" xfId="1" applyNumberFormat="1" applyFont="1" applyFill="1" applyBorder="1" applyAlignment="1">
      <alignment horizontal="left"/>
    </xf>
    <xf numFmtId="41" fontId="9" fillId="0" borderId="13" xfId="1" applyNumberFormat="1" applyFont="1" applyFill="1" applyBorder="1" applyAlignment="1">
      <alignment horizontal="left"/>
    </xf>
    <xf numFmtId="0" fontId="9" fillId="0" borderId="5" xfId="1" applyFont="1" applyFill="1" applyBorder="1" applyAlignment="1">
      <alignment horizontal="left"/>
    </xf>
    <xf numFmtId="41" fontId="13" fillId="0" borderId="6" xfId="1" applyNumberFormat="1" applyFont="1" applyFill="1" applyBorder="1" applyAlignment="1">
      <alignment horizontal="center"/>
    </xf>
    <xf numFmtId="0" fontId="10" fillId="0" borderId="5" xfId="1" applyFont="1" applyFill="1" applyBorder="1" applyAlignment="1">
      <alignment horizontal="left" indent="1"/>
    </xf>
    <xf numFmtId="41" fontId="10" fillId="0" borderId="6" xfId="1" applyNumberFormat="1" applyFont="1" applyFill="1" applyBorder="1" applyAlignment="1">
      <alignment horizontal="center"/>
    </xf>
    <xf numFmtId="41" fontId="13" fillId="0" borderId="6" xfId="2" applyNumberFormat="1" applyFont="1" applyFill="1" applyBorder="1"/>
    <xf numFmtId="41" fontId="10" fillId="0" borderId="6" xfId="2" applyNumberFormat="1" applyFont="1" applyFill="1" applyBorder="1"/>
    <xf numFmtId="41" fontId="9" fillId="0" borderId="6" xfId="2" applyNumberFormat="1" applyFont="1" applyFill="1" applyBorder="1"/>
    <xf numFmtId="41" fontId="13" fillId="0" borderId="6" xfId="1" applyNumberFormat="1" applyFont="1" applyFill="1" applyBorder="1"/>
    <xf numFmtId="41" fontId="31" fillId="0" borderId="6" xfId="2" applyNumberFormat="1" applyFont="1" applyFill="1" applyBorder="1"/>
    <xf numFmtId="0" fontId="9" fillId="0" borderId="14" xfId="1" applyFont="1" applyFill="1" applyBorder="1"/>
    <xf numFmtId="0" fontId="9" fillId="0" borderId="15" xfId="1" applyFont="1" applyFill="1" applyBorder="1"/>
    <xf numFmtId="41" fontId="9" fillId="0" borderId="15" xfId="1" applyNumberFormat="1" applyFont="1" applyFill="1" applyBorder="1"/>
    <xf numFmtId="41" fontId="9" fillId="0" borderId="16" xfId="1" applyNumberFormat="1" applyFont="1" applyFill="1" applyBorder="1"/>
    <xf numFmtId="0" fontId="10" fillId="0" borderId="5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Alignment="1">
      <alignment vertical="top"/>
    </xf>
    <xf numFmtId="0" fontId="7" fillId="0" borderId="0" xfId="0" applyFont="1" applyAlignment="1"/>
    <xf numFmtId="0" fontId="0" fillId="0" borderId="0" xfId="0" applyFont="1"/>
    <xf numFmtId="0" fontId="0" fillId="0" borderId="0" xfId="0" applyAlignment="1">
      <alignment horizontal="right"/>
    </xf>
    <xf numFmtId="0" fontId="10" fillId="0" borderId="0" xfId="1" applyFont="1" applyFill="1" applyBorder="1" applyAlignment="1">
      <alignment horizontal="left" vertical="top" wrapText="1"/>
    </xf>
    <xf numFmtId="0" fontId="9" fillId="0" borderId="17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vertical="top" wrapText="1"/>
    </xf>
    <xf numFmtId="0" fontId="9" fillId="0" borderId="11" xfId="1" applyFont="1" applyFill="1" applyBorder="1"/>
    <xf numFmtId="0" fontId="9" fillId="0" borderId="12" xfId="1" applyFont="1" applyFill="1" applyBorder="1"/>
    <xf numFmtId="41" fontId="9" fillId="0" borderId="13" xfId="1" applyNumberFormat="1" applyFont="1" applyFill="1" applyBorder="1" applyAlignment="1">
      <alignment vertical="center" wrapText="1"/>
    </xf>
    <xf numFmtId="0" fontId="10" fillId="0" borderId="5" xfId="1" applyFont="1" applyFill="1" applyBorder="1"/>
    <xf numFmtId="41" fontId="10" fillId="0" borderId="6" xfId="1" applyNumberFormat="1" applyFont="1" applyFill="1" applyBorder="1"/>
    <xf numFmtId="0" fontId="9" fillId="0" borderId="5" xfId="1" applyFont="1" applyFill="1" applyBorder="1"/>
    <xf numFmtId="0" fontId="9" fillId="0" borderId="18" xfId="1" applyFont="1" applyFill="1" applyBorder="1"/>
    <xf numFmtId="41" fontId="13" fillId="0" borderId="19" xfId="1" applyNumberFormat="1" applyFont="1" applyFill="1" applyBorder="1"/>
    <xf numFmtId="0" fontId="9" fillId="0" borderId="20" xfId="1" applyFont="1" applyFill="1" applyBorder="1"/>
    <xf numFmtId="41" fontId="9" fillId="0" borderId="21" xfId="1" applyNumberFormat="1" applyFont="1" applyFill="1" applyBorder="1" applyAlignment="1">
      <alignment horizontal="center"/>
    </xf>
    <xf numFmtId="0" fontId="10" fillId="0" borderId="5" xfId="1" applyFont="1" applyFill="1" applyBorder="1" applyAlignment="1">
      <alignment vertical="top"/>
    </xf>
    <xf numFmtId="0" fontId="9" fillId="0" borderId="14" xfId="1" applyFont="1" applyFill="1" applyBorder="1" applyAlignment="1">
      <alignment vertical="top"/>
    </xf>
    <xf numFmtId="0" fontId="9" fillId="0" borderId="15" xfId="1" applyFont="1" applyFill="1" applyBorder="1" applyAlignment="1">
      <alignment vertical="top"/>
    </xf>
    <xf numFmtId="41" fontId="9" fillId="0" borderId="16" xfId="1" applyNumberFormat="1" applyFont="1" applyFill="1" applyBorder="1" applyAlignment="1"/>
    <xf numFmtId="41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6" xfId="0" applyFont="1" applyFill="1" applyBorder="1"/>
    <xf numFmtId="164" fontId="7" fillId="0" borderId="1" xfId="3" applyNumberFormat="1" applyFont="1" applyBorder="1"/>
    <xf numFmtId="164" fontId="0" fillId="0" borderId="1" xfId="3" applyNumberFormat="1" applyFont="1" applyBorder="1"/>
    <xf numFmtId="164" fontId="5" fillId="0" borderId="1" xfId="3" applyNumberFormat="1" applyFont="1" applyBorder="1"/>
    <xf numFmtId="164" fontId="4" fillId="0" borderId="1" xfId="3" applyNumberFormat="1" applyFont="1" applyBorder="1"/>
    <xf numFmtId="164" fontId="4" fillId="0" borderId="0" xfId="3" applyNumberFormat="1" applyFont="1"/>
    <xf numFmtId="164" fontId="4" fillId="0" borderId="0" xfId="3" applyNumberFormat="1" applyFont="1" applyAlignment="1">
      <alignment vertical="top"/>
    </xf>
    <xf numFmtId="164" fontId="0" fillId="0" borderId="0" xfId="3" applyNumberFormat="1" applyFont="1"/>
    <xf numFmtId="164" fontId="5" fillId="0" borderId="0" xfId="3" applyNumberFormat="1" applyFont="1" applyAlignment="1"/>
    <xf numFmtId="164" fontId="4" fillId="0" borderId="1" xfId="3" applyNumberFormat="1" applyFont="1" applyBorder="1" applyAlignment="1">
      <alignment horizontal="right"/>
    </xf>
    <xf numFmtId="164" fontId="4" fillId="0" borderId="1" xfId="3" applyNumberFormat="1" applyFont="1" applyBorder="1" applyAlignment="1"/>
    <xf numFmtId="164" fontId="10" fillId="0" borderId="1" xfId="3" applyNumberFormat="1" applyFont="1" applyFill="1" applyBorder="1" applyAlignment="1">
      <alignment vertical="center"/>
    </xf>
    <xf numFmtId="164" fontId="12" fillId="0" borderId="1" xfId="3" applyNumberFormat="1" applyFont="1" applyFill="1" applyBorder="1" applyAlignment="1">
      <alignment vertical="center"/>
    </xf>
    <xf numFmtId="164" fontId="13" fillId="0" borderId="1" xfId="3" applyNumberFormat="1" applyFont="1" applyFill="1" applyBorder="1" applyAlignment="1">
      <alignment vertical="center"/>
    </xf>
    <xf numFmtId="164" fontId="9" fillId="0" borderId="1" xfId="3" applyNumberFormat="1" applyFont="1" applyFill="1" applyBorder="1" applyAlignment="1">
      <alignment vertical="center"/>
    </xf>
    <xf numFmtId="164" fontId="14" fillId="0" borderId="1" xfId="3" applyNumberFormat="1" applyFont="1" applyFill="1" applyBorder="1" applyAlignment="1">
      <alignment vertical="center"/>
    </xf>
    <xf numFmtId="164" fontId="13" fillId="0" borderId="0" xfId="3" applyNumberFormat="1" applyFont="1" applyFill="1" applyBorder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164" fontId="13" fillId="0" borderId="0" xfId="3" applyNumberFormat="1" applyFont="1" applyFill="1" applyBorder="1"/>
    <xf numFmtId="164" fontId="10" fillId="0" borderId="0" xfId="3" applyNumberFormat="1" applyFont="1" applyFill="1" applyBorder="1" applyAlignment="1">
      <alignment horizontal="center" vertical="center"/>
    </xf>
    <xf numFmtId="164" fontId="10" fillId="0" borderId="0" xfId="3" applyNumberFormat="1" applyFont="1" applyFill="1" applyBorder="1"/>
    <xf numFmtId="164" fontId="9" fillId="0" borderId="0" xfId="3" applyNumberFormat="1" applyFont="1" applyFill="1" applyBorder="1"/>
    <xf numFmtId="164" fontId="31" fillId="0" borderId="0" xfId="3" applyNumberFormat="1" applyFont="1" applyFill="1" applyBorder="1"/>
    <xf numFmtId="164" fontId="9" fillId="0" borderId="15" xfId="3" applyNumberFormat="1" applyFont="1" applyFill="1" applyBorder="1"/>
    <xf numFmtId="0" fontId="9" fillId="0" borderId="1" xfId="0" applyFont="1" applyFill="1" applyBorder="1" applyAlignment="1">
      <alignment horizontal="left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Desktop\Book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3">
          <cell r="A3">
            <v>1</v>
          </cell>
        </row>
        <row r="47">
          <cell r="D47">
            <v>8842800</v>
          </cell>
        </row>
        <row r="74">
          <cell r="G74">
            <v>3281045</v>
          </cell>
        </row>
        <row r="75">
          <cell r="G75">
            <v>178000</v>
          </cell>
        </row>
        <row r="77">
          <cell r="G77">
            <v>64506</v>
          </cell>
        </row>
        <row r="78">
          <cell r="G78">
            <v>367667</v>
          </cell>
        </row>
        <row r="79">
          <cell r="G79">
            <v>669888</v>
          </cell>
        </row>
        <row r="80">
          <cell r="G80">
            <v>1360653</v>
          </cell>
        </row>
        <row r="81">
          <cell r="G81">
            <v>3920</v>
          </cell>
        </row>
        <row r="82">
          <cell r="G82">
            <v>30023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9"/>
  <sheetViews>
    <sheetView tabSelected="1" zoomScale="90" zoomScaleNormal="90" workbookViewId="0">
      <selection activeCell="C30" sqref="C30"/>
    </sheetView>
  </sheetViews>
  <sheetFormatPr defaultRowHeight="15"/>
  <cols>
    <col min="1" max="1" width="6.140625" customWidth="1"/>
    <col min="2" max="2" width="3" customWidth="1"/>
  </cols>
  <sheetData>
    <row r="2" spans="2:11" ht="49.5" customHeight="1"/>
    <row r="3" spans="2:11" ht="11.25" customHeight="1">
      <c r="B3" s="56"/>
      <c r="C3" s="54"/>
      <c r="D3" s="54"/>
      <c r="E3" s="54"/>
      <c r="F3" s="54"/>
      <c r="G3" s="54"/>
      <c r="H3" s="54"/>
      <c r="I3" s="54"/>
      <c r="J3" s="38"/>
    </row>
    <row r="4" spans="2:11" ht="17.100000000000001" customHeight="1">
      <c r="B4" s="41"/>
      <c r="C4" s="42" t="s">
        <v>283</v>
      </c>
      <c r="D4" s="39"/>
      <c r="E4" s="39"/>
      <c r="F4" s="39"/>
      <c r="G4" s="39"/>
      <c r="H4" s="39"/>
      <c r="I4" s="39"/>
      <c r="J4" s="40"/>
      <c r="K4" s="42"/>
    </row>
    <row r="5" spans="2:11" ht="17.100000000000001" customHeight="1">
      <c r="B5" s="41"/>
      <c r="C5" s="42" t="s">
        <v>284</v>
      </c>
      <c r="D5" s="39"/>
      <c r="E5" s="39"/>
      <c r="F5" s="39"/>
      <c r="G5" s="39"/>
      <c r="H5" s="39"/>
      <c r="I5" s="39"/>
      <c r="J5" s="40"/>
      <c r="K5" s="42"/>
    </row>
    <row r="6" spans="2:11" ht="17.100000000000001" customHeight="1">
      <c r="B6" s="41"/>
      <c r="C6" s="42" t="s">
        <v>285</v>
      </c>
      <c r="D6" s="39"/>
      <c r="E6" s="39"/>
      <c r="F6" s="39"/>
      <c r="G6" s="39"/>
      <c r="H6" s="39"/>
      <c r="I6" s="39"/>
      <c r="J6" s="40"/>
      <c r="K6" s="42"/>
    </row>
    <row r="7" spans="2:11" ht="17.100000000000001" customHeight="1">
      <c r="B7" s="41"/>
      <c r="C7" s="42" t="s">
        <v>286</v>
      </c>
      <c r="D7" s="39"/>
      <c r="E7" s="39"/>
      <c r="F7" s="39"/>
      <c r="G7" s="39"/>
      <c r="H7" s="39"/>
      <c r="I7" s="39"/>
      <c r="J7" s="40"/>
      <c r="K7" s="42"/>
    </row>
    <row r="8" spans="2:11" ht="17.100000000000001" customHeight="1">
      <c r="B8" s="41"/>
      <c r="C8" s="39" t="s">
        <v>131</v>
      </c>
      <c r="D8" s="39"/>
      <c r="E8" s="39"/>
      <c r="F8" s="39"/>
      <c r="G8" s="39"/>
      <c r="H8" s="39"/>
      <c r="I8" s="39"/>
      <c r="J8" s="40"/>
      <c r="K8" s="42"/>
    </row>
    <row r="9" spans="2:11" ht="17.100000000000001" customHeight="1">
      <c r="B9" s="41"/>
      <c r="C9" s="42" t="s">
        <v>287</v>
      </c>
      <c r="D9" s="39"/>
      <c r="E9" s="39"/>
      <c r="F9" s="39"/>
      <c r="G9" s="39"/>
      <c r="H9" s="39"/>
      <c r="I9" s="39"/>
      <c r="J9" s="40"/>
      <c r="K9" s="42"/>
    </row>
    <row r="10" spans="2:11">
      <c r="B10" s="41"/>
      <c r="C10" s="42"/>
      <c r="D10" s="42"/>
      <c r="E10" s="42"/>
      <c r="F10" s="42"/>
      <c r="G10" s="42"/>
      <c r="H10" s="42"/>
      <c r="I10" s="42"/>
      <c r="J10" s="40"/>
      <c r="K10" s="42"/>
    </row>
    <row r="11" spans="2:11" ht="34.5" customHeight="1">
      <c r="B11" s="41"/>
      <c r="C11" s="42"/>
      <c r="D11" s="42"/>
      <c r="E11" s="42"/>
      <c r="F11" s="42"/>
      <c r="G11" s="42"/>
      <c r="H11" s="42"/>
      <c r="I11" s="42"/>
      <c r="J11" s="40"/>
      <c r="K11" s="42"/>
    </row>
    <row r="12" spans="2:11">
      <c r="B12" s="41"/>
      <c r="C12" s="42"/>
      <c r="D12" s="42"/>
      <c r="E12" s="42"/>
      <c r="F12" s="42"/>
      <c r="G12" s="42"/>
      <c r="H12" s="42"/>
      <c r="I12" s="42"/>
      <c r="J12" s="40"/>
      <c r="K12" s="42"/>
    </row>
    <row r="13" spans="2:11" ht="85.5" customHeight="1">
      <c r="B13" s="41"/>
      <c r="C13" s="55" t="s">
        <v>132</v>
      </c>
      <c r="D13" s="42"/>
      <c r="E13" s="43"/>
      <c r="F13" s="44"/>
      <c r="G13" s="44"/>
      <c r="H13" s="44"/>
      <c r="I13" s="44"/>
      <c r="J13" s="40"/>
      <c r="K13" s="42"/>
    </row>
    <row r="14" spans="2:11" ht="36" customHeight="1">
      <c r="B14" s="41"/>
      <c r="C14" s="42"/>
      <c r="D14" s="42"/>
      <c r="E14" s="45" t="s">
        <v>133</v>
      </c>
      <c r="F14" s="42"/>
      <c r="G14" s="42"/>
      <c r="H14" s="42"/>
      <c r="I14" s="42"/>
      <c r="J14" s="40"/>
      <c r="K14" s="42"/>
    </row>
    <row r="15" spans="2:11" ht="19.5" customHeight="1">
      <c r="B15" s="41"/>
      <c r="C15" s="42"/>
      <c r="D15" s="46" t="s">
        <v>134</v>
      </c>
      <c r="E15" s="42"/>
      <c r="F15" s="47"/>
      <c r="G15" s="42"/>
      <c r="H15" s="42"/>
      <c r="I15" s="42"/>
      <c r="J15" s="40"/>
      <c r="K15" s="42"/>
    </row>
    <row r="16" spans="2:11">
      <c r="B16" s="41"/>
      <c r="C16" s="42"/>
      <c r="D16" s="42"/>
      <c r="E16" s="42"/>
      <c r="F16" s="42"/>
      <c r="G16" s="42"/>
      <c r="H16" s="42"/>
      <c r="I16" s="42"/>
      <c r="J16" s="40"/>
      <c r="K16" s="42"/>
    </row>
    <row r="17" spans="2:11">
      <c r="B17" s="41"/>
      <c r="C17" s="42"/>
      <c r="D17" s="48"/>
      <c r="E17" s="42"/>
      <c r="F17" s="42"/>
      <c r="G17" s="42"/>
      <c r="H17" s="42"/>
      <c r="I17" s="42"/>
      <c r="J17" s="40"/>
      <c r="K17" s="42"/>
    </row>
    <row r="18" spans="2:11" ht="28.5">
      <c r="B18" s="41"/>
      <c r="C18" s="42"/>
      <c r="D18" s="42"/>
      <c r="E18" s="49" t="s">
        <v>298</v>
      </c>
      <c r="F18" s="42"/>
      <c r="G18" s="42"/>
      <c r="H18" s="42"/>
      <c r="I18" s="42"/>
      <c r="J18" s="40"/>
      <c r="K18" s="42"/>
    </row>
    <row r="19" spans="2:11">
      <c r="B19" s="41"/>
      <c r="C19" s="42"/>
      <c r="D19" s="42"/>
      <c r="E19" s="42"/>
      <c r="F19" s="42"/>
      <c r="G19" s="42"/>
      <c r="H19" s="42"/>
      <c r="I19" s="42"/>
      <c r="J19" s="40"/>
      <c r="K19" s="42"/>
    </row>
    <row r="20" spans="2:11">
      <c r="B20" s="41"/>
      <c r="C20" s="42"/>
      <c r="D20" s="42"/>
      <c r="E20" s="42"/>
      <c r="F20" s="42"/>
      <c r="G20" s="42"/>
      <c r="H20" s="42"/>
      <c r="I20" s="42"/>
      <c r="J20" s="40"/>
      <c r="K20" s="42"/>
    </row>
    <row r="21" spans="2:11" ht="7.5" customHeight="1">
      <c r="B21" s="41"/>
      <c r="C21" s="42"/>
      <c r="D21" s="42"/>
      <c r="E21" s="42"/>
      <c r="F21" s="50"/>
      <c r="G21" s="42"/>
      <c r="H21" s="42"/>
      <c r="I21" s="42"/>
      <c r="J21" s="40"/>
      <c r="K21" s="42"/>
    </row>
    <row r="22" spans="2:11">
      <c r="B22" s="41"/>
      <c r="C22" s="42"/>
      <c r="D22" s="42"/>
      <c r="E22" s="42"/>
      <c r="F22" s="42"/>
      <c r="G22" s="42"/>
      <c r="H22" s="42"/>
      <c r="I22" s="42"/>
      <c r="J22" s="40"/>
      <c r="K22" s="42"/>
    </row>
    <row r="23" spans="2:11">
      <c r="B23" s="41"/>
      <c r="C23" s="42"/>
      <c r="D23" s="42"/>
      <c r="E23" s="42"/>
      <c r="F23" s="42"/>
      <c r="G23" s="42"/>
      <c r="H23" s="42"/>
      <c r="I23" s="42"/>
      <c r="J23" s="40"/>
      <c r="K23" s="42"/>
    </row>
    <row r="24" spans="2:11">
      <c r="B24" s="41"/>
      <c r="C24" s="42"/>
      <c r="D24" s="42"/>
      <c r="E24" s="42"/>
      <c r="F24" s="42"/>
      <c r="G24" s="42"/>
      <c r="H24" s="42"/>
      <c r="I24" s="42"/>
      <c r="J24" s="40"/>
      <c r="K24" s="42"/>
    </row>
    <row r="25" spans="2:11" ht="0.75" customHeight="1">
      <c r="B25" s="41"/>
      <c r="C25" s="42"/>
      <c r="D25" s="42"/>
      <c r="E25" s="42"/>
      <c r="F25" s="42"/>
      <c r="G25" s="42"/>
      <c r="H25" s="42"/>
      <c r="I25" s="42"/>
      <c r="J25" s="40"/>
      <c r="K25" s="42"/>
    </row>
    <row r="26" spans="2:11">
      <c r="B26" s="41"/>
      <c r="C26" s="42"/>
      <c r="D26" s="42"/>
      <c r="E26" s="42"/>
      <c r="F26" s="42"/>
      <c r="G26" s="42"/>
      <c r="H26" s="42"/>
      <c r="I26" s="42"/>
      <c r="J26" s="40"/>
      <c r="K26" s="42"/>
    </row>
    <row r="27" spans="2:11">
      <c r="B27" s="41"/>
      <c r="C27" s="46" t="s">
        <v>135</v>
      </c>
      <c r="D27" s="42"/>
      <c r="E27" s="42"/>
      <c r="F27" s="42"/>
      <c r="G27" s="42"/>
      <c r="H27" s="42"/>
      <c r="I27" s="42"/>
      <c r="J27" s="40"/>
      <c r="K27" s="42"/>
    </row>
    <row r="28" spans="2:11">
      <c r="B28" s="41"/>
      <c r="C28" s="46" t="s">
        <v>136</v>
      </c>
      <c r="D28" s="42"/>
      <c r="E28" s="42"/>
      <c r="F28" s="42"/>
      <c r="G28" s="42"/>
      <c r="H28" s="42"/>
      <c r="I28" s="42"/>
      <c r="J28" s="40"/>
      <c r="K28" s="42"/>
    </row>
    <row r="29" spans="2:11">
      <c r="B29" s="41"/>
      <c r="C29" s="42"/>
      <c r="D29" s="42"/>
      <c r="E29" s="42"/>
      <c r="F29" s="42"/>
      <c r="G29" s="42"/>
      <c r="H29" s="42"/>
      <c r="I29" s="42"/>
      <c r="J29" s="40"/>
      <c r="K29" s="42"/>
    </row>
    <row r="30" spans="2:11">
      <c r="B30" s="41"/>
      <c r="C30" s="46" t="s">
        <v>299</v>
      </c>
      <c r="D30" s="42"/>
      <c r="E30" s="42"/>
      <c r="F30" s="42"/>
      <c r="G30" s="42"/>
      <c r="H30" s="42"/>
      <c r="I30" s="42"/>
      <c r="J30" s="40"/>
      <c r="K30" s="42"/>
    </row>
    <row r="31" spans="2:11">
      <c r="B31" s="41"/>
      <c r="C31" s="42"/>
      <c r="D31" s="42"/>
      <c r="E31" s="42"/>
      <c r="F31" s="42"/>
      <c r="H31" s="46" t="s">
        <v>288</v>
      </c>
      <c r="I31" s="42"/>
      <c r="J31" s="40"/>
      <c r="K31" s="42"/>
    </row>
    <row r="32" spans="2:11">
      <c r="B32" s="41"/>
      <c r="C32" s="46" t="s">
        <v>289</v>
      </c>
      <c r="D32" s="42"/>
      <c r="E32" s="42"/>
      <c r="F32" s="42"/>
      <c r="G32" s="42"/>
      <c r="H32" s="42"/>
      <c r="I32" s="42"/>
      <c r="J32" s="40"/>
      <c r="K32" s="42"/>
    </row>
    <row r="33" spans="2:11">
      <c r="B33" s="51"/>
      <c r="C33" s="52"/>
      <c r="D33" s="52"/>
      <c r="E33" s="52"/>
      <c r="F33" s="52"/>
      <c r="G33" s="52"/>
      <c r="H33" s="52"/>
      <c r="I33" s="52"/>
      <c r="J33" s="53"/>
      <c r="K33" s="42"/>
    </row>
    <row r="34" spans="2:11">
      <c r="J34" s="42"/>
    </row>
    <row r="39" spans="2:11">
      <c r="K39" s="42"/>
    </row>
  </sheetData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H25"/>
  <sheetViews>
    <sheetView workbookViewId="0">
      <selection activeCell="L19" sqref="L19"/>
    </sheetView>
  </sheetViews>
  <sheetFormatPr defaultRowHeight="15"/>
  <sheetData>
    <row r="2" spans="2:8">
      <c r="B2" s="156" t="s">
        <v>273</v>
      </c>
      <c r="C2" s="157"/>
      <c r="D2" s="157"/>
      <c r="E2" s="157"/>
      <c r="F2" s="157"/>
      <c r="G2" s="157"/>
      <c r="H2" s="158"/>
    </row>
    <row r="3" spans="2:8">
      <c r="B3" s="159"/>
      <c r="C3" s="160"/>
      <c r="D3" s="160"/>
      <c r="E3" s="160"/>
      <c r="F3" s="160"/>
      <c r="G3" s="160"/>
      <c r="H3" s="161"/>
    </row>
    <row r="4" spans="2:8">
      <c r="B4" s="165" t="s">
        <v>274</v>
      </c>
      <c r="C4" s="166"/>
      <c r="D4" s="166"/>
      <c r="E4" s="166"/>
      <c r="F4" s="166"/>
      <c r="G4" s="166"/>
      <c r="H4" s="167"/>
    </row>
    <row r="5" spans="2:8">
      <c r="B5" s="165" t="s">
        <v>275</v>
      </c>
      <c r="C5" s="166"/>
      <c r="D5" s="166"/>
      <c r="E5" s="166"/>
      <c r="F5" s="166"/>
      <c r="G5" s="166"/>
      <c r="H5" s="167"/>
    </row>
    <row r="6" spans="2:8">
      <c r="B6" s="165"/>
      <c r="C6" s="166"/>
      <c r="D6" s="166"/>
      <c r="E6" s="166"/>
      <c r="F6" s="166"/>
      <c r="G6" s="166"/>
      <c r="H6" s="167"/>
    </row>
    <row r="7" spans="2:8">
      <c r="B7" s="165" t="s">
        <v>277</v>
      </c>
      <c r="C7" s="166"/>
      <c r="D7" s="166"/>
      <c r="E7" s="166"/>
      <c r="F7" s="166"/>
      <c r="G7" s="166"/>
      <c r="H7" s="167"/>
    </row>
    <row r="8" spans="2:8">
      <c r="B8" s="165" t="s">
        <v>276</v>
      </c>
      <c r="C8" s="166"/>
      <c r="D8" s="166"/>
      <c r="E8" s="166"/>
      <c r="F8" s="166"/>
      <c r="G8" s="166"/>
      <c r="H8" s="167"/>
    </row>
    <row r="9" spans="2:8">
      <c r="B9" s="165" t="s">
        <v>278</v>
      </c>
      <c r="C9" s="166"/>
      <c r="D9" s="166"/>
      <c r="E9" s="166"/>
      <c r="F9" s="166"/>
      <c r="G9" s="166"/>
      <c r="H9" s="167"/>
    </row>
    <row r="10" spans="2:8">
      <c r="B10" s="165" t="s">
        <v>279</v>
      </c>
      <c r="C10" s="166"/>
      <c r="D10" s="166"/>
      <c r="E10" s="166"/>
      <c r="F10" s="166"/>
      <c r="G10" s="166"/>
      <c r="H10" s="167"/>
    </row>
    <row r="11" spans="2:8">
      <c r="B11" s="165" t="s">
        <v>280</v>
      </c>
      <c r="C11" s="166"/>
      <c r="D11" s="166"/>
      <c r="E11" s="166"/>
      <c r="F11" s="166"/>
      <c r="G11" s="166"/>
      <c r="H11" s="167"/>
    </row>
    <row r="12" spans="2:8">
      <c r="B12" s="165"/>
      <c r="C12" s="166"/>
      <c r="D12" s="166"/>
      <c r="E12" s="166"/>
      <c r="F12" s="166"/>
      <c r="G12" s="166"/>
      <c r="H12" s="167"/>
    </row>
    <row r="13" spans="2:8">
      <c r="B13" s="159"/>
      <c r="C13" s="160"/>
      <c r="D13" s="160"/>
      <c r="E13" s="160"/>
      <c r="F13" s="160"/>
      <c r="G13" s="160"/>
      <c r="H13" s="161"/>
    </row>
    <row r="14" spans="2:8">
      <c r="B14" s="159"/>
      <c r="C14" s="160"/>
      <c r="D14" s="160"/>
      <c r="E14" s="160"/>
      <c r="F14" s="160"/>
      <c r="G14" s="160"/>
      <c r="H14" s="161"/>
    </row>
    <row r="15" spans="2:8">
      <c r="B15" s="159"/>
      <c r="C15" s="160"/>
      <c r="D15" s="160"/>
      <c r="E15" s="160"/>
      <c r="F15" s="160"/>
      <c r="G15" s="160"/>
      <c r="H15" s="161"/>
    </row>
    <row r="16" spans="2:8">
      <c r="B16" s="159"/>
      <c r="C16" s="160"/>
      <c r="D16" s="160"/>
      <c r="E16" s="160"/>
      <c r="F16" s="160"/>
      <c r="G16" s="160"/>
      <c r="H16" s="161"/>
    </row>
    <row r="17" spans="2:8">
      <c r="B17" s="159"/>
      <c r="C17" s="160"/>
      <c r="D17" s="160"/>
      <c r="E17" s="160"/>
      <c r="F17" s="160"/>
      <c r="G17" s="160"/>
      <c r="H17" s="161"/>
    </row>
    <row r="18" spans="2:8">
      <c r="B18" s="159"/>
      <c r="C18" s="160"/>
      <c r="D18" s="160"/>
      <c r="E18" s="160"/>
      <c r="F18" s="160"/>
      <c r="G18" s="160"/>
      <c r="H18" s="161"/>
    </row>
    <row r="19" spans="2:8">
      <c r="B19" s="159"/>
      <c r="C19" s="160"/>
      <c r="D19" s="160"/>
      <c r="E19" s="160"/>
      <c r="F19" s="160"/>
      <c r="G19" s="160"/>
      <c r="H19" s="161"/>
    </row>
    <row r="20" spans="2:8">
      <c r="B20" s="159"/>
      <c r="C20" s="160"/>
      <c r="D20" s="160"/>
      <c r="E20" s="160"/>
      <c r="F20" s="160"/>
      <c r="G20" s="160"/>
      <c r="H20" s="161"/>
    </row>
    <row r="21" spans="2:8">
      <c r="B21" s="159"/>
      <c r="C21" s="160"/>
      <c r="D21" s="160"/>
      <c r="E21" s="160"/>
      <c r="F21" s="160"/>
      <c r="G21" s="160"/>
      <c r="H21" s="161"/>
    </row>
    <row r="22" spans="2:8">
      <c r="B22" s="159"/>
      <c r="C22" s="160"/>
      <c r="D22" s="160"/>
      <c r="E22" s="160"/>
      <c r="F22" s="160"/>
      <c r="G22" s="160"/>
      <c r="H22" s="161"/>
    </row>
    <row r="23" spans="2:8">
      <c r="B23" s="159"/>
      <c r="C23" s="160"/>
      <c r="D23" s="160"/>
      <c r="E23" s="160"/>
      <c r="F23" s="160"/>
      <c r="G23" s="160"/>
      <c r="H23" s="161"/>
    </row>
    <row r="24" spans="2:8">
      <c r="B24" s="159"/>
      <c r="C24" s="160"/>
      <c r="D24" s="160"/>
      <c r="E24" s="160"/>
      <c r="F24" s="160"/>
      <c r="G24" s="160"/>
      <c r="H24" s="161"/>
    </row>
    <row r="25" spans="2:8">
      <c r="B25" s="162"/>
      <c r="C25" s="163"/>
      <c r="D25" s="163"/>
      <c r="E25" s="163"/>
      <c r="F25" s="163"/>
      <c r="G25" s="163"/>
      <c r="H25" s="164"/>
    </row>
  </sheetData>
  <pageMargins left="0.7" right="0.7" top="0.75" bottom="0.75" header="0.3" footer="0.3"/>
  <pageSetup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H32"/>
  <sheetViews>
    <sheetView workbookViewId="0">
      <selection activeCell="J25" sqref="J25"/>
    </sheetView>
  </sheetViews>
  <sheetFormatPr defaultRowHeight="15"/>
  <cols>
    <col min="1" max="1" width="7.85546875" customWidth="1"/>
    <col min="2" max="2" width="3.7109375" customWidth="1"/>
    <col min="3" max="3" width="13.7109375" customWidth="1"/>
    <col min="4" max="8" width="12.7109375" customWidth="1"/>
  </cols>
  <sheetData>
    <row r="1" spans="2:8" ht="31.5" customHeight="1">
      <c r="B1" t="str">
        <f>Aktivi!C2</f>
        <v>Mikronjesia ___Farmaci Emira-2011 shpk________________________</v>
      </c>
    </row>
    <row r="4" spans="2:8" ht="18.75">
      <c r="B4" s="22" t="s">
        <v>293</v>
      </c>
      <c r="C4" s="22"/>
      <c r="D4" s="22"/>
      <c r="E4" s="22"/>
      <c r="F4" s="22"/>
      <c r="G4" s="22"/>
      <c r="H4" s="22"/>
    </row>
    <row r="5" spans="2:8" ht="26.25">
      <c r="B5" s="33" t="s">
        <v>118</v>
      </c>
      <c r="C5" s="33" t="s">
        <v>119</v>
      </c>
      <c r="D5" s="34" t="s">
        <v>120</v>
      </c>
      <c r="E5" s="35" t="s">
        <v>294</v>
      </c>
      <c r="F5" s="34" t="s">
        <v>121</v>
      </c>
      <c r="G5" s="34" t="s">
        <v>122</v>
      </c>
      <c r="H5" s="35" t="s">
        <v>295</v>
      </c>
    </row>
    <row r="6" spans="2:8">
      <c r="B6" s="36">
        <v>1</v>
      </c>
      <c r="C6" s="36" t="s">
        <v>123</v>
      </c>
      <c r="D6" s="37"/>
      <c r="E6" s="37"/>
      <c r="F6" s="37"/>
      <c r="G6" s="37"/>
      <c r="H6" s="37"/>
    </row>
    <row r="7" spans="2:8">
      <c r="B7" s="36">
        <f>B6+1</f>
        <v>2</v>
      </c>
      <c r="C7" s="36" t="s">
        <v>18</v>
      </c>
      <c r="D7" s="37"/>
      <c r="E7" s="37"/>
      <c r="F7" s="37"/>
      <c r="G7" s="37"/>
      <c r="H7" s="37"/>
    </row>
    <row r="8" spans="2:8">
      <c r="B8" s="36">
        <f t="shared" ref="B8:B11" si="0">B7+1</f>
        <v>3</v>
      </c>
      <c r="C8" s="36" t="s">
        <v>139</v>
      </c>
      <c r="D8" s="37">
        <v>1</v>
      </c>
      <c r="E8" s="59">
        <v>36933</v>
      </c>
      <c r="F8" s="59"/>
      <c r="G8" s="59"/>
      <c r="H8" s="59">
        <f>E8</f>
        <v>36933</v>
      </c>
    </row>
    <row r="9" spans="2:8">
      <c r="B9" s="36">
        <f t="shared" si="0"/>
        <v>4</v>
      </c>
      <c r="C9" s="36" t="s">
        <v>124</v>
      </c>
      <c r="D9" s="37"/>
      <c r="E9" s="59"/>
      <c r="F9" s="59"/>
      <c r="G9" s="59"/>
      <c r="H9" s="59"/>
    </row>
    <row r="10" spans="2:8">
      <c r="B10" s="36">
        <f t="shared" si="0"/>
        <v>5</v>
      </c>
      <c r="C10" s="36" t="s">
        <v>125</v>
      </c>
      <c r="D10" s="37"/>
      <c r="E10" s="59"/>
      <c r="F10" s="59"/>
      <c r="G10" s="59"/>
      <c r="H10" s="59"/>
    </row>
    <row r="11" spans="2:8">
      <c r="B11" s="36">
        <f t="shared" si="0"/>
        <v>6</v>
      </c>
      <c r="C11" s="36" t="s">
        <v>126</v>
      </c>
      <c r="D11" s="37"/>
      <c r="E11" s="59"/>
      <c r="F11" s="59"/>
      <c r="G11" s="59"/>
      <c r="H11" s="59"/>
    </row>
    <row r="12" spans="2:8">
      <c r="B12" s="33" t="s">
        <v>127</v>
      </c>
      <c r="C12" s="33"/>
      <c r="D12" s="34">
        <f>SUM(D6:D11)</f>
        <v>1</v>
      </c>
      <c r="E12" s="60">
        <f t="shared" ref="E12:H12" si="1">SUM(E6:E11)</f>
        <v>36933</v>
      </c>
      <c r="F12" s="60">
        <f t="shared" si="1"/>
        <v>0</v>
      </c>
      <c r="G12" s="60">
        <f t="shared" si="1"/>
        <v>0</v>
      </c>
      <c r="H12" s="60">
        <f t="shared" si="1"/>
        <v>36933</v>
      </c>
    </row>
    <row r="13" spans="2:8">
      <c r="B13" s="31"/>
      <c r="C13" s="31"/>
      <c r="D13" s="32"/>
      <c r="E13" s="61"/>
      <c r="F13" s="61"/>
      <c r="G13" s="61"/>
      <c r="H13" s="61"/>
    </row>
    <row r="14" spans="2:8" ht="18.75">
      <c r="B14" s="22" t="s">
        <v>296</v>
      </c>
      <c r="C14" s="22"/>
      <c r="D14" s="22"/>
      <c r="E14" s="62"/>
      <c r="F14" s="62"/>
      <c r="G14" s="62"/>
      <c r="H14" s="62"/>
    </row>
    <row r="15" spans="2:8" ht="26.25">
      <c r="B15" s="33" t="s">
        <v>118</v>
      </c>
      <c r="C15" s="33" t="s">
        <v>119</v>
      </c>
      <c r="D15" s="34" t="s">
        <v>120</v>
      </c>
      <c r="E15" s="63" t="s">
        <v>294</v>
      </c>
      <c r="F15" s="60" t="s">
        <v>121</v>
      </c>
      <c r="G15" s="60" t="s">
        <v>122</v>
      </c>
      <c r="H15" s="63" t="s">
        <v>295</v>
      </c>
    </row>
    <row r="16" spans="2:8">
      <c r="B16" s="36">
        <v>1</v>
      </c>
      <c r="C16" s="36" t="s">
        <v>123</v>
      </c>
      <c r="D16" s="37"/>
      <c r="E16" s="59"/>
      <c r="F16" s="59"/>
      <c r="G16" s="59"/>
      <c r="H16" s="59"/>
    </row>
    <row r="17" spans="2:8">
      <c r="B17" s="36">
        <f>B16+1</f>
        <v>2</v>
      </c>
      <c r="C17" s="36" t="s">
        <v>18</v>
      </c>
      <c r="D17" s="37"/>
      <c r="E17" s="59"/>
      <c r="F17" s="59"/>
      <c r="G17" s="59"/>
      <c r="H17" s="59"/>
    </row>
    <row r="18" spans="2:8">
      <c r="B18" s="36">
        <f t="shared" ref="B18:B21" si="2">B17+1</f>
        <v>3</v>
      </c>
      <c r="C18" s="36" t="s">
        <v>139</v>
      </c>
      <c r="D18" s="37">
        <v>1</v>
      </c>
      <c r="E18" s="59">
        <f>E8</f>
        <v>36933</v>
      </c>
      <c r="F18" s="59"/>
      <c r="G18" s="59"/>
      <c r="H18" s="59">
        <f>E8</f>
        <v>36933</v>
      </c>
    </row>
    <row r="19" spans="2:8">
      <c r="B19" s="36">
        <f t="shared" si="2"/>
        <v>4</v>
      </c>
      <c r="C19" s="36" t="s">
        <v>124</v>
      </c>
      <c r="D19" s="37"/>
      <c r="E19" s="59"/>
      <c r="F19" s="59"/>
      <c r="G19" s="59"/>
      <c r="H19" s="59"/>
    </row>
    <row r="20" spans="2:8">
      <c r="B20" s="36">
        <f t="shared" si="2"/>
        <v>5</v>
      </c>
      <c r="C20" s="36" t="s">
        <v>125</v>
      </c>
      <c r="D20" s="37"/>
      <c r="E20" s="59"/>
      <c r="F20" s="59"/>
      <c r="G20" s="59"/>
      <c r="H20" s="59"/>
    </row>
    <row r="21" spans="2:8">
      <c r="B21" s="36">
        <f t="shared" si="2"/>
        <v>6</v>
      </c>
      <c r="C21" s="36" t="s">
        <v>126</v>
      </c>
      <c r="D21" s="37"/>
      <c r="E21" s="59"/>
      <c r="F21" s="59"/>
      <c r="G21" s="59"/>
      <c r="H21" s="59"/>
    </row>
    <row r="22" spans="2:8">
      <c r="B22" s="33" t="s">
        <v>127</v>
      </c>
      <c r="C22" s="33"/>
      <c r="D22" s="34">
        <f>SUM(D16:D21)</f>
        <v>1</v>
      </c>
      <c r="E22" s="60">
        <f t="shared" ref="E22:H22" si="3">SUM(E16:E21)</f>
        <v>36933</v>
      </c>
      <c r="F22" s="60">
        <f t="shared" si="3"/>
        <v>0</v>
      </c>
      <c r="G22" s="60">
        <f t="shared" si="3"/>
        <v>0</v>
      </c>
      <c r="H22" s="60">
        <f t="shared" si="3"/>
        <v>36933</v>
      </c>
    </row>
    <row r="23" spans="2:8">
      <c r="B23" s="31"/>
      <c r="C23" s="31"/>
      <c r="D23" s="32"/>
      <c r="E23" s="61"/>
      <c r="F23" s="61"/>
      <c r="G23" s="61"/>
      <c r="H23" s="61"/>
    </row>
    <row r="24" spans="2:8" ht="18.75">
      <c r="B24" s="22" t="s">
        <v>297</v>
      </c>
      <c r="C24" s="22"/>
      <c r="D24" s="22"/>
      <c r="E24" s="62"/>
      <c r="F24" s="62"/>
      <c r="G24" s="62"/>
      <c r="H24" s="62"/>
    </row>
    <row r="25" spans="2:8" ht="26.25">
      <c r="B25" s="33" t="s">
        <v>118</v>
      </c>
      <c r="C25" s="33" t="s">
        <v>119</v>
      </c>
      <c r="D25" s="34" t="s">
        <v>120</v>
      </c>
      <c r="E25" s="63" t="s">
        <v>294</v>
      </c>
      <c r="F25" s="60" t="s">
        <v>121</v>
      </c>
      <c r="G25" s="60" t="s">
        <v>122</v>
      </c>
      <c r="H25" s="63" t="s">
        <v>295</v>
      </c>
    </row>
    <row r="26" spans="2:8">
      <c r="B26" s="36">
        <v>1</v>
      </c>
      <c r="C26" s="36" t="s">
        <v>123</v>
      </c>
      <c r="D26" s="37"/>
      <c r="E26" s="59"/>
      <c r="F26" s="59"/>
      <c r="G26" s="59"/>
      <c r="H26" s="59"/>
    </row>
    <row r="27" spans="2:8">
      <c r="B27" s="36">
        <f>B26+1</f>
        <v>2</v>
      </c>
      <c r="C27" s="36" t="s">
        <v>18</v>
      </c>
      <c r="D27" s="37"/>
      <c r="E27" s="59"/>
      <c r="F27" s="59"/>
      <c r="G27" s="59"/>
      <c r="H27" s="59"/>
    </row>
    <row r="28" spans="2:8">
      <c r="B28" s="36">
        <f t="shared" ref="B28:B31" si="4">B27+1</f>
        <v>3</v>
      </c>
      <c r="C28" s="36" t="s">
        <v>139</v>
      </c>
      <c r="D28" s="37">
        <v>1</v>
      </c>
      <c r="E28" s="59">
        <f>E8</f>
        <v>36933</v>
      </c>
      <c r="F28" s="59"/>
      <c r="G28" s="59"/>
      <c r="H28" s="59">
        <f>E8</f>
        <v>36933</v>
      </c>
    </row>
    <row r="29" spans="2:8">
      <c r="B29" s="36">
        <f t="shared" si="4"/>
        <v>4</v>
      </c>
      <c r="C29" s="36" t="s">
        <v>124</v>
      </c>
      <c r="D29" s="37"/>
      <c r="E29" s="59"/>
      <c r="F29" s="59"/>
      <c r="G29" s="59"/>
      <c r="H29" s="59"/>
    </row>
    <row r="30" spans="2:8">
      <c r="B30" s="36">
        <f t="shared" si="4"/>
        <v>5</v>
      </c>
      <c r="C30" s="36" t="s">
        <v>125</v>
      </c>
      <c r="D30" s="37"/>
      <c r="E30" s="59"/>
      <c r="F30" s="59"/>
      <c r="G30" s="59"/>
      <c r="H30" s="59"/>
    </row>
    <row r="31" spans="2:8">
      <c r="B31" s="36">
        <f t="shared" si="4"/>
        <v>6</v>
      </c>
      <c r="C31" s="36" t="s">
        <v>126</v>
      </c>
      <c r="D31" s="37"/>
      <c r="E31" s="59"/>
      <c r="F31" s="59"/>
      <c r="G31" s="59"/>
      <c r="H31" s="59"/>
    </row>
    <row r="32" spans="2:8">
      <c r="B32" s="33" t="s">
        <v>127</v>
      </c>
      <c r="C32" s="33"/>
      <c r="D32" s="34">
        <f>SUM(D26:D31)</f>
        <v>1</v>
      </c>
      <c r="E32" s="60">
        <f t="shared" ref="E32:H32" si="5">SUM(E26:E31)</f>
        <v>36933</v>
      </c>
      <c r="F32" s="60">
        <f t="shared" si="5"/>
        <v>0</v>
      </c>
      <c r="G32" s="60">
        <f t="shared" si="5"/>
        <v>0</v>
      </c>
      <c r="H32" s="60">
        <f t="shared" si="5"/>
        <v>36933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G37"/>
  <sheetViews>
    <sheetView topLeftCell="A2" workbookViewId="0">
      <selection activeCell="K29" sqref="K29"/>
    </sheetView>
  </sheetViews>
  <sheetFormatPr defaultRowHeight="15"/>
  <cols>
    <col min="1" max="1" width="4.28515625" customWidth="1"/>
    <col min="2" max="2" width="4.85546875" customWidth="1"/>
    <col min="3" max="3" width="43" customWidth="1"/>
    <col min="6" max="6" width="12.42578125" bestFit="1" customWidth="1"/>
  </cols>
  <sheetData>
    <row r="1" spans="2:7" ht="29.25" customHeight="1">
      <c r="B1" s="22" t="s">
        <v>167</v>
      </c>
      <c r="C1" s="22"/>
      <c r="D1" s="64"/>
      <c r="E1" s="64"/>
      <c r="F1" s="22"/>
      <c r="G1" s="22"/>
    </row>
    <row r="2" spans="2:7" ht="35.25" customHeight="1">
      <c r="B2" s="110" t="s">
        <v>118</v>
      </c>
      <c r="C2" s="111" t="s">
        <v>168</v>
      </c>
      <c r="D2" s="112" t="s">
        <v>143</v>
      </c>
      <c r="E2" s="113" t="s">
        <v>144</v>
      </c>
      <c r="F2" s="114" t="s">
        <v>292</v>
      </c>
      <c r="G2" s="115" t="s">
        <v>145</v>
      </c>
    </row>
    <row r="3" spans="2:7" ht="16.5">
      <c r="B3" s="116">
        <v>1</v>
      </c>
      <c r="C3" s="70" t="s">
        <v>169</v>
      </c>
      <c r="D3" s="70">
        <v>60</v>
      </c>
      <c r="E3" s="70">
        <v>12100</v>
      </c>
      <c r="F3" s="183"/>
      <c r="G3" s="117"/>
    </row>
    <row r="4" spans="2:7">
      <c r="B4" s="118" t="s">
        <v>148</v>
      </c>
      <c r="C4" s="97" t="s">
        <v>170</v>
      </c>
      <c r="D4" s="73">
        <v>601602</v>
      </c>
      <c r="E4" s="31">
        <f>E3+1</f>
        <v>12101</v>
      </c>
      <c r="F4" s="184">
        <f>Rezultati!E12</f>
        <v>1202744</v>
      </c>
      <c r="G4" s="119"/>
    </row>
    <row r="5" spans="2:7">
      <c r="B5" s="118" t="s">
        <v>150</v>
      </c>
      <c r="C5" s="97" t="s">
        <v>171</v>
      </c>
      <c r="D5" s="31"/>
      <c r="E5" s="31">
        <f t="shared" ref="E5:E8" si="0">E4+1</f>
        <v>12102</v>
      </c>
      <c r="F5" s="184"/>
      <c r="G5" s="119"/>
    </row>
    <row r="6" spans="2:7">
      <c r="B6" s="118" t="s">
        <v>152</v>
      </c>
      <c r="C6" s="97" t="s">
        <v>172</v>
      </c>
      <c r="D6" s="99" t="s">
        <v>173</v>
      </c>
      <c r="E6" s="31">
        <f t="shared" si="0"/>
        <v>12103</v>
      </c>
      <c r="F6" s="184"/>
      <c r="G6" s="119"/>
    </row>
    <row r="7" spans="2:7">
      <c r="B7" s="118" t="s">
        <v>174</v>
      </c>
      <c r="C7" s="97" t="s">
        <v>175</v>
      </c>
      <c r="D7" s="99"/>
      <c r="E7" s="31">
        <f t="shared" si="0"/>
        <v>12104</v>
      </c>
      <c r="F7" s="184"/>
      <c r="G7" s="119"/>
    </row>
    <row r="8" spans="2:7">
      <c r="B8" s="118" t="s">
        <v>176</v>
      </c>
      <c r="C8" s="97" t="s">
        <v>177</v>
      </c>
      <c r="D8" s="99" t="s">
        <v>178</v>
      </c>
      <c r="E8" s="31">
        <f t="shared" si="0"/>
        <v>12105</v>
      </c>
      <c r="F8" s="184"/>
      <c r="G8" s="119"/>
    </row>
    <row r="9" spans="2:7" ht="16.5">
      <c r="B9" s="116">
        <v>2</v>
      </c>
      <c r="C9" s="70" t="s">
        <v>179</v>
      </c>
      <c r="D9" s="70">
        <v>64</v>
      </c>
      <c r="E9" s="70">
        <v>12200</v>
      </c>
      <c r="F9" s="185"/>
      <c r="G9" s="120"/>
    </row>
    <row r="10" spans="2:7">
      <c r="B10" s="118" t="s">
        <v>148</v>
      </c>
      <c r="C10" s="97" t="s">
        <v>180</v>
      </c>
      <c r="D10" s="31">
        <v>641</v>
      </c>
      <c r="E10" s="31">
        <v>12201</v>
      </c>
      <c r="F10" s="186">
        <f>Rezultati!E17</f>
        <v>118999</v>
      </c>
      <c r="G10" s="121"/>
    </row>
    <row r="11" spans="2:7">
      <c r="B11" s="118" t="s">
        <v>150</v>
      </c>
      <c r="C11" s="97" t="s">
        <v>181</v>
      </c>
      <c r="D11" s="31">
        <v>644</v>
      </c>
      <c r="E11" s="31">
        <v>12202</v>
      </c>
      <c r="F11" s="187"/>
      <c r="G11" s="121"/>
    </row>
    <row r="12" spans="2:7">
      <c r="B12" s="116">
        <v>3</v>
      </c>
      <c r="C12" s="70" t="s">
        <v>182</v>
      </c>
      <c r="D12" s="70">
        <v>68</v>
      </c>
      <c r="E12" s="70">
        <v>12300</v>
      </c>
      <c r="F12" s="188"/>
      <c r="G12" s="122"/>
    </row>
    <row r="13" spans="2:7" ht="16.5">
      <c r="B13" s="116">
        <v>4</v>
      </c>
      <c r="C13" s="70" t="s">
        <v>183</v>
      </c>
      <c r="D13" s="70">
        <v>61</v>
      </c>
      <c r="E13" s="70">
        <v>12400</v>
      </c>
      <c r="F13" s="185"/>
      <c r="G13" s="123">
        <f>SUM(G14:G25)+G28</f>
        <v>0</v>
      </c>
    </row>
    <row r="14" spans="2:7" ht="16.5">
      <c r="B14" s="118" t="s">
        <v>148</v>
      </c>
      <c r="C14" s="97" t="s">
        <v>184</v>
      </c>
      <c r="D14" s="31"/>
      <c r="E14" s="31">
        <f>E13+1</f>
        <v>12401</v>
      </c>
      <c r="F14" s="189">
        <v>0</v>
      </c>
      <c r="G14" s="124">
        <v>0</v>
      </c>
    </row>
    <row r="15" spans="2:7">
      <c r="B15" s="118" t="s">
        <v>150</v>
      </c>
      <c r="C15" s="97" t="s">
        <v>185</v>
      </c>
      <c r="D15" s="31">
        <v>611</v>
      </c>
      <c r="E15" s="31">
        <f t="shared" ref="E15:E25" si="1">E14+1</f>
        <v>12402</v>
      </c>
      <c r="F15" s="187"/>
      <c r="G15" s="121"/>
    </row>
    <row r="16" spans="2:7">
      <c r="B16" s="118" t="s">
        <v>152</v>
      </c>
      <c r="C16" s="97" t="s">
        <v>155</v>
      </c>
      <c r="D16" s="31">
        <v>613</v>
      </c>
      <c r="E16" s="31">
        <f t="shared" si="1"/>
        <v>12403</v>
      </c>
      <c r="F16" s="187">
        <f>Rezultati!E26</f>
        <v>90000</v>
      </c>
      <c r="G16" s="121"/>
    </row>
    <row r="17" spans="2:7">
      <c r="B17" s="118" t="s">
        <v>174</v>
      </c>
      <c r="C17" s="97" t="s">
        <v>186</v>
      </c>
      <c r="D17" s="31">
        <v>615</v>
      </c>
      <c r="E17" s="31">
        <f t="shared" si="1"/>
        <v>12404</v>
      </c>
      <c r="F17" s="187"/>
      <c r="G17" s="121"/>
    </row>
    <row r="18" spans="2:7">
      <c r="B18" s="118" t="s">
        <v>176</v>
      </c>
      <c r="C18" s="97" t="s">
        <v>187</v>
      </c>
      <c r="D18" s="31">
        <v>616</v>
      </c>
      <c r="E18" s="31">
        <f t="shared" si="1"/>
        <v>12405</v>
      </c>
      <c r="F18" s="187">
        <f>Rezultati!E30</f>
        <v>0</v>
      </c>
      <c r="G18" s="121"/>
    </row>
    <row r="19" spans="2:7">
      <c r="B19" s="118" t="s">
        <v>188</v>
      </c>
      <c r="C19" s="97" t="s">
        <v>270</v>
      </c>
      <c r="D19" s="31">
        <v>617</v>
      </c>
      <c r="E19" s="31">
        <f t="shared" si="1"/>
        <v>12406</v>
      </c>
      <c r="F19" s="187">
        <f>[1]Sheet2!$G$82</f>
        <v>30023</v>
      </c>
      <c r="G19" s="121"/>
    </row>
    <row r="20" spans="2:7">
      <c r="B20" s="118" t="s">
        <v>189</v>
      </c>
      <c r="C20" s="97" t="s">
        <v>190</v>
      </c>
      <c r="D20" s="31">
        <v>618</v>
      </c>
      <c r="E20" s="31">
        <f t="shared" si="1"/>
        <v>12407</v>
      </c>
      <c r="F20" s="187"/>
      <c r="G20" s="121"/>
    </row>
    <row r="21" spans="2:7">
      <c r="B21" s="118" t="s">
        <v>191</v>
      </c>
      <c r="C21" s="97" t="s">
        <v>192</v>
      </c>
      <c r="D21" s="31">
        <v>623</v>
      </c>
      <c r="E21" s="31">
        <f t="shared" si="1"/>
        <v>12408</v>
      </c>
      <c r="F21" s="187"/>
      <c r="G21" s="121"/>
    </row>
    <row r="22" spans="2:7">
      <c r="B22" s="118" t="s">
        <v>193</v>
      </c>
      <c r="C22" s="97" t="s">
        <v>271</v>
      </c>
      <c r="D22" s="31">
        <v>624</v>
      </c>
      <c r="E22" s="31">
        <f t="shared" si="1"/>
        <v>12409</v>
      </c>
      <c r="F22" s="187">
        <f>Rezultati!E23</f>
        <v>0</v>
      </c>
      <c r="G22" s="121"/>
    </row>
    <row r="23" spans="2:7">
      <c r="B23" s="118" t="s">
        <v>194</v>
      </c>
      <c r="C23" s="97" t="s">
        <v>269</v>
      </c>
      <c r="D23" s="31">
        <v>625</v>
      </c>
      <c r="E23" s="31">
        <f t="shared" si="1"/>
        <v>12410</v>
      </c>
      <c r="F23" s="187">
        <f>Rezultati!E25</f>
        <v>0</v>
      </c>
      <c r="G23" s="121"/>
    </row>
    <row r="24" spans="2:7">
      <c r="B24" s="118" t="s">
        <v>195</v>
      </c>
      <c r="C24" s="97" t="s">
        <v>196</v>
      </c>
      <c r="D24" s="31">
        <v>626</v>
      </c>
      <c r="E24" s="31">
        <f t="shared" si="1"/>
        <v>12411</v>
      </c>
      <c r="F24" s="187">
        <f>Rezultati!E30</f>
        <v>0</v>
      </c>
      <c r="G24" s="121"/>
    </row>
    <row r="25" spans="2:7" ht="16.5">
      <c r="B25" s="118" t="s">
        <v>197</v>
      </c>
      <c r="C25" s="97" t="s">
        <v>198</v>
      </c>
      <c r="D25" s="31">
        <v>627</v>
      </c>
      <c r="E25" s="31">
        <f t="shared" si="1"/>
        <v>12412</v>
      </c>
      <c r="F25" s="189">
        <f>F26+F27</f>
        <v>0</v>
      </c>
      <c r="G25" s="124">
        <f>G26+G27</f>
        <v>0</v>
      </c>
    </row>
    <row r="26" spans="2:7">
      <c r="B26" s="118"/>
      <c r="C26" s="107" t="s">
        <v>199</v>
      </c>
      <c r="D26" s="31">
        <v>6271</v>
      </c>
      <c r="E26" s="31">
        <v>124121</v>
      </c>
      <c r="F26" s="187"/>
      <c r="G26" s="121"/>
    </row>
    <row r="27" spans="2:7">
      <c r="B27" s="118"/>
      <c r="C27" s="107" t="s">
        <v>200</v>
      </c>
      <c r="D27" s="31">
        <v>6272</v>
      </c>
      <c r="E27" s="31">
        <v>124122</v>
      </c>
      <c r="F27" s="187"/>
      <c r="G27" s="121"/>
    </row>
    <row r="28" spans="2:7">
      <c r="B28" s="129" t="s">
        <v>201</v>
      </c>
      <c r="C28" s="97" t="s">
        <v>182</v>
      </c>
      <c r="D28" s="31">
        <v>628</v>
      </c>
      <c r="E28" s="31">
        <v>12413</v>
      </c>
      <c r="F28" s="187">
        <f>Rezultati!E20</f>
        <v>0</v>
      </c>
      <c r="G28" s="121"/>
    </row>
    <row r="29" spans="2:7" ht="16.5">
      <c r="B29" s="130">
        <v>5</v>
      </c>
      <c r="C29" s="70" t="s">
        <v>202</v>
      </c>
      <c r="D29" s="70">
        <v>63</v>
      </c>
      <c r="E29" s="70">
        <v>12500</v>
      </c>
      <c r="F29" s="185">
        <v>0</v>
      </c>
      <c r="G29" s="123">
        <f>SUM(G30:G33)</f>
        <v>0</v>
      </c>
    </row>
    <row r="30" spans="2:7">
      <c r="B30" s="129" t="s">
        <v>148</v>
      </c>
      <c r="C30" s="97" t="s">
        <v>203</v>
      </c>
      <c r="D30" s="31">
        <v>632</v>
      </c>
      <c r="E30" s="31">
        <f>E29+1</f>
        <v>12501</v>
      </c>
      <c r="F30" s="187"/>
      <c r="G30" s="121"/>
    </row>
    <row r="31" spans="2:7">
      <c r="B31" s="129" t="s">
        <v>150</v>
      </c>
      <c r="C31" s="97" t="s">
        <v>204</v>
      </c>
      <c r="D31" s="31">
        <v>633</v>
      </c>
      <c r="E31" s="31">
        <f t="shared" ref="E31:E33" si="2">E30+1</f>
        <v>12502</v>
      </c>
      <c r="F31" s="187"/>
      <c r="G31" s="121"/>
    </row>
    <row r="32" spans="2:7">
      <c r="B32" s="129" t="s">
        <v>152</v>
      </c>
      <c r="C32" s="97" t="s">
        <v>205</v>
      </c>
      <c r="D32" s="31">
        <v>634</v>
      </c>
      <c r="E32" s="31">
        <f t="shared" si="2"/>
        <v>12503</v>
      </c>
      <c r="F32" s="187">
        <f>Rezultati!E28</f>
        <v>3887</v>
      </c>
      <c r="G32" s="121"/>
    </row>
    <row r="33" spans="2:7">
      <c r="B33" s="129" t="s">
        <v>174</v>
      </c>
      <c r="C33" s="97" t="s">
        <v>206</v>
      </c>
      <c r="D33" s="73">
        <v>635638</v>
      </c>
      <c r="E33" s="31">
        <f t="shared" si="2"/>
        <v>12504</v>
      </c>
      <c r="F33" s="187"/>
      <c r="G33" s="121"/>
    </row>
    <row r="34" spans="2:7">
      <c r="B34" s="125" t="s">
        <v>127</v>
      </c>
      <c r="C34" s="126"/>
      <c r="D34" s="126"/>
      <c r="E34" s="126"/>
      <c r="F34" s="190">
        <f>F16+F18+F19+F23+F25+F24+F28+F32+F22+F4+F10</f>
        <v>1445653</v>
      </c>
      <c r="G34" s="128">
        <f>G3+G9+G12+G13+G29</f>
        <v>0</v>
      </c>
    </row>
    <row r="35" spans="2:7">
      <c r="B35" s="31"/>
      <c r="C35" s="31"/>
      <c r="D35" s="31"/>
      <c r="E35" s="31"/>
      <c r="F35" s="32"/>
      <c r="G35" s="32"/>
    </row>
    <row r="36" spans="2:7">
      <c r="B36" s="108"/>
      <c r="C36" s="108"/>
      <c r="D36" s="108"/>
      <c r="E36" s="108"/>
      <c r="F36" s="109"/>
      <c r="G36" s="109"/>
    </row>
    <row r="37" spans="2:7">
      <c r="B37" s="89"/>
      <c r="C37" s="108"/>
      <c r="D37" s="108"/>
      <c r="E37" s="108"/>
      <c r="F37" s="109"/>
      <c r="G37" s="10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G21"/>
  <sheetViews>
    <sheetView workbookViewId="0">
      <selection activeCell="F25" sqref="F25"/>
    </sheetView>
  </sheetViews>
  <sheetFormatPr defaultRowHeight="15"/>
  <cols>
    <col min="1" max="1" width="6.140625" customWidth="1"/>
    <col min="3" max="3" width="40.7109375" customWidth="1"/>
    <col min="4" max="4" width="11.5703125" customWidth="1"/>
    <col min="6" max="6" width="10.5703125" customWidth="1"/>
    <col min="7" max="7" width="9.7109375" customWidth="1"/>
  </cols>
  <sheetData>
    <row r="1" spans="2:7" ht="27" customHeight="1"/>
    <row r="2" spans="2:7" ht="18.75">
      <c r="B2" s="22" t="s">
        <v>141</v>
      </c>
      <c r="C2" s="22"/>
      <c r="D2" s="22"/>
      <c r="E2" s="64"/>
      <c r="F2" s="65"/>
      <c r="G2" s="65"/>
    </row>
    <row r="3" spans="2:7" ht="25.5">
      <c r="B3" s="66" t="s">
        <v>118</v>
      </c>
      <c r="C3" s="66" t="s">
        <v>142</v>
      </c>
      <c r="D3" s="67" t="s">
        <v>143</v>
      </c>
      <c r="E3" s="67" t="s">
        <v>144</v>
      </c>
      <c r="F3" s="68" t="s">
        <v>292</v>
      </c>
      <c r="G3" s="68" t="s">
        <v>145</v>
      </c>
    </row>
    <row r="4" spans="2:7" ht="18" customHeight="1">
      <c r="B4" s="92">
        <v>1</v>
      </c>
      <c r="C4" s="69" t="s">
        <v>147</v>
      </c>
      <c r="D4" s="70">
        <v>70</v>
      </c>
      <c r="E4" s="70">
        <v>11100</v>
      </c>
      <c r="F4" s="71">
        <v>0</v>
      </c>
      <c r="G4" s="71">
        <v>0</v>
      </c>
    </row>
    <row r="5" spans="2:7" ht="18" customHeight="1">
      <c r="B5" s="93" t="s">
        <v>148</v>
      </c>
      <c r="C5" s="72" t="s">
        <v>149</v>
      </c>
      <c r="D5" s="73">
        <v>701702703</v>
      </c>
      <c r="E5" s="31">
        <v>11101</v>
      </c>
      <c r="F5" s="74">
        <f>Rezultati!E6</f>
        <v>1670479</v>
      </c>
      <c r="G5" s="75"/>
    </row>
    <row r="6" spans="2:7" ht="18" customHeight="1">
      <c r="B6" s="93" t="s">
        <v>150</v>
      </c>
      <c r="C6" s="72" t="s">
        <v>151</v>
      </c>
      <c r="D6" s="31">
        <v>704</v>
      </c>
      <c r="E6" s="31">
        <v>11102</v>
      </c>
      <c r="F6" s="74"/>
      <c r="G6" s="75"/>
    </row>
    <row r="7" spans="2:7" ht="18" customHeight="1">
      <c r="B7" s="93" t="s">
        <v>152</v>
      </c>
      <c r="C7" s="72" t="s">
        <v>153</v>
      </c>
      <c r="D7" s="31">
        <v>705</v>
      </c>
      <c r="E7" s="31">
        <v>11103</v>
      </c>
      <c r="F7" s="74"/>
      <c r="G7" s="75"/>
    </row>
    <row r="8" spans="2:7" ht="18" customHeight="1">
      <c r="B8" s="92">
        <v>2</v>
      </c>
      <c r="C8" s="69" t="s">
        <v>154</v>
      </c>
      <c r="D8" s="70">
        <v>708</v>
      </c>
      <c r="E8" s="70">
        <v>11104</v>
      </c>
      <c r="F8" s="76">
        <v>0</v>
      </c>
      <c r="G8" s="71">
        <v>0</v>
      </c>
    </row>
    <row r="9" spans="2:7" ht="18" customHeight="1">
      <c r="B9" s="93" t="s">
        <v>148</v>
      </c>
      <c r="C9" s="72" t="s">
        <v>155</v>
      </c>
      <c r="D9" s="31">
        <v>7081</v>
      </c>
      <c r="E9" s="31">
        <v>111041</v>
      </c>
      <c r="F9" s="74"/>
      <c r="G9" s="75"/>
    </row>
    <row r="10" spans="2:7" ht="18" customHeight="1">
      <c r="B10" s="93" t="s">
        <v>150</v>
      </c>
      <c r="C10" s="72" t="s">
        <v>156</v>
      </c>
      <c r="D10" s="31">
        <v>7082</v>
      </c>
      <c r="E10" s="31">
        <v>111042</v>
      </c>
      <c r="F10" s="74"/>
      <c r="G10" s="75"/>
    </row>
    <row r="11" spans="2:7" ht="18" customHeight="1">
      <c r="B11" s="93" t="s">
        <v>152</v>
      </c>
      <c r="C11" s="72" t="s">
        <v>157</v>
      </c>
      <c r="D11" s="31">
        <v>7083</v>
      </c>
      <c r="E11" s="31">
        <v>111043</v>
      </c>
      <c r="F11" s="74"/>
      <c r="G11" s="75"/>
    </row>
    <row r="12" spans="2:7" ht="18" customHeight="1">
      <c r="B12" s="94">
        <v>3</v>
      </c>
      <c r="C12" s="77" t="s">
        <v>158</v>
      </c>
      <c r="D12" s="78">
        <v>71</v>
      </c>
      <c r="E12" s="78">
        <v>11201</v>
      </c>
      <c r="F12" s="76">
        <v>0</v>
      </c>
      <c r="G12" s="71">
        <v>0</v>
      </c>
    </row>
    <row r="13" spans="2:7" ht="18" customHeight="1">
      <c r="B13" s="95"/>
      <c r="C13" s="79" t="s">
        <v>159</v>
      </c>
      <c r="D13" s="31"/>
      <c r="E13" s="31">
        <v>112011</v>
      </c>
      <c r="F13" s="74"/>
      <c r="G13" s="75"/>
    </row>
    <row r="14" spans="2:7" ht="18" customHeight="1">
      <c r="B14" s="95"/>
      <c r="C14" s="79" t="s">
        <v>160</v>
      </c>
      <c r="D14" s="31"/>
      <c r="E14" s="31">
        <v>112012</v>
      </c>
      <c r="F14" s="74"/>
      <c r="G14" s="75"/>
    </row>
    <row r="15" spans="2:7" ht="28.5" customHeight="1">
      <c r="B15" s="94">
        <v>4</v>
      </c>
      <c r="C15" s="77" t="s">
        <v>161</v>
      </c>
      <c r="D15" s="78">
        <v>72</v>
      </c>
      <c r="E15" s="78">
        <v>11300</v>
      </c>
      <c r="F15" s="76">
        <v>0</v>
      </c>
      <c r="G15" s="71">
        <v>0</v>
      </c>
    </row>
    <row r="16" spans="2:7" ht="18" customHeight="1">
      <c r="B16" s="95"/>
      <c r="C16" s="80" t="s">
        <v>162</v>
      </c>
      <c r="D16" s="31"/>
      <c r="E16" s="31">
        <v>11301</v>
      </c>
      <c r="F16" s="74"/>
      <c r="G16" s="75"/>
    </row>
    <row r="17" spans="2:7" ht="18" customHeight="1">
      <c r="B17" s="94">
        <v>5</v>
      </c>
      <c r="C17" s="77" t="s">
        <v>163</v>
      </c>
      <c r="D17" s="70">
        <v>73</v>
      </c>
      <c r="E17" s="70">
        <v>11400</v>
      </c>
      <c r="F17" s="76"/>
      <c r="G17" s="71">
        <v>0</v>
      </c>
    </row>
    <row r="18" spans="2:7" ht="18" customHeight="1">
      <c r="B18" s="95"/>
      <c r="C18" s="79" t="s">
        <v>164</v>
      </c>
      <c r="D18" s="31"/>
      <c r="E18" s="31"/>
      <c r="F18" s="74"/>
      <c r="G18" s="75"/>
    </row>
    <row r="19" spans="2:7" ht="18" customHeight="1">
      <c r="B19" s="94">
        <v>6</v>
      </c>
      <c r="C19" s="77" t="s">
        <v>165</v>
      </c>
      <c r="D19" s="70">
        <v>75</v>
      </c>
      <c r="E19" s="70">
        <v>11500</v>
      </c>
      <c r="F19" s="76"/>
      <c r="G19" s="71">
        <v>0</v>
      </c>
    </row>
    <row r="20" spans="2:7" ht="18" customHeight="1">
      <c r="B20" s="94">
        <v>7</v>
      </c>
      <c r="C20" s="77" t="s">
        <v>166</v>
      </c>
      <c r="D20" s="78">
        <v>77</v>
      </c>
      <c r="E20" s="78">
        <v>11600</v>
      </c>
      <c r="F20" s="76">
        <v>0</v>
      </c>
      <c r="G20" s="71">
        <v>0</v>
      </c>
    </row>
    <row r="21" spans="2:7">
      <c r="B21" s="81" t="s">
        <v>127</v>
      </c>
      <c r="C21" s="82"/>
      <c r="D21" s="83"/>
      <c r="E21" s="84"/>
      <c r="F21" s="85">
        <f>F5</f>
        <v>1670479</v>
      </c>
      <c r="G21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47"/>
  <sheetViews>
    <sheetView zoomScale="90" zoomScaleNormal="90" workbookViewId="0">
      <selection activeCell="C4" sqref="C4"/>
    </sheetView>
  </sheetViews>
  <sheetFormatPr defaultRowHeight="15"/>
  <cols>
    <col min="1" max="1" width="10.140625" customWidth="1"/>
    <col min="2" max="2" width="5" customWidth="1"/>
    <col min="3" max="3" width="35.28515625" customWidth="1"/>
    <col min="4" max="4" width="9.5703125" customWidth="1"/>
    <col min="5" max="5" width="12.42578125" customWidth="1"/>
    <col min="6" max="6" width="12" customWidth="1"/>
  </cols>
  <sheetData>
    <row r="2" spans="2:6" ht="15.75">
      <c r="C2" t="s">
        <v>290</v>
      </c>
      <c r="D2" s="57"/>
      <c r="E2" s="57"/>
    </row>
    <row r="3" spans="2:6" ht="21.75" customHeight="1">
      <c r="C3" t="s">
        <v>291</v>
      </c>
    </row>
    <row r="4" spans="2:6" ht="31.5" customHeight="1">
      <c r="C4" s="1"/>
    </row>
    <row r="5" spans="2:6" ht="21">
      <c r="B5" s="2"/>
      <c r="C5" s="3" t="s">
        <v>0</v>
      </c>
      <c r="D5" s="4" t="s">
        <v>1</v>
      </c>
      <c r="E5" s="5">
        <v>2013</v>
      </c>
      <c r="F5" s="5">
        <v>2012</v>
      </c>
    </row>
    <row r="6" spans="2:6" ht="12.95" customHeight="1">
      <c r="B6" s="12" t="s">
        <v>2</v>
      </c>
      <c r="C6" s="9" t="s">
        <v>3</v>
      </c>
      <c r="D6" s="2"/>
      <c r="E6" s="168"/>
      <c r="F6" s="169"/>
    </row>
    <row r="7" spans="2:6" ht="12.95" customHeight="1">
      <c r="B7" s="2" t="s">
        <v>25</v>
      </c>
      <c r="C7" s="9" t="s">
        <v>4</v>
      </c>
      <c r="D7" s="2"/>
      <c r="E7" s="170">
        <v>267691</v>
      </c>
      <c r="F7" s="169"/>
    </row>
    <row r="8" spans="2:6" ht="12.95" customHeight="1">
      <c r="B8" s="2"/>
      <c r="C8" s="7" t="s">
        <v>5</v>
      </c>
      <c r="D8" s="2"/>
      <c r="E8" s="171"/>
      <c r="F8" s="169"/>
    </row>
    <row r="9" spans="2:6" ht="12.95" customHeight="1">
      <c r="B9" s="2"/>
      <c r="C9" s="6" t="s">
        <v>6</v>
      </c>
      <c r="D9" s="2"/>
      <c r="E9" s="171"/>
      <c r="F9" s="169"/>
    </row>
    <row r="10" spans="2:6" ht="12.95" customHeight="1">
      <c r="B10" s="2"/>
      <c r="C10" s="10" t="s">
        <v>7</v>
      </c>
      <c r="D10" s="2"/>
      <c r="E10" s="170">
        <f>E11+E12+E13</f>
        <v>4753</v>
      </c>
      <c r="F10" s="169"/>
    </row>
    <row r="11" spans="2:6" ht="12.95" customHeight="1">
      <c r="B11" s="2"/>
      <c r="C11" s="6" t="s">
        <v>281</v>
      </c>
      <c r="D11" s="2"/>
      <c r="E11" s="172">
        <v>4753</v>
      </c>
      <c r="F11" s="169"/>
    </row>
    <row r="12" spans="2:6" ht="12.95" customHeight="1">
      <c r="B12" s="2"/>
      <c r="C12" s="6" t="s">
        <v>267</v>
      </c>
      <c r="D12" s="2"/>
      <c r="E12" s="171"/>
      <c r="F12" s="169"/>
    </row>
    <row r="13" spans="2:6" ht="12.95" customHeight="1">
      <c r="B13" s="2"/>
      <c r="C13" s="6" t="s">
        <v>8</v>
      </c>
      <c r="D13" s="2"/>
      <c r="E13" s="171"/>
      <c r="F13" s="169"/>
    </row>
    <row r="14" spans="2:6" ht="12.95" customHeight="1">
      <c r="B14" s="2"/>
      <c r="C14" s="6"/>
      <c r="D14" s="2"/>
      <c r="E14" s="171"/>
      <c r="F14" s="169"/>
    </row>
    <row r="15" spans="2:6" ht="12.95" customHeight="1">
      <c r="B15" s="2"/>
      <c r="C15" s="9" t="s">
        <v>9</v>
      </c>
      <c r="D15" s="2"/>
      <c r="E15" s="170">
        <f>E18</f>
        <v>109495</v>
      </c>
      <c r="F15" s="169"/>
    </row>
    <row r="16" spans="2:6" ht="12.95" customHeight="1">
      <c r="B16" s="2"/>
      <c r="C16" s="6" t="s">
        <v>10</v>
      </c>
      <c r="D16" s="2"/>
      <c r="E16" s="171"/>
      <c r="F16" s="169"/>
    </row>
    <row r="17" spans="2:6" ht="12.95" customHeight="1">
      <c r="B17" s="2"/>
      <c r="C17" s="6" t="s">
        <v>11</v>
      </c>
      <c r="D17" s="2"/>
      <c r="E17" s="171"/>
      <c r="F17" s="169"/>
    </row>
    <row r="18" spans="2:6" ht="12.95" customHeight="1">
      <c r="B18" s="2"/>
      <c r="C18" s="6" t="s">
        <v>12</v>
      </c>
      <c r="D18" s="2"/>
      <c r="E18" s="173">
        <v>109495</v>
      </c>
      <c r="F18" s="169"/>
    </row>
    <row r="19" spans="2:6" ht="12.95" customHeight="1">
      <c r="B19" s="2"/>
      <c r="C19" s="6" t="s">
        <v>13</v>
      </c>
      <c r="D19" s="2"/>
      <c r="E19" s="171"/>
      <c r="F19" s="169"/>
    </row>
    <row r="20" spans="2:6" ht="12.95" customHeight="1">
      <c r="B20" s="2"/>
      <c r="C20" s="6"/>
      <c r="D20" s="2"/>
      <c r="E20" s="171"/>
      <c r="F20" s="169"/>
    </row>
    <row r="21" spans="2:6" ht="12.95" customHeight="1">
      <c r="B21" s="2"/>
      <c r="C21" s="13" t="s">
        <v>28</v>
      </c>
      <c r="D21" s="2"/>
      <c r="E21" s="171"/>
      <c r="F21" s="169"/>
    </row>
    <row r="22" spans="2:6" ht="12.95" customHeight="1">
      <c r="B22" s="2"/>
      <c r="C22" s="14" t="s">
        <v>26</v>
      </c>
      <c r="D22" s="2"/>
      <c r="E22" s="171"/>
      <c r="F22" s="169"/>
    </row>
    <row r="23" spans="2:6" ht="12.95" customHeight="1">
      <c r="B23" s="2"/>
      <c r="C23" s="14" t="s">
        <v>27</v>
      </c>
      <c r="D23" s="2"/>
      <c r="E23" s="171"/>
      <c r="F23" s="169"/>
    </row>
    <row r="24" spans="2:6" ht="12.95" customHeight="1">
      <c r="B24" s="12" t="s">
        <v>14</v>
      </c>
      <c r="C24" s="9" t="s">
        <v>15</v>
      </c>
      <c r="D24" s="2"/>
      <c r="E24" s="170"/>
      <c r="F24" s="169"/>
    </row>
    <row r="25" spans="2:6" ht="12.95" customHeight="1">
      <c r="B25" s="2"/>
      <c r="C25" s="8" t="s">
        <v>16</v>
      </c>
      <c r="D25" s="2"/>
      <c r="E25" s="170">
        <f>E28</f>
        <v>36933</v>
      </c>
      <c r="F25" s="169"/>
    </row>
    <row r="26" spans="2:6" ht="12.95" customHeight="1">
      <c r="B26" s="2"/>
      <c r="C26" s="6" t="s">
        <v>17</v>
      </c>
      <c r="D26" s="2"/>
      <c r="E26" s="171"/>
      <c r="F26" s="169"/>
    </row>
    <row r="27" spans="2:6" ht="12.95" customHeight="1">
      <c r="B27" s="2"/>
      <c r="C27" s="6" t="s">
        <v>18</v>
      </c>
      <c r="D27" s="2"/>
      <c r="E27" s="171"/>
      <c r="F27" s="169"/>
    </row>
    <row r="28" spans="2:6" ht="12.95" customHeight="1">
      <c r="B28" s="2"/>
      <c r="C28" s="6" t="s">
        <v>19</v>
      </c>
      <c r="D28" s="2"/>
      <c r="E28" s="171">
        <v>36933</v>
      </c>
      <c r="F28" s="169"/>
    </row>
    <row r="29" spans="2:6" ht="12.95" customHeight="1">
      <c r="B29" s="2"/>
      <c r="C29" s="6" t="s">
        <v>20</v>
      </c>
      <c r="D29" s="2"/>
      <c r="E29" s="171"/>
      <c r="F29" s="169"/>
    </row>
    <row r="30" spans="2:6" ht="12.95" customHeight="1">
      <c r="B30" s="2"/>
      <c r="C30" s="6"/>
      <c r="D30" s="2"/>
      <c r="E30" s="171"/>
      <c r="F30" s="169"/>
    </row>
    <row r="31" spans="2:6" ht="12.75" customHeight="1">
      <c r="B31" s="2"/>
      <c r="C31" s="8" t="s">
        <v>22</v>
      </c>
      <c r="D31" s="2"/>
      <c r="E31" s="169"/>
      <c r="F31" s="169"/>
    </row>
    <row r="32" spans="2:6" ht="17.25" customHeight="1">
      <c r="B32" s="2"/>
      <c r="C32" s="6" t="s">
        <v>21</v>
      </c>
      <c r="D32" s="2"/>
      <c r="E32" s="169"/>
      <c r="F32" s="169"/>
    </row>
    <row r="33" spans="2:6" ht="12.95" customHeight="1">
      <c r="B33" s="2"/>
      <c r="C33" s="6" t="s">
        <v>23</v>
      </c>
      <c r="D33" s="2"/>
      <c r="E33" s="169"/>
      <c r="F33" s="169"/>
    </row>
    <row r="34" spans="2:6" ht="12.95" customHeight="1">
      <c r="B34" s="2"/>
      <c r="C34" s="6"/>
      <c r="D34" s="2"/>
      <c r="E34" s="169"/>
      <c r="F34" s="169"/>
    </row>
    <row r="35" spans="2:6" ht="12.95" customHeight="1">
      <c r="B35" s="2"/>
      <c r="C35" s="11" t="s">
        <v>24</v>
      </c>
      <c r="D35" s="2"/>
      <c r="E35" s="168">
        <f>E25+E15+E7+E10</f>
        <v>418872</v>
      </c>
      <c r="F35" s="169"/>
    </row>
    <row r="36" spans="2:6" ht="12.95" customHeight="1"/>
    <row r="37" spans="2:6" ht="12.95" customHeight="1"/>
    <row r="38" spans="2:6" ht="12.95" customHeight="1"/>
    <row r="39" spans="2:6" ht="12.95" customHeight="1"/>
    <row r="40" spans="2:6" ht="12.95" customHeight="1"/>
    <row r="41" spans="2:6" ht="12.95" customHeight="1"/>
    <row r="42" spans="2:6" ht="12.95" customHeight="1"/>
    <row r="43" spans="2:6" ht="12.95" customHeight="1"/>
    <row r="44" spans="2:6" ht="12.95" customHeight="1"/>
    <row r="45" spans="2:6" ht="12.95" customHeight="1"/>
    <row r="46" spans="2:6" ht="12.95" customHeight="1"/>
    <row r="47" spans="2:6" ht="12.95" customHeight="1"/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F42"/>
  <sheetViews>
    <sheetView topLeftCell="C1" workbookViewId="0">
      <selection activeCell="C4" sqref="C4"/>
    </sheetView>
  </sheetViews>
  <sheetFormatPr defaultRowHeight="15"/>
  <cols>
    <col min="2" max="2" width="4.85546875" customWidth="1"/>
    <col min="3" max="3" width="36.140625" customWidth="1"/>
    <col min="4" max="4" width="8.7109375" customWidth="1"/>
    <col min="5" max="5" width="10.5703125" customWidth="1"/>
    <col min="6" max="6" width="10.140625" customWidth="1"/>
  </cols>
  <sheetData>
    <row r="2" spans="2:6" ht="15.75">
      <c r="C2" s="57" t="str">
        <f>Aktivi!C2</f>
        <v>Mikronjesia ___Farmaci Emira-2011 shpk________________________</v>
      </c>
    </row>
    <row r="3" spans="2:6" ht="15.75">
      <c r="C3" s="57" t="str">
        <f>Aktivi!C3</f>
        <v xml:space="preserve">                                 Pasqyrat Financjare te vitit   2013</v>
      </c>
    </row>
    <row r="4" spans="2:6" ht="18.75">
      <c r="C4" s="1"/>
    </row>
    <row r="5" spans="2:6" ht="21">
      <c r="B5" s="2"/>
      <c r="C5" s="3" t="s">
        <v>29</v>
      </c>
      <c r="D5" s="4" t="s">
        <v>1</v>
      </c>
      <c r="E5" s="5">
        <f>Aktivi!E5</f>
        <v>2013</v>
      </c>
      <c r="F5" s="5">
        <f>Aktivi!F5</f>
        <v>2012</v>
      </c>
    </row>
    <row r="6" spans="2:6" ht="12.95" customHeight="1">
      <c r="B6" s="12" t="s">
        <v>2</v>
      </c>
      <c r="C6" s="9" t="s">
        <v>30</v>
      </c>
      <c r="D6" s="2"/>
      <c r="E6" s="169"/>
      <c r="F6" s="169"/>
    </row>
    <row r="7" spans="2:6" ht="12.95" customHeight="1">
      <c r="B7" s="2" t="s">
        <v>25</v>
      </c>
      <c r="C7" s="9" t="s">
        <v>32</v>
      </c>
      <c r="D7" s="2"/>
      <c r="E7" s="169"/>
      <c r="F7" s="169"/>
    </row>
    <row r="8" spans="2:6" ht="12.95" customHeight="1">
      <c r="B8" s="2"/>
      <c r="C8" s="7" t="s">
        <v>31</v>
      </c>
      <c r="D8" s="2"/>
      <c r="E8" s="169"/>
      <c r="F8" s="169"/>
    </row>
    <row r="9" spans="2:6" ht="12.95" customHeight="1">
      <c r="B9" s="2"/>
      <c r="C9" s="6" t="s">
        <v>33</v>
      </c>
      <c r="D9" s="2"/>
      <c r="E9" s="169"/>
      <c r="F9" s="169"/>
    </row>
    <row r="10" spans="2:6" ht="12.95" customHeight="1">
      <c r="B10" s="2"/>
      <c r="C10" s="6" t="s">
        <v>45</v>
      </c>
      <c r="D10" s="2"/>
      <c r="E10" s="169"/>
      <c r="F10" s="169"/>
    </row>
    <row r="11" spans="2:6" ht="12.95" customHeight="1">
      <c r="B11" s="2"/>
      <c r="C11" s="10" t="s">
        <v>34</v>
      </c>
      <c r="D11" s="2"/>
      <c r="E11" s="170">
        <f>E12+E18+E19+E16+E13+E14+E15+E17</f>
        <v>107392</v>
      </c>
      <c r="F11" s="169"/>
    </row>
    <row r="12" spans="2:6" ht="12.95" customHeight="1">
      <c r="B12" s="2"/>
      <c r="C12" s="6" t="s">
        <v>35</v>
      </c>
      <c r="D12" s="2"/>
      <c r="E12" s="171"/>
      <c r="F12" s="169"/>
    </row>
    <row r="13" spans="2:6" ht="12.95" customHeight="1">
      <c r="B13" s="2"/>
      <c r="C13" s="6" t="s">
        <v>36</v>
      </c>
      <c r="D13" s="2"/>
      <c r="E13" s="171">
        <v>22200</v>
      </c>
      <c r="F13" s="169"/>
    </row>
    <row r="14" spans="2:6" ht="12.95" customHeight="1">
      <c r="B14" s="2"/>
      <c r="C14" s="6" t="s">
        <v>37</v>
      </c>
      <c r="D14" s="2"/>
      <c r="E14" s="171">
        <v>33199</v>
      </c>
      <c r="F14" s="169"/>
    </row>
    <row r="15" spans="2:6" ht="12.95" customHeight="1">
      <c r="B15" s="2"/>
      <c r="C15" s="6" t="s">
        <v>38</v>
      </c>
      <c r="D15" s="2"/>
      <c r="E15" s="173"/>
      <c r="F15" s="169"/>
    </row>
    <row r="16" spans="2:6" ht="12.95" customHeight="1">
      <c r="B16" s="2"/>
      <c r="C16" s="7" t="s">
        <v>41</v>
      </c>
      <c r="D16" s="2"/>
      <c r="E16" s="171">
        <v>28250</v>
      </c>
      <c r="F16" s="169"/>
    </row>
    <row r="17" spans="2:6" ht="12.95" customHeight="1">
      <c r="B17" s="2"/>
      <c r="C17" s="6" t="s">
        <v>39</v>
      </c>
      <c r="D17" s="2"/>
      <c r="E17" s="171">
        <v>19856</v>
      </c>
      <c r="F17" s="169"/>
    </row>
    <row r="18" spans="2:6" ht="12.95" customHeight="1">
      <c r="B18" s="2"/>
      <c r="C18" s="6" t="s">
        <v>40</v>
      </c>
      <c r="D18" s="2"/>
      <c r="E18" s="171"/>
      <c r="F18" s="169"/>
    </row>
    <row r="19" spans="2:6" ht="12.95" customHeight="1">
      <c r="B19" s="2"/>
      <c r="C19" s="6" t="s">
        <v>42</v>
      </c>
      <c r="D19" s="2"/>
      <c r="E19" s="171">
        <v>3887</v>
      </c>
      <c r="F19" s="169"/>
    </row>
    <row r="20" spans="2:6" ht="12.95" customHeight="1">
      <c r="B20" s="2"/>
      <c r="C20" s="6" t="s">
        <v>43</v>
      </c>
      <c r="D20" s="2"/>
      <c r="E20" s="169"/>
      <c r="F20" s="169"/>
    </row>
    <row r="21" spans="2:6" ht="12.95" customHeight="1">
      <c r="B21" s="2"/>
      <c r="C21" s="2"/>
      <c r="D21" s="2"/>
      <c r="E21" s="169"/>
      <c r="F21" s="169"/>
    </row>
    <row r="22" spans="2:6" ht="12.95" customHeight="1">
      <c r="B22" s="2" t="s">
        <v>14</v>
      </c>
      <c r="C22" s="15" t="s">
        <v>44</v>
      </c>
      <c r="D22" s="2"/>
      <c r="E22" s="169"/>
      <c r="F22" s="169"/>
    </row>
    <row r="23" spans="2:6" ht="12.95" customHeight="1">
      <c r="B23" s="2"/>
      <c r="C23" s="13" t="s">
        <v>46</v>
      </c>
      <c r="D23" s="2"/>
      <c r="E23" s="168"/>
      <c r="F23" s="169"/>
    </row>
    <row r="24" spans="2:6" ht="12.95" customHeight="1">
      <c r="B24" s="12"/>
      <c r="C24" s="7" t="s">
        <v>47</v>
      </c>
      <c r="D24" s="2"/>
      <c r="E24" s="169"/>
      <c r="F24" s="169"/>
    </row>
    <row r="25" spans="2:6" ht="12.95" customHeight="1">
      <c r="B25" s="2"/>
      <c r="C25" s="7" t="s">
        <v>48</v>
      </c>
      <c r="D25" s="2"/>
      <c r="E25" s="169"/>
      <c r="F25" s="169"/>
    </row>
    <row r="26" spans="2:6" ht="12.95" customHeight="1">
      <c r="B26" s="2"/>
      <c r="C26" s="6" t="s">
        <v>49</v>
      </c>
      <c r="D26" s="2"/>
      <c r="E26" s="171"/>
      <c r="F26" s="169"/>
    </row>
    <row r="27" spans="2:6" ht="12.95" customHeight="1">
      <c r="B27" s="2"/>
      <c r="C27" s="6"/>
      <c r="D27" s="2"/>
      <c r="E27" s="171"/>
      <c r="F27" s="169"/>
    </row>
    <row r="28" spans="2:6" ht="12.95" customHeight="1">
      <c r="B28" s="2"/>
      <c r="C28" s="6"/>
      <c r="D28" s="2"/>
      <c r="E28" s="171"/>
      <c r="F28" s="169"/>
    </row>
    <row r="29" spans="2:6" ht="12.95" customHeight="1">
      <c r="B29" s="2" t="s">
        <v>50</v>
      </c>
      <c r="C29" s="16" t="s">
        <v>51</v>
      </c>
      <c r="D29" s="2"/>
      <c r="E29" s="170">
        <f>E30+E33+E32</f>
        <v>311480</v>
      </c>
      <c r="F29" s="169"/>
    </row>
    <row r="30" spans="2:6" ht="12.95" customHeight="1">
      <c r="B30" s="2"/>
      <c r="C30" s="6" t="s">
        <v>52</v>
      </c>
      <c r="D30" s="2"/>
      <c r="E30" s="171">
        <v>100000</v>
      </c>
      <c r="F30" s="169"/>
    </row>
    <row r="31" spans="2:6" ht="12.95" customHeight="1">
      <c r="B31" s="2"/>
      <c r="C31" s="6" t="s">
        <v>53</v>
      </c>
      <c r="D31" s="2"/>
      <c r="E31" s="171"/>
      <c r="F31" s="169"/>
    </row>
    <row r="32" spans="2:6" ht="12.95" customHeight="1">
      <c r="B32" s="2"/>
      <c r="C32" s="6" t="s">
        <v>54</v>
      </c>
      <c r="D32" s="2"/>
      <c r="E32" s="174"/>
      <c r="F32" s="169"/>
    </row>
    <row r="33" spans="2:6" ht="12.95" customHeight="1">
      <c r="B33" s="2"/>
      <c r="C33" s="6" t="s">
        <v>55</v>
      </c>
      <c r="D33" s="2"/>
      <c r="E33" s="171">
        <v>211480</v>
      </c>
      <c r="F33" s="169"/>
    </row>
    <row r="34" spans="2:6" ht="12.95" customHeight="1">
      <c r="B34" s="2"/>
      <c r="C34" s="6" t="s">
        <v>56</v>
      </c>
      <c r="D34" s="2"/>
      <c r="E34" s="169"/>
      <c r="F34" s="169"/>
    </row>
    <row r="35" spans="2:6" ht="12.95" customHeight="1">
      <c r="B35" s="2"/>
      <c r="C35" s="11"/>
      <c r="D35" s="2"/>
      <c r="E35" s="169"/>
      <c r="F35" s="169"/>
    </row>
    <row r="36" spans="2:6" ht="12.95" customHeight="1">
      <c r="B36" s="2"/>
      <c r="C36" s="14" t="s">
        <v>57</v>
      </c>
      <c r="D36" s="2"/>
      <c r="E36" s="169"/>
      <c r="F36" s="169"/>
    </row>
    <row r="37" spans="2:6" ht="19.5" customHeight="1">
      <c r="B37" s="2"/>
      <c r="C37" s="17" t="s">
        <v>58</v>
      </c>
      <c r="D37" s="2"/>
      <c r="E37" s="168">
        <f>E29+E26+E11</f>
        <v>418872</v>
      </c>
      <c r="F37" s="169"/>
    </row>
    <row r="38" spans="2:6" ht="12.95" customHeight="1"/>
    <row r="39" spans="2:6" ht="12.95" customHeight="1"/>
    <row r="40" spans="2:6" ht="12.95" customHeight="1"/>
    <row r="41" spans="2:6" ht="12.95" customHeight="1"/>
    <row r="42" spans="2:6" ht="12.95" customHeight="1"/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F42"/>
  <sheetViews>
    <sheetView workbookViewId="0">
      <selection activeCell="C4" sqref="C4"/>
    </sheetView>
  </sheetViews>
  <sheetFormatPr defaultRowHeight="15"/>
  <cols>
    <col min="1" max="1" width="9.7109375" customWidth="1"/>
    <col min="2" max="2" width="5.28515625" customWidth="1"/>
    <col min="3" max="3" width="37.42578125" customWidth="1"/>
    <col min="4" max="4" width="8.5703125" customWidth="1"/>
    <col min="5" max="6" width="10.85546875" customWidth="1"/>
  </cols>
  <sheetData>
    <row r="2" spans="2:6" ht="15.75">
      <c r="C2" s="57" t="str">
        <f>Pasivi!C2</f>
        <v>Mikronjesia ___Farmaci Emira-2011 shpk________________________</v>
      </c>
    </row>
    <row r="3" spans="2:6" ht="24" customHeight="1">
      <c r="C3" s="57" t="str">
        <f>Aktivi!C3</f>
        <v xml:space="preserve">                                 Pasqyrat Financjare te vitit   2013</v>
      </c>
    </row>
    <row r="5" spans="2:6" ht="18.75">
      <c r="B5" s="2"/>
      <c r="C5" s="18" t="s">
        <v>59</v>
      </c>
      <c r="D5" s="4" t="s">
        <v>1</v>
      </c>
      <c r="E5" s="5">
        <f>Aktivi!E5</f>
        <v>2013</v>
      </c>
      <c r="F5" s="5">
        <f>Aktivi!F5</f>
        <v>2012</v>
      </c>
    </row>
    <row r="6" spans="2:6" ht="12.95" customHeight="1">
      <c r="B6" s="12" t="s">
        <v>2</v>
      </c>
      <c r="C6" s="9" t="s">
        <v>60</v>
      </c>
      <c r="D6" s="2"/>
      <c r="E6" s="170">
        <f>E7</f>
        <v>1670479</v>
      </c>
      <c r="F6" s="169"/>
    </row>
    <row r="7" spans="2:6" ht="12.95" customHeight="1">
      <c r="B7" s="2" t="s">
        <v>25</v>
      </c>
      <c r="C7" s="7" t="s">
        <v>61</v>
      </c>
      <c r="D7" s="2"/>
      <c r="E7" s="172">
        <v>1670479</v>
      </c>
      <c r="F7" s="169"/>
    </row>
    <row r="8" spans="2:6" ht="12.95" customHeight="1">
      <c r="B8" s="2"/>
      <c r="C8" s="7" t="s">
        <v>62</v>
      </c>
      <c r="D8" s="2"/>
      <c r="E8" s="171"/>
      <c r="F8" s="169"/>
    </row>
    <row r="9" spans="2:6" ht="12.95" customHeight="1">
      <c r="B9" s="2"/>
      <c r="C9" s="6" t="s">
        <v>63</v>
      </c>
      <c r="D9" s="2"/>
      <c r="E9" s="171"/>
      <c r="F9" s="169"/>
    </row>
    <row r="10" spans="2:6" ht="12.95" customHeight="1">
      <c r="B10" s="2"/>
      <c r="C10" s="6" t="s">
        <v>64</v>
      </c>
      <c r="D10" s="2"/>
      <c r="E10" s="171"/>
      <c r="F10" s="169"/>
    </row>
    <row r="11" spans="2:6" ht="12.95" customHeight="1">
      <c r="B11" s="2" t="s">
        <v>14</v>
      </c>
      <c r="C11" s="10" t="s">
        <v>65</v>
      </c>
      <c r="D11" s="2"/>
      <c r="E11" s="170">
        <f>E12+E22+E16+E20</f>
        <v>1435502</v>
      </c>
      <c r="F11" s="169"/>
    </row>
    <row r="12" spans="2:6" ht="12.95" customHeight="1">
      <c r="B12" s="2"/>
      <c r="C12" s="8" t="s">
        <v>66</v>
      </c>
      <c r="D12" s="2"/>
      <c r="E12" s="175">
        <f>E13+E14-E15</f>
        <v>1202744</v>
      </c>
      <c r="F12" s="169"/>
    </row>
    <row r="13" spans="2:6" ht="12.95" customHeight="1">
      <c r="B13" s="2"/>
      <c r="C13" s="6" t="s">
        <v>67</v>
      </c>
      <c r="D13" s="2"/>
      <c r="E13" s="176"/>
      <c r="F13" s="169"/>
    </row>
    <row r="14" spans="2:6" ht="12.95" customHeight="1">
      <c r="B14" s="2"/>
      <c r="C14" s="6" t="s">
        <v>68</v>
      </c>
      <c r="D14" s="2"/>
      <c r="E14" s="176">
        <v>1312239</v>
      </c>
      <c r="F14" s="169"/>
    </row>
    <row r="15" spans="2:6" ht="12.95" customHeight="1">
      <c r="B15" s="2"/>
      <c r="C15" s="6" t="s">
        <v>69</v>
      </c>
      <c r="D15" s="2"/>
      <c r="E15" s="177">
        <v>109495</v>
      </c>
      <c r="F15" s="169"/>
    </row>
    <row r="16" spans="2:6" ht="12.95" customHeight="1">
      <c r="B16" s="2"/>
      <c r="C16" s="19" t="s">
        <v>70</v>
      </c>
      <c r="D16" s="2"/>
      <c r="E16" s="170">
        <f>E18+E17</f>
        <v>138871</v>
      </c>
      <c r="F16" s="169"/>
    </row>
    <row r="17" spans="2:6" ht="12.95" customHeight="1">
      <c r="B17" s="2"/>
      <c r="C17" s="6" t="s">
        <v>71</v>
      </c>
      <c r="D17" s="2"/>
      <c r="E17" s="174">
        <v>118999</v>
      </c>
      <c r="F17" s="169"/>
    </row>
    <row r="18" spans="2:6" ht="12.95" customHeight="1">
      <c r="B18" s="2"/>
      <c r="C18" s="6" t="s">
        <v>72</v>
      </c>
      <c r="D18" s="2"/>
      <c r="E18" s="174">
        <v>19872</v>
      </c>
      <c r="F18" s="169"/>
    </row>
    <row r="19" spans="2:6" ht="12.95" customHeight="1">
      <c r="B19" s="2"/>
      <c r="C19" s="6" t="s">
        <v>73</v>
      </c>
      <c r="D19" s="2"/>
      <c r="E19" s="171"/>
      <c r="F19" s="169"/>
    </row>
    <row r="20" spans="2:6" ht="12.95" customHeight="1">
      <c r="B20" s="2"/>
      <c r="C20" s="8" t="s">
        <v>74</v>
      </c>
      <c r="D20" s="2"/>
      <c r="E20" s="171"/>
      <c r="F20" s="169"/>
    </row>
    <row r="21" spans="2:6" ht="12.95" customHeight="1">
      <c r="B21" s="2"/>
      <c r="C21" s="2"/>
      <c r="D21" s="2"/>
      <c r="E21" s="171"/>
      <c r="F21" s="169"/>
    </row>
    <row r="22" spans="2:6" ht="12.95" customHeight="1">
      <c r="B22" s="2"/>
      <c r="C22" s="20" t="s">
        <v>75</v>
      </c>
      <c r="D22" s="2"/>
      <c r="E22" s="170">
        <f>E26+E28+E29+E25+E23+E27</f>
        <v>93887</v>
      </c>
      <c r="F22" s="169"/>
    </row>
    <row r="23" spans="2:6" ht="12.95" customHeight="1">
      <c r="B23" s="2"/>
      <c r="C23" s="14" t="s">
        <v>76</v>
      </c>
      <c r="D23" s="2"/>
      <c r="E23" s="171"/>
      <c r="F23" s="169"/>
    </row>
    <row r="24" spans="2:6" ht="12.95" customHeight="1">
      <c r="B24" s="12"/>
      <c r="C24" s="7" t="s">
        <v>77</v>
      </c>
      <c r="D24" s="2"/>
      <c r="E24" s="171"/>
      <c r="F24" s="169"/>
    </row>
    <row r="25" spans="2:6" ht="12.95" customHeight="1">
      <c r="B25" s="2"/>
      <c r="C25" s="7" t="s">
        <v>78</v>
      </c>
      <c r="D25" s="2"/>
      <c r="E25" s="171"/>
      <c r="F25" s="169"/>
    </row>
    <row r="26" spans="2:6" ht="12.95" customHeight="1">
      <c r="B26" s="2"/>
      <c r="C26" s="6" t="s">
        <v>79</v>
      </c>
      <c r="D26" s="2"/>
      <c r="E26" s="172">
        <v>90000</v>
      </c>
      <c r="F26" s="169"/>
    </row>
    <row r="27" spans="2:6" ht="12.95" customHeight="1">
      <c r="B27" s="2"/>
      <c r="C27" s="6" t="s">
        <v>80</v>
      </c>
      <c r="D27" s="2"/>
      <c r="E27" s="171"/>
      <c r="F27" s="169"/>
    </row>
    <row r="28" spans="2:6" ht="12.95" customHeight="1">
      <c r="B28" s="2"/>
      <c r="C28" s="6" t="s">
        <v>81</v>
      </c>
      <c r="D28" s="2"/>
      <c r="E28" s="171">
        <v>3887</v>
      </c>
      <c r="F28" s="169"/>
    </row>
    <row r="29" spans="2:6" ht="12.95" customHeight="1">
      <c r="B29" s="2"/>
      <c r="C29" s="7" t="s">
        <v>82</v>
      </c>
      <c r="D29" s="2"/>
      <c r="E29" s="171"/>
      <c r="F29" s="169"/>
    </row>
    <row r="30" spans="2:6" ht="12.95" customHeight="1">
      <c r="B30" s="2"/>
      <c r="C30" s="6" t="s">
        <v>83</v>
      </c>
      <c r="D30" s="2"/>
      <c r="E30" s="171"/>
      <c r="F30" s="169"/>
    </row>
    <row r="31" spans="2:6" ht="12.95" customHeight="1">
      <c r="B31" s="2"/>
      <c r="C31" s="6" t="s">
        <v>84</v>
      </c>
      <c r="D31" s="2"/>
      <c r="E31" s="171"/>
      <c r="F31" s="169"/>
    </row>
    <row r="32" spans="2:6" ht="12.95" customHeight="1">
      <c r="B32" s="2"/>
      <c r="C32" s="6"/>
      <c r="D32" s="2"/>
      <c r="E32" s="171"/>
      <c r="F32" s="169"/>
    </row>
    <row r="33" spans="2:6" ht="12.95" customHeight="1">
      <c r="B33" s="2"/>
      <c r="C33" s="8" t="s">
        <v>85</v>
      </c>
      <c r="D33" s="2"/>
      <c r="E33" s="171"/>
      <c r="F33" s="169"/>
    </row>
    <row r="34" spans="2:6" ht="12.95" customHeight="1">
      <c r="B34" s="2"/>
      <c r="C34" s="6" t="s">
        <v>86</v>
      </c>
      <c r="D34" s="2"/>
      <c r="E34" s="171"/>
      <c r="F34" s="169"/>
    </row>
    <row r="35" spans="2:6" ht="12.95" customHeight="1">
      <c r="B35" s="2"/>
      <c r="C35" s="6" t="s">
        <v>87</v>
      </c>
      <c r="D35" s="2"/>
      <c r="E35" s="171"/>
      <c r="F35" s="169"/>
    </row>
    <row r="36" spans="2:6" ht="12.95" customHeight="1">
      <c r="B36" s="2"/>
      <c r="C36" s="14"/>
      <c r="D36" s="2"/>
      <c r="E36" s="171"/>
      <c r="F36" s="169"/>
    </row>
    <row r="37" spans="2:6" ht="12.95" customHeight="1">
      <c r="B37" s="16" t="s">
        <v>88</v>
      </c>
      <c r="C37" s="21" t="s">
        <v>89</v>
      </c>
      <c r="D37" s="2"/>
      <c r="E37" s="170">
        <f>E6-E11</f>
        <v>234977</v>
      </c>
      <c r="F37" s="169"/>
    </row>
    <row r="38" spans="2:6" ht="12.95" customHeight="1">
      <c r="B38" s="16"/>
      <c r="C38" s="13" t="s">
        <v>90</v>
      </c>
      <c r="D38" s="2"/>
      <c r="E38" s="169">
        <v>23497</v>
      </c>
      <c r="F38" s="169"/>
    </row>
    <row r="39" spans="2:6" ht="12.95" customHeight="1">
      <c r="B39" s="16"/>
      <c r="C39" s="2"/>
      <c r="D39" s="2"/>
      <c r="E39" s="174"/>
      <c r="F39" s="169"/>
    </row>
    <row r="40" spans="2:6" ht="12.95" customHeight="1">
      <c r="B40" s="16" t="s">
        <v>91</v>
      </c>
      <c r="C40" s="13" t="s">
        <v>92</v>
      </c>
      <c r="D40" s="2"/>
      <c r="E40" s="170">
        <f>E37-E38</f>
        <v>211480</v>
      </c>
      <c r="F40" s="169"/>
    </row>
    <row r="41" spans="2:6" ht="12.95" customHeight="1"/>
    <row r="42" spans="2:6" ht="12.95" customHeight="1"/>
  </sheetData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J28"/>
  <sheetViews>
    <sheetView topLeftCell="C1" workbookViewId="0">
      <selection activeCell="E29" sqref="E29"/>
    </sheetView>
  </sheetViews>
  <sheetFormatPr defaultRowHeight="15"/>
  <cols>
    <col min="1" max="1" width="6.5703125" customWidth="1"/>
    <col min="2" max="2" width="5.28515625" customWidth="1"/>
    <col min="3" max="3" width="45.85546875" customWidth="1"/>
    <col min="4" max="4" width="8.28515625" customWidth="1"/>
    <col min="5" max="5" width="12.28515625" customWidth="1"/>
    <col min="6" max="6" width="11.85546875" customWidth="1"/>
    <col min="9" max="9" width="18.28515625" customWidth="1"/>
  </cols>
  <sheetData>
    <row r="2" spans="2:10" ht="45" customHeight="1">
      <c r="C2" s="30" t="str">
        <f>Rezultati!C2</f>
        <v>Mikronjesia ___Farmaci Emira-2011 shpk________________________</v>
      </c>
    </row>
    <row r="3" spans="2:10" ht="45" customHeight="1">
      <c r="C3" s="30" t="str">
        <f>Aktivi!C3</f>
        <v xml:space="preserve">                                 Pasqyrat Financjare te vitit   2013</v>
      </c>
    </row>
    <row r="4" spans="2:10" ht="28.5">
      <c r="B4" s="2"/>
      <c r="C4" s="26" t="s">
        <v>116</v>
      </c>
      <c r="D4" s="27"/>
      <c r="E4" s="28">
        <f>Aktivi!E5</f>
        <v>2013</v>
      </c>
      <c r="F4" s="29">
        <f>Aktivi!F5</f>
        <v>2012</v>
      </c>
    </row>
    <row r="5" spans="2:10" ht="12.95" customHeight="1">
      <c r="B5" s="2"/>
      <c r="C5" s="23" t="s">
        <v>93</v>
      </c>
      <c r="D5" s="23" t="s">
        <v>117</v>
      </c>
      <c r="E5" s="169"/>
      <c r="F5" s="169"/>
    </row>
    <row r="6" spans="2:10" ht="12.95" customHeight="1">
      <c r="B6" s="2"/>
      <c r="C6" s="191" t="s">
        <v>94</v>
      </c>
      <c r="D6" s="191"/>
      <c r="E6" s="178"/>
      <c r="F6" s="178"/>
    </row>
    <row r="7" spans="2:10" ht="12.95" customHeight="1">
      <c r="B7" s="2"/>
      <c r="C7" s="24" t="s">
        <v>95</v>
      </c>
      <c r="D7" s="24"/>
      <c r="E7" s="178">
        <v>1846552</v>
      </c>
      <c r="F7" s="178"/>
    </row>
    <row r="8" spans="2:10" ht="12.95" customHeight="1">
      <c r="B8" s="2"/>
      <c r="C8" s="24" t="s">
        <v>96</v>
      </c>
      <c r="D8" s="24"/>
      <c r="E8" s="178">
        <v>1641928</v>
      </c>
      <c r="F8" s="178"/>
    </row>
    <row r="9" spans="2:10" ht="12.95" customHeight="1">
      <c r="B9" s="2"/>
      <c r="C9" s="24" t="s">
        <v>97</v>
      </c>
      <c r="D9" s="24"/>
      <c r="E9" s="178"/>
      <c r="F9" s="178"/>
    </row>
    <row r="10" spans="2:10" ht="12.95" customHeight="1">
      <c r="B10" s="2"/>
      <c r="C10" s="24" t="s">
        <v>98</v>
      </c>
      <c r="D10" s="24"/>
      <c r="E10" s="178"/>
      <c r="F10" s="178"/>
    </row>
    <row r="11" spans="2:10" ht="12.95" customHeight="1">
      <c r="B11" s="2"/>
      <c r="C11" s="24" t="s">
        <v>99</v>
      </c>
      <c r="D11" s="24"/>
      <c r="E11" s="178"/>
      <c r="F11" s="178"/>
      <c r="J11" s="58"/>
    </row>
    <row r="12" spans="2:10" ht="12.95" customHeight="1">
      <c r="B12" s="2"/>
      <c r="C12" s="24" t="s">
        <v>100</v>
      </c>
      <c r="D12" s="25"/>
      <c r="E12" s="179"/>
      <c r="F12" s="179"/>
    </row>
    <row r="13" spans="2:10" ht="12.95" customHeight="1">
      <c r="B13" s="2"/>
      <c r="C13" s="191" t="s">
        <v>101</v>
      </c>
      <c r="D13" s="191"/>
      <c r="E13" s="178"/>
      <c r="F13" s="178"/>
    </row>
    <row r="14" spans="2:10" ht="12.95" customHeight="1">
      <c r="B14" s="2"/>
      <c r="C14" s="24" t="s">
        <v>102</v>
      </c>
      <c r="D14" s="24"/>
      <c r="E14" s="178"/>
      <c r="F14" s="178"/>
    </row>
    <row r="15" spans="2:10" ht="12.95" customHeight="1">
      <c r="B15" s="2"/>
      <c r="C15" s="24" t="s">
        <v>103</v>
      </c>
      <c r="D15" s="24"/>
      <c r="E15" s="174">
        <v>36933</v>
      </c>
      <c r="F15" s="178"/>
    </row>
    <row r="16" spans="2:10" ht="12.95" customHeight="1">
      <c r="B16" s="2"/>
      <c r="C16" s="24" t="s">
        <v>104</v>
      </c>
      <c r="D16" s="24"/>
      <c r="E16" s="178"/>
      <c r="F16" s="178"/>
    </row>
    <row r="17" spans="2:10" ht="12.95" customHeight="1">
      <c r="B17" s="2"/>
      <c r="C17" s="24" t="s">
        <v>105</v>
      </c>
      <c r="D17" s="24"/>
      <c r="E17" s="178"/>
      <c r="F17" s="178"/>
    </row>
    <row r="18" spans="2:10" ht="12.95" customHeight="1">
      <c r="B18" s="2"/>
      <c r="C18" s="24" t="s">
        <v>106</v>
      </c>
      <c r="D18" s="24"/>
      <c r="E18" s="178"/>
      <c r="F18" s="178"/>
    </row>
    <row r="19" spans="2:10" ht="12.95" customHeight="1">
      <c r="B19" s="2"/>
      <c r="C19" s="24" t="s">
        <v>107</v>
      </c>
      <c r="D19" s="25"/>
      <c r="E19" s="179"/>
      <c r="F19" s="179"/>
    </row>
    <row r="20" spans="2:10" ht="12.95" customHeight="1">
      <c r="B20" s="2"/>
      <c r="C20" s="191" t="s">
        <v>108</v>
      </c>
      <c r="D20" s="191"/>
      <c r="E20" s="178"/>
      <c r="F20" s="178"/>
    </row>
    <row r="21" spans="2:10" ht="12.95" customHeight="1">
      <c r="B21" s="2"/>
      <c r="C21" s="24" t="s">
        <v>109</v>
      </c>
      <c r="D21" s="24"/>
      <c r="E21" s="178"/>
      <c r="F21" s="178"/>
    </row>
    <row r="22" spans="2:10" ht="12.95" customHeight="1">
      <c r="B22" s="2"/>
      <c r="C22" s="24" t="s">
        <v>110</v>
      </c>
      <c r="D22" s="24"/>
      <c r="E22" s="178"/>
      <c r="F22" s="178"/>
    </row>
    <row r="23" spans="2:10" ht="12.95" customHeight="1">
      <c r="B23" s="2"/>
      <c r="C23" s="24" t="s">
        <v>140</v>
      </c>
      <c r="D23" s="24"/>
      <c r="E23" s="174"/>
      <c r="F23" s="169"/>
    </row>
    <row r="24" spans="2:10" ht="12.95" customHeight="1">
      <c r="B24" s="2"/>
      <c r="C24" s="24" t="s">
        <v>111</v>
      </c>
      <c r="D24" s="24"/>
      <c r="E24" s="178"/>
      <c r="F24" s="178"/>
    </row>
    <row r="25" spans="2:10" ht="12.95" customHeight="1">
      <c r="B25" s="2"/>
      <c r="C25" s="24" t="s">
        <v>112</v>
      </c>
      <c r="D25" s="25"/>
      <c r="E25" s="179"/>
      <c r="F25" s="179"/>
    </row>
    <row r="26" spans="2:10" ht="12.95" customHeight="1">
      <c r="B26" s="2"/>
      <c r="C26" s="191" t="s">
        <v>113</v>
      </c>
      <c r="D26" s="191"/>
      <c r="E26" s="180"/>
      <c r="F26" s="180"/>
      <c r="I26" s="134"/>
      <c r="J26" s="134"/>
    </row>
    <row r="27" spans="2:10" ht="12.95" customHeight="1">
      <c r="B27" s="2"/>
      <c r="C27" s="191" t="s">
        <v>114</v>
      </c>
      <c r="D27" s="191"/>
      <c r="E27" s="178">
        <v>100000</v>
      </c>
      <c r="F27" s="181"/>
    </row>
    <row r="28" spans="2:10" ht="12.95" customHeight="1">
      <c r="B28" s="2"/>
      <c r="C28" s="191" t="s">
        <v>115</v>
      </c>
      <c r="D28" s="191"/>
      <c r="E28" s="181">
        <f>E7-E8-E23+E27+E22-E15</f>
        <v>267691</v>
      </c>
      <c r="F28" s="182"/>
    </row>
  </sheetData>
  <mergeCells count="6">
    <mergeCell ref="C28:D28"/>
    <mergeCell ref="C6:D6"/>
    <mergeCell ref="C13:D13"/>
    <mergeCell ref="C20:D20"/>
    <mergeCell ref="C26:D26"/>
    <mergeCell ref="C27:D27"/>
  </mergeCells>
  <pageMargins left="0.7" right="0.7" top="0.75" bottom="0.75" header="0.3" footer="0.3"/>
  <pageSetup orientation="portrait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H32"/>
  <sheetViews>
    <sheetView workbookViewId="0">
      <selection activeCell="G38" sqref="G38"/>
    </sheetView>
  </sheetViews>
  <sheetFormatPr defaultRowHeight="15"/>
  <cols>
    <col min="2" max="2" width="2.85546875" customWidth="1"/>
    <col min="3" max="3" width="16" customWidth="1"/>
    <col min="4" max="4" width="10.140625" customWidth="1"/>
    <col min="5" max="5" width="10.85546875" customWidth="1"/>
    <col min="6" max="6" width="10.140625" customWidth="1"/>
    <col min="7" max="7" width="10.28515625" customWidth="1"/>
    <col min="8" max="8" width="10.85546875" customWidth="1"/>
  </cols>
  <sheetData>
    <row r="1" spans="2:8">
      <c r="B1" t="str">
        <f>Aktivi!C2</f>
        <v>Mikronjesia ___Farmaci Emira-2011 shpk________________________</v>
      </c>
    </row>
    <row r="2" spans="2:8">
      <c r="B2" t="s">
        <v>282</v>
      </c>
    </row>
    <row r="3" spans="2:8" ht="24" customHeight="1"/>
    <row r="4" spans="2:8" ht="18.75">
      <c r="B4" s="22" t="s">
        <v>130</v>
      </c>
      <c r="C4" s="22"/>
      <c r="D4" s="22"/>
      <c r="E4" s="22"/>
      <c r="F4" s="22"/>
      <c r="G4" s="22"/>
      <c r="H4" s="22"/>
    </row>
    <row r="5" spans="2:8" ht="26.25">
      <c r="B5" s="33" t="s">
        <v>118</v>
      </c>
      <c r="C5" s="33" t="s">
        <v>119</v>
      </c>
      <c r="D5" s="34" t="s">
        <v>120</v>
      </c>
      <c r="E5" s="35" t="s">
        <v>137</v>
      </c>
      <c r="F5" s="34" t="s">
        <v>121</v>
      </c>
      <c r="G5" s="34" t="s">
        <v>122</v>
      </c>
      <c r="H5" s="35" t="s">
        <v>138</v>
      </c>
    </row>
    <row r="6" spans="2:8">
      <c r="B6" s="36">
        <v>1</v>
      </c>
      <c r="C6" s="36" t="s">
        <v>123</v>
      </c>
      <c r="D6" s="37"/>
      <c r="E6" s="37"/>
      <c r="F6" s="37"/>
      <c r="G6" s="37"/>
      <c r="H6" s="37"/>
    </row>
    <row r="7" spans="2:8">
      <c r="B7" s="36">
        <f>B6+1</f>
        <v>2</v>
      </c>
      <c r="C7" s="36" t="s">
        <v>18</v>
      </c>
      <c r="D7" s="37"/>
      <c r="E7" s="37"/>
      <c r="F7" s="37"/>
      <c r="G7" s="37"/>
      <c r="H7" s="37"/>
    </row>
    <row r="8" spans="2:8">
      <c r="B8" s="36">
        <f t="shared" ref="B8:B11" si="0">B7+1</f>
        <v>3</v>
      </c>
      <c r="C8" s="36" t="s">
        <v>139</v>
      </c>
      <c r="D8" s="37">
        <v>1</v>
      </c>
      <c r="E8" s="59">
        <v>396800</v>
      </c>
      <c r="F8" s="59"/>
      <c r="G8" s="59"/>
      <c r="H8" s="59">
        <f>E8</f>
        <v>396800</v>
      </c>
    </row>
    <row r="9" spans="2:8">
      <c r="B9" s="36">
        <f t="shared" si="0"/>
        <v>4</v>
      </c>
      <c r="C9" s="36" t="s">
        <v>124</v>
      </c>
      <c r="D9" s="37"/>
      <c r="E9" s="59"/>
      <c r="F9" s="59"/>
      <c r="G9" s="59"/>
      <c r="H9" s="59"/>
    </row>
    <row r="10" spans="2:8">
      <c r="B10" s="36">
        <f t="shared" si="0"/>
        <v>5</v>
      </c>
      <c r="C10" s="36" t="s">
        <v>125</v>
      </c>
      <c r="D10" s="37"/>
      <c r="E10" s="59"/>
      <c r="F10" s="59"/>
      <c r="G10" s="59"/>
      <c r="H10" s="59"/>
    </row>
    <row r="11" spans="2:8">
      <c r="B11" s="36">
        <f t="shared" si="0"/>
        <v>6</v>
      </c>
      <c r="C11" s="36" t="s">
        <v>126</v>
      </c>
      <c r="D11" s="37"/>
      <c r="E11" s="59"/>
      <c r="F11" s="59"/>
      <c r="G11" s="59"/>
      <c r="H11" s="59"/>
    </row>
    <row r="12" spans="2:8">
      <c r="B12" s="33" t="s">
        <v>127</v>
      </c>
      <c r="C12" s="33"/>
      <c r="D12" s="34">
        <f>SUM(D6:D11)</f>
        <v>1</v>
      </c>
      <c r="E12" s="60">
        <f t="shared" ref="E12:H12" si="1">SUM(E6:E11)</f>
        <v>396800</v>
      </c>
      <c r="F12" s="60">
        <f t="shared" si="1"/>
        <v>0</v>
      </c>
      <c r="G12" s="60">
        <f t="shared" si="1"/>
        <v>0</v>
      </c>
      <c r="H12" s="60">
        <f t="shared" si="1"/>
        <v>396800</v>
      </c>
    </row>
    <row r="13" spans="2:8">
      <c r="B13" s="31"/>
      <c r="C13" s="31"/>
      <c r="D13" s="32"/>
      <c r="E13" s="61"/>
      <c r="F13" s="61"/>
      <c r="G13" s="61"/>
      <c r="H13" s="61"/>
    </row>
    <row r="14" spans="2:8" ht="18.75">
      <c r="B14" s="22" t="s">
        <v>129</v>
      </c>
      <c r="C14" s="22"/>
      <c r="D14" s="22"/>
      <c r="E14" s="62"/>
      <c r="F14" s="62"/>
      <c r="G14" s="62"/>
      <c r="H14" s="62"/>
    </row>
    <row r="15" spans="2:8" ht="26.25">
      <c r="B15" s="33" t="s">
        <v>118</v>
      </c>
      <c r="C15" s="33" t="s">
        <v>119</v>
      </c>
      <c r="D15" s="34" t="s">
        <v>120</v>
      </c>
      <c r="E15" s="63" t="s">
        <v>137</v>
      </c>
      <c r="F15" s="60" t="s">
        <v>121</v>
      </c>
      <c r="G15" s="60" t="s">
        <v>122</v>
      </c>
      <c r="H15" s="63" t="s">
        <v>138</v>
      </c>
    </row>
    <row r="16" spans="2:8">
      <c r="B16" s="36">
        <v>1</v>
      </c>
      <c r="C16" s="36" t="s">
        <v>123</v>
      </c>
      <c r="D16" s="37"/>
      <c r="E16" s="59"/>
      <c r="F16" s="59"/>
      <c r="G16" s="59"/>
      <c r="H16" s="59"/>
    </row>
    <row r="17" spans="2:8">
      <c r="B17" s="36">
        <f>B16+1</f>
        <v>2</v>
      </c>
      <c r="C17" s="36" t="s">
        <v>18</v>
      </c>
      <c r="D17" s="37"/>
      <c r="E17" s="59"/>
      <c r="F17" s="59"/>
      <c r="G17" s="59"/>
      <c r="H17" s="59"/>
    </row>
    <row r="18" spans="2:8">
      <c r="B18" s="36">
        <f t="shared" ref="B18:B21" si="2">B17+1</f>
        <v>3</v>
      </c>
      <c r="C18" s="36" t="s">
        <v>139</v>
      </c>
      <c r="D18" s="37">
        <v>1</v>
      </c>
      <c r="E18" s="59">
        <f>E8</f>
        <v>396800</v>
      </c>
      <c r="F18" s="59"/>
      <c r="G18" s="59"/>
      <c r="H18" s="59">
        <f>E8</f>
        <v>396800</v>
      </c>
    </row>
    <row r="19" spans="2:8">
      <c r="B19" s="36">
        <f t="shared" si="2"/>
        <v>4</v>
      </c>
      <c r="C19" s="36" t="s">
        <v>124</v>
      </c>
      <c r="D19" s="37"/>
      <c r="E19" s="59"/>
      <c r="F19" s="59"/>
      <c r="G19" s="59"/>
      <c r="H19" s="59"/>
    </row>
    <row r="20" spans="2:8">
      <c r="B20" s="36">
        <f t="shared" si="2"/>
        <v>5</v>
      </c>
      <c r="C20" s="36" t="s">
        <v>125</v>
      </c>
      <c r="D20" s="37"/>
      <c r="E20" s="59"/>
      <c r="F20" s="59"/>
      <c r="G20" s="59"/>
      <c r="H20" s="59"/>
    </row>
    <row r="21" spans="2:8">
      <c r="B21" s="36">
        <f t="shared" si="2"/>
        <v>6</v>
      </c>
      <c r="C21" s="36" t="s">
        <v>126</v>
      </c>
      <c r="D21" s="37"/>
      <c r="E21" s="59"/>
      <c r="F21" s="59"/>
      <c r="G21" s="59"/>
      <c r="H21" s="59"/>
    </row>
    <row r="22" spans="2:8">
      <c r="B22" s="33" t="s">
        <v>127</v>
      </c>
      <c r="C22" s="33"/>
      <c r="D22" s="34">
        <f>SUM(D16:D21)</f>
        <v>1</v>
      </c>
      <c r="E22" s="60">
        <f t="shared" ref="E22:H22" si="3">SUM(E16:E21)</f>
        <v>396800</v>
      </c>
      <c r="F22" s="60">
        <f t="shared" si="3"/>
        <v>0</v>
      </c>
      <c r="G22" s="60">
        <f t="shared" si="3"/>
        <v>0</v>
      </c>
      <c r="H22" s="60">
        <f t="shared" si="3"/>
        <v>396800</v>
      </c>
    </row>
    <row r="23" spans="2:8">
      <c r="B23" s="31"/>
      <c r="C23" s="31"/>
      <c r="D23" s="32"/>
      <c r="E23" s="61"/>
      <c r="F23" s="61"/>
      <c r="G23" s="61"/>
      <c r="H23" s="61"/>
    </row>
    <row r="24" spans="2:8" ht="18.75">
      <c r="B24" s="22" t="s">
        <v>128</v>
      </c>
      <c r="C24" s="22"/>
      <c r="D24" s="22"/>
      <c r="E24" s="62"/>
      <c r="F24" s="62"/>
      <c r="G24" s="62"/>
      <c r="H24" s="62"/>
    </row>
    <row r="25" spans="2:8" ht="26.25">
      <c r="B25" s="33" t="s">
        <v>118</v>
      </c>
      <c r="C25" s="33" t="s">
        <v>119</v>
      </c>
      <c r="D25" s="34" t="s">
        <v>120</v>
      </c>
      <c r="E25" s="63" t="s">
        <v>137</v>
      </c>
      <c r="F25" s="60" t="s">
        <v>121</v>
      </c>
      <c r="G25" s="60" t="s">
        <v>122</v>
      </c>
      <c r="H25" s="63" t="s">
        <v>138</v>
      </c>
    </row>
    <row r="26" spans="2:8">
      <c r="B26" s="36">
        <v>1</v>
      </c>
      <c r="C26" s="36" t="s">
        <v>123</v>
      </c>
      <c r="D26" s="37"/>
      <c r="E26" s="59"/>
      <c r="F26" s="59"/>
      <c r="G26" s="59"/>
      <c r="H26" s="59"/>
    </row>
    <row r="27" spans="2:8">
      <c r="B27" s="36">
        <f>B26+1</f>
        <v>2</v>
      </c>
      <c r="C27" s="36" t="s">
        <v>18</v>
      </c>
      <c r="D27" s="37"/>
      <c r="E27" s="59"/>
      <c r="F27" s="59"/>
      <c r="G27" s="59"/>
      <c r="H27" s="59"/>
    </row>
    <row r="28" spans="2:8">
      <c r="B28" s="36">
        <f t="shared" ref="B28:B31" si="4">B27+1</f>
        <v>3</v>
      </c>
      <c r="C28" s="36" t="s">
        <v>139</v>
      </c>
      <c r="D28" s="37">
        <v>1</v>
      </c>
      <c r="E28" s="59">
        <f>E8</f>
        <v>396800</v>
      </c>
      <c r="F28" s="59"/>
      <c r="G28" s="59"/>
      <c r="H28" s="59">
        <f>E8</f>
        <v>396800</v>
      </c>
    </row>
    <row r="29" spans="2:8">
      <c r="B29" s="36">
        <f t="shared" si="4"/>
        <v>4</v>
      </c>
      <c r="C29" s="36" t="s">
        <v>124</v>
      </c>
      <c r="D29" s="37"/>
      <c r="E29" s="59"/>
      <c r="F29" s="59"/>
      <c r="G29" s="59"/>
      <c r="H29" s="59"/>
    </row>
    <row r="30" spans="2:8">
      <c r="B30" s="36">
        <f t="shared" si="4"/>
        <v>5</v>
      </c>
      <c r="C30" s="36" t="s">
        <v>125</v>
      </c>
      <c r="D30" s="37"/>
      <c r="E30" s="59"/>
      <c r="F30" s="59"/>
      <c r="G30" s="59"/>
      <c r="H30" s="59"/>
    </row>
    <row r="31" spans="2:8">
      <c r="B31" s="36">
        <f t="shared" si="4"/>
        <v>6</v>
      </c>
      <c r="C31" s="36" t="s">
        <v>126</v>
      </c>
      <c r="D31" s="37"/>
      <c r="E31" s="59"/>
      <c r="F31" s="59"/>
      <c r="G31" s="59"/>
      <c r="H31" s="59"/>
    </row>
    <row r="32" spans="2:8">
      <c r="B32" s="33" t="s">
        <v>127</v>
      </c>
      <c r="C32" s="33"/>
      <c r="D32" s="34">
        <f>SUM(D26:D31)</f>
        <v>1</v>
      </c>
      <c r="E32" s="60">
        <f t="shared" ref="E32:H32" si="5">SUM(E26:E31)</f>
        <v>396800</v>
      </c>
      <c r="F32" s="60">
        <f t="shared" si="5"/>
        <v>0</v>
      </c>
      <c r="G32" s="60">
        <f t="shared" si="5"/>
        <v>0</v>
      </c>
      <c r="H32" s="60">
        <f t="shared" si="5"/>
        <v>396800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G44"/>
  <sheetViews>
    <sheetView workbookViewId="0">
      <selection activeCell="C28" sqref="C28"/>
    </sheetView>
  </sheetViews>
  <sheetFormatPr defaultRowHeight="15"/>
  <cols>
    <col min="1" max="1" width="5" customWidth="1"/>
    <col min="2" max="2" width="4.7109375" customWidth="1"/>
    <col min="3" max="3" width="31.5703125" customWidth="1"/>
    <col min="4" max="4" width="12.7109375" customWidth="1"/>
    <col min="5" max="5" width="9.28515625" customWidth="1"/>
    <col min="6" max="6" width="10.5703125" customWidth="1"/>
    <col min="7" max="7" width="11.42578125" customWidth="1"/>
  </cols>
  <sheetData>
    <row r="2" spans="2:7" ht="18.75">
      <c r="B2" s="22" t="s">
        <v>141</v>
      </c>
      <c r="C2" s="22"/>
      <c r="D2" s="22"/>
      <c r="E2" s="64"/>
      <c r="F2" s="65"/>
      <c r="G2" s="65"/>
    </row>
    <row r="3" spans="2:7" ht="25.5">
      <c r="B3" s="66" t="s">
        <v>118</v>
      </c>
      <c r="C3" s="66" t="s">
        <v>142</v>
      </c>
      <c r="D3" s="67" t="s">
        <v>143</v>
      </c>
      <c r="E3" s="67" t="s">
        <v>144</v>
      </c>
      <c r="F3" s="68" t="s">
        <v>145</v>
      </c>
      <c r="G3" s="68" t="s">
        <v>146</v>
      </c>
    </row>
    <row r="4" spans="2:7">
      <c r="B4" s="92">
        <v>1</v>
      </c>
      <c r="C4" s="69" t="s">
        <v>147</v>
      </c>
      <c r="D4" s="70">
        <v>70</v>
      </c>
      <c r="E4" s="70">
        <v>11100</v>
      </c>
      <c r="F4" s="71">
        <v>0</v>
      </c>
      <c r="G4" s="71">
        <v>0</v>
      </c>
    </row>
    <row r="5" spans="2:7">
      <c r="B5" s="93" t="s">
        <v>148</v>
      </c>
      <c r="C5" s="72" t="s">
        <v>149</v>
      </c>
      <c r="D5" s="73">
        <v>701702703</v>
      </c>
      <c r="E5" s="31">
        <v>11101</v>
      </c>
      <c r="F5" s="74">
        <f>[1]Sheet2!$D$47</f>
        <v>8842800</v>
      </c>
      <c r="G5" s="75"/>
    </row>
    <row r="6" spans="2:7">
      <c r="B6" s="93" t="s">
        <v>150</v>
      </c>
      <c r="C6" s="72" t="s">
        <v>151</v>
      </c>
      <c r="D6" s="31">
        <v>704</v>
      </c>
      <c r="E6" s="31">
        <v>11102</v>
      </c>
      <c r="F6" s="74"/>
      <c r="G6" s="75"/>
    </row>
    <row r="7" spans="2:7">
      <c r="B7" s="93" t="s">
        <v>152</v>
      </c>
      <c r="C7" s="72" t="s">
        <v>153</v>
      </c>
      <c r="D7" s="31">
        <v>705</v>
      </c>
      <c r="E7" s="31">
        <v>11103</v>
      </c>
      <c r="F7" s="74"/>
      <c r="G7" s="75"/>
    </row>
    <row r="8" spans="2:7">
      <c r="B8" s="92">
        <v>2</v>
      </c>
      <c r="C8" s="69" t="s">
        <v>154</v>
      </c>
      <c r="D8" s="70">
        <v>708</v>
      </c>
      <c r="E8" s="70">
        <v>11104</v>
      </c>
      <c r="F8" s="76">
        <v>0</v>
      </c>
      <c r="G8" s="71">
        <v>0</v>
      </c>
    </row>
    <row r="9" spans="2:7">
      <c r="B9" s="93" t="s">
        <v>148</v>
      </c>
      <c r="C9" s="72" t="s">
        <v>155</v>
      </c>
      <c r="D9" s="31">
        <v>7081</v>
      </c>
      <c r="E9" s="31">
        <v>111041</v>
      </c>
      <c r="F9" s="74"/>
      <c r="G9" s="75"/>
    </row>
    <row r="10" spans="2:7">
      <c r="B10" s="93" t="s">
        <v>150</v>
      </c>
      <c r="C10" s="72" t="s">
        <v>156</v>
      </c>
      <c r="D10" s="31">
        <v>7082</v>
      </c>
      <c r="E10" s="31">
        <v>111042</v>
      </c>
      <c r="F10" s="74"/>
      <c r="G10" s="75"/>
    </row>
    <row r="11" spans="2:7">
      <c r="B11" s="93" t="s">
        <v>152</v>
      </c>
      <c r="C11" s="72" t="s">
        <v>157</v>
      </c>
      <c r="D11" s="31">
        <v>7083</v>
      </c>
      <c r="E11" s="31">
        <v>111043</v>
      </c>
      <c r="F11" s="74"/>
      <c r="G11" s="75"/>
    </row>
    <row r="12" spans="2:7" ht="12.95" customHeight="1">
      <c r="B12" s="94">
        <v>3</v>
      </c>
      <c r="C12" s="77" t="s">
        <v>158</v>
      </c>
      <c r="D12" s="78">
        <v>71</v>
      </c>
      <c r="E12" s="78">
        <v>11201</v>
      </c>
      <c r="F12" s="76">
        <v>0</v>
      </c>
      <c r="G12" s="71">
        <v>0</v>
      </c>
    </row>
    <row r="13" spans="2:7" ht="12.95" customHeight="1">
      <c r="B13" s="95"/>
      <c r="C13" s="79" t="s">
        <v>159</v>
      </c>
      <c r="D13" s="31"/>
      <c r="E13" s="31">
        <v>112011</v>
      </c>
      <c r="F13" s="74"/>
      <c r="G13" s="75"/>
    </row>
    <row r="14" spans="2:7" ht="12.95" customHeight="1">
      <c r="B14" s="95"/>
      <c r="C14" s="79" t="s">
        <v>160</v>
      </c>
      <c r="D14" s="31"/>
      <c r="E14" s="31">
        <v>112012</v>
      </c>
      <c r="F14" s="74"/>
      <c r="G14" s="75"/>
    </row>
    <row r="15" spans="2:7" ht="12.95" customHeight="1">
      <c r="B15" s="94">
        <v>4</v>
      </c>
      <c r="C15" s="77" t="s">
        <v>161</v>
      </c>
      <c r="D15" s="78">
        <v>72</v>
      </c>
      <c r="E15" s="78">
        <v>11300</v>
      </c>
      <c r="F15" s="76">
        <v>0</v>
      </c>
      <c r="G15" s="71">
        <v>0</v>
      </c>
    </row>
    <row r="16" spans="2:7" ht="12.95" customHeight="1">
      <c r="B16" s="95"/>
      <c r="C16" s="80" t="s">
        <v>162</v>
      </c>
      <c r="D16" s="31"/>
      <c r="E16" s="31">
        <v>11301</v>
      </c>
      <c r="F16" s="74"/>
      <c r="G16" s="75"/>
    </row>
    <row r="17" spans="2:7" ht="12.95" customHeight="1">
      <c r="B17" s="94">
        <v>5</v>
      </c>
      <c r="C17" s="77" t="s">
        <v>163</v>
      </c>
      <c r="D17" s="70">
        <v>73</v>
      </c>
      <c r="E17" s="70">
        <v>11400</v>
      </c>
      <c r="F17" s="76"/>
      <c r="G17" s="71">
        <v>0</v>
      </c>
    </row>
    <row r="18" spans="2:7" ht="12.95" customHeight="1">
      <c r="B18" s="95"/>
      <c r="C18" s="79" t="s">
        <v>164</v>
      </c>
      <c r="D18" s="31"/>
      <c r="E18" s="31"/>
      <c r="F18" s="74"/>
      <c r="G18" s="75"/>
    </row>
    <row r="19" spans="2:7" ht="12.95" customHeight="1">
      <c r="B19" s="94">
        <v>6</v>
      </c>
      <c r="C19" s="77" t="s">
        <v>165</v>
      </c>
      <c r="D19" s="70">
        <v>75</v>
      </c>
      <c r="E19" s="70">
        <v>11500</v>
      </c>
      <c r="F19" s="76"/>
      <c r="G19" s="71">
        <v>0</v>
      </c>
    </row>
    <row r="20" spans="2:7" ht="12.95" customHeight="1">
      <c r="B20" s="94">
        <v>7</v>
      </c>
      <c r="C20" s="77" t="s">
        <v>166</v>
      </c>
      <c r="D20" s="78">
        <v>77</v>
      </c>
      <c r="E20" s="78">
        <v>11600</v>
      </c>
      <c r="F20" s="76">
        <v>0</v>
      </c>
      <c r="G20" s="71">
        <v>0</v>
      </c>
    </row>
    <row r="21" spans="2:7" ht="12.95" customHeight="1">
      <c r="B21" s="81" t="s">
        <v>127</v>
      </c>
      <c r="C21" s="82"/>
      <c r="D21" s="83"/>
      <c r="E21" s="84"/>
      <c r="F21" s="85">
        <f>F5</f>
        <v>8842800</v>
      </c>
      <c r="G21" s="86"/>
    </row>
    <row r="22" spans="2:7">
      <c r="B22" s="87"/>
      <c r="C22" s="87"/>
      <c r="D22" s="87"/>
      <c r="E22" s="87"/>
      <c r="F22" s="88"/>
      <c r="G22" s="88"/>
    </row>
    <row r="23" spans="2:7">
      <c r="B23" s="87"/>
      <c r="C23" s="87"/>
      <c r="D23" s="87"/>
      <c r="E23" s="87"/>
      <c r="F23" s="88"/>
      <c r="G23" s="88"/>
    </row>
    <row r="24" spans="2:7">
      <c r="B24" s="89" t="s">
        <v>268</v>
      </c>
      <c r="C24" s="89"/>
      <c r="D24" s="90"/>
      <c r="E24" s="90"/>
      <c r="F24" s="91"/>
      <c r="G24" s="91"/>
    </row>
    <row r="25" spans="2:7">
      <c r="B25" s="89"/>
      <c r="C25" s="89"/>
      <c r="D25" s="90"/>
      <c r="E25" s="90"/>
      <c r="F25" s="91"/>
      <c r="G25" s="91"/>
    </row>
    <row r="26" spans="2:7">
      <c r="B26" s="90"/>
      <c r="C26" s="90"/>
      <c r="D26" s="90"/>
      <c r="E26" s="90"/>
      <c r="F26" s="91"/>
      <c r="G26" s="91"/>
    </row>
    <row r="27" spans="2:7">
      <c r="B27" s="90"/>
      <c r="C27" s="90"/>
      <c r="D27" s="90"/>
      <c r="E27" s="90"/>
      <c r="F27" s="91"/>
      <c r="G27" s="91"/>
    </row>
    <row r="28" spans="2:7">
      <c r="B28" s="89"/>
      <c r="C28" s="90"/>
      <c r="D28" s="90"/>
      <c r="E28" s="90"/>
      <c r="F28" s="91"/>
      <c r="G28" s="91"/>
    </row>
    <row r="29" spans="2:7">
      <c r="B29" s="90"/>
      <c r="C29" s="90"/>
      <c r="D29" s="90"/>
      <c r="E29" s="90"/>
      <c r="F29" s="91"/>
      <c r="G29" s="91"/>
    </row>
    <row r="30" spans="2:7">
      <c r="B30" s="90"/>
      <c r="C30" s="90"/>
      <c r="D30" s="90"/>
      <c r="E30" s="90"/>
      <c r="F30" s="91"/>
      <c r="G30" s="91"/>
    </row>
    <row r="31" spans="2:7">
      <c r="B31" s="90"/>
      <c r="C31" s="90"/>
      <c r="D31" s="90"/>
      <c r="E31" s="90"/>
      <c r="F31" s="91"/>
      <c r="G31" s="91"/>
    </row>
    <row r="32" spans="2:7">
      <c r="B32" s="90"/>
      <c r="C32" s="90"/>
      <c r="D32" s="90"/>
      <c r="E32" s="90"/>
      <c r="F32" s="91"/>
      <c r="G32" s="91"/>
    </row>
    <row r="33" spans="2:7">
      <c r="B33" s="90"/>
      <c r="C33" s="90"/>
      <c r="D33" s="90"/>
      <c r="E33" s="90"/>
      <c r="F33" s="91"/>
      <c r="G33" s="91"/>
    </row>
    <row r="34" spans="2:7">
      <c r="B34" s="90"/>
      <c r="C34" s="90"/>
      <c r="D34" s="90"/>
      <c r="E34" s="90"/>
      <c r="F34" s="91"/>
      <c r="G34" s="91"/>
    </row>
    <row r="35" spans="2:7">
      <c r="B35" s="90"/>
      <c r="C35" s="90"/>
      <c r="D35" s="90"/>
      <c r="E35" s="90"/>
      <c r="F35" s="91"/>
      <c r="G35" s="91"/>
    </row>
    <row r="36" spans="2:7">
      <c r="B36" s="90"/>
      <c r="C36" s="90"/>
      <c r="D36" s="90"/>
      <c r="E36" s="90"/>
      <c r="F36" s="91"/>
      <c r="G36" s="91"/>
    </row>
    <row r="37" spans="2:7">
      <c r="B37" s="90"/>
      <c r="C37" s="90"/>
      <c r="D37" s="90"/>
      <c r="E37" s="90"/>
      <c r="F37" s="91"/>
      <c r="G37" s="91"/>
    </row>
    <row r="38" spans="2:7">
      <c r="B38" s="90"/>
      <c r="C38" s="90"/>
      <c r="D38" s="90"/>
      <c r="E38" s="90"/>
      <c r="F38" s="91"/>
      <c r="G38" s="91"/>
    </row>
    <row r="39" spans="2:7">
      <c r="B39" s="90"/>
      <c r="C39" s="90"/>
      <c r="D39" s="90"/>
      <c r="E39" s="90"/>
      <c r="F39" s="91"/>
      <c r="G39" s="91"/>
    </row>
    <row r="40" spans="2:7">
      <c r="B40" s="90"/>
      <c r="C40" s="90"/>
      <c r="D40" s="90"/>
      <c r="E40" s="90"/>
      <c r="F40" s="91"/>
      <c r="G40" s="91"/>
    </row>
    <row r="41" spans="2:7">
      <c r="B41" s="90"/>
      <c r="C41" s="90"/>
      <c r="D41" s="90"/>
      <c r="E41" s="90"/>
      <c r="F41" s="91"/>
      <c r="G41" s="91"/>
    </row>
    <row r="42" spans="2:7">
      <c r="B42" s="90"/>
      <c r="C42" s="90"/>
      <c r="D42" s="90"/>
      <c r="E42" s="90"/>
      <c r="F42" s="91"/>
      <c r="G42" s="91"/>
    </row>
    <row r="43" spans="2:7">
      <c r="B43" s="90"/>
      <c r="C43" s="90"/>
      <c r="D43" s="90"/>
      <c r="E43" s="90"/>
      <c r="F43" s="91"/>
      <c r="G43" s="91"/>
    </row>
    <row r="44" spans="2:7">
      <c r="B44" s="90"/>
      <c r="C44" s="90"/>
      <c r="D44" s="90"/>
      <c r="E44" s="90"/>
      <c r="F44" s="91"/>
      <c r="G44" s="91"/>
    </row>
  </sheetData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J42"/>
  <sheetViews>
    <sheetView workbookViewId="0">
      <selection activeCell="K36" sqref="K36"/>
    </sheetView>
  </sheetViews>
  <sheetFormatPr defaultRowHeight="15"/>
  <cols>
    <col min="1" max="1" width="5.5703125" customWidth="1"/>
    <col min="2" max="2" width="4.140625" customWidth="1"/>
    <col min="3" max="3" width="34.7109375" customWidth="1"/>
    <col min="4" max="4" width="8.7109375" customWidth="1"/>
    <col min="6" max="6" width="10" bestFit="1" customWidth="1"/>
    <col min="10" max="10" width="11.28515625" bestFit="1" customWidth="1"/>
  </cols>
  <sheetData>
    <row r="2" spans="2:7" ht="18.75">
      <c r="B2" s="22" t="s">
        <v>167</v>
      </c>
      <c r="C2" s="22"/>
      <c r="D2" s="64"/>
      <c r="E2" s="64"/>
      <c r="F2" s="22"/>
      <c r="G2" s="22"/>
    </row>
    <row r="3" spans="2:7" ht="26.25">
      <c r="B3" s="110" t="s">
        <v>118</v>
      </c>
      <c r="C3" s="111" t="s">
        <v>168</v>
      </c>
      <c r="D3" s="112" t="s">
        <v>143</v>
      </c>
      <c r="E3" s="113" t="s">
        <v>144</v>
      </c>
      <c r="F3" s="114" t="s">
        <v>145</v>
      </c>
      <c r="G3" s="115" t="s">
        <v>146</v>
      </c>
    </row>
    <row r="4" spans="2:7" ht="12.95" customHeight="1">
      <c r="B4" s="116">
        <v>1</v>
      </c>
      <c r="C4" s="70" t="s">
        <v>169</v>
      </c>
      <c r="D4" s="70">
        <v>60</v>
      </c>
      <c r="E4" s="70">
        <v>12100</v>
      </c>
      <c r="F4" s="96"/>
      <c r="G4" s="117"/>
    </row>
    <row r="5" spans="2:7" ht="12.95" customHeight="1">
      <c r="B5" s="118" t="s">
        <v>148</v>
      </c>
      <c r="C5" s="97" t="s">
        <v>170</v>
      </c>
      <c r="D5" s="73">
        <v>601602</v>
      </c>
      <c r="E5" s="31">
        <f>E4+1</f>
        <v>12101</v>
      </c>
      <c r="F5" s="98"/>
      <c r="G5" s="119"/>
    </row>
    <row r="6" spans="2:7" ht="12.95" customHeight="1">
      <c r="B6" s="118" t="s">
        <v>150</v>
      </c>
      <c r="C6" s="97" t="s">
        <v>171</v>
      </c>
      <c r="D6" s="31"/>
      <c r="E6" s="31">
        <f t="shared" ref="E6:E9" si="0">E5+1</f>
        <v>12102</v>
      </c>
      <c r="F6" s="98"/>
      <c r="G6" s="119"/>
    </row>
    <row r="7" spans="2:7" ht="12.95" customHeight="1">
      <c r="B7" s="118" t="s">
        <v>152</v>
      </c>
      <c r="C7" s="97" t="s">
        <v>172</v>
      </c>
      <c r="D7" s="99" t="s">
        <v>173</v>
      </c>
      <c r="E7" s="31">
        <f t="shared" si="0"/>
        <v>12103</v>
      </c>
      <c r="F7" s="98"/>
      <c r="G7" s="119"/>
    </row>
    <row r="8" spans="2:7" ht="12.95" customHeight="1">
      <c r="B8" s="118" t="s">
        <v>174</v>
      </c>
      <c r="C8" s="97" t="s">
        <v>175</v>
      </c>
      <c r="D8" s="99"/>
      <c r="E8" s="31">
        <f t="shared" si="0"/>
        <v>12104</v>
      </c>
      <c r="F8" s="98"/>
      <c r="G8" s="119"/>
    </row>
    <row r="9" spans="2:7" ht="12.95" customHeight="1">
      <c r="B9" s="118" t="s">
        <v>176</v>
      </c>
      <c r="C9" s="97" t="s">
        <v>177</v>
      </c>
      <c r="D9" s="99" t="s">
        <v>178</v>
      </c>
      <c r="E9" s="31">
        <f t="shared" si="0"/>
        <v>12105</v>
      </c>
      <c r="F9" s="98"/>
      <c r="G9" s="119"/>
    </row>
    <row r="10" spans="2:7" ht="12.95" customHeight="1">
      <c r="B10" s="116">
        <v>2</v>
      </c>
      <c r="C10" s="70" t="s">
        <v>179</v>
      </c>
      <c r="D10" s="70">
        <v>64</v>
      </c>
      <c r="E10" s="70">
        <v>12200</v>
      </c>
      <c r="F10" s="100"/>
      <c r="G10" s="120"/>
    </row>
    <row r="11" spans="2:7" ht="12.95" customHeight="1">
      <c r="B11" s="118" t="s">
        <v>148</v>
      </c>
      <c r="C11" s="97" t="s">
        <v>180</v>
      </c>
      <c r="D11" s="31">
        <v>641</v>
      </c>
      <c r="E11" s="31">
        <v>12201</v>
      </c>
      <c r="F11" s="101"/>
      <c r="G11" s="121"/>
    </row>
    <row r="12" spans="2:7" ht="12.95" customHeight="1">
      <c r="B12" s="118" t="s">
        <v>150</v>
      </c>
      <c r="C12" s="97" t="s">
        <v>181</v>
      </c>
      <c r="D12" s="31">
        <v>644</v>
      </c>
      <c r="E12" s="31">
        <v>12202</v>
      </c>
      <c r="F12" s="32"/>
      <c r="G12" s="121"/>
    </row>
    <row r="13" spans="2:7" ht="12.95" customHeight="1">
      <c r="B13" s="116">
        <v>3</v>
      </c>
      <c r="C13" s="70" t="s">
        <v>182</v>
      </c>
      <c r="D13" s="70">
        <v>68</v>
      </c>
      <c r="E13" s="70">
        <v>12300</v>
      </c>
      <c r="F13" s="103"/>
      <c r="G13" s="122"/>
    </row>
    <row r="14" spans="2:7" ht="12.95" customHeight="1">
      <c r="B14" s="116">
        <v>4</v>
      </c>
      <c r="C14" s="70" t="s">
        <v>183</v>
      </c>
      <c r="D14" s="70">
        <v>61</v>
      </c>
      <c r="E14" s="70">
        <v>12400</v>
      </c>
      <c r="F14" s="104"/>
      <c r="G14" s="123">
        <f>SUM(G15:G26)+G29</f>
        <v>0</v>
      </c>
    </row>
    <row r="15" spans="2:7" ht="12.95" customHeight="1">
      <c r="B15" s="118" t="s">
        <v>148</v>
      </c>
      <c r="C15" s="97" t="s">
        <v>184</v>
      </c>
      <c r="D15" s="31"/>
      <c r="E15" s="31">
        <f>E14+1</f>
        <v>12401</v>
      </c>
      <c r="F15" s="105">
        <v>0</v>
      </c>
      <c r="G15" s="124">
        <v>0</v>
      </c>
    </row>
    <row r="16" spans="2:7" ht="12.95" customHeight="1">
      <c r="B16" s="118" t="s">
        <v>150</v>
      </c>
      <c r="C16" s="97" t="s">
        <v>185</v>
      </c>
      <c r="D16" s="31">
        <v>611</v>
      </c>
      <c r="E16" s="31">
        <f t="shared" ref="E16:E26" si="1">E15+1</f>
        <v>12402</v>
      </c>
      <c r="F16" s="32"/>
      <c r="G16" s="121"/>
    </row>
    <row r="17" spans="2:7" ht="12.95" customHeight="1">
      <c r="B17" s="118" t="s">
        <v>152</v>
      </c>
      <c r="C17" s="97" t="s">
        <v>155</v>
      </c>
      <c r="D17" s="31">
        <v>613</v>
      </c>
      <c r="E17" s="31">
        <f t="shared" si="1"/>
        <v>12403</v>
      </c>
      <c r="F17" s="32">
        <f>[1]Sheet2!$G$79</f>
        <v>669888</v>
      </c>
      <c r="G17" s="121"/>
    </row>
    <row r="18" spans="2:7" ht="12.95" customHeight="1">
      <c r="B18" s="118" t="s">
        <v>174</v>
      </c>
      <c r="C18" s="97" t="s">
        <v>186</v>
      </c>
      <c r="D18" s="31">
        <v>615</v>
      </c>
      <c r="E18" s="31">
        <f t="shared" si="1"/>
        <v>12404</v>
      </c>
      <c r="F18" s="32"/>
      <c r="G18" s="121"/>
    </row>
    <row r="19" spans="2:7" ht="12.95" customHeight="1">
      <c r="B19" s="118" t="s">
        <v>176</v>
      </c>
      <c r="C19" s="97" t="s">
        <v>187</v>
      </c>
      <c r="D19" s="31">
        <v>616</v>
      </c>
      <c r="E19" s="31">
        <f t="shared" si="1"/>
        <v>12405</v>
      </c>
      <c r="F19" s="32">
        <f>[1]Sheet2!$G$77</f>
        <v>64506</v>
      </c>
      <c r="G19" s="121"/>
    </row>
    <row r="20" spans="2:7" ht="12.95" customHeight="1">
      <c r="B20" s="118" t="s">
        <v>188</v>
      </c>
      <c r="C20" s="97" t="s">
        <v>270</v>
      </c>
      <c r="D20" s="31">
        <v>617</v>
      </c>
      <c r="E20" s="31">
        <f t="shared" si="1"/>
        <v>12406</v>
      </c>
      <c r="F20" s="32">
        <f>[1]Sheet2!$G$82</f>
        <v>30023</v>
      </c>
      <c r="G20" s="121"/>
    </row>
    <row r="21" spans="2:7" ht="12.95" customHeight="1">
      <c r="B21" s="118" t="s">
        <v>189</v>
      </c>
      <c r="C21" s="97" t="s">
        <v>190</v>
      </c>
      <c r="D21" s="31">
        <v>618</v>
      </c>
      <c r="E21" s="31">
        <f t="shared" si="1"/>
        <v>12407</v>
      </c>
      <c r="F21" s="32"/>
      <c r="G21" s="121"/>
    </row>
    <row r="22" spans="2:7" ht="12.95" customHeight="1">
      <c r="B22" s="118" t="s">
        <v>191</v>
      </c>
      <c r="C22" s="97" t="s">
        <v>192</v>
      </c>
      <c r="D22" s="31">
        <v>623</v>
      </c>
      <c r="E22" s="31">
        <f t="shared" si="1"/>
        <v>12408</v>
      </c>
      <c r="F22" s="32"/>
      <c r="G22" s="121"/>
    </row>
    <row r="23" spans="2:7" ht="12.95" customHeight="1">
      <c r="B23" s="118" t="s">
        <v>193</v>
      </c>
      <c r="C23" s="97" t="s">
        <v>271</v>
      </c>
      <c r="D23" s="31">
        <v>624</v>
      </c>
      <c r="E23" s="31">
        <f t="shared" si="1"/>
        <v>12409</v>
      </c>
      <c r="F23" s="102">
        <f>[1]Sheet2!$G$80</f>
        <v>1360653</v>
      </c>
      <c r="G23" s="121"/>
    </row>
    <row r="24" spans="2:7" ht="12.95" customHeight="1">
      <c r="B24" s="118" t="s">
        <v>194</v>
      </c>
      <c r="C24" s="97" t="s">
        <v>269</v>
      </c>
      <c r="D24" s="31">
        <v>625</v>
      </c>
      <c r="E24" s="31">
        <f t="shared" si="1"/>
        <v>12410</v>
      </c>
      <c r="F24" s="102">
        <f>[1]Sheet2!$G$75</f>
        <v>178000</v>
      </c>
      <c r="G24" s="121"/>
    </row>
    <row r="25" spans="2:7" ht="12.95" customHeight="1">
      <c r="B25" s="118" t="s">
        <v>195</v>
      </c>
      <c r="C25" s="97" t="s">
        <v>196</v>
      </c>
      <c r="D25" s="31">
        <v>626</v>
      </c>
      <c r="E25" s="31">
        <f t="shared" si="1"/>
        <v>12411</v>
      </c>
      <c r="F25" s="102">
        <f>[1]Sheet2!$G$78</f>
        <v>367667</v>
      </c>
      <c r="G25" s="121"/>
    </row>
    <row r="26" spans="2:7" ht="12.95" customHeight="1">
      <c r="B26" s="118" t="s">
        <v>197</v>
      </c>
      <c r="C26" s="97" t="s">
        <v>198</v>
      </c>
      <c r="D26" s="31">
        <v>627</v>
      </c>
      <c r="E26" s="31">
        <f t="shared" si="1"/>
        <v>12412</v>
      </c>
      <c r="F26" s="106">
        <f>F27+F28</f>
        <v>0</v>
      </c>
      <c r="G26" s="124">
        <f>G27+G28</f>
        <v>0</v>
      </c>
    </row>
    <row r="27" spans="2:7" ht="12.95" customHeight="1">
      <c r="B27" s="118"/>
      <c r="C27" s="107" t="s">
        <v>199</v>
      </c>
      <c r="D27" s="31">
        <v>6271</v>
      </c>
      <c r="E27" s="31">
        <v>124121</v>
      </c>
      <c r="F27" s="102"/>
      <c r="G27" s="121"/>
    </row>
    <row r="28" spans="2:7" ht="12.95" customHeight="1">
      <c r="B28" s="118"/>
      <c r="C28" s="107" t="s">
        <v>200</v>
      </c>
      <c r="D28" s="31">
        <v>6272</v>
      </c>
      <c r="E28" s="31">
        <v>124122</v>
      </c>
      <c r="F28" s="102"/>
      <c r="G28" s="121"/>
    </row>
    <row r="29" spans="2:7" ht="12.95" customHeight="1">
      <c r="B29" s="129" t="s">
        <v>201</v>
      </c>
      <c r="C29" s="97" t="s">
        <v>182</v>
      </c>
      <c r="D29" s="31">
        <v>628</v>
      </c>
      <c r="E29" s="31">
        <v>12413</v>
      </c>
      <c r="F29" s="102">
        <f>[1]Sheet2!$G$74</f>
        <v>3281045</v>
      </c>
      <c r="G29" s="121"/>
    </row>
    <row r="30" spans="2:7" ht="12.95" customHeight="1">
      <c r="B30" s="130">
        <v>5</v>
      </c>
      <c r="C30" s="70" t="s">
        <v>202</v>
      </c>
      <c r="D30" s="70">
        <v>63</v>
      </c>
      <c r="E30" s="70">
        <v>12500</v>
      </c>
      <c r="F30" s="104">
        <v>0</v>
      </c>
      <c r="G30" s="123">
        <f>SUM(G31:G34)</f>
        <v>0</v>
      </c>
    </row>
    <row r="31" spans="2:7" ht="12.95" customHeight="1">
      <c r="B31" s="129" t="s">
        <v>148</v>
      </c>
      <c r="C31" s="97" t="s">
        <v>203</v>
      </c>
      <c r="D31" s="31">
        <v>632</v>
      </c>
      <c r="E31" s="31">
        <f>E30+1</f>
        <v>12501</v>
      </c>
      <c r="F31" s="32"/>
      <c r="G31" s="121"/>
    </row>
    <row r="32" spans="2:7" ht="12.95" customHeight="1">
      <c r="B32" s="129" t="s">
        <v>150</v>
      </c>
      <c r="C32" s="97" t="s">
        <v>204</v>
      </c>
      <c r="D32" s="31">
        <v>633</v>
      </c>
      <c r="E32" s="31">
        <f t="shared" ref="E32:E34" si="2">E31+1</f>
        <v>12502</v>
      </c>
      <c r="F32" s="102"/>
      <c r="G32" s="121"/>
    </row>
    <row r="33" spans="2:10" ht="12.95" customHeight="1">
      <c r="B33" s="129" t="s">
        <v>152</v>
      </c>
      <c r="C33" s="97" t="s">
        <v>205</v>
      </c>
      <c r="D33" s="31">
        <v>634</v>
      </c>
      <c r="E33" s="31">
        <f t="shared" si="2"/>
        <v>12503</v>
      </c>
      <c r="F33" s="32">
        <f>[1]Sheet2!$G$81</f>
        <v>3920</v>
      </c>
      <c r="G33" s="121"/>
    </row>
    <row r="34" spans="2:10" ht="12.95" customHeight="1">
      <c r="B34" s="129" t="s">
        <v>174</v>
      </c>
      <c r="C34" s="97" t="s">
        <v>206</v>
      </c>
      <c r="D34" s="73">
        <v>635638</v>
      </c>
      <c r="E34" s="31">
        <f t="shared" si="2"/>
        <v>12504</v>
      </c>
      <c r="F34" s="32"/>
      <c r="G34" s="121"/>
    </row>
    <row r="35" spans="2:10" ht="12.95" customHeight="1">
      <c r="B35" s="125" t="s">
        <v>127</v>
      </c>
      <c r="C35" s="126"/>
      <c r="D35" s="126"/>
      <c r="E35" s="126"/>
      <c r="F35" s="127">
        <f>F17+F19+F20+F24+F26+F25+F29+F33+F23</f>
        <v>5955702</v>
      </c>
      <c r="G35" s="128">
        <f>G4+G10+G13+G14+G30</f>
        <v>0</v>
      </c>
      <c r="J35" s="155"/>
    </row>
    <row r="36" spans="2:10">
      <c r="B36" s="31"/>
      <c r="C36" s="31"/>
      <c r="D36" s="31"/>
      <c r="E36" s="31"/>
      <c r="F36" s="32"/>
      <c r="G36" s="32"/>
    </row>
    <row r="37" spans="2:10">
      <c r="B37" s="108"/>
      <c r="C37" s="108"/>
      <c r="D37" s="108"/>
      <c r="E37" s="108"/>
      <c r="F37" s="109"/>
      <c r="G37" s="109"/>
    </row>
    <row r="38" spans="2:10">
      <c r="B38" s="89" t="s">
        <v>268</v>
      </c>
      <c r="C38" s="108"/>
      <c r="D38" s="108"/>
      <c r="E38" s="108"/>
      <c r="F38" s="109"/>
      <c r="G38" s="109"/>
    </row>
    <row r="39" spans="2:10">
      <c r="B39" s="89"/>
      <c r="C39" s="108"/>
      <c r="D39" s="108"/>
      <c r="E39" s="108"/>
      <c r="F39" s="109"/>
      <c r="G39" s="109"/>
    </row>
    <row r="40" spans="2:10">
      <c r="B40" s="108"/>
      <c r="C40" s="108"/>
      <c r="D40" s="108"/>
      <c r="E40" s="108"/>
      <c r="F40" s="109"/>
      <c r="G40" s="109"/>
    </row>
    <row r="41" spans="2:10">
      <c r="B41" s="108"/>
      <c r="C41" s="108"/>
      <c r="D41" s="108"/>
      <c r="E41" s="108"/>
      <c r="F41" s="109"/>
      <c r="G41" s="109"/>
    </row>
    <row r="42" spans="2:10">
      <c r="B42" s="89"/>
      <c r="C42" s="108"/>
      <c r="D42" s="108"/>
      <c r="E42" s="108"/>
      <c r="F42" s="109"/>
      <c r="G42" s="109"/>
    </row>
  </sheetData>
  <pageMargins left="0.7" right="0.7" top="0.75" bottom="0.75" header="0.3" footer="0.3"/>
  <pageSetup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Z87"/>
  <sheetViews>
    <sheetView workbookViewId="0">
      <selection activeCell="E53" sqref="E53"/>
    </sheetView>
  </sheetViews>
  <sheetFormatPr defaultRowHeight="15"/>
  <cols>
    <col min="2" max="2" width="4.85546875" customWidth="1"/>
    <col min="3" max="3" width="31.28515625" customWidth="1"/>
    <col min="4" max="4" width="19.140625" customWidth="1"/>
    <col min="5" max="5" width="15.5703125" customWidth="1"/>
    <col min="18" max="18" width="11.5703125" customWidth="1"/>
    <col min="26" max="26" width="12" customWidth="1"/>
  </cols>
  <sheetData>
    <row r="2" spans="2:16" ht="15.75" customHeight="1">
      <c r="C2" t="str">
        <f>'CASH '!C2</f>
        <v>Mikronjesia ___Farmaci Emira-2011 shpk________________________</v>
      </c>
    </row>
    <row r="3" spans="2:16" ht="14.25" customHeight="1">
      <c r="C3" t="s">
        <v>272</v>
      </c>
    </row>
    <row r="4" spans="2:16" ht="10.5" customHeight="1"/>
    <row r="5" spans="2:16" ht="14.25" customHeight="1">
      <c r="B5" s="22" t="s">
        <v>210</v>
      </c>
      <c r="C5" s="22"/>
      <c r="D5" s="64"/>
      <c r="E5" s="64"/>
      <c r="H5" s="131"/>
      <c r="I5" s="131"/>
      <c r="J5" s="132"/>
    </row>
    <row r="6" spans="2:16" ht="12.95" customHeight="1">
      <c r="B6" s="141" t="s">
        <v>118</v>
      </c>
      <c r="C6" s="142"/>
      <c r="D6" s="142" t="s">
        <v>211</v>
      </c>
      <c r="E6" s="143" t="s">
        <v>212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6" ht="12.95" customHeight="1">
      <c r="B7" s="144">
        <v>1</v>
      </c>
      <c r="C7" s="31" t="s">
        <v>213</v>
      </c>
      <c r="D7" s="31" t="s">
        <v>214</v>
      </c>
      <c r="E7" s="145"/>
    </row>
    <row r="8" spans="2:16" ht="12.95" customHeight="1">
      <c r="B8" s="144">
        <f>B7+1</f>
        <v>2</v>
      </c>
      <c r="C8" s="31" t="s">
        <v>213</v>
      </c>
      <c r="D8" s="138" t="s">
        <v>215</v>
      </c>
      <c r="E8" s="145"/>
    </row>
    <row r="9" spans="2:16" ht="12.95" customHeight="1">
      <c r="B9" s="144">
        <f t="shared" ref="B9:B14" si="0">B8+1</f>
        <v>3</v>
      </c>
      <c r="C9" s="31" t="s">
        <v>213</v>
      </c>
      <c r="D9" s="138" t="s">
        <v>216</v>
      </c>
      <c r="E9" s="145"/>
      <c r="I9" s="58"/>
    </row>
    <row r="10" spans="2:16" ht="12.95" customHeight="1">
      <c r="B10" s="144">
        <f t="shared" si="0"/>
        <v>4</v>
      </c>
      <c r="C10" s="31" t="s">
        <v>213</v>
      </c>
      <c r="D10" s="138" t="s">
        <v>217</v>
      </c>
      <c r="E10" s="145"/>
    </row>
    <row r="11" spans="2:16" ht="12.95" customHeight="1">
      <c r="B11" s="144">
        <f t="shared" si="0"/>
        <v>5</v>
      </c>
      <c r="C11" s="31" t="s">
        <v>213</v>
      </c>
      <c r="D11" s="138" t="s">
        <v>218</v>
      </c>
      <c r="E11" s="145"/>
    </row>
    <row r="12" spans="2:16" ht="12.95" customHeight="1">
      <c r="B12" s="144">
        <f t="shared" si="0"/>
        <v>6</v>
      </c>
      <c r="C12" s="31" t="s">
        <v>213</v>
      </c>
      <c r="D12" s="138" t="s">
        <v>219</v>
      </c>
      <c r="E12" s="145"/>
    </row>
    <row r="13" spans="2:16" ht="12.95" customHeight="1">
      <c r="B13" s="144">
        <f t="shared" si="0"/>
        <v>7</v>
      </c>
      <c r="C13" s="31" t="s">
        <v>213</v>
      </c>
      <c r="D13" s="138" t="s">
        <v>220</v>
      </c>
      <c r="E13" s="145"/>
    </row>
    <row r="14" spans="2:16" ht="12.95" customHeight="1">
      <c r="B14" s="144">
        <f t="shared" si="0"/>
        <v>8</v>
      </c>
      <c r="C14" s="31" t="s">
        <v>213</v>
      </c>
      <c r="D14" s="138" t="s">
        <v>221</v>
      </c>
      <c r="E14" s="145"/>
    </row>
    <row r="15" spans="2:16" ht="12.95" customHeight="1">
      <c r="B15" s="146" t="s">
        <v>2</v>
      </c>
      <c r="C15" s="69" t="s">
        <v>222</v>
      </c>
      <c r="D15" s="31"/>
      <c r="E15" s="123">
        <f>SUM(E7:E14)</f>
        <v>0</v>
      </c>
    </row>
    <row r="16" spans="2:16" ht="12.95" customHeight="1">
      <c r="B16" s="144">
        <v>9</v>
      </c>
      <c r="C16" s="31" t="s">
        <v>223</v>
      </c>
      <c r="D16" s="138" t="s">
        <v>224</v>
      </c>
      <c r="E16" s="145"/>
    </row>
    <row r="17" spans="2:25" ht="12.95" customHeight="1">
      <c r="B17" s="144">
        <f>B16+1</f>
        <v>10</v>
      </c>
      <c r="C17" s="31" t="s">
        <v>223</v>
      </c>
      <c r="D17" s="138" t="s">
        <v>225</v>
      </c>
      <c r="E17" s="145"/>
    </row>
    <row r="18" spans="2:25" ht="12.95" customHeight="1">
      <c r="B18" s="144">
        <f t="shared" ref="B18" si="1">B17+1</f>
        <v>11</v>
      </c>
      <c r="C18" s="31" t="s">
        <v>223</v>
      </c>
      <c r="D18" s="138" t="s">
        <v>226</v>
      </c>
      <c r="E18" s="145"/>
    </row>
    <row r="19" spans="2:25" ht="12.95" customHeight="1">
      <c r="B19" s="146" t="s">
        <v>14</v>
      </c>
      <c r="C19" s="69" t="s">
        <v>227</v>
      </c>
      <c r="D19" s="31"/>
      <c r="E19" s="123">
        <f>SUM(E16:E18)</f>
        <v>0</v>
      </c>
    </row>
    <row r="20" spans="2:25" ht="12.95" customHeight="1">
      <c r="B20" s="144">
        <v>12</v>
      </c>
      <c r="C20" s="31" t="s">
        <v>228</v>
      </c>
      <c r="D20" s="138" t="s">
        <v>229</v>
      </c>
      <c r="E20" s="145"/>
    </row>
    <row r="21" spans="2:25" ht="12.95" customHeight="1">
      <c r="B21" s="144">
        <f>B20+1</f>
        <v>13</v>
      </c>
      <c r="C21" s="31" t="s">
        <v>228</v>
      </c>
      <c r="D21" s="138" t="s">
        <v>230</v>
      </c>
      <c r="E21" s="145"/>
    </row>
    <row r="22" spans="2:25" ht="12.95" customHeight="1">
      <c r="B22" s="144">
        <f t="shared" ref="B22:B27" si="2">B21+1</f>
        <v>14</v>
      </c>
      <c r="C22" s="31" t="s">
        <v>228</v>
      </c>
      <c r="D22" s="138" t="s">
        <v>231</v>
      </c>
      <c r="E22" s="145"/>
      <c r="R22" s="133"/>
    </row>
    <row r="23" spans="2:25" ht="34.5" customHeight="1">
      <c r="B23" s="144">
        <f t="shared" si="2"/>
        <v>15</v>
      </c>
      <c r="C23" s="31" t="s">
        <v>228</v>
      </c>
      <c r="D23" s="138" t="s">
        <v>232</v>
      </c>
      <c r="E23" s="145"/>
      <c r="H23" s="134"/>
      <c r="I23" s="30"/>
      <c r="J23" s="134"/>
      <c r="N23" s="134"/>
      <c r="R23" s="133"/>
    </row>
    <row r="24" spans="2:25" ht="12.95" customHeight="1">
      <c r="B24" s="144">
        <f t="shared" si="2"/>
        <v>16</v>
      </c>
      <c r="C24" s="31" t="s">
        <v>228</v>
      </c>
      <c r="D24" s="138" t="s">
        <v>233</v>
      </c>
      <c r="E24" s="145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 t="s">
        <v>207</v>
      </c>
      <c r="Y24" s="58"/>
    </row>
    <row r="25" spans="2:25" ht="12.95" customHeight="1">
      <c r="B25" s="144">
        <f t="shared" si="2"/>
        <v>17</v>
      </c>
      <c r="C25" s="31" t="s">
        <v>228</v>
      </c>
      <c r="D25" s="138" t="s">
        <v>234</v>
      </c>
      <c r="E25" s="145"/>
    </row>
    <row r="26" spans="2:25" ht="12.95" customHeight="1">
      <c r="B26" s="144">
        <f t="shared" si="2"/>
        <v>18</v>
      </c>
      <c r="C26" s="31" t="s">
        <v>228</v>
      </c>
      <c r="D26" s="138" t="s">
        <v>235</v>
      </c>
      <c r="E26" s="145"/>
    </row>
    <row r="27" spans="2:25" ht="12.95" customHeight="1">
      <c r="B27" s="144">
        <f t="shared" si="2"/>
        <v>19</v>
      </c>
      <c r="C27" s="31" t="s">
        <v>228</v>
      </c>
      <c r="D27" s="138" t="s">
        <v>236</v>
      </c>
      <c r="E27" s="145"/>
    </row>
    <row r="28" spans="2:25" ht="12.95" customHeight="1">
      <c r="B28" s="146" t="s">
        <v>50</v>
      </c>
      <c r="C28" s="69" t="s">
        <v>237</v>
      </c>
      <c r="D28" s="31"/>
      <c r="E28" s="123">
        <f>SUM(E20:E27)</f>
        <v>0</v>
      </c>
    </row>
    <row r="29" spans="2:25" ht="12.95" customHeight="1">
      <c r="B29" s="144">
        <v>20</v>
      </c>
      <c r="C29" s="31" t="s">
        <v>238</v>
      </c>
      <c r="D29" s="138" t="s">
        <v>239</v>
      </c>
      <c r="E29" s="145"/>
    </row>
    <row r="30" spans="2:25" ht="12.95" customHeight="1">
      <c r="B30" s="144">
        <f>B29+1</f>
        <v>21</v>
      </c>
      <c r="C30" s="31" t="s">
        <v>238</v>
      </c>
      <c r="D30" s="138" t="s">
        <v>240</v>
      </c>
      <c r="E30" s="145"/>
      <c r="Y30">
        <f>Z50</f>
        <v>0</v>
      </c>
    </row>
    <row r="31" spans="2:25" ht="12.95" customHeight="1">
      <c r="B31" s="144">
        <f t="shared" ref="B31:B32" si="3">B30+1</f>
        <v>22</v>
      </c>
      <c r="C31" s="31" t="s">
        <v>238</v>
      </c>
      <c r="D31" s="138" t="s">
        <v>241</v>
      </c>
      <c r="E31" s="145"/>
    </row>
    <row r="32" spans="2:25" ht="12.95" customHeight="1">
      <c r="B32" s="144">
        <f t="shared" si="3"/>
        <v>23</v>
      </c>
      <c r="C32" s="31" t="s">
        <v>238</v>
      </c>
      <c r="D32" s="138" t="s">
        <v>242</v>
      </c>
      <c r="E32" s="145"/>
    </row>
    <row r="33" spans="2:26" ht="12.95" customHeight="1">
      <c r="B33" s="146" t="s">
        <v>243</v>
      </c>
      <c r="C33" s="69" t="s">
        <v>244</v>
      </c>
      <c r="D33" s="31"/>
      <c r="E33" s="123">
        <f>SUM(E29:E32)</f>
        <v>0</v>
      </c>
    </row>
    <row r="34" spans="2:26" ht="12.95" customHeight="1">
      <c r="B34" s="144">
        <v>24</v>
      </c>
      <c r="C34" s="31" t="s">
        <v>245</v>
      </c>
      <c r="D34" s="138" t="s">
        <v>246</v>
      </c>
      <c r="E34" s="145"/>
    </row>
    <row r="35" spans="2:26" ht="12.95" customHeight="1">
      <c r="B35" s="144">
        <f>B34+1</f>
        <v>25</v>
      </c>
      <c r="C35" s="31" t="s">
        <v>245</v>
      </c>
      <c r="D35" s="138" t="s">
        <v>247</v>
      </c>
      <c r="E35" s="145"/>
    </row>
    <row r="36" spans="2:26" ht="12.95" customHeight="1">
      <c r="B36" s="144">
        <f t="shared" ref="B36:B44" si="4">B35+1</f>
        <v>26</v>
      </c>
      <c r="C36" s="31" t="s">
        <v>245</v>
      </c>
      <c r="D36" s="138" t="s">
        <v>248</v>
      </c>
      <c r="E36" s="145"/>
    </row>
    <row r="37" spans="2:26" ht="12.95" customHeight="1">
      <c r="B37" s="144">
        <f t="shared" si="4"/>
        <v>27</v>
      </c>
      <c r="C37" s="31" t="s">
        <v>245</v>
      </c>
      <c r="D37" s="138" t="s">
        <v>249</v>
      </c>
      <c r="E37" s="145"/>
    </row>
    <row r="38" spans="2:26" ht="12.95" customHeight="1">
      <c r="B38" s="144">
        <f t="shared" si="4"/>
        <v>28</v>
      </c>
      <c r="C38" s="31" t="s">
        <v>245</v>
      </c>
      <c r="D38" s="138" t="s">
        <v>250</v>
      </c>
      <c r="E38" s="145"/>
    </row>
    <row r="39" spans="2:26" ht="12.95" customHeight="1">
      <c r="B39" s="144">
        <f t="shared" si="4"/>
        <v>29</v>
      </c>
      <c r="C39" s="31" t="s">
        <v>245</v>
      </c>
      <c r="D39" s="138" t="s">
        <v>251</v>
      </c>
      <c r="E39" s="145"/>
    </row>
    <row r="40" spans="2:26" ht="12.95" customHeight="1">
      <c r="B40" s="144">
        <f t="shared" si="4"/>
        <v>30</v>
      </c>
      <c r="C40" s="31" t="s">
        <v>245</v>
      </c>
      <c r="D40" s="138" t="s">
        <v>252</v>
      </c>
      <c r="E40" s="145"/>
    </row>
    <row r="41" spans="2:26" ht="13.5" customHeight="1">
      <c r="B41" s="144">
        <f t="shared" si="4"/>
        <v>31</v>
      </c>
      <c r="C41" s="31" t="s">
        <v>245</v>
      </c>
      <c r="D41" s="138" t="s">
        <v>253</v>
      </c>
      <c r="E41" s="145"/>
    </row>
    <row r="42" spans="2:26" ht="12.75" hidden="1" customHeight="1">
      <c r="B42" s="144">
        <f t="shared" si="4"/>
        <v>32</v>
      </c>
      <c r="C42" s="31" t="s">
        <v>245</v>
      </c>
      <c r="D42" s="138" t="s">
        <v>254</v>
      </c>
      <c r="E42" s="145"/>
      <c r="X42">
        <f t="shared" ref="X42:Y42" si="5">SUM(X25:X41)</f>
        <v>0</v>
      </c>
      <c r="Y42">
        <f t="shared" si="5"/>
        <v>0</v>
      </c>
      <c r="Z42" s="58"/>
    </row>
    <row r="43" spans="2:26" ht="32.25" customHeight="1">
      <c r="B43" s="144">
        <f t="shared" si="4"/>
        <v>33</v>
      </c>
      <c r="C43" s="31" t="s">
        <v>245</v>
      </c>
      <c r="D43" s="138" t="s">
        <v>255</v>
      </c>
      <c r="E43" s="145"/>
      <c r="G43" s="134"/>
      <c r="I43" s="134"/>
      <c r="K43" s="134"/>
      <c r="M43" s="134"/>
      <c r="O43" s="134"/>
      <c r="Q43" s="134"/>
      <c r="W43" s="134"/>
      <c r="Y43" s="134">
        <f>Y42+X42</f>
        <v>0</v>
      </c>
      <c r="Z43" s="133">
        <f>Y43+W43+S43+Q43+O43+M43+K43+I43+G43+U43+E43</f>
        <v>0</v>
      </c>
    </row>
    <row r="44" spans="2:26" ht="12.95" customHeight="1">
      <c r="B44" s="144">
        <f t="shared" si="4"/>
        <v>34</v>
      </c>
      <c r="C44" s="31" t="s">
        <v>245</v>
      </c>
      <c r="D44" s="138" t="s">
        <v>256</v>
      </c>
      <c r="E44" s="145">
        <f>Rezultati!E6</f>
        <v>1670479</v>
      </c>
      <c r="F44" s="58"/>
      <c r="G44" s="58"/>
      <c r="H44" s="58"/>
      <c r="I44" s="58"/>
      <c r="J44" s="58"/>
      <c r="K44" s="135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 t="s">
        <v>208</v>
      </c>
      <c r="Y44" s="58"/>
      <c r="Z44" s="58" t="s">
        <v>209</v>
      </c>
    </row>
    <row r="45" spans="2:26" ht="12.95" customHeight="1">
      <c r="B45" s="147" t="s">
        <v>257</v>
      </c>
      <c r="C45" s="139" t="s">
        <v>258</v>
      </c>
      <c r="D45" s="139"/>
      <c r="E45" s="148">
        <f>E44</f>
        <v>1670479</v>
      </c>
      <c r="F45" s="58"/>
    </row>
    <row r="46" spans="2:26" ht="12.95" customHeight="1">
      <c r="B46" s="144"/>
      <c r="C46" s="31"/>
      <c r="D46" s="31"/>
      <c r="E46" s="145"/>
    </row>
    <row r="47" spans="2:26" ht="12.95" customHeight="1">
      <c r="B47" s="149" t="s">
        <v>266</v>
      </c>
      <c r="C47" s="84"/>
      <c r="D47" s="84"/>
      <c r="E47" s="150" t="s">
        <v>259</v>
      </c>
    </row>
    <row r="48" spans="2:26" ht="12.95" customHeight="1">
      <c r="B48" s="151" t="s">
        <v>260</v>
      </c>
      <c r="C48" s="31"/>
      <c r="D48" s="140"/>
      <c r="E48" s="145">
        <v>1</v>
      </c>
    </row>
    <row r="49" spans="2:26" ht="12.95" customHeight="1">
      <c r="B49" s="151" t="s">
        <v>261</v>
      </c>
      <c r="C49" s="31"/>
      <c r="D49" s="140"/>
      <c r="E49" s="145"/>
    </row>
    <row r="50" spans="2:26" ht="12.95" customHeight="1">
      <c r="B50" s="151" t="s">
        <v>262</v>
      </c>
      <c r="C50" s="31"/>
      <c r="D50" s="140"/>
      <c r="E50" s="145"/>
      <c r="X50">
        <f>H80</f>
        <v>0</v>
      </c>
      <c r="Z50">
        <f>V50-X50</f>
        <v>0</v>
      </c>
    </row>
    <row r="51" spans="2:26" ht="12.95" customHeight="1">
      <c r="B51" s="151" t="s">
        <v>263</v>
      </c>
      <c r="C51" s="31"/>
      <c r="D51" s="140"/>
      <c r="E51" s="145"/>
    </row>
    <row r="52" spans="2:26" ht="12.95" customHeight="1">
      <c r="B52" s="151" t="s">
        <v>264</v>
      </c>
      <c r="C52" s="31"/>
      <c r="D52" s="140"/>
      <c r="E52" s="145"/>
    </row>
    <row r="53" spans="2:26" ht="12.95" customHeight="1">
      <c r="B53" s="152" t="s">
        <v>265</v>
      </c>
      <c r="C53" s="153"/>
      <c r="D53" s="153"/>
      <c r="E53" s="154">
        <f>SUM(E48:E52)</f>
        <v>1</v>
      </c>
    </row>
    <row r="54" spans="2:26" ht="12.95" customHeight="1"/>
    <row r="55" spans="2:26" ht="12.95" customHeight="1"/>
    <row r="56" spans="2:26" ht="12.95" customHeight="1"/>
    <row r="57" spans="2:26" ht="12.95" customHeight="1"/>
    <row r="58" spans="2:26" ht="12.95" customHeight="1"/>
    <row r="59" spans="2:26" ht="12.95" customHeight="1"/>
    <row r="60" spans="2:26" ht="12.95" customHeight="1"/>
    <row r="61" spans="2:26" ht="12.95" customHeight="1"/>
    <row r="62" spans="2:26" ht="12.95" customHeight="1"/>
    <row r="63" spans="2:26" ht="12.95" customHeight="1"/>
    <row r="64" spans="2:26" ht="12.95" customHeight="1">
      <c r="H64" s="58"/>
      <c r="I64" s="58"/>
      <c r="S64" s="137"/>
    </row>
    <row r="65" spans="7:19" ht="12.95" customHeight="1">
      <c r="K65" s="136"/>
      <c r="M65" s="58"/>
      <c r="S65" s="137"/>
    </row>
    <row r="66" spans="7:19" ht="12.95" customHeight="1">
      <c r="H66" s="58"/>
      <c r="I66" s="58"/>
      <c r="K66" s="136"/>
    </row>
    <row r="67" spans="7:19" ht="12.95" customHeight="1">
      <c r="K67" s="136"/>
    </row>
    <row r="68" spans="7:19" ht="12.95" customHeight="1">
      <c r="K68" s="58"/>
    </row>
    <row r="69" spans="7:19" ht="12.95" customHeight="1">
      <c r="K69" s="136"/>
      <c r="P69" s="58"/>
      <c r="R69" s="58"/>
    </row>
    <row r="70" spans="7:19" ht="12.95" customHeight="1">
      <c r="K70" s="136"/>
    </row>
    <row r="71" spans="7:19" ht="12.95" customHeight="1">
      <c r="K71" s="136"/>
    </row>
    <row r="72" spans="7:19" ht="12.95" customHeight="1">
      <c r="K72" s="136"/>
    </row>
    <row r="73" spans="7:19" ht="12.95" customHeight="1">
      <c r="K73" s="136"/>
      <c r="M73" s="58"/>
      <c r="Q73" s="58"/>
    </row>
    <row r="74" spans="7:19" ht="12.95" customHeight="1">
      <c r="K74" s="58"/>
    </row>
    <row r="75" spans="7:19" ht="12.95" customHeight="1">
      <c r="G75" s="136"/>
      <c r="K75" s="136"/>
      <c r="N75" s="58"/>
      <c r="O75" s="58"/>
      <c r="R75" s="58"/>
    </row>
    <row r="76" spans="7:19" ht="12.95" customHeight="1">
      <c r="K76" s="136"/>
      <c r="L76" s="58"/>
      <c r="M76" s="58"/>
      <c r="O76" s="58"/>
    </row>
    <row r="77" spans="7:19" ht="12.95" customHeight="1">
      <c r="I77" s="136"/>
      <c r="K77" s="58"/>
      <c r="M77" s="58"/>
    </row>
    <row r="78" spans="7:19" ht="12.95" customHeight="1">
      <c r="H78" s="58"/>
      <c r="I78" s="58"/>
      <c r="L78" s="58"/>
    </row>
    <row r="79" spans="7:19" ht="12.95" customHeight="1"/>
    <row r="80" spans="7:19" ht="12.95" customHeight="1">
      <c r="Q80" s="58"/>
      <c r="R80" s="58"/>
    </row>
    <row r="81" spans="8:15" ht="12.95" customHeight="1">
      <c r="H81" s="58"/>
    </row>
    <row r="82" spans="8:15">
      <c r="L82" s="58"/>
      <c r="M82" s="58"/>
      <c r="O82" s="58"/>
    </row>
    <row r="83" spans="8:15">
      <c r="K83" s="58"/>
    </row>
    <row r="87" spans="8:15">
      <c r="O87" s="58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kopertina </vt:lpstr>
      <vt:lpstr>Aktivi</vt:lpstr>
      <vt:lpstr>Pasivi</vt:lpstr>
      <vt:lpstr>Rezultati</vt:lpstr>
      <vt:lpstr>CASH </vt:lpstr>
      <vt:lpstr>AMORTIZ A</vt:lpstr>
      <vt:lpstr>pasq 1</vt:lpstr>
      <vt:lpstr>pasq 2</vt:lpstr>
      <vt:lpstr>pasq 3</vt:lpstr>
      <vt:lpstr>Sheet1</vt:lpstr>
      <vt:lpstr>Sheet2</vt:lpstr>
      <vt:lpstr>AAM</vt:lpstr>
      <vt:lpstr>ANEX</vt:lpstr>
      <vt:lpstr>Anex </vt:lpstr>
      <vt:lpstr>Aktivi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renato.qoshja</cp:lastModifiedBy>
  <cp:lastPrinted>2009-07-19T11:16:03Z</cp:lastPrinted>
  <dcterms:created xsi:type="dcterms:W3CDTF">2009-07-12T19:50:56Z</dcterms:created>
  <dcterms:modified xsi:type="dcterms:W3CDTF">2014-07-12T09:05:38Z</dcterms:modified>
</cp:coreProperties>
</file>