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3256" windowHeight="13176" tabRatio="823" activeTab="3"/>
  </bookViews>
  <sheets>
    <sheet name="Kop." sheetId="1" r:id="rId1"/>
    <sheet name="Aktivet" sheetId="4" r:id="rId2"/>
    <sheet name="Pasivet" sheetId="14" r:id="rId3"/>
    <sheet name="PASH" sheetId="15" r:id="rId4"/>
    <sheet name="FLUKSI  1" sheetId="30" r:id="rId5"/>
    <sheet name="Ndihmese Fluksi" sheetId="26" r:id="rId6"/>
    <sheet name="Kapitali" sheetId="25" r:id="rId7"/>
    <sheet name="Shenimet Spjeguse" sheetId="29" r:id="rId8"/>
    <sheet name="Fluksi 2" sheetId="18" r:id="rId9"/>
    <sheet name="pasqyra" sheetId="31" r:id="rId10"/>
    <sheet name="Sheet1" sheetId="32" r:id="rId11"/>
  </sheets>
  <externalReferences>
    <externalReference r:id="rId1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9">pasqyra!$A$1:$R$39</definedName>
    <definedName name="_xlnm.Print_Area" localSheetId="10">Sheet1!$A$1:$I$118</definedName>
  </definedNames>
  <calcPr calcId="181029"/>
</workbook>
</file>

<file path=xl/calcChain.xml><?xml version="1.0" encoding="utf-8"?>
<calcChain xmlns="http://schemas.openxmlformats.org/spreadsheetml/2006/main">
  <c r="R41" i="4"/>
  <c r="Q86"/>
  <c r="Q87"/>
  <c r="Q88"/>
  <c r="Q85"/>
  <c r="N86"/>
  <c r="N87"/>
  <c r="N88"/>
  <c r="N85"/>
  <c r="P86"/>
  <c r="P87"/>
  <c r="P85"/>
  <c r="Q95" l="1"/>
  <c r="N95"/>
  <c r="R51" i="15"/>
  <c r="R59"/>
  <c r="F21" i="14"/>
  <c r="G21"/>
  <c r="Q38"/>
  <c r="F42"/>
  <c r="G42"/>
  <c r="I12" i="30"/>
  <c r="I29" i="14"/>
  <c r="L39" i="15"/>
  <c r="R34" i="4" s="1"/>
  <c r="R33"/>
  <c r="Q79" i="14"/>
  <c r="Q82"/>
  <c r="Q29"/>
  <c r="R176" i="4"/>
  <c r="R171"/>
  <c r="R144"/>
  <c r="R152"/>
  <c r="F10" i="14"/>
  <c r="Q32" s="1"/>
  <c r="G13" i="4"/>
  <c r="R106" s="1"/>
  <c r="I5" i="30"/>
  <c r="L40" i="15" l="1"/>
  <c r="R64"/>
  <c r="R21"/>
  <c r="R20"/>
  <c r="G22" i="4"/>
  <c r="R140" s="1"/>
  <c r="P5" i="15"/>
  <c r="Q99" i="14"/>
  <c r="Q90"/>
  <c r="Q57"/>
  <c r="Q64"/>
  <c r="R124" i="4"/>
  <c r="R136"/>
  <c r="R134" s="1"/>
  <c r="R121"/>
  <c r="R120" s="1"/>
  <c r="R104"/>
  <c r="H16" i="30"/>
  <c r="R22" i="15"/>
  <c r="R23"/>
  <c r="L23"/>
  <c r="L22"/>
  <c r="L21"/>
  <c r="L20"/>
  <c r="L19"/>
  <c r="R15"/>
  <c r="L15"/>
  <c r="L14"/>
  <c r="L13"/>
  <c r="R13"/>
  <c r="N89" i="4"/>
  <c r="N90"/>
  <c r="N92"/>
  <c r="N93"/>
  <c r="N94"/>
  <c r="R36" l="1"/>
  <c r="D18" i="25"/>
  <c r="J6"/>
  <c r="D6"/>
  <c r="H11" i="15"/>
  <c r="R43" i="4"/>
  <c r="S11"/>
  <c r="S16" s="1"/>
  <c r="G6" s="1"/>
  <c r="J13" i="26"/>
  <c r="E25" i="30"/>
  <c r="D25"/>
  <c r="H23"/>
  <c r="H35" s="1"/>
  <c r="L50" i="14" s="1"/>
  <c r="H34" i="30"/>
  <c r="L49" i="14" s="1"/>
  <c r="P49" s="1"/>
  <c r="L22" i="30"/>
  <c r="L48" i="14"/>
  <c r="P48" s="1"/>
  <c r="L21" i="30"/>
  <c r="L20"/>
  <c r="H31"/>
  <c r="L19"/>
  <c r="H30"/>
  <c r="L18"/>
  <c r="E18"/>
  <c r="D18"/>
  <c r="H29"/>
  <c r="L17"/>
  <c r="H28"/>
  <c r="L43" i="14" s="1"/>
  <c r="L16" i="30"/>
  <c r="J15"/>
  <c r="H15"/>
  <c r="L14"/>
  <c r="L13"/>
  <c r="K13"/>
  <c r="E10"/>
  <c r="J8"/>
  <c r="H8"/>
  <c r="L7"/>
  <c r="L6"/>
  <c r="K6"/>
  <c r="Q10" i="15"/>
  <c r="R54" s="1"/>
  <c r="P7"/>
  <c r="P8" s="1"/>
  <c r="G12" s="1"/>
  <c r="R19" s="1"/>
  <c r="L7"/>
  <c r="G8" s="1"/>
  <c r="R14" s="1"/>
  <c r="P23" i="18"/>
  <c r="P14"/>
  <c r="U72" i="14"/>
  <c r="O94" i="4"/>
  <c r="P93"/>
  <c r="O93"/>
  <c r="O90"/>
  <c r="O89"/>
  <c r="O87"/>
  <c r="O86"/>
  <c r="O85"/>
  <c r="R79"/>
  <c r="Q94" s="1"/>
  <c r="R78"/>
  <c r="Q93" s="1"/>
  <c r="R77"/>
  <c r="Q92" s="1"/>
  <c r="R76"/>
  <c r="Q91" s="1"/>
  <c r="R75"/>
  <c r="Q90" s="1"/>
  <c r="R74"/>
  <c r="Q89" s="1"/>
  <c r="Q73"/>
  <c r="Q80" s="1"/>
  <c r="P80"/>
  <c r="O73"/>
  <c r="O80" s="1"/>
  <c r="R72"/>
  <c r="R71"/>
  <c r="R70"/>
  <c r="Q65"/>
  <c r="O65"/>
  <c r="R64"/>
  <c r="R63"/>
  <c r="R62"/>
  <c r="Q61"/>
  <c r="P61"/>
  <c r="O61"/>
  <c r="O91" s="1"/>
  <c r="N61"/>
  <c r="R60"/>
  <c r="R59"/>
  <c r="R57"/>
  <c r="R56"/>
  <c r="R55"/>
  <c r="S43"/>
  <c r="S45" s="1"/>
  <c r="R24" i="15" l="1"/>
  <c r="R26" s="1"/>
  <c r="E26" i="30"/>
  <c r="L34"/>
  <c r="R87" i="4"/>
  <c r="G39" s="1"/>
  <c r="L29" i="30"/>
  <c r="L44" i="14"/>
  <c r="L32" i="30"/>
  <c r="L47" i="14"/>
  <c r="P47" s="1"/>
  <c r="P50" s="1"/>
  <c r="F14" s="1"/>
  <c r="L33" i="30"/>
  <c r="N65" i="4"/>
  <c r="N91"/>
  <c r="R73"/>
  <c r="R60" i="15"/>
  <c r="R40" i="4"/>
  <c r="L31" i="30"/>
  <c r="L46" i="14"/>
  <c r="L30" i="30"/>
  <c r="L45" i="14"/>
  <c r="L28" i="30"/>
  <c r="G11" i="15"/>
  <c r="R63"/>
  <c r="R67" s="1"/>
  <c r="E28" i="30"/>
  <c r="D27" s="1"/>
  <c r="P25" i="18"/>
  <c r="L23" i="30"/>
  <c r="H24"/>
  <c r="R90" i="4"/>
  <c r="O88"/>
  <c r="R85"/>
  <c r="R93"/>
  <c r="R94"/>
  <c r="R89"/>
  <c r="G41" s="1"/>
  <c r="R86"/>
  <c r="R45"/>
  <c r="R46" s="1"/>
  <c r="G14" s="1"/>
  <c r="P58"/>
  <c r="R61"/>
  <c r="N80"/>
  <c r="R80" s="1"/>
  <c r="S46"/>
  <c r="L35" i="30" l="1"/>
  <c r="O95" i="4"/>
  <c r="O92" s="1"/>
  <c r="R92" s="1"/>
  <c r="R53" i="15"/>
  <c r="P88" i="4"/>
  <c r="P95" s="1"/>
  <c r="G38"/>
  <c r="R91"/>
  <c r="R61" i="15"/>
  <c r="R68" s="1"/>
  <c r="R88" i="4"/>
  <c r="G40" s="1"/>
  <c r="P65"/>
  <c r="R58"/>
  <c r="F6" i="14"/>
  <c r="H30" i="4"/>
  <c r="E18" i="26" s="1"/>
  <c r="H37" i="4"/>
  <c r="H43"/>
  <c r="E22" i="26" s="1"/>
  <c r="G43" i="4"/>
  <c r="G30"/>
  <c r="D18" i="26" s="1"/>
  <c r="H8" i="4"/>
  <c r="E13" i="26" s="1"/>
  <c r="H18" i="4"/>
  <c r="E15" i="26" s="1"/>
  <c r="G18" i="4"/>
  <c r="D15" i="26" s="1"/>
  <c r="G8" i="4"/>
  <c r="D13" i="26" s="1"/>
  <c r="D19"/>
  <c r="E19"/>
  <c r="D20"/>
  <c r="E20"/>
  <c r="E24"/>
  <c r="E23"/>
  <c r="E21"/>
  <c r="E17"/>
  <c r="E16"/>
  <c r="D24"/>
  <c r="D23"/>
  <c r="D21"/>
  <c r="D17"/>
  <c r="D16"/>
  <c r="J28"/>
  <c r="J27"/>
  <c r="J26"/>
  <c r="J25"/>
  <c r="G25"/>
  <c r="F25"/>
  <c r="J24"/>
  <c r="J23"/>
  <c r="J22"/>
  <c r="J21"/>
  <c r="J20"/>
  <c r="J19"/>
  <c r="J18"/>
  <c r="J17"/>
  <c r="J16"/>
  <c r="J15"/>
  <c r="J14"/>
  <c r="I29"/>
  <c r="H29"/>
  <c r="J29"/>
  <c r="I9"/>
  <c r="H9"/>
  <c r="J8"/>
  <c r="J7"/>
  <c r="J9" s="1"/>
  <c r="F41" i="18"/>
  <c r="F29"/>
  <c r="F20"/>
  <c r="E41"/>
  <c r="E29"/>
  <c r="E20"/>
  <c r="J16" i="25"/>
  <c r="N5"/>
  <c r="N7"/>
  <c r="N8"/>
  <c r="N9"/>
  <c r="N10"/>
  <c r="N11"/>
  <c r="N12"/>
  <c r="N13"/>
  <c r="N14"/>
  <c r="N15"/>
  <c r="N17"/>
  <c r="N19"/>
  <c r="N20"/>
  <c r="N21"/>
  <c r="N22"/>
  <c r="N23"/>
  <c r="N24"/>
  <c r="N25"/>
  <c r="N26"/>
  <c r="E6"/>
  <c r="E16" s="1"/>
  <c r="E18" s="1"/>
  <c r="E27" s="1"/>
  <c r="F6"/>
  <c r="F16" s="1"/>
  <c r="F18" s="1"/>
  <c r="F27" s="1"/>
  <c r="G6"/>
  <c r="G16" s="1"/>
  <c r="G18" s="1"/>
  <c r="G27" s="1"/>
  <c r="H6"/>
  <c r="H16" s="1"/>
  <c r="H18" s="1"/>
  <c r="H27" s="1"/>
  <c r="I6"/>
  <c r="I16" s="1"/>
  <c r="I18" s="1"/>
  <c r="I27" s="1"/>
  <c r="L6"/>
  <c r="L16" s="1"/>
  <c r="L18" s="1"/>
  <c r="L27" s="1"/>
  <c r="M6"/>
  <c r="M16" s="1"/>
  <c r="M18" s="1"/>
  <c r="M27" s="1"/>
  <c r="N4"/>
  <c r="H36" i="15"/>
  <c r="H30"/>
  <c r="H21"/>
  <c r="H14"/>
  <c r="H54"/>
  <c r="G54"/>
  <c r="G30"/>
  <c r="G21"/>
  <c r="G14"/>
  <c r="G32" i="14"/>
  <c r="F32"/>
  <c r="H5" i="4"/>
  <c r="D16" i="25"/>
  <c r="D27"/>
  <c r="G35" i="15" l="1"/>
  <c r="R28" s="1"/>
  <c r="R95" i="4"/>
  <c r="F20" i="14"/>
  <c r="D26" i="26" s="1"/>
  <c r="F43" i="18"/>
  <c r="F46" s="1"/>
  <c r="D22" i="26"/>
  <c r="F22" s="1"/>
  <c r="H49" i="4"/>
  <c r="R65"/>
  <c r="R96" s="1"/>
  <c r="F21" i="26"/>
  <c r="G20"/>
  <c r="H35" i="15"/>
  <c r="H40" s="1"/>
  <c r="E43" i="18"/>
  <c r="E46" s="1"/>
  <c r="G36" i="14"/>
  <c r="E27" i="26" s="1"/>
  <c r="F36" i="14"/>
  <c r="F37" s="1"/>
  <c r="G16" i="26"/>
  <c r="G19"/>
  <c r="G18"/>
  <c r="G23"/>
  <c r="F18"/>
  <c r="F17"/>
  <c r="G15"/>
  <c r="F15"/>
  <c r="F16"/>
  <c r="G24"/>
  <c r="G13"/>
  <c r="F24"/>
  <c r="F23"/>
  <c r="G21"/>
  <c r="F20"/>
  <c r="G17"/>
  <c r="F19"/>
  <c r="F13"/>
  <c r="H48" i="15" l="1"/>
  <c r="H55" s="1"/>
  <c r="G47" i="14"/>
  <c r="R31" i="15"/>
  <c r="G22" i="26"/>
  <c r="G37" i="4"/>
  <c r="D27" i="26"/>
  <c r="F27" s="1"/>
  <c r="F46" i="14" l="1"/>
  <c r="G48"/>
  <c r="E28" i="26" s="1"/>
  <c r="K6" i="25"/>
  <c r="G49" i="4"/>
  <c r="J37"/>
  <c r="G27" i="26"/>
  <c r="K16" i="25" l="1"/>
  <c r="N16" s="1"/>
  <c r="N6"/>
  <c r="J18"/>
  <c r="J27" s="1"/>
  <c r="Q106" i="14"/>
  <c r="R30" i="15"/>
  <c r="L5" i="30" l="1"/>
  <c r="H12" i="4"/>
  <c r="E14" i="26" s="1"/>
  <c r="K5" i="30" l="1"/>
  <c r="H28" i="4"/>
  <c r="H50" s="1"/>
  <c r="I8" i="30"/>
  <c r="L8" s="1"/>
  <c r="D5" s="1"/>
  <c r="L12" l="1"/>
  <c r="K12"/>
  <c r="K15" s="1"/>
  <c r="G6" i="14"/>
  <c r="G20" s="1"/>
  <c r="I15" i="30"/>
  <c r="L15" s="1"/>
  <c r="L24" s="1"/>
  <c r="D6" l="1"/>
  <c r="D10" s="1"/>
  <c r="D26" s="1"/>
  <c r="D28" s="1"/>
  <c r="D30" s="1"/>
  <c r="R20" i="4" s="1"/>
  <c r="R24" s="1"/>
  <c r="G7" s="1"/>
  <c r="E26" i="26"/>
  <c r="G37" i="14"/>
  <c r="G49" s="1"/>
  <c r="G5" i="4" l="1"/>
  <c r="E29" i="26"/>
  <c r="F26"/>
  <c r="G26"/>
  <c r="R25" i="4"/>
  <c r="R37" l="1"/>
  <c r="R38" s="1"/>
  <c r="G36" i="15"/>
  <c r="G40" s="1"/>
  <c r="G48" s="1"/>
  <c r="G55" s="1"/>
  <c r="F47" i="14" s="1"/>
  <c r="F48" s="1"/>
  <c r="M38" i="15"/>
  <c r="M40" s="1"/>
  <c r="Q109" i="14" l="1"/>
  <c r="K18" i="25"/>
  <c r="Q107" i="14"/>
  <c r="L41" i="15"/>
  <c r="E15" i="14"/>
  <c r="Q58" s="1"/>
  <c r="R39" i="4"/>
  <c r="F15" l="1"/>
  <c r="G15"/>
  <c r="N18" i="25"/>
  <c r="K27"/>
  <c r="N27" s="1"/>
  <c r="D28" i="26"/>
  <c r="F49" i="14"/>
  <c r="F28" i="26" l="1"/>
  <c r="G28"/>
  <c r="R116" i="4"/>
  <c r="G12"/>
  <c r="G28" l="1"/>
  <c r="G50" s="1"/>
  <c r="F51" i="14" s="1"/>
  <c r="F50" s="1"/>
  <c r="D14" i="26"/>
  <c r="F14" l="1"/>
  <c r="F29" s="1"/>
  <c r="D29"/>
  <c r="G14"/>
  <c r="G29" s="1"/>
</calcChain>
</file>

<file path=xl/sharedStrings.xml><?xml version="1.0" encoding="utf-8"?>
<sst xmlns="http://schemas.openxmlformats.org/spreadsheetml/2006/main" count="1037" uniqueCount="602">
  <si>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</si>
  <si>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</si>
  <si>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</si>
  <si>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</si>
  <si>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</si>
  <si>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</si>
  <si>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</si>
  <si>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</si>
  <si>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</si>
  <si>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</si>
  <si>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</si>
  <si>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</si>
  <si>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</si>
  <si>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</si>
  <si>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</si>
  <si>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</si>
  <si>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</si>
  <si>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</si>
  <si>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</si>
  <si>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</si>
  <si>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</si>
  <si>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</si>
  <si>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</si>
  <si>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B</t>
  </si>
  <si>
    <t>Emertimi dhe Forma ligjore</t>
  </si>
  <si>
    <t>Shënimet qe shpjegojnë zërat e ndryshëm të pasqyrave financiare</t>
  </si>
  <si>
    <t>Totali</t>
  </si>
  <si>
    <t>Shënime të tjera shpjegeuse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</si>
  <si>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</si>
  <si>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</si>
  <si>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</si>
  <si>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</si>
  <si>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</si>
  <si>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</si>
  <si>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</si>
  <si>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</si>
  <si>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</si>
  <si>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</si>
  <si>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</si>
  <si>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</si>
  <si>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</si>
  <si>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</si>
  <si>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</si>
  <si>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</si>
  <si>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</si>
  <si>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</si>
  <si>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</si>
  <si>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</si>
  <si>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</si>
  <si>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</si>
  <si>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</si>
  <si>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</si>
  <si>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</si>
  <si>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</si>
  <si>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</si>
  <si>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</si>
  <si>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</si>
  <si>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</si>
  <si>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</si>
  <si>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</si>
  <si>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</si>
  <si>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</si>
  <si>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</si>
  <si>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</si>
  <si>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</si>
  <si>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</si>
  <si>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</si>
  <si>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</si>
  <si>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</si>
  <si>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</si>
  <si>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</si>
  <si>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</si>
  <si>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</si>
  <si>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</si>
  <si>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</si>
  <si>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</si>
  <si>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</si>
  <si>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</si>
  <si>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</si>
  <si>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</si>
  <si>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</si>
  <si>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</si>
  <si>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</si>
  <si>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</si>
  <si>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</si>
  <si>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</si>
  <si>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</si>
  <si>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</si>
  <si>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</si>
  <si>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</si>
  <si>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</si>
  <si>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</si>
  <si>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</si>
  <si>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</si>
  <si>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</si>
  <si>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</si>
  <si>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</si>
  <si>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</si>
  <si>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</si>
  <si>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</si>
  <si>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</si>
  <si>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</si>
  <si>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</si>
  <si>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</si>
  <si>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</si>
  <si>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</si>
  <si>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</si>
  <si>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</si>
  <si>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</si>
  <si>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</si>
  <si>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</si>
  <si>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</si>
  <si>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</si>
  <si>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</si>
  <si>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</si>
  <si>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</si>
  <si>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</si>
  <si>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</si>
  <si>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</si>
  <si>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</si>
  <si>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</si>
  <si>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</si>
  <si>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</si>
  <si>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</si>
  <si>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</si>
  <si>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</si>
  <si>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</si>
  <si>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</si>
  <si>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</si>
  <si>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</si>
  <si>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</si>
  <si>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</si>
  <si>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</si>
  <si>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</si>
  <si>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</si>
  <si>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</si>
  <si>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</si>
  <si>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</si>
  <si>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</si>
  <si>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</si>
  <si>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</si>
  <si>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</si>
  <si>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</si>
  <si>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</si>
  <si>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</si>
  <si>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</si>
  <si>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</si>
  <si>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</si>
  <si>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</si>
  <si>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</si>
  <si>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</si>
  <si>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</si>
  <si>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</si>
  <si>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</si>
  <si>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</si>
  <si>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</si>
  <si>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</si>
  <si>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</si>
  <si>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</si>
  <si>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</si>
  <si>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</si>
  <si>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</si>
  <si>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</si>
  <si>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</si>
  <si>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</si>
  <si>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</si>
  <si>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</si>
  <si>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</si>
  <si>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</si>
  <si>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</si>
  <si>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</si>
  <si>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</si>
  <si>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</si>
  <si>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</si>
  <si>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</si>
  <si>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</si>
  <si>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</si>
  <si>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</si>
  <si>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</si>
  <si>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</si>
  <si>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</si>
  <si>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</si>
  <si>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</si>
  <si>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</si>
  <si>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</si>
  <si>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</si>
  <si>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</si>
  <si>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</si>
  <si>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</si>
  <si>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</si>
  <si>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</si>
  <si>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</si>
  <si>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</si>
  <si>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</si>
  <si>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</si>
  <si>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</si>
  <si>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</si>
  <si>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</si>
  <si>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</si>
  <si>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</si>
  <si>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</si>
  <si>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</si>
  <si>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</si>
  <si>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</si>
  <si>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</si>
  <si>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</si>
  <si>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</si>
  <si>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</si>
  <si>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</si>
  <si>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 xml:space="preserve">(  Ne zbatim te Standartit Kombetar te Kontabilitetit Nr.2 te Permiresuar dhe </t>
  </si>
  <si>
    <t>Pasqyra e Pozicionit Financiar (Bilanci)</t>
  </si>
  <si>
    <t xml:space="preserve">Shoqeria  </t>
  </si>
  <si>
    <t>Emertimi</t>
  </si>
  <si>
    <t>Gjendja</t>
  </si>
  <si>
    <t>Ndryshimi</t>
  </si>
  <si>
    <t>( +  ose  - )</t>
  </si>
  <si>
    <t>T O T A L I</t>
  </si>
  <si>
    <t>Sqarim</t>
  </si>
  <si>
    <t>Diferenca</t>
  </si>
  <si>
    <t>Te Hyra</t>
  </si>
  <si>
    <t>Te Dala</t>
  </si>
  <si>
    <t>(Shtesa te dala me  - )</t>
  </si>
  <si>
    <t>Amortizimi</t>
  </si>
  <si>
    <t>(Shtesa te hyra me + )</t>
  </si>
  <si>
    <t xml:space="preserve">Kapitali </t>
  </si>
  <si>
    <t>S H U M A</t>
  </si>
  <si>
    <t>Aktivet materiale (Vl.Fillestare)</t>
  </si>
  <si>
    <t>AKTIVET  AFAT SHKURTERA</t>
  </si>
  <si>
    <t>Emri i Bankes</t>
  </si>
  <si>
    <t>Monedha</t>
  </si>
  <si>
    <t>Vlera ne</t>
  </si>
  <si>
    <t xml:space="preserve">Kursi </t>
  </si>
  <si>
    <t>valute</t>
  </si>
  <si>
    <t>fund vitit</t>
  </si>
  <si>
    <t>leke</t>
  </si>
  <si>
    <t>Arka ne Leke</t>
  </si>
  <si>
    <t>Arka ne Euro</t>
  </si>
  <si>
    <t>Arka ne Dollare</t>
  </si>
  <si>
    <t>&gt;</t>
  </si>
  <si>
    <t>Kliente per mallra,produkte e sherbime</t>
  </si>
  <si>
    <t>Tatim mbi fitimin</t>
  </si>
  <si>
    <t>AKTIVET AFATGJATA</t>
  </si>
  <si>
    <t>Vlera</t>
  </si>
  <si>
    <t>Shuma</t>
  </si>
  <si>
    <t>III</t>
  </si>
  <si>
    <t>Fitimi (Humbja) e vitit financiar</t>
  </si>
  <si>
    <t>●</t>
  </si>
  <si>
    <t>Fitimi i ushtrimit</t>
  </si>
  <si>
    <t>Shpenzime te pa zbriteshme</t>
  </si>
  <si>
    <t>Fitimi para tatimit</t>
  </si>
  <si>
    <t>Tatimi mbi fitimin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</si>
  <si>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</si>
  <si>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</si>
  <si>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</si>
  <si>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</si>
  <si>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Shenimet</t>
  </si>
  <si>
    <t>Referenca</t>
  </si>
  <si>
    <t>Shoqeria nuk ka tituj pronesie te njesive ekonomike brenda grupit</t>
  </si>
  <si>
    <t>Shoqeria nuk ka riblerje te aksione te emetuara me pare nga ana jone</t>
  </si>
  <si>
    <t>Inventari i klienteve bashkangjitur</t>
  </si>
  <si>
    <t xml:space="preserve">     Shoqeria nuk ka te drejta dhe detyrimendaj njesive ekonomike brenda grupit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</si>
  <si>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</si>
  <si>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</si>
  <si>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</si>
  <si>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</si>
  <si>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</si>
  <si>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Tatimi në burim (teprica debitore)</t>
  </si>
  <si>
    <t>Qera financiare (kur është afatshkurtër dhe ka tepricë debitore)</t>
  </si>
  <si>
    <t>Të  tjera  tatime për  t’u  paguar  dhe  për  t’u  kthyer</t>
  </si>
  <si>
    <t>Kapital i nënshkruar  gjithsej</t>
  </si>
  <si>
    <t>Kapital i nënshkruar i paguar</t>
  </si>
  <si>
    <t>Materiale ndihmës</t>
  </si>
  <si>
    <t>Lëndë djegëse</t>
  </si>
  <si>
    <t>Pjesë ndërrimi</t>
  </si>
  <si>
    <t>Materiale ambalazhimi</t>
  </si>
  <si>
    <t>Materiale të tjera</t>
  </si>
  <si>
    <t>Inventari i imët dhe ambalazhet</t>
  </si>
  <si>
    <t xml:space="preserve">     Zhvleresimi i te drejtave dhe detyrimeve</t>
  </si>
  <si>
    <t>Prodhimi në proces</t>
  </si>
  <si>
    <t>Inventaret analitike bashkangjitur (kur ka)</t>
  </si>
  <si>
    <t xml:space="preserve">Inventaret analitike bashkangjitur </t>
  </si>
  <si>
    <t>Produkte të ndërmjetëm</t>
  </si>
  <si>
    <t>Produkte të gatshëm</t>
  </si>
  <si>
    <t>Nënprodukte dhe produkte mbeturinë</t>
  </si>
  <si>
    <t>Zhvlerësimi i mallrave dhe (produkteve) për shitje</t>
  </si>
  <si>
    <t xml:space="preserve">Inventari mallrave bashkangjitur </t>
  </si>
  <si>
    <t>Zogj ne rritje</t>
  </si>
  <si>
    <t xml:space="preserve">Inventari  bashkangjitur </t>
  </si>
  <si>
    <t>Mallra ( dhe produkte) për shitje</t>
  </si>
  <si>
    <t>Gjë e gjallë</t>
  </si>
  <si>
    <t>Furnitorë për shërbime (teprica debitore)</t>
  </si>
  <si>
    <t>Shpenzime të periudhave të ardhme</t>
  </si>
  <si>
    <t>Të ardhura të llogaritura</t>
  </si>
  <si>
    <t xml:space="preserve">Aktivet  financiare </t>
  </si>
  <si>
    <t xml:space="preserve">Ativet biologjike </t>
  </si>
  <si>
    <t>Aktive  jo materiale</t>
  </si>
  <si>
    <t>Aktive tatimore te shtyra</t>
  </si>
  <si>
    <t>Kapitali i nenshkruar i pa paguar</t>
  </si>
  <si>
    <t>Aksione të shoqërive të kontrolluara</t>
  </si>
  <si>
    <t>Aksione të tjera dhe letra me vlerë</t>
  </si>
  <si>
    <t>Të drejta të tjera afatgjatë</t>
  </si>
  <si>
    <t>Pula</t>
  </si>
  <si>
    <t>Koncesione</t>
  </si>
  <si>
    <t>Koncesione me vleren fillestare</t>
  </si>
  <si>
    <t>Emri i mire</t>
  </si>
  <si>
    <t>Parapagime për AAJM</t>
  </si>
  <si>
    <t>Tatime të shtyra (teprica debitore)</t>
  </si>
  <si>
    <t>DETYRIMET    DHE  KAPITALI</t>
  </si>
  <si>
    <t>Premtim pagesa të pagueshme për hua afatshkurtër</t>
  </si>
  <si>
    <t>Hua të marra</t>
  </si>
  <si>
    <t>Derivatët dhe instrumentet financiare</t>
  </si>
  <si>
    <t>Qera financiare</t>
  </si>
  <si>
    <t xml:space="preserve">Huamarrje afatshkurtra </t>
  </si>
  <si>
    <t>Huamarrje afatshkurtra nga Bankat</t>
  </si>
  <si>
    <t>Llogari bankare të zbuluara (overdrafte bankare)</t>
  </si>
  <si>
    <t>Analiza e blerjeve me qira financiare</t>
  </si>
  <si>
    <t>Banka 1</t>
  </si>
  <si>
    <t>Banka 2</t>
  </si>
  <si>
    <t>Banka 3</t>
  </si>
  <si>
    <t>Parapagime të marra</t>
  </si>
  <si>
    <t>Furnitorë për mallra, produkte e shërbime</t>
  </si>
  <si>
    <t>Debitorë të tjerë, kreditorë të tjerë</t>
  </si>
  <si>
    <t>Inventari i Furnitoreve bashkangjitur</t>
  </si>
  <si>
    <t>Inventari i debitoreve te tjere bashkangjitur</t>
  </si>
  <si>
    <t>Premtim pagesa të pagueshm per furnizime</t>
  </si>
  <si>
    <t>Detyrime të tjera</t>
  </si>
  <si>
    <t>Akciza</t>
  </si>
  <si>
    <t>Tatim mbi të ardhurat personale</t>
  </si>
  <si>
    <t>Tatime të tjera për punonjësit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</si>
  <si>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</si>
  <si>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</si>
  <si>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</si>
  <si>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</si>
  <si>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Të drejta dhe detyrime ndaj ortakëve dhe pronarëve</t>
  </si>
  <si>
    <t>Dividendë për t’u paguar</t>
  </si>
  <si>
    <t>Shpenzime të llogaritura</t>
  </si>
  <si>
    <t>Të ardhura të periudhave të ardhme</t>
  </si>
  <si>
    <t>Provizione afatshkurtera</t>
  </si>
  <si>
    <t>Debitorë të tjerë, kreditorë të tjerë mbi nje vit</t>
  </si>
  <si>
    <t>Të drejta dhe detyrime ndaj ortakëve dhe pronarëve mbi nje vit</t>
  </si>
  <si>
    <t>Dividendë për t’u paguar mbi nje vit</t>
  </si>
  <si>
    <t>Në shpenzimet e pazbritëshme  përfshihen zërat e mëposhtëm:</t>
  </si>
  <si>
    <t>Gjoba</t>
  </si>
  <si>
    <t>Aktive te tjera financiare afatshkurtra</t>
  </si>
  <si>
    <t>Parapagime dhe shpenzime te shtyra</t>
  </si>
  <si>
    <t>Pasqyra   e   Fluksit   Monetar  -  Metoda  Indirekte</t>
  </si>
  <si>
    <t>Mjetet monetare ne fillim te periudhes kontabel</t>
  </si>
  <si>
    <t xml:space="preserve">Ne fluksin monetar kane ndikuar </t>
  </si>
  <si>
    <t>Pozitivisht :</t>
  </si>
  <si>
    <t>Amortizimin</t>
  </si>
  <si>
    <t>Rritje/renie ne tepricen e detyrimeve ,per tu paguar</t>
  </si>
  <si>
    <t>Shuma e Faktoreve me influence Pozitive</t>
  </si>
  <si>
    <t>dhe Negativisht :</t>
  </si>
  <si>
    <t xml:space="preserve">Rritje/renie ne tepricen e kerkesave te arketueshme </t>
  </si>
  <si>
    <t>Blerja e aktiveve afatgjata materiale</t>
  </si>
  <si>
    <t>Tatim mbi fitimin i paguar</t>
  </si>
  <si>
    <t>Shuma e Faktoreve me influence Negative</t>
  </si>
  <si>
    <t xml:space="preserve">Fitimi (humbja) neto e vitit financiar </t>
  </si>
  <si>
    <t>Fitimi qe bartet ne vitin e ardheshem</t>
  </si>
  <si>
    <t>Llogarite jashte bilancit</t>
  </si>
  <si>
    <t xml:space="preserve">Pasqyra  e  Ndryshimeve  ne  Kapital  </t>
  </si>
  <si>
    <t>Analiza  dhe rakordimi i berjeve</t>
  </si>
  <si>
    <t>Importet</t>
  </si>
  <si>
    <t>Blerjet brenda vendit</t>
  </si>
  <si>
    <t>Shuma e blerjeve te raportuara me FDP</t>
  </si>
  <si>
    <t xml:space="preserve">     Nga kjo </t>
  </si>
  <si>
    <t>Aktiva Afat Gjata Materiale</t>
  </si>
  <si>
    <t>Blerjet pa tvsh e me tvsh te pa zbriteshme</t>
  </si>
  <si>
    <t xml:space="preserve">Shtesa e gjendjeve te magazines </t>
  </si>
  <si>
    <t>Shpenzime per periudhat e ardheshme</t>
  </si>
  <si>
    <t>Te tjera ………..</t>
  </si>
  <si>
    <t>Minus</t>
  </si>
  <si>
    <t>Shuma e blerjeve ne shpenzime</t>
  </si>
  <si>
    <t>Pakesimi i gjendjes se magazines</t>
  </si>
  <si>
    <t>Totali ne shpenzime</t>
  </si>
  <si>
    <t xml:space="preserve">Shpenzimet sipas Pasqyres se perfomances (PASH) </t>
  </si>
  <si>
    <t>Materiale te konsumuara</t>
  </si>
  <si>
    <t xml:space="preserve">Shpenzime te tjera  </t>
  </si>
  <si>
    <t xml:space="preserve">        a)  Shpenzime te raportuara ne librin e blerjeve</t>
  </si>
  <si>
    <t xml:space="preserve">        b)  Shpenzime te pa raportuara ne librin e blerjeve</t>
  </si>
  <si>
    <t>Kuadrimi Shuma (1+2-2a) - Totalin ne shpenzime = 0</t>
  </si>
  <si>
    <t xml:space="preserve">                        Shuma ( 1 + 2 - 2a )</t>
  </si>
  <si>
    <t>Rritja e kapitalit aksioner</t>
  </si>
  <si>
    <t>Rivleresime</t>
  </si>
  <si>
    <t>SHENIMET        SHPJEGUESE</t>
  </si>
  <si>
    <t>ne lek</t>
  </si>
  <si>
    <t>Nr/llog</t>
  </si>
  <si>
    <t>Vlera ne lek</t>
  </si>
  <si>
    <t>gjithsej</t>
  </si>
  <si>
    <t>EMERTIMI</t>
  </si>
  <si>
    <t>totali Mj M</t>
  </si>
  <si>
    <t>Derivative dhe aktive te mbajtura per tregtim</t>
  </si>
  <si>
    <t>Shoqeria nuk ka derivative dhe aktive te mbajtura per tregtim</t>
  </si>
  <si>
    <t>Debitore,Kreditore te tjere</t>
  </si>
  <si>
    <t>Tatimi i derdhur paradhenie</t>
  </si>
  <si>
    <t>Leke</t>
  </si>
  <si>
    <t>TATIMET</t>
  </si>
  <si>
    <t>Tatimi i derdhur teper vitet e meparshme</t>
  </si>
  <si>
    <t>Tatim rimbursuar</t>
  </si>
  <si>
    <t>shuma</t>
  </si>
  <si>
    <t>Tatim  per tu paguar</t>
  </si>
  <si>
    <t>minus</t>
  </si>
  <si>
    <t>Tatin fitimi derdhur teper</t>
  </si>
  <si>
    <t>plus</t>
  </si>
  <si>
    <t>Tvsh</t>
  </si>
  <si>
    <t>Tvsh e zbriteshme ne celje te vitit</t>
  </si>
  <si>
    <t>Tvsh e zbriteshme ne Blerje gjate vitit</t>
  </si>
  <si>
    <t>Tvsh e nga shitjet gjate vitit</t>
  </si>
  <si>
    <t>dalje</t>
  </si>
  <si>
    <t>Tvsh  e paguar gjate vitit</t>
  </si>
  <si>
    <t>Tvsh e zbriteshme/mbledhshme ne mbyllje te vitit</t>
  </si>
  <si>
    <t>Aktive afatagjata materiale me vlere fillestare</t>
  </si>
  <si>
    <t>Sasia</t>
  </si>
  <si>
    <t>Gjendje</t>
  </si>
  <si>
    <t>Shtesa</t>
  </si>
  <si>
    <t>shtesa</t>
  </si>
  <si>
    <t>Pakesime</t>
  </si>
  <si>
    <t>rivlersimet</t>
  </si>
  <si>
    <t>Toka</t>
  </si>
  <si>
    <t>Makineri,paisje</t>
  </si>
  <si>
    <t>AA tjera materiale</t>
  </si>
  <si>
    <t>Mjete transpo</t>
  </si>
  <si>
    <t>Kompjuterik</t>
  </si>
  <si>
    <t>Zyre</t>
  </si>
  <si>
    <t>1-</t>
  </si>
  <si>
    <t>2-</t>
  </si>
  <si>
    <t>3-</t>
  </si>
  <si>
    <t xml:space="preserve">             TOTALI</t>
  </si>
  <si>
    <t>nga llogaritja</t>
  </si>
  <si>
    <t>Vlera kontabel neto AA materiale</t>
  </si>
  <si>
    <t xml:space="preserve">shtesa </t>
  </si>
  <si>
    <t>SHENIME SHPJEGUSE</t>
  </si>
  <si>
    <t xml:space="preserve">Nuk ka </t>
  </si>
  <si>
    <t>Grantet dhe te ardhurat e shtyra</t>
  </si>
  <si>
    <t>vlera</t>
  </si>
  <si>
    <t>Emertini</t>
  </si>
  <si>
    <t>llog furnitor</t>
  </si>
  <si>
    <t>llog.furnit</t>
  </si>
  <si>
    <t>diferenca</t>
  </si>
  <si>
    <t>MM</t>
  </si>
  <si>
    <t>(+, -)</t>
  </si>
  <si>
    <t>pag.Cash</t>
  </si>
  <si>
    <t>Materiale(vl +tvsh)</t>
  </si>
  <si>
    <t>Inventari # gjendje</t>
  </si>
  <si>
    <t>Furn.nent .sherb</t>
  </si>
  <si>
    <t xml:space="preserve">pagat </t>
  </si>
  <si>
    <t>sig</t>
  </si>
  <si>
    <t>bil</t>
  </si>
  <si>
    <t>Arketuar</t>
  </si>
  <si>
    <t>Paguar</t>
  </si>
  <si>
    <t>Pasqyra e KLIENTAVE DHE FURNITORVE</t>
  </si>
  <si>
    <t>data</t>
  </si>
  <si>
    <t>sqarime</t>
  </si>
  <si>
    <t>emrtimi</t>
  </si>
  <si>
    <t>ADMINISTRATORI</t>
  </si>
  <si>
    <t>Llog</t>
  </si>
  <si>
    <t>qe marin pjese ne  sig e te ardhuarave(shitjeve)</t>
  </si>
  <si>
    <t>Blerje</t>
  </si>
  <si>
    <t># gj +/-</t>
  </si>
  <si>
    <t>Dalje</t>
  </si>
  <si>
    <t>#</t>
  </si>
  <si>
    <t># gjendjes</t>
  </si>
  <si>
    <t>SHENIMET SHPJEGUESE</t>
  </si>
  <si>
    <t>SKK2</t>
  </si>
  <si>
    <t>Pasqyra e fluksit monetar-Metoda direkte</t>
  </si>
  <si>
    <t xml:space="preserve">Periudha </t>
  </si>
  <si>
    <t>Pasqyra/ MM Te arketuara nga  klientet</t>
  </si>
  <si>
    <t>raportuese</t>
  </si>
  <si>
    <t>paraaredhese</t>
  </si>
  <si>
    <t>llog klenta</t>
  </si>
  <si>
    <t>log.klienta</t>
  </si>
  <si>
    <t>Fluksi monetar nga veprimtarite e shfrytezimit</t>
  </si>
  <si>
    <t>(vl.t +tvsh)</t>
  </si>
  <si>
    <t>arket.Cash</t>
  </si>
  <si>
    <t>Mjetet  monetare (MM) te  arketuara nga klientet(+)</t>
  </si>
  <si>
    <t>shitje mallra</t>
  </si>
  <si>
    <t>MM te paguara ndaj furnitoreve dhe  punonjeseve(-)</t>
  </si>
  <si>
    <t>sherbime</t>
  </si>
  <si>
    <t>MM, te ardhura nga veprimtarite(+)</t>
  </si>
  <si>
    <t>te tjera</t>
  </si>
  <si>
    <t>Interesi i paguar(-)</t>
  </si>
  <si>
    <t>Tatim mbi fitimin /tvsh paguar(-)</t>
  </si>
  <si>
    <t>Pasqyra/ e MM te paguar  ndaj furnitorve &amp;</t>
  </si>
  <si>
    <t>punonjsve</t>
  </si>
  <si>
    <t>MM neto nga veprimtarite e shfrytezimit</t>
  </si>
  <si>
    <t xml:space="preserve">Fluksi monetar nga veprimtarite investuese </t>
  </si>
  <si>
    <t>Blerja e njesise se  kontrolluar X minus parate e Arketuara(-)</t>
  </si>
  <si>
    <t>Blerja e  aktiveve afatgjata materiale(-)</t>
  </si>
  <si>
    <t>Pasqyra  e  detyrimit dhe shlyerjes se pagave</t>
  </si>
  <si>
    <t>Te ardhurat nga shitja e pajisjeve (+)</t>
  </si>
  <si>
    <t>Ineresi I arketuar(+)</t>
  </si>
  <si>
    <t>Dividentet e arketuara(+)</t>
  </si>
  <si>
    <t>MM neto te perdorura ne veprimtarite investuese</t>
  </si>
  <si>
    <t>Fluksi monetar nga aktivitetet financiare</t>
  </si>
  <si>
    <t>Te ardhura nga emetimi I kapitalit aksionar(+)</t>
  </si>
  <si>
    <t>totali</t>
  </si>
  <si>
    <t>Pagesat e detyrimeve te qirase/hua financiare(-)</t>
  </si>
  <si>
    <t>Ritje/pakesim Detyrimet -Ortaket</t>
  </si>
  <si>
    <t>Dividente te  paguar(-)</t>
  </si>
  <si>
    <t>MM neto e perdorur ne veprimtarite financiare</t>
  </si>
  <si>
    <t>Rritja/renia neto e mjeteve monetare(-/+)</t>
  </si>
  <si>
    <t>Mjetet monetare ne fillim te  periudhes kontabel</t>
  </si>
  <si>
    <t>Mjetet monetare ne fund te  periudhes kontabel</t>
  </si>
  <si>
    <t>bange</t>
  </si>
  <si>
    <t>arke</t>
  </si>
  <si>
    <t>Te arketueshme  per  TVSH</t>
  </si>
  <si>
    <t>Te arketueshme   shteti T FITIMI</t>
  </si>
  <si>
    <t>Të pagueshme për aktivitetin e shfrytëzimit/ furnitore</t>
  </si>
  <si>
    <t>Nga aktiviteti i shfrytëzimit/ klienta</t>
  </si>
  <si>
    <t>Të tjera të pagueshme/ortaket</t>
  </si>
  <si>
    <t>Titujt e huamarrjes QF</t>
  </si>
  <si>
    <t xml:space="preserve">Detyrime ndaj institucioneve të kredisë </t>
  </si>
  <si>
    <t>Të pagueshme për aktivitetin e shfrytëzimit/F</t>
  </si>
  <si>
    <r>
      <t>Të tjera të pagueshme/</t>
    </r>
    <r>
      <rPr>
        <b/>
        <i/>
        <sz val="10"/>
        <rFont val="Arial"/>
        <family val="2"/>
      </rPr>
      <t>ortaket</t>
    </r>
  </si>
  <si>
    <t>Paga te likujduara pa bange</t>
  </si>
  <si>
    <t xml:space="preserve">Shpenzime të tjera shfrytëzimi         </t>
  </si>
  <si>
    <t xml:space="preserve">Shpenzime konsumi dhe amortizimi </t>
  </si>
  <si>
    <t>x</t>
  </si>
  <si>
    <t xml:space="preserve"> Toka+Ndertesa</t>
  </si>
  <si>
    <t>Toka, Ndertesa</t>
  </si>
  <si>
    <t>Toka+Ndertesa</t>
  </si>
  <si>
    <t>Pozicioni financiar i rideklaruar më 1 janar 2016</t>
  </si>
  <si>
    <t>Gjendja e Mj.Monetare me 31.12.2016</t>
  </si>
  <si>
    <t>Fatura jo te rregullta</t>
  </si>
  <si>
    <t>Të pagueshme për detyrimet tatimore t fitmi+ tvsh</t>
  </si>
  <si>
    <t>Shenimet shpjeguese</t>
  </si>
  <si>
    <t>PERMBAJTJA</t>
  </si>
  <si>
    <t xml:space="preserve">bkt </t>
  </si>
  <si>
    <t>raifaizen</t>
  </si>
  <si>
    <t>tirana</t>
  </si>
  <si>
    <t>Tituj të tjerë të huadhënies-ortake</t>
  </si>
  <si>
    <t>Tatimi fitimi i vitit ushtrimor bil</t>
  </si>
  <si>
    <t>31.12.2017</t>
  </si>
  <si>
    <t>Mjete monetare dhe ekuivalentë të mjeteve monetare më 1 janar 2017</t>
  </si>
  <si>
    <t>Mjete monetare dhe ekuivalentë të mjeteve monetare më 31 dhjetor 2017</t>
  </si>
  <si>
    <t>Pozicioni financiar më 31 dhjetor 2016</t>
  </si>
  <si>
    <t>Pozicioni financiar i rideklaruar më 31 dhjetor 2017</t>
  </si>
  <si>
    <t>Pozicioni financiar i rideklaruar më 1 janar 2017</t>
  </si>
  <si>
    <t>Pozicioni financiar më 31 dhjetor 2018</t>
  </si>
  <si>
    <t>31.12.2018</t>
  </si>
  <si>
    <t>Pasqyre  Ndihmese per Fluksin Monetar 2018</t>
  </si>
  <si>
    <t>pag pa paguar 2017(-)</t>
  </si>
  <si>
    <t>sig/Tap. pa pag 2017</t>
  </si>
  <si>
    <t>paga pa pag 2018</t>
  </si>
  <si>
    <t>sig pa paguar 2018</t>
  </si>
  <si>
    <t>TAP pa paguar 2018</t>
  </si>
  <si>
    <t>pa pag. Deri 31.12.18</t>
  </si>
  <si>
    <t>Paguar 2018</t>
  </si>
  <si>
    <t>Mbartur 2017</t>
  </si>
  <si>
    <t>01.01.2018</t>
  </si>
  <si>
    <t>Amortizimi I AA Materiale ne 2018</t>
  </si>
  <si>
    <t>Pasqyra e flukseve  monetare Metoda Direkte  31.12.2018</t>
  </si>
  <si>
    <t>Pasqyra e Performances;(Pasqyra e te ardhuarve dhe shpenzimeve sipas natyres) 31.12.2018</t>
  </si>
  <si>
    <t>Pasqyra e ndryshimeve te Kapitalit Neto</t>
  </si>
  <si>
    <t>Dokumenta plotesuse</t>
  </si>
  <si>
    <t>Bilanci kontabel(Aktivi-Pasivi)  per periudhen 31.12.2018</t>
  </si>
  <si>
    <t>Pasqyra ndihmese per fluksin</t>
  </si>
  <si>
    <t>4-</t>
  </si>
  <si>
    <t>5-</t>
  </si>
  <si>
    <t>6-</t>
  </si>
  <si>
    <t>7-</t>
  </si>
  <si>
    <t>Viti   2018</t>
  </si>
  <si>
    <t>pag pa paguar 2017)</t>
  </si>
  <si>
    <t>pa pag. Deri 31.12.018</t>
  </si>
  <si>
    <t>banga</t>
  </si>
  <si>
    <t>Analitiku I Llog. Tatim Fitimi</t>
  </si>
  <si>
    <t>Saldo</t>
  </si>
  <si>
    <t>Te ardhurat perbehen……</t>
  </si>
  <si>
    <t>Shpenzimet perbehen nga………</t>
  </si>
  <si>
    <t>^</t>
  </si>
  <si>
    <t>Inv .Gj fillim</t>
  </si>
  <si>
    <t>Inv.gj fund</t>
  </si>
  <si>
    <t>Shenimet Shpjeguese Te PASH-natyres</t>
  </si>
  <si>
    <t>Ndryshimi I gjendjes</t>
  </si>
  <si>
    <t>Matreiale konsumuara-KMSH</t>
  </si>
  <si>
    <t>Produkti te gatshem</t>
  </si>
  <si>
    <t>vl.t+tvsh</t>
  </si>
  <si>
    <t>Acquachara</t>
  </si>
  <si>
    <t>L71925019V</t>
  </si>
  <si>
    <t>Bulevardi Zogu I Pare Tirane</t>
  </si>
  <si>
    <t>Tirane</t>
  </si>
  <si>
    <t>07.25.2017</t>
  </si>
  <si>
    <t>HEC</t>
  </si>
  <si>
    <t>INVENTARI  i</t>
  </si>
  <si>
    <t>Subjekti</t>
  </si>
  <si>
    <t>NIPT-I</t>
  </si>
  <si>
    <t>Aktiviteti</t>
  </si>
  <si>
    <t>Adresa Vep.</t>
  </si>
  <si>
    <t>Telefoni</t>
  </si>
  <si>
    <t>Artikulli</t>
  </si>
  <si>
    <t>NJ / M</t>
  </si>
  <si>
    <t>Kosto</t>
  </si>
  <si>
    <t>Per Drejtimin e Shoqerise</t>
  </si>
  <si>
    <t>V.O. Kjo pasqyre do te plotesohet e vecante per</t>
  </si>
  <si>
    <t>Lenden e pare : Produktin e Gateshem dhe Prodhimin ne Proces</t>
  </si>
  <si>
    <t>ACQUACHIARA</t>
  </si>
  <si>
    <t>TIRANE</t>
  </si>
  <si>
    <t>Lloji I automjetit</t>
  </si>
  <si>
    <t>Kapaciteti</t>
  </si>
  <si>
    <t>Targa</t>
  </si>
  <si>
    <t>SHUMA</t>
  </si>
  <si>
    <t>Inventari automjeteve ne pronesi te subjektit 2018</t>
  </si>
</sst>
</file>

<file path=xl/styles.xml><?xml version="1.0" encoding="utf-8"?>
<styleSheet xmlns="http://schemas.openxmlformats.org/spreadsheetml/2006/main">
  <numFmts count="5">
    <numFmt numFmtId="164" formatCode="_-* #,##0.00_L_e_k_-;\-* #,##0.00_L_e_k_-;_-* &quot;-&quot;??_L_e_k_-;_-@_-"/>
    <numFmt numFmtId="165" formatCode="_-* #,##0.00\ _€_-;\-* #,##0.00\ _€_-;_-* &quot;-&quot;??\ _€_-;_-@_-"/>
    <numFmt numFmtId="166" formatCode="#,##0.0"/>
    <numFmt numFmtId="167" formatCode="0.00_);\(0.00\)"/>
    <numFmt numFmtId="168" formatCode="#,##0_);\-#,##0"/>
  </numFmts>
  <fonts count="5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b/>
      <sz val="14"/>
      <name val="Arial"/>
      <family val="2"/>
    </font>
    <font>
      <b/>
      <i/>
      <u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  <charset val="238"/>
    </font>
    <font>
      <b/>
      <sz val="10"/>
      <name val="Calibri"/>
      <family val="2"/>
      <charset val="238"/>
    </font>
    <font>
      <sz val="16"/>
      <name val="Arial"/>
      <family val="2"/>
      <charset val="238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</font>
    <font>
      <i/>
      <sz val="10"/>
      <name val="Arial Narrow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b/>
      <sz val="10"/>
      <color indexed="8"/>
      <name val="Calibri"/>
      <family val="2"/>
    </font>
    <font>
      <b/>
      <u/>
      <sz val="10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7" fillId="0" borderId="0"/>
    <xf numFmtId="0" fontId="7" fillId="0" borderId="0"/>
    <xf numFmtId="0" fontId="5" fillId="0" borderId="0"/>
    <xf numFmtId="165" fontId="2" fillId="0" borderId="0" applyFont="0" applyFill="0" applyBorder="0" applyAlignment="0" applyProtection="0"/>
    <xf numFmtId="0" fontId="1" fillId="0" borderId="0"/>
  </cellStyleXfs>
  <cellXfs count="614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vertical="center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3" fontId="5" fillId="0" borderId="6" xfId="0" applyNumberFormat="1" applyFont="1" applyBorder="1"/>
    <xf numFmtId="0" fontId="10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/>
    <xf numFmtId="0" fontId="4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39" fillId="0" borderId="0" xfId="6" applyFont="1"/>
    <xf numFmtId="0" fontId="39" fillId="0" borderId="0" xfId="6" applyFont="1" applyAlignment="1">
      <alignment vertical="center"/>
    </xf>
    <xf numFmtId="0" fontId="39" fillId="0" borderId="6" xfId="6" applyFont="1" applyBorder="1"/>
    <xf numFmtId="0" fontId="16" fillId="0" borderId="6" xfId="6" applyFont="1" applyBorder="1" applyAlignment="1">
      <alignment vertical="center" textRotation="90" wrapText="1"/>
    </xf>
    <xf numFmtId="0" fontId="17" fillId="0" borderId="6" xfId="6" applyFont="1" applyBorder="1" applyAlignment="1">
      <alignment horizontal="center" vertical="center" textRotation="90"/>
    </xf>
    <xf numFmtId="0" fontId="17" fillId="0" borderId="6" xfId="6" applyFont="1" applyBorder="1" applyAlignment="1">
      <alignment horizontal="center" vertical="center" textRotation="90" wrapText="1"/>
    </xf>
    <xf numFmtId="0" fontId="18" fillId="0" borderId="6" xfId="0" applyFont="1" applyBorder="1" applyAlignment="1">
      <alignment horizontal="center" vertical="center"/>
    </xf>
    <xf numFmtId="0" fontId="17" fillId="0" borderId="6" xfId="6" applyFont="1" applyBorder="1" applyAlignment="1">
      <alignment vertical="center" wrapText="1"/>
    </xf>
    <xf numFmtId="0" fontId="16" fillId="0" borderId="6" xfId="6" applyFont="1" applyBorder="1" applyAlignment="1">
      <alignment vertical="center" wrapText="1"/>
    </xf>
    <xf numFmtId="0" fontId="4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" fontId="8" fillId="0" borderId="8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8" fillId="0" borderId="0" xfId="0" applyFont="1"/>
    <xf numFmtId="0" fontId="5" fillId="0" borderId="6" xfId="0" applyFont="1" applyBorder="1" applyAlignment="1">
      <alignment vertical="center"/>
    </xf>
    <xf numFmtId="0" fontId="5" fillId="0" borderId="7" xfId="0" applyFont="1" applyBorder="1"/>
    <xf numFmtId="0" fontId="5" fillId="0" borderId="12" xfId="0" applyFont="1" applyBorder="1"/>
    <xf numFmtId="0" fontId="5" fillId="0" borderId="8" xfId="0" applyFont="1" applyBorder="1"/>
    <xf numFmtId="0" fontId="20" fillId="0" borderId="1" xfId="0" applyFont="1" applyBorder="1"/>
    <xf numFmtId="0" fontId="20" fillId="0" borderId="0" xfId="0" applyFont="1"/>
    <xf numFmtId="0" fontId="20" fillId="0" borderId="13" xfId="0" applyFont="1" applyBorder="1"/>
    <xf numFmtId="0" fontId="20" fillId="0" borderId="13" xfId="0" applyFont="1" applyBorder="1" applyAlignment="1">
      <alignment horizontal="right"/>
    </xf>
    <xf numFmtId="0" fontId="20" fillId="0" borderId="13" xfId="0" applyFont="1" applyBorder="1" applyAlignment="1">
      <alignment horizontal="center"/>
    </xf>
    <xf numFmtId="0" fontId="20" fillId="0" borderId="2" xfId="0" applyFont="1" applyBorder="1"/>
    <xf numFmtId="0" fontId="20" fillId="0" borderId="12" xfId="0" applyFont="1" applyBorder="1" applyAlignment="1">
      <alignment horizontal="right"/>
    </xf>
    <xf numFmtId="0" fontId="20" fillId="0" borderId="12" xfId="0" applyFont="1" applyBorder="1" applyAlignment="1">
      <alignment horizontal="center"/>
    </xf>
    <xf numFmtId="0" fontId="20" fillId="0" borderId="12" xfId="0" applyFont="1" applyBorder="1"/>
    <xf numFmtId="0" fontId="20" fillId="0" borderId="4" xfId="0" applyFont="1" applyBorder="1"/>
    <xf numFmtId="0" fontId="20" fillId="0" borderId="4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5" fillId="0" borderId="10" xfId="0" applyFont="1" applyBorder="1"/>
    <xf numFmtId="0" fontId="5" fillId="0" borderId="13" xfId="0" applyFont="1" applyBorder="1"/>
    <xf numFmtId="0" fontId="5" fillId="0" borderId="11" xfId="0" applyFont="1" applyBorder="1"/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6" xfId="0" applyFont="1" applyBorder="1"/>
    <xf numFmtId="0" fontId="4" fillId="0" borderId="0" xfId="0" applyFont="1" applyAlignment="1">
      <alignment horizontal="left"/>
    </xf>
    <xf numFmtId="0" fontId="20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/>
    </xf>
    <xf numFmtId="0" fontId="20" fillId="0" borderId="14" xfId="0" applyFont="1" applyBorder="1" applyAlignment="1">
      <alignment horizontal="center" vertical="center"/>
    </xf>
    <xf numFmtId="14" fontId="20" fillId="0" borderId="14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6" xfId="0" applyFont="1" applyBorder="1"/>
    <xf numFmtId="1" fontId="20" fillId="0" borderId="6" xfId="0" applyNumberFormat="1" applyFont="1" applyBorder="1"/>
    <xf numFmtId="3" fontId="20" fillId="0" borderId="6" xfId="0" applyNumberFormat="1" applyFont="1" applyBorder="1"/>
    <xf numFmtId="0" fontId="20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1" fontId="20" fillId="0" borderId="6" xfId="0" applyNumberFormat="1" applyFont="1" applyBorder="1" applyAlignment="1">
      <alignment horizontal="center" vertical="center"/>
    </xf>
    <xf numFmtId="3" fontId="20" fillId="0" borderId="6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1" fontId="20" fillId="0" borderId="0" xfId="0" applyNumberFormat="1" applyFont="1"/>
    <xf numFmtId="1" fontId="20" fillId="0" borderId="9" xfId="0" applyNumberFormat="1" applyFont="1" applyBorder="1" applyAlignment="1">
      <alignment horizontal="center" vertical="center"/>
    </xf>
    <xf numFmtId="1" fontId="20" fillId="0" borderId="14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left"/>
    </xf>
    <xf numFmtId="3" fontId="20" fillId="0" borderId="14" xfId="0" applyNumberFormat="1" applyFont="1" applyBorder="1" applyAlignment="1">
      <alignment horizontal="right"/>
    </xf>
    <xf numFmtId="3" fontId="20" fillId="0" borderId="14" xfId="0" applyNumberFormat="1" applyFont="1" applyBorder="1" applyAlignment="1">
      <alignment horizontal="right" vertical="center"/>
    </xf>
    <xf numFmtId="3" fontId="20" fillId="0" borderId="6" xfId="0" applyNumberFormat="1" applyFont="1" applyBorder="1" applyAlignment="1">
      <alignment horizontal="right"/>
    </xf>
    <xf numFmtId="3" fontId="20" fillId="0" borderId="6" xfId="0" applyNumberFormat="1" applyFont="1" applyBorder="1" applyAlignment="1">
      <alignment horizontal="right" vertical="center"/>
    </xf>
    <xf numFmtId="3" fontId="20" fillId="0" borderId="14" xfId="1" applyNumberFormat="1" applyFont="1" applyBorder="1" applyAlignment="1">
      <alignment horizontal="right" vertical="center"/>
    </xf>
    <xf numFmtId="0" fontId="20" fillId="0" borderId="4" xfId="0" applyFont="1" applyBorder="1" applyAlignment="1">
      <alignment horizontal="left" vertical="center"/>
    </xf>
    <xf numFmtId="3" fontId="17" fillId="0" borderId="6" xfId="6" applyNumberFormat="1" applyFont="1" applyBorder="1" applyAlignment="1">
      <alignment horizontal="center" vertical="center" wrapText="1"/>
    </xf>
    <xf numFmtId="3" fontId="16" fillId="0" borderId="6" xfId="6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20" fillId="0" borderId="0" xfId="0" applyNumberFormat="1" applyFont="1"/>
    <xf numFmtId="0" fontId="5" fillId="0" borderId="5" xfId="0" applyFont="1" applyBorder="1"/>
    <xf numFmtId="0" fontId="5" fillId="0" borderId="4" xfId="0" applyFont="1" applyBorder="1"/>
    <xf numFmtId="0" fontId="5" fillId="0" borderId="5" xfId="0" applyFont="1" applyBorder="1" applyAlignment="1">
      <alignment vertical="center"/>
    </xf>
    <xf numFmtId="3" fontId="20" fillId="0" borderId="12" xfId="0" applyNumberFormat="1" applyFont="1" applyBorder="1"/>
    <xf numFmtId="3" fontId="20" fillId="0" borderId="13" xfId="0" applyNumberFormat="1" applyFont="1" applyBorder="1"/>
    <xf numFmtId="0" fontId="5" fillId="0" borderId="0" xfId="7" applyFont="1"/>
    <xf numFmtId="0" fontId="5" fillId="0" borderId="0" xfId="7" applyFont="1" applyAlignment="1">
      <alignment horizontal="center"/>
    </xf>
    <xf numFmtId="166" fontId="5" fillId="0" borderId="0" xfId="7" applyNumberFormat="1" applyFont="1" applyAlignment="1">
      <alignment horizontal="center"/>
    </xf>
    <xf numFmtId="0" fontId="8" fillId="0" borderId="0" xfId="7" applyFont="1" applyAlignment="1">
      <alignment horizontal="center"/>
    </xf>
    <xf numFmtId="0" fontId="8" fillId="0" borderId="0" xfId="7" applyFont="1" applyAlignment="1">
      <alignment vertical="center"/>
    </xf>
    <xf numFmtId="0" fontId="8" fillId="0" borderId="0" xfId="7" applyFont="1"/>
    <xf numFmtId="0" fontId="14" fillId="0" borderId="0" xfId="7" applyFont="1"/>
    <xf numFmtId="0" fontId="27" fillId="0" borderId="0" xfId="7" applyFont="1" applyAlignment="1">
      <alignment horizontal="center"/>
    </xf>
    <xf numFmtId="0" fontId="8" fillId="0" borderId="0" xfId="7" applyFont="1" applyAlignment="1">
      <alignment horizontal="left" vertical="center"/>
    </xf>
    <xf numFmtId="0" fontId="5" fillId="0" borderId="0" xfId="7" applyFont="1" applyAlignment="1">
      <alignment vertical="center"/>
    </xf>
    <xf numFmtId="3" fontId="12" fillId="0" borderId="0" xfId="7" applyNumberFormat="1" applyFont="1"/>
    <xf numFmtId="0" fontId="8" fillId="0" borderId="0" xfId="7" applyFont="1" applyAlignment="1">
      <alignment horizontal="center" vertical="center"/>
    </xf>
    <xf numFmtId="0" fontId="11" fillId="0" borderId="0" xfId="7" applyFont="1"/>
    <xf numFmtId="0" fontId="26" fillId="0" borderId="13" xfId="7" applyFont="1" applyBorder="1" applyAlignment="1">
      <alignment horizontal="left"/>
    </xf>
    <xf numFmtId="0" fontId="24" fillId="0" borderId="13" xfId="7" applyFont="1" applyBorder="1" applyAlignment="1">
      <alignment horizontal="left"/>
    </xf>
    <xf numFmtId="0" fontId="24" fillId="0" borderId="0" xfId="7" applyFont="1" applyAlignment="1">
      <alignment horizontal="left"/>
    </xf>
    <xf numFmtId="0" fontId="26" fillId="0" borderId="4" xfId="7" applyFont="1" applyBorder="1" applyAlignment="1">
      <alignment horizontal="left"/>
    </xf>
    <xf numFmtId="0" fontId="28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3" fontId="8" fillId="2" borderId="6" xfId="0" applyNumberFormat="1" applyFont="1" applyFill="1" applyBorder="1" applyAlignment="1">
      <alignment vertical="center"/>
    </xf>
    <xf numFmtId="0" fontId="27" fillId="0" borderId="6" xfId="7" applyFont="1" applyBorder="1" applyAlignment="1">
      <alignment horizontal="center"/>
    </xf>
    <xf numFmtId="0" fontId="27" fillId="0" borderId="0" xfId="7" applyFont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7" fillId="0" borderId="0" xfId="7"/>
    <xf numFmtId="0" fontId="7" fillId="0" borderId="13" xfId="7" applyBorder="1"/>
    <xf numFmtId="0" fontId="7" fillId="0" borderId="0" xfId="7" applyAlignment="1">
      <alignment vertical="center"/>
    </xf>
    <xf numFmtId="0" fontId="29" fillId="0" borderId="0" xfId="7" applyFont="1" applyAlignment="1">
      <alignment horizontal="left" vertical="center"/>
    </xf>
    <xf numFmtId="0" fontId="30" fillId="0" borderId="0" xfId="7" applyFont="1" applyAlignment="1">
      <alignment horizontal="center" vertical="center"/>
    </xf>
    <xf numFmtId="0" fontId="30" fillId="0" borderId="0" xfId="7" applyFont="1" applyAlignment="1">
      <alignment horizontal="left" vertical="center"/>
    </xf>
    <xf numFmtId="0" fontId="5" fillId="0" borderId="0" xfId="7" applyFont="1" applyAlignment="1">
      <alignment horizontal="center" vertical="center"/>
    </xf>
    <xf numFmtId="0" fontId="10" fillId="0" borderId="0" xfId="7" applyFont="1" applyAlignment="1">
      <alignment vertical="center"/>
    </xf>
    <xf numFmtId="0" fontId="5" fillId="0" borderId="0" xfId="7" applyFont="1" applyAlignment="1">
      <alignment horizontal="left" vertical="center"/>
    </xf>
    <xf numFmtId="3" fontId="12" fillId="0" borderId="13" xfId="7" applyNumberFormat="1" applyFont="1" applyBorder="1"/>
    <xf numFmtId="0" fontId="7" fillId="0" borderId="0" xfId="7" applyAlignment="1">
      <alignment horizontal="center"/>
    </xf>
    <xf numFmtId="3" fontId="12" fillId="0" borderId="4" xfId="7" applyNumberFormat="1" applyFont="1" applyBorder="1"/>
    <xf numFmtId="0" fontId="31" fillId="0" borderId="0" xfId="7" applyFont="1" applyAlignment="1">
      <alignment vertical="center"/>
    </xf>
    <xf numFmtId="0" fontId="5" fillId="0" borderId="13" xfId="7" applyFont="1" applyBorder="1" applyAlignment="1">
      <alignment horizontal="center" vertical="center"/>
    </xf>
    <xf numFmtId="0" fontId="5" fillId="2" borderId="0" xfId="7" applyFont="1" applyFill="1" applyAlignment="1">
      <alignment horizontal="center" vertical="center"/>
    </xf>
    <xf numFmtId="0" fontId="7" fillId="2" borderId="0" xfId="7" applyFill="1"/>
    <xf numFmtId="0" fontId="32" fillId="0" borderId="0" xfId="7" applyFont="1"/>
    <xf numFmtId="166" fontId="7" fillId="0" borderId="0" xfId="7" applyNumberFormat="1" applyAlignment="1">
      <alignment horizontal="center"/>
    </xf>
    <xf numFmtId="0" fontId="30" fillId="0" borderId="0" xfId="7" applyFont="1" applyAlignment="1">
      <alignment horizontal="center"/>
    </xf>
    <xf numFmtId="0" fontId="30" fillId="0" borderId="0" xfId="7" applyFont="1"/>
    <xf numFmtId="0" fontId="33" fillId="0" borderId="0" xfId="7" applyFont="1" applyAlignment="1">
      <alignment vertical="center"/>
    </xf>
    <xf numFmtId="166" fontId="7" fillId="0" borderId="0" xfId="7" applyNumberFormat="1" applyAlignment="1">
      <alignment horizontal="center" vertical="center"/>
    </xf>
    <xf numFmtId="0" fontId="8" fillId="0" borderId="13" xfId="7" applyFont="1" applyBorder="1"/>
    <xf numFmtId="0" fontId="3" fillId="0" borderId="0" xfId="7" applyFont="1"/>
    <xf numFmtId="0" fontId="30" fillId="0" borderId="0" xfId="7" applyFont="1" applyAlignment="1">
      <alignment vertical="center"/>
    </xf>
    <xf numFmtId="0" fontId="31" fillId="0" borderId="0" xfId="7" applyFont="1" applyAlignment="1">
      <alignment horizontal="center" vertical="center"/>
    </xf>
    <xf numFmtId="0" fontId="31" fillId="0" borderId="0" xfId="7" applyFont="1" applyAlignment="1">
      <alignment horizontal="left" vertical="center"/>
    </xf>
    <xf numFmtId="0" fontId="35" fillId="0" borderId="0" xfId="7" applyFont="1" applyAlignment="1">
      <alignment vertical="center"/>
    </xf>
    <xf numFmtId="0" fontId="7" fillId="0" borderId="0" xfId="7" applyAlignment="1">
      <alignment horizontal="left" vertical="center"/>
    </xf>
    <xf numFmtId="0" fontId="36" fillId="0" borderId="0" xfId="7" applyFont="1" applyAlignment="1">
      <alignment horizontal="right"/>
    </xf>
    <xf numFmtId="0" fontId="7" fillId="0" borderId="0" xfId="7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24" fillId="0" borderId="4" xfId="7" applyFont="1" applyBorder="1" applyAlignment="1">
      <alignment horizontal="left"/>
    </xf>
    <xf numFmtId="0" fontId="24" fillId="0" borderId="3" xfId="7" applyFont="1" applyBorder="1" applyAlignment="1">
      <alignment horizontal="left"/>
    </xf>
    <xf numFmtId="0" fontId="24" fillId="0" borderId="6" xfId="7" applyFont="1" applyBorder="1" applyAlignment="1">
      <alignment horizontal="left"/>
    </xf>
    <xf numFmtId="3" fontId="7" fillId="0" borderId="6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24" fillId="0" borderId="0" xfId="7" applyFont="1" applyAlignment="1">
      <alignment horizontal="left" vertical="center"/>
    </xf>
    <xf numFmtId="0" fontId="7" fillId="0" borderId="5" xfId="7" applyBorder="1"/>
    <xf numFmtId="0" fontId="6" fillId="0" borderId="0" xfId="7" applyFont="1" applyAlignment="1">
      <alignment vertical="center"/>
    </xf>
    <xf numFmtId="0" fontId="5" fillId="0" borderId="0" xfId="7" applyFont="1" applyAlignment="1">
      <alignment horizontal="left"/>
    </xf>
    <xf numFmtId="166" fontId="7" fillId="0" borderId="13" xfId="7" applyNumberFormat="1" applyBorder="1" applyAlignment="1">
      <alignment horizontal="center"/>
    </xf>
    <xf numFmtId="0" fontId="7" fillId="0" borderId="13" xfId="7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4" fillId="0" borderId="0" xfId="7" applyFont="1" applyAlignment="1">
      <alignment horizontal="left"/>
    </xf>
    <xf numFmtId="0" fontId="7" fillId="0" borderId="5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5" fillId="0" borderId="6" xfId="7" applyFont="1" applyBorder="1" applyAlignment="1">
      <alignment horizontal="center" vertical="center"/>
    </xf>
    <xf numFmtId="0" fontId="23" fillId="0" borderId="0" xfId="0" applyFont="1"/>
    <xf numFmtId="0" fontId="6" fillId="0" borderId="16" xfId="0" applyFont="1" applyBorder="1"/>
    <xf numFmtId="0" fontId="9" fillId="0" borderId="16" xfId="0" applyFont="1" applyBorder="1"/>
    <xf numFmtId="0" fontId="6" fillId="0" borderId="0" xfId="0" applyFont="1" applyAlignment="1">
      <alignment horizontal="center" vertical="center"/>
    </xf>
    <xf numFmtId="0" fontId="29" fillId="0" borderId="15" xfId="0" applyFont="1" applyBorder="1"/>
    <xf numFmtId="0" fontId="8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2" fillId="0" borderId="0" xfId="0" applyFont="1"/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/>
    <xf numFmtId="0" fontId="12" fillId="0" borderId="6" xfId="0" applyFont="1" applyBorder="1"/>
    <xf numFmtId="0" fontId="0" fillId="0" borderId="0" xfId="0" applyAlignment="1">
      <alignment vertical="center"/>
    </xf>
    <xf numFmtId="0" fontId="0" fillId="3" borderId="6" xfId="0" applyFill="1" applyBorder="1" applyAlignment="1">
      <alignment vertical="center"/>
    </xf>
    <xf numFmtId="0" fontId="12" fillId="0" borderId="0" xfId="0" applyFont="1"/>
    <xf numFmtId="0" fontId="2" fillId="0" borderId="0" xfId="0" applyFont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/>
    <xf numFmtId="0" fontId="2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4" xfId="0" applyBorder="1"/>
    <xf numFmtId="1" fontId="0" fillId="0" borderId="4" xfId="0" applyNumberFormat="1" applyBorder="1"/>
    <xf numFmtId="1" fontId="0" fillId="0" borderId="0" xfId="0" applyNumberFormat="1"/>
    <xf numFmtId="0" fontId="5" fillId="0" borderId="0" xfId="0" applyFont="1" applyAlignment="1">
      <alignment horizontal="left"/>
    </xf>
    <xf numFmtId="0" fontId="10" fillId="0" borderId="0" xfId="0" applyFont="1"/>
    <xf numFmtId="0" fontId="5" fillId="0" borderId="9" xfId="0" applyFont="1" applyBorder="1" applyAlignment="1">
      <alignment horizontal="center"/>
    </xf>
    <xf numFmtId="3" fontId="5" fillId="0" borderId="6" xfId="9" applyNumberFormat="1" applyFont="1" applyBorder="1"/>
    <xf numFmtId="0" fontId="12" fillId="4" borderId="6" xfId="0" applyFont="1" applyFill="1" applyBorder="1"/>
    <xf numFmtId="0" fontId="5" fillId="4" borderId="6" xfId="0" applyFont="1" applyFill="1" applyBorder="1"/>
    <xf numFmtId="0" fontId="0" fillId="4" borderId="6" xfId="0" applyFill="1" applyBorder="1"/>
    <xf numFmtId="3" fontId="5" fillId="4" borderId="6" xfId="9" applyNumberFormat="1" applyFont="1" applyFill="1" applyBorder="1"/>
    <xf numFmtId="3" fontId="0" fillId="4" borderId="6" xfId="0" applyNumberFormat="1" applyFill="1" applyBorder="1"/>
    <xf numFmtId="3" fontId="5" fillId="0" borderId="17" xfId="9" applyNumberFormat="1" applyFont="1" applyBorder="1"/>
    <xf numFmtId="3" fontId="5" fillId="0" borderId="0" xfId="9" applyNumberFormat="1" applyFont="1"/>
    <xf numFmtId="3" fontId="0" fillId="0" borderId="6" xfId="0" applyNumberFormat="1" applyBorder="1"/>
    <xf numFmtId="0" fontId="0" fillId="5" borderId="6" xfId="0" applyFill="1" applyBorder="1"/>
    <xf numFmtId="0" fontId="42" fillId="0" borderId="6" xfId="0" applyFont="1" applyBorder="1" applyAlignment="1">
      <alignment vertical="center"/>
    </xf>
    <xf numFmtId="0" fontId="42" fillId="0" borderId="6" xfId="0" applyFont="1" applyBorder="1" applyAlignment="1">
      <alignment horizontal="center" vertical="center"/>
    </xf>
    <xf numFmtId="3" fontId="42" fillId="0" borderId="6" xfId="9" applyNumberFormat="1" applyFont="1" applyBorder="1" applyAlignment="1">
      <alignment vertical="center"/>
    </xf>
    <xf numFmtId="0" fontId="5" fillId="0" borderId="7" xfId="0" applyFont="1" applyBorder="1" applyAlignment="1">
      <alignment horizontal="center"/>
    </xf>
    <xf numFmtId="3" fontId="5" fillId="0" borderId="5" xfId="9" applyNumberFormat="1" applyFont="1" applyBorder="1"/>
    <xf numFmtId="3" fontId="12" fillId="0" borderId="6" xfId="0" applyNumberFormat="1" applyFont="1" applyBorder="1"/>
    <xf numFmtId="0" fontId="0" fillId="0" borderId="9" xfId="0" applyBorder="1"/>
    <xf numFmtId="3" fontId="5" fillId="0" borderId="9" xfId="9" applyNumberFormat="1" applyFont="1" applyBorder="1"/>
    <xf numFmtId="0" fontId="5" fillId="4" borderId="18" xfId="0" applyFont="1" applyFill="1" applyBorder="1" applyAlignment="1">
      <alignment vertical="center"/>
    </xf>
    <xf numFmtId="0" fontId="42" fillId="4" borderId="19" xfId="0" applyFont="1" applyFill="1" applyBorder="1" applyAlignment="1">
      <alignment vertical="center"/>
    </xf>
    <xf numFmtId="0" fontId="42" fillId="4" borderId="19" xfId="0" applyFont="1" applyFill="1" applyBorder="1" applyAlignment="1">
      <alignment horizontal="center" vertical="center"/>
    </xf>
    <xf numFmtId="3" fontId="12" fillId="4" borderId="19" xfId="0" applyNumberFormat="1" applyFont="1" applyFill="1" applyBorder="1"/>
    <xf numFmtId="0" fontId="6" fillId="0" borderId="0" xfId="0" applyFont="1"/>
    <xf numFmtId="0" fontId="9" fillId="0" borderId="0" xfId="0" applyFont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5" fillId="0" borderId="21" xfId="0" applyFont="1" applyBorder="1"/>
    <xf numFmtId="0" fontId="0" fillId="0" borderId="8" xfId="0" applyBorder="1"/>
    <xf numFmtId="1" fontId="5" fillId="0" borderId="0" xfId="0" applyNumberFormat="1" applyFont="1"/>
    <xf numFmtId="0" fontId="8" fillId="0" borderId="22" xfId="0" applyFont="1" applyBorder="1"/>
    <xf numFmtId="0" fontId="0" fillId="0" borderId="18" xfId="0" applyBorder="1"/>
    <xf numFmtId="0" fontId="0" fillId="0" borderId="24" xfId="0" applyBorder="1"/>
    <xf numFmtId="0" fontId="0" fillId="0" borderId="19" xfId="0" applyBorder="1"/>
    <xf numFmtId="0" fontId="0" fillId="0" borderId="26" xfId="0" applyBorder="1"/>
    <xf numFmtId="0" fontId="0" fillId="0" borderId="27" xfId="0" applyBorder="1"/>
    <xf numFmtId="0" fontId="0" fillId="0" borderId="17" xfId="0" applyBorder="1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3" borderId="18" xfId="0" applyFill="1" applyBorder="1"/>
    <xf numFmtId="0" fontId="0" fillId="3" borderId="28" xfId="0" applyFill="1" applyBorder="1"/>
    <xf numFmtId="0" fontId="0" fillId="3" borderId="19" xfId="0" applyFill="1" applyBorder="1"/>
    <xf numFmtId="0" fontId="0" fillId="3" borderId="24" xfId="0" applyFill="1" applyBorder="1"/>
    <xf numFmtId="0" fontId="0" fillId="3" borderId="25" xfId="0" applyFill="1" applyBorder="1"/>
    <xf numFmtId="0" fontId="0" fillId="0" borderId="29" xfId="0" applyBorder="1"/>
    <xf numFmtId="0" fontId="0" fillId="0" borderId="30" xfId="0" applyBorder="1"/>
    <xf numFmtId="0" fontId="0" fillId="0" borderId="10" xfId="0" applyBorder="1"/>
    <xf numFmtId="0" fontId="0" fillId="0" borderId="11" xfId="0" applyBorder="1"/>
    <xf numFmtId="0" fontId="0" fillId="0" borderId="3" xfId="0" applyBorder="1"/>
    <xf numFmtId="0" fontId="0" fillId="3" borderId="14" xfId="0" applyFill="1" applyBorder="1"/>
    <xf numFmtId="0" fontId="0" fillId="5" borderId="14" xfId="0" applyFill="1" applyBorder="1"/>
    <xf numFmtId="0" fontId="8" fillId="0" borderId="18" xfId="0" applyFont="1" applyBorder="1"/>
    <xf numFmtId="0" fontId="0" fillId="0" borderId="20" xfId="0" applyBorder="1"/>
    <xf numFmtId="0" fontId="0" fillId="0" borderId="31" xfId="0" applyBorder="1"/>
    <xf numFmtId="0" fontId="0" fillId="0" borderId="32" xfId="0" applyBorder="1"/>
    <xf numFmtId="0" fontId="0" fillId="3" borderId="20" xfId="0" applyFill="1" applyBorder="1"/>
    <xf numFmtId="0" fontId="36" fillId="0" borderId="0" xfId="0" applyFont="1" applyAlignment="1">
      <alignment horizontal="right"/>
    </xf>
    <xf numFmtId="0" fontId="43" fillId="0" borderId="0" xfId="0" applyFont="1"/>
    <xf numFmtId="0" fontId="14" fillId="0" borderId="0" xfId="0" applyFont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4" fillId="0" borderId="34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29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0" fontId="8" fillId="0" borderId="16" xfId="0" applyFont="1" applyBorder="1"/>
    <xf numFmtId="0" fontId="9" fillId="0" borderId="40" xfId="0" applyFont="1" applyBorder="1"/>
    <xf numFmtId="0" fontId="0" fillId="0" borderId="16" xfId="0" applyBorder="1"/>
    <xf numFmtId="0" fontId="0" fillId="0" borderId="42" xfId="0" applyBorder="1"/>
    <xf numFmtId="0" fontId="0" fillId="0" borderId="43" xfId="0" applyBorder="1"/>
    <xf numFmtId="0" fontId="8" fillId="7" borderId="5" xfId="0" applyFont="1" applyFill="1" applyBorder="1" applyAlignment="1">
      <alignment horizontal="left" vertical="center"/>
    </xf>
    <xf numFmtId="0" fontId="5" fillId="7" borderId="4" xfId="0" applyFont="1" applyFill="1" applyBorder="1" applyAlignment="1">
      <alignment horizontal="left" vertical="center"/>
    </xf>
    <xf numFmtId="0" fontId="5" fillId="7" borderId="3" xfId="0" applyFont="1" applyFill="1" applyBorder="1" applyAlignment="1">
      <alignment horizontal="left" vertical="center"/>
    </xf>
    <xf numFmtId="0" fontId="5" fillId="7" borderId="3" xfId="0" applyFont="1" applyFill="1" applyBorder="1" applyAlignment="1">
      <alignment horizontal="center" vertical="center"/>
    </xf>
    <xf numFmtId="3" fontId="8" fillId="7" borderId="6" xfId="0" applyNumberFormat="1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center"/>
    </xf>
    <xf numFmtId="0" fontId="5" fillId="7" borderId="3" xfId="0" applyFont="1" applyFill="1" applyBorder="1"/>
    <xf numFmtId="0" fontId="5" fillId="7" borderId="3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center"/>
    </xf>
    <xf numFmtId="0" fontId="5" fillId="5" borderId="3" xfId="0" applyFont="1" applyFill="1" applyBorder="1"/>
    <xf numFmtId="0" fontId="5" fillId="5" borderId="3" xfId="0" applyFont="1" applyFill="1" applyBorder="1" applyAlignment="1">
      <alignment horizontal="center"/>
    </xf>
    <xf numFmtId="3" fontId="8" fillId="5" borderId="6" xfId="0" applyNumberFormat="1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center" vertical="center"/>
    </xf>
    <xf numFmtId="0" fontId="30" fillId="0" borderId="0" xfId="0" applyFont="1"/>
    <xf numFmtId="0" fontId="0" fillId="0" borderId="44" xfId="0" applyBorder="1"/>
    <xf numFmtId="0" fontId="8" fillId="0" borderId="17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0" fillId="0" borderId="48" xfId="0" applyBorder="1"/>
    <xf numFmtId="0" fontId="0" fillId="0" borderId="22" xfId="0" applyBorder="1"/>
    <xf numFmtId="0" fontId="0" fillId="0" borderId="49" xfId="0" applyBorder="1"/>
    <xf numFmtId="0" fontId="8" fillId="0" borderId="50" xfId="0" applyFont="1" applyBorder="1"/>
    <xf numFmtId="0" fontId="5" fillId="0" borderId="53" xfId="0" applyFont="1" applyBorder="1"/>
    <xf numFmtId="0" fontId="0" fillId="0" borderId="54" xfId="0" applyBorder="1"/>
    <xf numFmtId="0" fontId="0" fillId="0" borderId="55" xfId="0" applyBorder="1"/>
    <xf numFmtId="0" fontId="8" fillId="0" borderId="56" xfId="0" applyFont="1" applyBorder="1" applyAlignment="1">
      <alignment horizontal="center"/>
    </xf>
    <xf numFmtId="0" fontId="5" fillId="0" borderId="57" xfId="0" applyFont="1" applyBorder="1"/>
    <xf numFmtId="0" fontId="8" fillId="0" borderId="56" xfId="0" applyFont="1" applyBorder="1"/>
    <xf numFmtId="0" fontId="0" fillId="3" borderId="59" xfId="0" applyFill="1" applyBorder="1"/>
    <xf numFmtId="0" fontId="0" fillId="8" borderId="59" xfId="0" applyFill="1" applyBorder="1"/>
    <xf numFmtId="0" fontId="5" fillId="0" borderId="58" xfId="0" applyFont="1" applyBorder="1"/>
    <xf numFmtId="0" fontId="0" fillId="8" borderId="20" xfId="0" applyFill="1" applyBorder="1"/>
    <xf numFmtId="0" fontId="8" fillId="0" borderId="56" xfId="0" applyFont="1" applyBorder="1" applyAlignment="1">
      <alignment horizontal="left"/>
    </xf>
    <xf numFmtId="0" fontId="0" fillId="9" borderId="6" xfId="0" applyFill="1" applyBorder="1"/>
    <xf numFmtId="0" fontId="0" fillId="9" borderId="9" xfId="0" applyFill="1" applyBorder="1"/>
    <xf numFmtId="0" fontId="0" fillId="3" borderId="60" xfId="0" applyFill="1" applyBorder="1"/>
    <xf numFmtId="0" fontId="0" fillId="3" borderId="61" xfId="0" applyFill="1" applyBorder="1"/>
    <xf numFmtId="0" fontId="0" fillId="3" borderId="62" xfId="0" applyFill="1" applyBorder="1"/>
    <xf numFmtId="0" fontId="0" fillId="3" borderId="63" xfId="0" applyFill="1" applyBorder="1"/>
    <xf numFmtId="0" fontId="0" fillId="3" borderId="29" xfId="0" applyFill="1" applyBorder="1"/>
    <xf numFmtId="0" fontId="0" fillId="9" borderId="20" xfId="0" applyFill="1" applyBorder="1"/>
    <xf numFmtId="0" fontId="0" fillId="10" borderId="18" xfId="0" applyFill="1" applyBorder="1"/>
    <xf numFmtId="0" fontId="0" fillId="10" borderId="19" xfId="0" applyFill="1" applyBorder="1"/>
    <xf numFmtId="0" fontId="0" fillId="11" borderId="19" xfId="0" applyFill="1" applyBorder="1"/>
    <xf numFmtId="0" fontId="5" fillId="0" borderId="56" xfId="0" applyFont="1" applyBorder="1"/>
    <xf numFmtId="0" fontId="8" fillId="0" borderId="6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51" xfId="0" applyFont="1" applyBorder="1"/>
    <xf numFmtId="0" fontId="5" fillId="0" borderId="52" xfId="0" applyFont="1" applyBorder="1"/>
    <xf numFmtId="0" fontId="5" fillId="8" borderId="57" xfId="0" applyFont="1" applyFill="1" applyBorder="1"/>
    <xf numFmtId="0" fontId="5" fillId="8" borderId="58" xfId="0" applyFont="1" applyFill="1" applyBorder="1"/>
    <xf numFmtId="0" fontId="10" fillId="3" borderId="57" xfId="0" applyFont="1" applyFill="1" applyBorder="1"/>
    <xf numFmtId="0" fontId="5" fillId="3" borderId="57" xfId="0" applyFont="1" applyFill="1" applyBorder="1"/>
    <xf numFmtId="0" fontId="5" fillId="3" borderId="58" xfId="0" applyFont="1" applyFill="1" applyBorder="1"/>
    <xf numFmtId="0" fontId="5" fillId="3" borderId="65" xfId="0" applyFont="1" applyFill="1" applyBorder="1"/>
    <xf numFmtId="0" fontId="5" fillId="3" borderId="66" xfId="0" applyFont="1" applyFill="1" applyBorder="1"/>
    <xf numFmtId="0" fontId="30" fillId="0" borderId="17" xfId="0" applyFont="1" applyBorder="1"/>
    <xf numFmtId="0" fontId="8" fillId="0" borderId="46" xfId="0" applyFont="1" applyBorder="1"/>
    <xf numFmtId="0" fontId="41" fillId="0" borderId="51" xfId="0" applyFont="1" applyBorder="1"/>
    <xf numFmtId="0" fontId="10" fillId="0" borderId="57" xfId="0" applyFont="1" applyBorder="1"/>
    <xf numFmtId="0" fontId="41" fillId="0" borderId="57" xfId="0" applyFont="1" applyBorder="1"/>
    <xf numFmtId="0" fontId="41" fillId="3" borderId="57" xfId="0" applyFont="1" applyFill="1" applyBorder="1"/>
    <xf numFmtId="0" fontId="41" fillId="3" borderId="65" xfId="0" applyFont="1" applyFill="1" applyBorder="1"/>
    <xf numFmtId="0" fontId="5" fillId="0" borderId="45" xfId="0" applyFont="1" applyBorder="1"/>
    <xf numFmtId="0" fontId="44" fillId="0" borderId="57" xfId="0" applyFont="1" applyBorder="1"/>
    <xf numFmtId="0" fontId="44" fillId="0" borderId="17" xfId="0" applyFont="1" applyBorder="1"/>
    <xf numFmtId="3" fontId="0" fillId="0" borderId="0" xfId="0" applyNumberFormat="1"/>
    <xf numFmtId="3" fontId="0" fillId="0" borderId="4" xfId="0" applyNumberFormat="1" applyBorder="1"/>
    <xf numFmtId="3" fontId="8" fillId="0" borderId="13" xfId="7" applyNumberFormat="1" applyFont="1" applyBorder="1"/>
    <xf numFmtId="0" fontId="7" fillId="8" borderId="6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vertical="center"/>
    </xf>
    <xf numFmtId="3" fontId="7" fillId="8" borderId="6" xfId="0" applyNumberFormat="1" applyFont="1" applyFill="1" applyBorder="1" applyAlignment="1">
      <alignment vertical="center"/>
    </xf>
    <xf numFmtId="0" fontId="8" fillId="8" borderId="6" xfId="0" applyFont="1" applyFill="1" applyBorder="1" applyAlignment="1">
      <alignment vertical="center"/>
    </xf>
    <xf numFmtId="3" fontId="8" fillId="8" borderId="5" xfId="0" applyNumberFormat="1" applyFont="1" applyFill="1" applyBorder="1" applyAlignment="1">
      <alignment vertical="center"/>
    </xf>
    <xf numFmtId="3" fontId="8" fillId="8" borderId="0" xfId="0" applyNumberFormat="1" applyFont="1" applyFill="1" applyAlignment="1">
      <alignment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right" vertical="center"/>
    </xf>
    <xf numFmtId="0" fontId="8" fillId="8" borderId="4" xfId="0" applyFont="1" applyFill="1" applyBorder="1" applyAlignment="1">
      <alignment horizontal="right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24" fillId="8" borderId="3" xfId="7" applyFont="1" applyFill="1" applyBorder="1" applyAlignment="1">
      <alignment horizontal="left"/>
    </xf>
    <xf numFmtId="3" fontId="8" fillId="8" borderId="6" xfId="0" applyNumberFormat="1" applyFont="1" applyFill="1" applyBorder="1" applyAlignment="1">
      <alignment vertical="center"/>
    </xf>
    <xf numFmtId="0" fontId="13" fillId="0" borderId="0" xfId="0" applyFont="1"/>
    <xf numFmtId="3" fontId="5" fillId="0" borderId="13" xfId="7" applyNumberFormat="1" applyFont="1" applyBorder="1" applyAlignment="1">
      <alignment horizontal="center" vertical="center"/>
    </xf>
    <xf numFmtId="0" fontId="2" fillId="0" borderId="6" xfId="0" applyFont="1" applyBorder="1"/>
    <xf numFmtId="22" fontId="2" fillId="0" borderId="14" xfId="0" applyNumberFormat="1" applyFont="1" applyBorder="1" applyAlignment="1">
      <alignment horizontal="center"/>
    </xf>
    <xf numFmtId="22" fontId="2" fillId="0" borderId="10" xfId="0" applyNumberFormat="1" applyFont="1" applyBorder="1" applyAlignment="1">
      <alignment horizontal="center"/>
    </xf>
    <xf numFmtId="0" fontId="2" fillId="0" borderId="14" xfId="0" applyFont="1" applyBorder="1"/>
    <xf numFmtId="0" fontId="2" fillId="0" borderId="24" xfId="0" applyFont="1" applyBorder="1"/>
    <xf numFmtId="0" fontId="2" fillId="6" borderId="6" xfId="0" applyFont="1" applyFill="1" applyBorder="1"/>
    <xf numFmtId="0" fontId="2" fillId="6" borderId="9" xfId="0" applyFont="1" applyFill="1" applyBorder="1"/>
    <xf numFmtId="0" fontId="2" fillId="0" borderId="9" xfId="0" applyFont="1" applyBorder="1"/>
    <xf numFmtId="3" fontId="8" fillId="0" borderId="0" xfId="7" applyNumberFormat="1" applyFont="1"/>
    <xf numFmtId="3" fontId="0" fillId="0" borderId="14" xfId="0" applyNumberFormat="1" applyBorder="1"/>
    <xf numFmtId="164" fontId="5" fillId="0" borderId="0" xfId="1" applyFont="1" applyAlignment="1">
      <alignment vertical="center"/>
    </xf>
    <xf numFmtId="167" fontId="5" fillId="0" borderId="0" xfId="0" applyNumberFormat="1" applyFont="1" applyAlignment="1">
      <alignment vertical="center"/>
    </xf>
    <xf numFmtId="167" fontId="5" fillId="0" borderId="0" xfId="0" applyNumberFormat="1" applyFont="1" applyAlignment="1">
      <alignment horizontal="center" vertical="center"/>
    </xf>
    <xf numFmtId="0" fontId="24" fillId="0" borderId="16" xfId="7" applyFont="1" applyBorder="1" applyAlignment="1">
      <alignment horizontal="left"/>
    </xf>
    <xf numFmtId="3" fontId="5" fillId="0" borderId="67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10" fillId="0" borderId="3" xfId="0" applyNumberFormat="1" applyFont="1" applyBorder="1" applyAlignment="1">
      <alignment horizontal="center" vertical="center"/>
    </xf>
    <xf numFmtId="3" fontId="3" fillId="0" borderId="0" xfId="0" applyNumberFormat="1" applyFont="1"/>
    <xf numFmtId="3" fontId="5" fillId="0" borderId="0" xfId="7" applyNumberFormat="1" applyFont="1" applyAlignment="1">
      <alignment horizontal="center" vertical="center"/>
    </xf>
    <xf numFmtId="0" fontId="2" fillId="0" borderId="0" xfId="7" applyFont="1"/>
    <xf numFmtId="3" fontId="2" fillId="0" borderId="6" xfId="0" applyNumberFormat="1" applyFont="1" applyBorder="1" applyAlignment="1">
      <alignment horizontal="center" vertical="center"/>
    </xf>
    <xf numFmtId="3" fontId="8" fillId="0" borderId="4" xfId="7" applyNumberFormat="1" applyFont="1" applyBorder="1"/>
    <xf numFmtId="0" fontId="0" fillId="3" borderId="0" xfId="0" applyFill="1"/>
    <xf numFmtId="1" fontId="0" fillId="3" borderId="0" xfId="0" applyNumberFormat="1" applyFill="1"/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3" fontId="5" fillId="0" borderId="9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3" fontId="12" fillId="0" borderId="0" xfId="0" applyNumberFormat="1" applyFont="1"/>
    <xf numFmtId="0" fontId="8" fillId="0" borderId="7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3" fontId="5" fillId="0" borderId="69" xfId="0" applyNumberFormat="1" applyFont="1" applyBorder="1" applyAlignment="1">
      <alignment vertical="center"/>
    </xf>
    <xf numFmtId="0" fontId="36" fillId="0" borderId="68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0" fillId="0" borderId="70" xfId="0" applyBorder="1"/>
    <xf numFmtId="0" fontId="5" fillId="0" borderId="6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3" fontId="5" fillId="0" borderId="53" xfId="0" applyNumberFormat="1" applyFont="1" applyBorder="1" applyAlignment="1">
      <alignment vertical="center"/>
    </xf>
    <xf numFmtId="3" fontId="5" fillId="0" borderId="55" xfId="0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3" fontId="5" fillId="0" borderId="14" xfId="0" applyNumberFormat="1" applyFont="1" applyBorder="1" applyAlignment="1">
      <alignment vertical="center"/>
    </xf>
    <xf numFmtId="3" fontId="5" fillId="0" borderId="73" xfId="0" applyNumberFormat="1" applyFont="1" applyBorder="1" applyAlignment="1">
      <alignment vertical="center"/>
    </xf>
    <xf numFmtId="0" fontId="8" fillId="0" borderId="29" xfId="0" applyFont="1" applyBorder="1" applyAlignment="1">
      <alignment horizontal="center" vertical="center"/>
    </xf>
    <xf numFmtId="1" fontId="8" fillId="0" borderId="29" xfId="0" applyNumberFormat="1" applyFont="1" applyBorder="1" applyAlignment="1">
      <alignment horizontal="center" vertical="center"/>
    </xf>
    <xf numFmtId="1" fontId="8" fillId="0" borderId="30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3" fontId="5" fillId="0" borderId="75" xfId="0" applyNumberFormat="1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3" fontId="5" fillId="0" borderId="19" xfId="0" applyNumberFormat="1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5" fillId="0" borderId="76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5" fillId="0" borderId="7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3" fontId="8" fillId="0" borderId="69" xfId="0" applyNumberFormat="1" applyFont="1" applyBorder="1" applyAlignment="1">
      <alignment horizontal="center" vertical="center"/>
    </xf>
    <xf numFmtId="0" fontId="13" fillId="5" borderId="76" xfId="0" applyFont="1" applyFill="1" applyBorder="1" applyAlignment="1">
      <alignment horizontal="center" vertical="center"/>
    </xf>
    <xf numFmtId="3" fontId="8" fillId="5" borderId="69" xfId="0" applyNumberFormat="1" applyFont="1" applyFill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3" fontId="5" fillId="0" borderId="75" xfId="0" applyNumberFormat="1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13" fillId="8" borderId="76" xfId="0" applyFont="1" applyFill="1" applyBorder="1" applyAlignment="1">
      <alignment horizontal="center" vertical="center"/>
    </xf>
    <xf numFmtId="3" fontId="8" fillId="7" borderId="69" xfId="0" applyNumberFormat="1" applyFont="1" applyFill="1" applyBorder="1" applyAlignment="1">
      <alignment horizontal="center" vertical="center"/>
    </xf>
    <xf numFmtId="0" fontId="13" fillId="7" borderId="76" xfId="0" applyFont="1" applyFill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5" fillId="0" borderId="54" xfId="0" applyFont="1" applyBorder="1" applyAlignment="1">
      <alignment horizontal="left" vertical="center"/>
    </xf>
    <xf numFmtId="0" fontId="5" fillId="0" borderId="71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3" fillId="0" borderId="78" xfId="0" applyFont="1" applyBorder="1" applyAlignment="1">
      <alignment horizontal="center" vertical="center"/>
    </xf>
    <xf numFmtId="3" fontId="8" fillId="0" borderId="7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5" fillId="0" borderId="10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/>
    </xf>
    <xf numFmtId="0" fontId="3" fillId="0" borderId="76" xfId="0" applyFont="1" applyBorder="1" applyAlignment="1">
      <alignment horizontal="center"/>
    </xf>
    <xf numFmtId="3" fontId="5" fillId="0" borderId="69" xfId="0" applyNumberFormat="1" applyFont="1" applyBorder="1"/>
    <xf numFmtId="0" fontId="3" fillId="0" borderId="77" xfId="0" applyFont="1" applyBorder="1" applyAlignment="1">
      <alignment horizontal="center"/>
    </xf>
    <xf numFmtId="0" fontId="5" fillId="0" borderId="54" xfId="0" applyFont="1" applyBorder="1" applyAlignment="1">
      <alignment horizontal="left"/>
    </xf>
    <xf numFmtId="0" fontId="5" fillId="0" borderId="71" xfId="0" applyFont="1" applyBorder="1" applyAlignment="1">
      <alignment horizontal="center"/>
    </xf>
    <xf numFmtId="0" fontId="10" fillId="0" borderId="21" xfId="0" applyFont="1" applyBorder="1" applyAlignment="1">
      <alignment horizontal="center" vertical="center"/>
    </xf>
    <xf numFmtId="3" fontId="5" fillId="0" borderId="53" xfId="0" applyNumberFormat="1" applyFont="1" applyBorder="1"/>
    <xf numFmtId="3" fontId="5" fillId="0" borderId="55" xfId="0" applyNumberFormat="1" applyFont="1" applyBorder="1"/>
    <xf numFmtId="0" fontId="35" fillId="0" borderId="16" xfId="7" applyFont="1" applyBorder="1" applyAlignment="1">
      <alignment horizontal="left"/>
    </xf>
    <xf numFmtId="0" fontId="13" fillId="0" borderId="0" xfId="7" applyFont="1" applyAlignment="1">
      <alignment horizontal="left" vertical="center"/>
    </xf>
    <xf numFmtId="0" fontId="30" fillId="0" borderId="40" xfId="0" applyFont="1" applyBorder="1"/>
    <xf numFmtId="0" fontId="8" fillId="7" borderId="0" xfId="0" applyFont="1" applyFill="1"/>
    <xf numFmtId="0" fontId="29" fillId="0" borderId="0" xfId="0" applyFont="1" applyAlignment="1">
      <alignment horizontal="left"/>
    </xf>
    <xf numFmtId="0" fontId="2" fillId="0" borderId="27" xfId="0" applyFont="1" applyBorder="1"/>
    <xf numFmtId="0" fontId="2" fillId="0" borderId="23" xfId="0" applyFont="1" applyBorder="1"/>
    <xf numFmtId="0" fontId="2" fillId="0" borderId="0" xfId="10" applyFont="1"/>
    <xf numFmtId="0" fontId="45" fillId="0" borderId="0" xfId="10" applyFont="1"/>
    <xf numFmtId="0" fontId="46" fillId="0" borderId="0" xfId="1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49" fillId="0" borderId="18" xfId="0" applyFont="1" applyBorder="1" applyAlignment="1">
      <alignment horizontal="center"/>
    </xf>
    <xf numFmtId="0" fontId="49" fillId="0" borderId="19" xfId="0" applyFont="1" applyBorder="1" applyAlignment="1">
      <alignment horizontal="center"/>
    </xf>
    <xf numFmtId="0" fontId="49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80" xfId="0" applyBorder="1"/>
    <xf numFmtId="0" fontId="2" fillId="0" borderId="80" xfId="0" applyFont="1" applyBorder="1"/>
    <xf numFmtId="0" fontId="2" fillId="0" borderId="86" xfId="0" applyFont="1" applyBorder="1" applyAlignment="1">
      <alignment horizontal="center"/>
    </xf>
    <xf numFmtId="0" fontId="0" fillId="0" borderId="81" xfId="0" applyBorder="1"/>
    <xf numFmtId="0" fontId="2" fillId="0" borderId="81" xfId="0" applyFont="1" applyBorder="1"/>
    <xf numFmtId="0" fontId="3" fillId="0" borderId="81" xfId="0" applyFont="1" applyBorder="1" applyAlignment="1">
      <alignment horizontal="center"/>
    </xf>
    <xf numFmtId="0" fontId="45" fillId="0" borderId="81" xfId="0" applyFont="1" applyBorder="1" applyAlignment="1">
      <alignment vertical="center"/>
    </xf>
    <xf numFmtId="168" fontId="45" fillId="0" borderId="81" xfId="0" applyNumberFormat="1" applyFont="1" applyBorder="1" applyAlignment="1">
      <alignment horizontal="right" vertical="center"/>
    </xf>
    <xf numFmtId="0" fontId="2" fillId="0" borderId="81" xfId="0" applyFont="1" applyBorder="1" applyAlignment="1">
      <alignment horizontal="center"/>
    </xf>
    <xf numFmtId="0" fontId="2" fillId="0" borderId="82" xfId="0" applyFont="1" applyBorder="1" applyAlignment="1">
      <alignment horizontal="center"/>
    </xf>
    <xf numFmtId="0" fontId="2" fillId="0" borderId="82" xfId="0" applyFont="1" applyBorder="1"/>
    <xf numFmtId="0" fontId="2" fillId="0" borderId="87" xfId="0" applyFont="1" applyBorder="1" applyAlignment="1">
      <alignment horizontal="center"/>
    </xf>
    <xf numFmtId="0" fontId="2" fillId="0" borderId="83" xfId="0" applyFont="1" applyBorder="1" applyAlignment="1">
      <alignment horizontal="center"/>
    </xf>
    <xf numFmtId="0" fontId="2" fillId="0" borderId="84" xfId="0" applyFont="1" applyBorder="1"/>
    <xf numFmtId="0" fontId="2" fillId="0" borderId="85" xfId="0" applyFont="1" applyBorder="1"/>
    <xf numFmtId="0" fontId="21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3" xfId="0" applyFont="1" applyBorder="1" applyAlignment="1">
      <alignment horizontal="center"/>
    </xf>
    <xf numFmtId="46" fontId="20" fillId="0" borderId="0" xfId="0" applyNumberFormat="1" applyFont="1" applyAlignment="1">
      <alignment horizontal="center"/>
    </xf>
    <xf numFmtId="0" fontId="20" fillId="0" borderId="4" xfId="0" applyFont="1" applyBorder="1" applyAlignment="1">
      <alignment horizontal="center"/>
    </xf>
    <xf numFmtId="21" fontId="20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5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2" fillId="0" borderId="5" xfId="0" applyFont="1" applyBorder="1" applyAlignment="1">
      <alignment horizontal="center"/>
    </xf>
    <xf numFmtId="0" fontId="29" fillId="0" borderId="0" xfId="0" applyFont="1" applyAlignment="1">
      <alignment horizontal="left"/>
    </xf>
    <xf numFmtId="0" fontId="0" fillId="0" borderId="6" xfId="0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8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6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7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7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75" xfId="0" applyNumberFormat="1" applyFont="1" applyBorder="1" applyAlignment="1">
      <alignment horizontal="center" vertical="center"/>
    </xf>
    <xf numFmtId="3" fontId="8" fillId="0" borderId="73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3" fontId="5" fillId="0" borderId="75" xfId="0" applyNumberFormat="1" applyFont="1" applyBorder="1" applyAlignment="1">
      <alignment horizontal="center" vertical="center"/>
    </xf>
    <xf numFmtId="3" fontId="5" fillId="0" borderId="7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" fillId="0" borderId="4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1" fontId="20" fillId="0" borderId="9" xfId="0" applyNumberFormat="1" applyFont="1" applyBorder="1" applyAlignment="1">
      <alignment horizontal="center" vertical="center"/>
    </xf>
    <xf numFmtId="1" fontId="20" fillId="0" borderId="14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38" fillId="0" borderId="0" xfId="6" applyFont="1" applyAlignment="1">
      <alignment horizontal="center"/>
    </xf>
    <xf numFmtId="0" fontId="7" fillId="0" borderId="0" xfId="7"/>
    <xf numFmtId="0" fontId="3" fillId="0" borderId="0" xfId="7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0" xfId="7" applyFont="1" applyAlignment="1">
      <alignment horizontal="center"/>
    </xf>
  </cellXfs>
  <cellStyles count="11">
    <cellStyle name="Comma" xfId="1" builtinId="3"/>
    <cellStyle name="Comma 2" xfId="2"/>
    <cellStyle name="Comma 3" xfId="3"/>
    <cellStyle name="Comma_21.Aktivet Afatgjata Materiale  09" xfId="9"/>
    <cellStyle name="Migliaia 2" xfId="4"/>
    <cellStyle name="Migliaia 2 2" xfId="5"/>
    <cellStyle name="Normal" xfId="0" builtinId="0"/>
    <cellStyle name="Normal 2" xfId="6"/>
    <cellStyle name="Normal 3" xfId="7"/>
    <cellStyle name="Normal 4" xfId="10"/>
    <cellStyle name="Normale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133349</xdr:colOff>
      <xdr:row>2</xdr:row>
      <xdr:rowOff>28575</xdr:rowOff>
    </xdr:from>
    <xdr:to>
      <xdr:col>12</xdr:col>
      <xdr:colOff>542924</xdr:colOff>
      <xdr:row>9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ChangeShapeType="1"/>
        </xdr:cNvSpPr>
      </xdr:nvSpPr>
      <xdr:spPr bwMode="auto">
        <a:xfrm flipH="1">
          <a:off x="9467849" y="123825"/>
          <a:ext cx="409575" cy="1419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14</xdr:row>
      <xdr:rowOff>142875</xdr:rowOff>
    </xdr:from>
    <xdr:to>
      <xdr:col>8</xdr:col>
      <xdr:colOff>9525</xdr:colOff>
      <xdr:row>15</xdr:row>
      <xdr:rowOff>104775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8086725" y="3743325"/>
          <a:ext cx="51435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228600</xdr:colOff>
      <xdr:row>14</xdr:row>
      <xdr:rowOff>123825</xdr:rowOff>
    </xdr:from>
    <xdr:to>
      <xdr:col>8</xdr:col>
      <xdr:colOff>28575</xdr:colOff>
      <xdr:row>15</xdr:row>
      <xdr:rowOff>57150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>
          <a:spLocks noChangeShapeType="1"/>
        </xdr:cNvSpPr>
      </xdr:nvSpPr>
      <xdr:spPr bwMode="auto">
        <a:xfrm flipV="1">
          <a:off x="8058150" y="3724275"/>
          <a:ext cx="56197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523875</xdr:colOff>
      <xdr:row>50</xdr:row>
      <xdr:rowOff>83522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77EEF0F-7946-4EFC-8321-2AE540AE7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00" cy="7925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10</xdr:row>
      <xdr:rowOff>76200</xdr:rowOff>
    </xdr:from>
    <xdr:to>
      <xdr:col>5</xdr:col>
      <xdr:colOff>1606306</xdr:colOff>
      <xdr:row>28</xdr:row>
      <xdr:rowOff>33014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xmlns="" id="{BEB8E3FA-8394-43D5-B87A-BFD749235093}"/>
            </a:ext>
          </a:extLst>
        </xdr:cNvPr>
        <xdr:cNvCxnSpPr/>
      </xdr:nvCxnSpPr>
      <xdr:spPr>
        <a:xfrm>
          <a:off x="182880" y="1714500"/>
          <a:ext cx="5423926" cy="2985764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619125</xdr:colOff>
      <xdr:row>10</xdr:row>
      <xdr:rowOff>66675</xdr:rowOff>
    </xdr:from>
    <xdr:to>
      <xdr:col>7</xdr:col>
      <xdr:colOff>619125</xdr:colOff>
      <xdr:row>10</xdr:row>
      <xdr:rowOff>66675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xmlns="" id="{B8A13434-A098-4DD3-A436-5976B7F89A8D}"/>
            </a:ext>
          </a:extLst>
        </xdr:cNvPr>
        <xdr:cNvSpPr>
          <a:spLocks noChangeShapeType="1"/>
        </xdr:cNvSpPr>
      </xdr:nvSpPr>
      <xdr:spPr bwMode="auto">
        <a:xfrm>
          <a:off x="6838950" y="170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447227</xdr:colOff>
      <xdr:row>10</xdr:row>
      <xdr:rowOff>112321</xdr:rowOff>
    </xdr:from>
    <xdr:to>
      <xdr:col>10</xdr:col>
      <xdr:colOff>1000998</xdr:colOff>
      <xdr:row>28</xdr:row>
      <xdr:rowOff>74882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xmlns="" id="{68794FA3-EA8D-412B-A38D-C60E9F95BE0C}"/>
            </a:ext>
          </a:extLst>
        </xdr:cNvPr>
        <xdr:cNvCxnSpPr/>
      </xdr:nvCxnSpPr>
      <xdr:spPr>
        <a:xfrm>
          <a:off x="6057452" y="1750621"/>
          <a:ext cx="4792396" cy="2991511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546322</xdr:colOff>
      <xdr:row>47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A20D7A4-0FF8-43C0-B1A2-AE119F207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72322" cy="7524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61</xdr:row>
      <xdr:rowOff>73025</xdr:rowOff>
    </xdr:from>
    <xdr:to>
      <xdr:col>8</xdr:col>
      <xdr:colOff>541603</xdr:colOff>
      <xdr:row>108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B8A103DD-09CC-4063-8F81-BA56DA539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" y="9756775"/>
          <a:ext cx="5367602" cy="7515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5"/>
  <sheetViews>
    <sheetView workbookViewId="0">
      <selection activeCell="G18" sqref="G18"/>
    </sheetView>
  </sheetViews>
  <sheetFormatPr defaultColWidth="9.109375" defaultRowHeight="13.2"/>
  <cols>
    <col min="1" max="1" width="4.44140625" style="4" customWidth="1"/>
    <col min="2" max="3" width="9.109375" style="4"/>
    <col min="4" max="4" width="9.33203125" style="4" customWidth="1"/>
    <col min="5" max="5" width="11.44140625" style="4" customWidth="1"/>
    <col min="6" max="6" width="12.88671875" style="4" customWidth="1"/>
    <col min="7" max="7" width="5.44140625" style="4" customWidth="1"/>
    <col min="8" max="9" width="9.109375" style="4"/>
    <col min="10" max="10" width="3.109375" style="4" customWidth="1"/>
    <col min="11" max="11" width="9.109375" style="4"/>
    <col min="12" max="12" width="1.88671875" style="4" customWidth="1"/>
    <col min="13" max="16384" width="9.109375" style="4"/>
  </cols>
  <sheetData>
    <row r="1" spans="2:11" ht="6.75" customHeight="1"/>
    <row r="2" spans="2:11">
      <c r="B2" s="65"/>
      <c r="C2" s="66"/>
      <c r="D2" s="66"/>
      <c r="E2" s="66"/>
      <c r="F2" s="66"/>
      <c r="G2" s="66"/>
      <c r="H2" s="66"/>
      <c r="I2" s="66"/>
      <c r="J2" s="66"/>
      <c r="K2" s="67"/>
    </row>
    <row r="3" spans="2:11" s="69" customFormat="1" ht="14.1" customHeight="1">
      <c r="B3" s="68"/>
      <c r="C3" s="69" t="s">
        <v>24</v>
      </c>
      <c r="F3" s="70" t="s">
        <v>577</v>
      </c>
      <c r="G3" s="71"/>
      <c r="H3" s="72"/>
      <c r="I3" s="70"/>
      <c r="K3" s="73"/>
    </row>
    <row r="4" spans="2:11" s="69" customFormat="1" ht="14.1" customHeight="1">
      <c r="B4" s="68"/>
      <c r="C4" s="69" t="s">
        <v>13</v>
      </c>
      <c r="F4" s="70" t="s">
        <v>578</v>
      </c>
      <c r="G4" s="74"/>
      <c r="H4" s="75"/>
      <c r="I4" s="76"/>
      <c r="J4" s="76"/>
      <c r="K4" s="73"/>
    </row>
    <row r="5" spans="2:11" s="69" customFormat="1" ht="14.1" customHeight="1">
      <c r="B5" s="68"/>
      <c r="C5" s="69" t="s">
        <v>5</v>
      </c>
      <c r="F5" s="77" t="s">
        <v>579</v>
      </c>
      <c r="G5" s="70"/>
      <c r="H5" s="70"/>
      <c r="I5" s="70"/>
      <c r="J5" s="70"/>
      <c r="K5" s="73"/>
    </row>
    <row r="6" spans="2:11" s="69" customFormat="1" ht="14.1" customHeight="1">
      <c r="B6" s="68"/>
      <c r="H6" s="78" t="s">
        <v>580</v>
      </c>
      <c r="I6" s="78"/>
      <c r="J6" s="76"/>
      <c r="K6" s="73"/>
    </row>
    <row r="7" spans="2:11" s="69" customFormat="1" ht="14.1" customHeight="1">
      <c r="B7" s="68"/>
      <c r="C7" s="69" t="s">
        <v>0</v>
      </c>
      <c r="F7" s="70" t="s">
        <v>581</v>
      </c>
      <c r="G7" s="79"/>
      <c r="K7" s="73"/>
    </row>
    <row r="8" spans="2:11" s="69" customFormat="1" ht="14.1" customHeight="1">
      <c r="B8" s="68"/>
      <c r="C8" s="69" t="s">
        <v>1</v>
      </c>
      <c r="F8" s="77"/>
      <c r="G8" s="79"/>
      <c r="K8" s="73"/>
    </row>
    <row r="9" spans="2:11" s="69" customFormat="1" ht="14.1" customHeight="1">
      <c r="B9" s="68"/>
      <c r="K9" s="73"/>
    </row>
    <row r="10" spans="2:11" s="69" customFormat="1" ht="14.1" customHeight="1">
      <c r="B10" s="68"/>
      <c r="C10" s="69" t="s">
        <v>11</v>
      </c>
      <c r="F10" s="70" t="s">
        <v>582</v>
      </c>
      <c r="G10" s="70"/>
      <c r="H10" s="70"/>
      <c r="I10" s="70"/>
      <c r="J10" s="70"/>
      <c r="K10" s="73"/>
    </row>
    <row r="11" spans="2:11" s="69" customFormat="1" ht="14.1" customHeight="1">
      <c r="B11" s="68"/>
      <c r="F11" s="77"/>
      <c r="G11" s="77"/>
      <c r="H11" s="77"/>
      <c r="I11" s="77"/>
      <c r="J11" s="77"/>
      <c r="K11" s="73"/>
    </row>
    <row r="12" spans="2:11" s="69" customFormat="1" ht="14.1" customHeight="1">
      <c r="B12" s="68"/>
      <c r="F12" s="77"/>
      <c r="G12" s="77"/>
      <c r="H12" s="77"/>
      <c r="I12" s="77"/>
      <c r="J12" s="77"/>
      <c r="K12" s="73"/>
    </row>
    <row r="13" spans="2:11">
      <c r="B13" s="3"/>
      <c r="K13" s="5"/>
    </row>
    <row r="14" spans="2:11">
      <c r="B14" s="3"/>
      <c r="K14" s="5"/>
    </row>
    <row r="15" spans="2:11">
      <c r="B15" s="3"/>
      <c r="K15" s="5"/>
    </row>
    <row r="16" spans="2:11">
      <c r="B16" s="3"/>
      <c r="K16" s="5"/>
    </row>
    <row r="17" spans="2:11">
      <c r="B17" s="3"/>
      <c r="K17" s="5"/>
    </row>
    <row r="18" spans="2:11">
      <c r="B18" s="3"/>
      <c r="K18" s="5"/>
    </row>
    <row r="19" spans="2:11">
      <c r="B19" s="3"/>
      <c r="K19" s="5"/>
    </row>
    <row r="20" spans="2:11">
      <c r="B20" s="3"/>
      <c r="K20" s="5"/>
    </row>
    <row r="21" spans="2:11">
      <c r="B21" s="3"/>
      <c r="K21" s="5"/>
    </row>
    <row r="22" spans="2:11">
      <c r="B22" s="3"/>
      <c r="K22" s="5"/>
    </row>
    <row r="23" spans="2:11">
      <c r="B23" s="3"/>
      <c r="K23" s="5"/>
    </row>
    <row r="24" spans="2:11">
      <c r="B24" s="3"/>
      <c r="K24" s="5"/>
    </row>
    <row r="25" spans="2:11" ht="32.4">
      <c r="B25" s="546" t="s">
        <v>6</v>
      </c>
      <c r="C25" s="547"/>
      <c r="D25" s="547"/>
      <c r="E25" s="547"/>
      <c r="F25" s="547"/>
      <c r="G25" s="547"/>
      <c r="H25" s="547"/>
      <c r="I25" s="547"/>
      <c r="J25" s="547"/>
      <c r="K25" s="548"/>
    </row>
    <row r="26" spans="2:11">
      <c r="B26" s="3"/>
      <c r="C26" s="549" t="s">
        <v>209</v>
      </c>
      <c r="D26" s="549"/>
      <c r="E26" s="549"/>
      <c r="F26" s="549"/>
      <c r="G26" s="549"/>
      <c r="H26" s="549"/>
      <c r="I26" s="549"/>
      <c r="J26" s="549"/>
      <c r="K26" s="5"/>
    </row>
    <row r="27" spans="2:11">
      <c r="B27" s="3"/>
      <c r="C27" s="549" t="s">
        <v>12</v>
      </c>
      <c r="D27" s="549"/>
      <c r="E27" s="549"/>
      <c r="F27" s="549"/>
      <c r="G27" s="549"/>
      <c r="H27" s="549"/>
      <c r="I27" s="549"/>
      <c r="J27" s="549"/>
      <c r="K27" s="5"/>
    </row>
    <row r="28" spans="2:11">
      <c r="B28" s="3"/>
      <c r="K28" s="5"/>
    </row>
    <row r="29" spans="2:11">
      <c r="B29" s="3"/>
      <c r="K29" s="5"/>
    </row>
    <row r="30" spans="2:11" ht="33">
      <c r="B30" s="3"/>
      <c r="F30" s="80" t="s">
        <v>561</v>
      </c>
      <c r="K30" s="5"/>
    </row>
    <row r="31" spans="2:11">
      <c r="B31" s="3"/>
      <c r="K31" s="5"/>
    </row>
    <row r="32" spans="2:11">
      <c r="B32" s="3"/>
      <c r="K32" s="5"/>
    </row>
    <row r="33" spans="2:11">
      <c r="B33" s="3"/>
      <c r="K33" s="5"/>
    </row>
    <row r="34" spans="2:11">
      <c r="B34" s="3"/>
      <c r="K34" s="5"/>
    </row>
    <row r="35" spans="2:11">
      <c r="B35" s="3"/>
      <c r="K35" s="5"/>
    </row>
    <row r="36" spans="2:11">
      <c r="B36" s="3"/>
      <c r="K36" s="5"/>
    </row>
    <row r="37" spans="2:11">
      <c r="B37" s="3"/>
      <c r="K37" s="5"/>
    </row>
    <row r="38" spans="2:11">
      <c r="B38" s="3"/>
      <c r="K38" s="5"/>
    </row>
    <row r="39" spans="2:11">
      <c r="B39" s="3"/>
      <c r="K39" s="5"/>
    </row>
    <row r="40" spans="2:11">
      <c r="B40" s="3"/>
      <c r="K40" s="5"/>
    </row>
    <row r="41" spans="2:11">
      <c r="B41" s="3"/>
      <c r="K41" s="5"/>
    </row>
    <row r="42" spans="2:11">
      <c r="B42" s="3"/>
      <c r="K42" s="5"/>
    </row>
    <row r="43" spans="2:11">
      <c r="B43" s="3"/>
      <c r="K43" s="5"/>
    </row>
    <row r="44" spans="2:11">
      <c r="B44" s="3"/>
      <c r="K44" s="5"/>
    </row>
    <row r="45" spans="2:11" ht="9" customHeight="1">
      <c r="B45" s="3"/>
      <c r="K45" s="5"/>
    </row>
    <row r="46" spans="2:11">
      <c r="B46" s="3"/>
      <c r="K46" s="5"/>
    </row>
    <row r="47" spans="2:11">
      <c r="B47" s="3"/>
      <c r="K47" s="5"/>
    </row>
    <row r="48" spans="2:11" s="69" customFormat="1" ht="12.9" customHeight="1">
      <c r="B48" s="68"/>
      <c r="C48" s="69" t="s">
        <v>19</v>
      </c>
      <c r="H48" s="550"/>
      <c r="I48" s="550"/>
      <c r="K48" s="73"/>
    </row>
    <row r="49" spans="1:11" s="69" customFormat="1" ht="12.9" customHeight="1">
      <c r="B49" s="68"/>
      <c r="C49" s="69" t="s">
        <v>20</v>
      </c>
      <c r="H49" s="552"/>
      <c r="I49" s="552"/>
      <c r="K49" s="73"/>
    </row>
    <row r="50" spans="1:11" s="69" customFormat="1" ht="12.9" customHeight="1">
      <c r="B50" s="68"/>
      <c r="C50" s="69" t="s">
        <v>14</v>
      </c>
      <c r="H50" s="552"/>
      <c r="I50" s="552"/>
      <c r="K50" s="73"/>
    </row>
    <row r="51" spans="1:11" s="69" customFormat="1" ht="12.9" customHeight="1">
      <c r="B51" s="68"/>
      <c r="C51" s="69" t="s">
        <v>15</v>
      </c>
      <c r="H51" s="552"/>
      <c r="I51" s="552"/>
      <c r="K51" s="73"/>
    </row>
    <row r="52" spans="1:11">
      <c r="B52" s="3"/>
      <c r="K52" s="5"/>
    </row>
    <row r="53" spans="1:11" s="82" customFormat="1" ht="12.9" customHeight="1">
      <c r="B53" s="81"/>
      <c r="C53" s="69" t="s">
        <v>21</v>
      </c>
      <c r="D53" s="69"/>
      <c r="E53" s="69"/>
      <c r="F53" s="69"/>
      <c r="G53" s="79" t="s">
        <v>16</v>
      </c>
      <c r="H53" s="553" t="s">
        <v>549</v>
      </c>
      <c r="I53" s="549"/>
      <c r="K53" s="83"/>
    </row>
    <row r="54" spans="1:11" s="82" customFormat="1" ht="12.9" customHeight="1">
      <c r="B54" s="81"/>
      <c r="C54" s="69"/>
      <c r="D54" s="69"/>
      <c r="E54" s="69"/>
      <c r="F54" s="69"/>
      <c r="G54" s="79" t="s">
        <v>17</v>
      </c>
      <c r="H54" s="551" t="s">
        <v>539</v>
      </c>
      <c r="I54" s="549"/>
      <c r="K54" s="83"/>
    </row>
    <row r="55" spans="1:11" s="82" customFormat="1" ht="7.5" customHeight="1">
      <c r="B55" s="81"/>
      <c r="C55" s="69"/>
      <c r="D55" s="69"/>
      <c r="E55" s="69"/>
      <c r="F55" s="69"/>
      <c r="G55" s="79"/>
      <c r="H55" s="79"/>
      <c r="I55" s="79"/>
      <c r="K55" s="83"/>
    </row>
    <row r="56" spans="1:11" s="82" customFormat="1" ht="12.9" customHeight="1">
      <c r="B56" s="81"/>
      <c r="C56" s="69" t="s">
        <v>18</v>
      </c>
      <c r="D56" s="69"/>
      <c r="E56" s="69"/>
      <c r="F56" s="79"/>
      <c r="G56" s="69"/>
      <c r="H56" s="70"/>
      <c r="I56" s="70"/>
      <c r="K56" s="83"/>
    </row>
    <row r="57" spans="1:11" ht="22.5" customHeight="1">
      <c r="B57" s="84"/>
      <c r="C57" s="85"/>
      <c r="D57" s="85"/>
      <c r="E57" s="85"/>
      <c r="F57" s="85"/>
      <c r="G57" s="85"/>
      <c r="H57" s="85"/>
      <c r="I57" s="85"/>
      <c r="J57" s="85"/>
      <c r="K57" s="86"/>
    </row>
    <row r="58" spans="1:11" ht="6.75" customHeight="1"/>
    <row r="61" spans="1:11">
      <c r="B61" s="63" t="s">
        <v>526</v>
      </c>
    </row>
    <row r="63" spans="1:11">
      <c r="A63" s="63" t="s">
        <v>424</v>
      </c>
      <c r="B63" s="208" t="s">
        <v>555</v>
      </c>
    </row>
    <row r="64" spans="1:11">
      <c r="A64" s="63"/>
    </row>
    <row r="65" spans="1:2">
      <c r="A65" s="63" t="s">
        <v>425</v>
      </c>
      <c r="B65" s="208" t="s">
        <v>552</v>
      </c>
    </row>
    <row r="66" spans="1:2">
      <c r="A66" s="63"/>
    </row>
    <row r="67" spans="1:2">
      <c r="A67" s="63" t="s">
        <v>426</v>
      </c>
      <c r="B67" s="208" t="s">
        <v>551</v>
      </c>
    </row>
    <row r="68" spans="1:2">
      <c r="A68" s="63"/>
    </row>
    <row r="69" spans="1:2">
      <c r="A69" s="208" t="s">
        <v>557</v>
      </c>
      <c r="B69" s="208" t="s">
        <v>556</v>
      </c>
    </row>
    <row r="71" spans="1:2">
      <c r="A71" s="63" t="s">
        <v>558</v>
      </c>
      <c r="B71" s="208" t="s">
        <v>553</v>
      </c>
    </row>
    <row r="72" spans="1:2">
      <c r="A72" s="63"/>
    </row>
    <row r="73" spans="1:2">
      <c r="A73" s="63" t="s">
        <v>559</v>
      </c>
      <c r="B73" s="208" t="s">
        <v>525</v>
      </c>
    </row>
    <row r="74" spans="1:2">
      <c r="A74" s="63"/>
    </row>
    <row r="75" spans="1:2">
      <c r="A75" s="63" t="s">
        <v>560</v>
      </c>
      <c r="B75" s="208" t="s">
        <v>554</v>
      </c>
    </row>
  </sheetData>
  <mergeCells count="9"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511811023622047" footer="0.51181102362204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40"/>
  <sheetViews>
    <sheetView view="pageBreakPreview" zoomScaleNormal="100" zoomScaleSheetLayoutView="100" workbookViewId="0">
      <selection activeCell="F14" sqref="F14"/>
    </sheetView>
  </sheetViews>
  <sheetFormatPr defaultRowHeight="13.2"/>
  <cols>
    <col min="2" max="2" width="21.6640625" customWidth="1"/>
    <col min="3" max="3" width="13.109375" customWidth="1"/>
    <col min="4" max="4" width="11" customWidth="1"/>
    <col min="5" max="5" width="11.6640625" customWidth="1"/>
    <col min="6" max="6" width="18.88671875" customWidth="1"/>
    <col min="8" max="8" width="16.5546875" customWidth="1"/>
    <col min="9" max="9" width="14.88671875" customWidth="1"/>
    <col min="10" max="10" width="12" customWidth="1"/>
    <col min="11" max="11" width="35.88671875" customWidth="1"/>
  </cols>
  <sheetData>
    <row r="1" spans="1:11">
      <c r="A1" s="208"/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1" ht="13.8">
      <c r="A2" s="208"/>
      <c r="B2" s="521" t="s">
        <v>583</v>
      </c>
      <c r="C2" s="208"/>
      <c r="D2" s="208"/>
      <c r="E2" s="208"/>
      <c r="F2" s="208"/>
      <c r="G2" s="208"/>
      <c r="H2" s="208"/>
      <c r="I2" s="208"/>
      <c r="J2" s="208"/>
      <c r="K2" s="208"/>
    </row>
    <row r="3" spans="1:11" ht="13.8">
      <c r="A3" s="208"/>
      <c r="B3" s="208"/>
      <c r="C3" s="208"/>
      <c r="D3" s="208"/>
      <c r="E3" s="522" t="s">
        <v>539</v>
      </c>
      <c r="F3" s="208"/>
      <c r="G3" s="208"/>
      <c r="H3" s="208"/>
      <c r="I3" s="208"/>
      <c r="J3" s="208"/>
      <c r="K3" s="208"/>
    </row>
    <row r="4" spans="1:11" ht="13.8">
      <c r="A4" s="522" t="s">
        <v>584</v>
      </c>
      <c r="B4" s="271" t="s">
        <v>595</v>
      </c>
      <c r="C4" s="208"/>
      <c r="D4" s="208"/>
      <c r="E4" s="208"/>
      <c r="F4" s="208"/>
      <c r="G4" s="208"/>
      <c r="H4" s="208"/>
      <c r="I4" s="208"/>
      <c r="J4" s="208"/>
      <c r="K4" s="208"/>
    </row>
    <row r="5" spans="1:11" ht="13.8">
      <c r="A5" s="522" t="s">
        <v>585</v>
      </c>
      <c r="B5" s="271" t="s">
        <v>578</v>
      </c>
      <c r="C5" s="208"/>
      <c r="D5" s="208"/>
      <c r="E5" s="208"/>
      <c r="F5" s="208"/>
      <c r="G5" s="208"/>
      <c r="H5" s="208"/>
      <c r="I5" s="208"/>
      <c r="J5" s="208"/>
      <c r="K5" s="208"/>
    </row>
    <row r="6" spans="1:11" ht="13.8">
      <c r="A6" s="522" t="s">
        <v>586</v>
      </c>
      <c r="B6" s="271" t="s">
        <v>582</v>
      </c>
      <c r="C6" s="208"/>
      <c r="D6" s="208"/>
      <c r="E6" s="208"/>
      <c r="F6" s="208"/>
      <c r="G6" s="208"/>
      <c r="H6" s="523" t="s">
        <v>584</v>
      </c>
      <c r="I6" s="271" t="s">
        <v>595</v>
      </c>
      <c r="J6" s="208"/>
      <c r="K6" s="208"/>
    </row>
    <row r="7" spans="1:11" ht="13.8">
      <c r="A7" s="522" t="s">
        <v>587</v>
      </c>
      <c r="B7" s="271" t="s">
        <v>596</v>
      </c>
      <c r="C7" s="208"/>
      <c r="D7" s="208"/>
      <c r="E7" s="208"/>
      <c r="F7" s="208"/>
      <c r="G7" s="208"/>
      <c r="H7" s="208"/>
      <c r="I7" s="208"/>
      <c r="J7" s="208"/>
      <c r="K7" s="208"/>
    </row>
    <row r="8" spans="1:11" ht="13.8">
      <c r="A8" s="522" t="s">
        <v>588</v>
      </c>
      <c r="B8" s="63"/>
      <c r="C8" s="63"/>
      <c r="D8" s="63"/>
      <c r="E8" s="63"/>
      <c r="F8" s="208"/>
      <c r="G8" s="208"/>
      <c r="H8" s="524" t="s">
        <v>601</v>
      </c>
      <c r="I8" s="208"/>
      <c r="J8" s="208"/>
      <c r="K8" s="208"/>
    </row>
    <row r="9" spans="1:11" ht="13.8" thickBot="1">
      <c r="A9" s="208"/>
      <c r="B9" s="208"/>
      <c r="C9" s="208"/>
      <c r="D9" s="208"/>
      <c r="E9" s="208"/>
      <c r="F9" s="208"/>
      <c r="G9" s="208"/>
      <c r="H9" s="208"/>
      <c r="I9" s="208"/>
      <c r="J9" s="208"/>
      <c r="K9" s="208"/>
    </row>
    <row r="10" spans="1:11" ht="14.4" thickBot="1">
      <c r="A10" s="525" t="s">
        <v>2</v>
      </c>
      <c r="B10" s="526" t="s">
        <v>589</v>
      </c>
      <c r="C10" s="526" t="s">
        <v>590</v>
      </c>
      <c r="D10" s="526" t="s">
        <v>412</v>
      </c>
      <c r="E10" s="526" t="s">
        <v>591</v>
      </c>
      <c r="F10" s="527" t="s">
        <v>242</v>
      </c>
      <c r="G10" s="528" t="s">
        <v>2</v>
      </c>
      <c r="H10" s="529" t="s">
        <v>597</v>
      </c>
      <c r="I10" s="529" t="s">
        <v>598</v>
      </c>
      <c r="J10" s="529" t="s">
        <v>599</v>
      </c>
      <c r="K10" s="530" t="s">
        <v>242</v>
      </c>
    </row>
    <row r="11" spans="1:11">
      <c r="A11" s="531"/>
      <c r="B11" s="531"/>
      <c r="C11" s="531"/>
      <c r="D11" s="532"/>
      <c r="E11" s="531"/>
      <c r="F11" s="531"/>
      <c r="G11" s="533"/>
      <c r="H11" s="532"/>
      <c r="I11" s="532"/>
      <c r="J11" s="532"/>
      <c r="K11" s="532"/>
    </row>
    <row r="12" spans="1:11">
      <c r="A12" s="534"/>
      <c r="B12" s="534"/>
      <c r="C12" s="534"/>
      <c r="D12" s="535"/>
      <c r="E12" s="534"/>
      <c r="F12" s="534"/>
      <c r="G12" s="533"/>
      <c r="H12" s="535"/>
      <c r="I12" s="535"/>
      <c r="J12" s="535"/>
      <c r="K12" s="535"/>
    </row>
    <row r="13" spans="1:11">
      <c r="A13" s="534"/>
      <c r="B13" s="534"/>
      <c r="C13" s="534"/>
      <c r="D13" s="535"/>
      <c r="E13" s="534"/>
      <c r="F13" s="534"/>
      <c r="G13" s="533"/>
      <c r="H13" s="535"/>
      <c r="I13" s="535"/>
      <c r="J13" s="535"/>
      <c r="K13" s="535"/>
    </row>
    <row r="14" spans="1:11">
      <c r="A14" s="534"/>
      <c r="B14" s="534"/>
      <c r="C14" s="534"/>
      <c r="D14" s="535"/>
      <c r="E14" s="534"/>
      <c r="F14" s="534"/>
      <c r="G14" s="533"/>
      <c r="H14" s="535"/>
      <c r="I14" s="535"/>
      <c r="J14" s="535"/>
      <c r="K14" s="535"/>
    </row>
    <row r="15" spans="1:11">
      <c r="A15" s="534"/>
      <c r="B15" s="534"/>
      <c r="C15" s="534"/>
      <c r="D15" s="535"/>
      <c r="E15" s="534"/>
      <c r="F15" s="534"/>
      <c r="G15" s="533"/>
      <c r="H15" s="535"/>
      <c r="I15" s="535"/>
      <c r="J15" s="535"/>
      <c r="K15" s="535"/>
    </row>
    <row r="16" spans="1:11">
      <c r="A16" s="534"/>
      <c r="B16" s="534"/>
      <c r="C16" s="534"/>
      <c r="D16" s="535"/>
      <c r="E16" s="534"/>
      <c r="F16" s="534"/>
      <c r="G16" s="533"/>
      <c r="H16" s="535"/>
      <c r="I16" s="535"/>
      <c r="J16" s="535"/>
      <c r="K16" s="535"/>
    </row>
    <row r="17" spans="1:11">
      <c r="A17" s="534"/>
      <c r="B17" s="534"/>
      <c r="C17" s="535"/>
      <c r="D17" s="535"/>
      <c r="E17" s="534"/>
      <c r="F17" s="534"/>
      <c r="G17" s="533"/>
      <c r="H17" s="535"/>
      <c r="I17" s="535"/>
      <c r="J17" s="535"/>
      <c r="K17" s="535"/>
    </row>
    <row r="18" spans="1:11">
      <c r="A18" s="534"/>
      <c r="B18" s="534"/>
      <c r="C18" s="535"/>
      <c r="D18" s="535"/>
      <c r="E18" s="535"/>
      <c r="F18" s="534"/>
      <c r="G18" s="533"/>
      <c r="H18" s="535"/>
      <c r="I18" s="535"/>
      <c r="J18" s="535"/>
      <c r="K18" s="535"/>
    </row>
    <row r="19" spans="1:11">
      <c r="A19" s="534"/>
      <c r="B19" s="534"/>
      <c r="C19" s="534"/>
      <c r="D19" s="535"/>
      <c r="E19" s="534"/>
      <c r="F19" s="534"/>
      <c r="G19" s="533"/>
      <c r="H19" s="535"/>
      <c r="I19" s="535"/>
      <c r="J19" s="535"/>
      <c r="K19" s="535"/>
    </row>
    <row r="20" spans="1:11" ht="15">
      <c r="A20" s="536"/>
      <c r="B20" s="537"/>
      <c r="C20" s="537"/>
      <c r="D20" s="538"/>
      <c r="E20" s="538"/>
      <c r="F20" s="538"/>
      <c r="G20" s="533"/>
      <c r="H20" s="535"/>
      <c r="I20" s="535"/>
      <c r="J20" s="535"/>
      <c r="K20" s="535"/>
    </row>
    <row r="21" spans="1:11" ht="15">
      <c r="A21" s="536"/>
      <c r="B21" s="537"/>
      <c r="C21" s="537"/>
      <c r="D21" s="538"/>
      <c r="E21" s="538"/>
      <c r="F21" s="538"/>
      <c r="G21" s="533"/>
      <c r="H21" s="535"/>
      <c r="I21" s="535"/>
      <c r="J21" s="535"/>
      <c r="K21" s="535"/>
    </row>
    <row r="22" spans="1:11" ht="15">
      <c r="A22" s="536"/>
      <c r="B22" s="537"/>
      <c r="C22" s="537"/>
      <c r="D22" s="538"/>
      <c r="E22" s="538"/>
      <c r="F22" s="538"/>
      <c r="G22" s="533"/>
      <c r="H22" s="535"/>
      <c r="I22" s="535"/>
      <c r="J22" s="535"/>
      <c r="K22" s="535"/>
    </row>
    <row r="23" spans="1:11" ht="15">
      <c r="A23" s="536"/>
      <c r="B23" s="537"/>
      <c r="C23" s="537"/>
      <c r="D23" s="538"/>
      <c r="E23" s="538"/>
      <c r="F23" s="538"/>
      <c r="G23" s="533"/>
      <c r="H23" s="535"/>
      <c r="I23" s="535"/>
      <c r="J23" s="535"/>
      <c r="K23" s="535"/>
    </row>
    <row r="24" spans="1:11">
      <c r="A24" s="539"/>
      <c r="B24" s="535"/>
      <c r="C24" s="535"/>
      <c r="D24" s="535"/>
      <c r="E24" s="535"/>
      <c r="F24" s="535"/>
      <c r="G24" s="533"/>
      <c r="H24" s="535"/>
      <c r="I24" s="535"/>
      <c r="J24" s="535"/>
      <c r="K24" s="535"/>
    </row>
    <row r="25" spans="1:11">
      <c r="A25" s="539"/>
      <c r="B25" s="535"/>
      <c r="C25" s="535"/>
      <c r="D25" s="535"/>
      <c r="E25" s="535"/>
      <c r="F25" s="535"/>
      <c r="G25" s="533"/>
      <c r="H25" s="535"/>
      <c r="I25" s="535"/>
      <c r="J25" s="535"/>
      <c r="K25" s="535"/>
    </row>
    <row r="26" spans="1:11">
      <c r="A26" s="539"/>
      <c r="B26" s="535"/>
      <c r="C26" s="535"/>
      <c r="D26" s="535"/>
      <c r="E26" s="535"/>
      <c r="F26" s="535"/>
      <c r="G26" s="533"/>
      <c r="H26" s="535"/>
      <c r="I26" s="535"/>
      <c r="J26" s="535"/>
      <c r="K26" s="535"/>
    </row>
    <row r="27" spans="1:11">
      <c r="A27" s="539"/>
      <c r="B27" s="535"/>
      <c r="C27" s="535"/>
      <c r="D27" s="535"/>
      <c r="E27" s="535"/>
      <c r="F27" s="535"/>
      <c r="G27" s="533"/>
      <c r="H27" s="535"/>
      <c r="I27" s="535"/>
      <c r="J27" s="535"/>
      <c r="K27" s="535"/>
    </row>
    <row r="28" spans="1:11">
      <c r="A28" s="539"/>
      <c r="B28" s="535"/>
      <c r="C28" s="535"/>
      <c r="D28" s="535"/>
      <c r="E28" s="535"/>
      <c r="F28" s="535"/>
      <c r="G28" s="533"/>
      <c r="H28" s="535"/>
      <c r="I28" s="535"/>
      <c r="J28" s="535"/>
      <c r="K28" s="535"/>
    </row>
    <row r="29" spans="1:11" ht="13.8" thickBot="1">
      <c r="A29" s="540"/>
      <c r="B29" s="541"/>
      <c r="C29" s="541"/>
      <c r="D29" s="541"/>
      <c r="E29" s="541"/>
      <c r="F29" s="541"/>
      <c r="G29" s="542"/>
      <c r="H29" s="541"/>
      <c r="I29" s="541"/>
      <c r="J29" s="541"/>
      <c r="K29" s="541"/>
    </row>
    <row r="30" spans="1:11" ht="13.8" thickBot="1">
      <c r="A30" s="543" t="s">
        <v>600</v>
      </c>
      <c r="B30" s="544"/>
      <c r="C30" s="544"/>
      <c r="D30" s="544"/>
      <c r="E30" s="544"/>
      <c r="F30" s="545"/>
      <c r="G30" s="543" t="s">
        <v>600</v>
      </c>
      <c r="H30" s="544"/>
      <c r="I30" s="544"/>
      <c r="J30" s="544"/>
      <c r="K30" s="545"/>
    </row>
    <row r="31" spans="1:11">
      <c r="A31" s="518"/>
      <c r="B31" s="518"/>
      <c r="C31" s="518"/>
      <c r="D31" s="518"/>
      <c r="E31" s="518"/>
      <c r="F31" s="518"/>
    </row>
    <row r="32" spans="1:11">
      <c r="A32" s="518"/>
      <c r="B32" s="518"/>
      <c r="C32" s="518"/>
      <c r="D32" s="518"/>
      <c r="E32" s="518"/>
      <c r="F32" s="518"/>
    </row>
    <row r="33" spans="1:6">
      <c r="A33" s="518"/>
      <c r="B33" s="518"/>
      <c r="C33" s="518"/>
      <c r="D33" s="518"/>
      <c r="E33" s="518"/>
      <c r="F33" s="518"/>
    </row>
    <row r="34" spans="1:6">
      <c r="A34" s="518"/>
      <c r="B34" s="518"/>
      <c r="C34" s="518"/>
      <c r="D34" s="518"/>
      <c r="E34" s="518"/>
      <c r="F34" s="518"/>
    </row>
    <row r="35" spans="1:6">
      <c r="A35" s="518"/>
      <c r="B35" s="518"/>
      <c r="C35" s="518"/>
      <c r="D35" s="520" t="s">
        <v>592</v>
      </c>
      <c r="E35" s="518"/>
      <c r="F35" s="518"/>
    </row>
    <row r="36" spans="1:6">
      <c r="A36" s="518"/>
      <c r="B36" s="518"/>
      <c r="C36" s="518"/>
      <c r="D36" s="518"/>
      <c r="E36" s="518"/>
      <c r="F36" s="518"/>
    </row>
    <row r="37" spans="1:6">
      <c r="A37" s="518"/>
      <c r="B37" s="518"/>
      <c r="C37" s="518"/>
      <c r="D37" s="518"/>
      <c r="E37" s="518"/>
      <c r="F37" s="518"/>
    </row>
    <row r="38" spans="1:6">
      <c r="A38" s="519" t="s">
        <v>593</v>
      </c>
      <c r="B38" s="519"/>
      <c r="C38" s="518"/>
      <c r="D38" s="518"/>
      <c r="E38" s="518"/>
      <c r="F38" s="518"/>
    </row>
    <row r="39" spans="1:6">
      <c r="A39" s="519" t="s">
        <v>594</v>
      </c>
      <c r="B39" s="519"/>
      <c r="C39" s="518"/>
      <c r="D39" s="518"/>
      <c r="E39" s="518"/>
      <c r="F39" s="518"/>
    </row>
    <row r="40" spans="1:6">
      <c r="A40" s="518"/>
      <c r="B40" s="518"/>
      <c r="C40" s="518"/>
      <c r="D40" s="518"/>
      <c r="E40" s="518"/>
      <c r="F40" s="518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P16" sqref="P16"/>
    </sheetView>
  </sheetViews>
  <sheetFormatPr defaultRowHeight="13.2"/>
  <sheetData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S183"/>
  <sheetViews>
    <sheetView topLeftCell="A4" workbookViewId="0">
      <selection activeCell="F53" sqref="F53"/>
    </sheetView>
  </sheetViews>
  <sheetFormatPr defaultColWidth="9.109375" defaultRowHeight="13.2"/>
  <cols>
    <col min="1" max="1" width="4.33203125" style="4" customWidth="1"/>
    <col min="2" max="2" width="1.5546875" style="2" hidden="1" customWidth="1"/>
    <col min="3" max="3" width="1.44140625" style="2" customWidth="1"/>
    <col min="4" max="4" width="2" style="2" customWidth="1"/>
    <col min="5" max="5" width="57.109375" style="4" customWidth="1"/>
    <col min="6" max="6" width="9.44140625" style="2" customWidth="1"/>
    <col min="7" max="7" width="12.44140625" style="19" customWidth="1"/>
    <col min="8" max="8" width="11.44140625" style="19" customWidth="1"/>
    <col min="9" max="9" width="1.88671875" style="4" customWidth="1"/>
    <col min="10" max="11" width="9.109375" style="4"/>
    <col min="12" max="12" width="12.109375" style="4" customWidth="1"/>
    <col min="13" max="13" width="9.109375" style="4"/>
    <col min="14" max="14" width="13" style="4" customWidth="1"/>
    <col min="15" max="15" width="11.88671875" style="4" customWidth="1"/>
    <col min="16" max="16384" width="9.109375" style="4"/>
  </cols>
  <sheetData>
    <row r="1" spans="2:19" s="6" customFormat="1" ht="18" customHeight="1" thickBot="1">
      <c r="B1" s="566" t="s">
        <v>210</v>
      </c>
      <c r="C1" s="566"/>
      <c r="D1" s="566"/>
      <c r="E1" s="566"/>
      <c r="F1" s="566"/>
      <c r="G1" s="566"/>
      <c r="H1" s="566"/>
      <c r="J1" s="204"/>
      <c r="K1" s="204"/>
      <c r="L1" s="204"/>
      <c r="M1" s="202" t="s">
        <v>384</v>
      </c>
      <c r="N1" s="202"/>
      <c r="O1" s="202"/>
      <c r="P1" s="202"/>
      <c r="Q1" s="203"/>
      <c r="R1" s="204"/>
      <c r="S1" s="204"/>
    </row>
    <row r="2" spans="2:19" ht="20.25" customHeight="1" thickTop="1" thickBot="1">
      <c r="J2" s="561" t="s">
        <v>23</v>
      </c>
      <c r="K2" s="561"/>
      <c r="L2" s="205" t="s">
        <v>25</v>
      </c>
      <c r="M2"/>
      <c r="N2"/>
      <c r="O2"/>
      <c r="P2"/>
      <c r="Q2"/>
      <c r="R2"/>
      <c r="S2"/>
    </row>
    <row r="3" spans="2:19" s="63" customFormat="1" ht="21" customHeight="1" thickBot="1">
      <c r="B3" s="449" t="s">
        <v>2</v>
      </c>
      <c r="C3" s="570" t="s">
        <v>7</v>
      </c>
      <c r="D3" s="571"/>
      <c r="E3" s="572"/>
      <c r="F3" s="462" t="s">
        <v>255</v>
      </c>
      <c r="G3" s="463">
        <v>2018</v>
      </c>
      <c r="H3" s="464">
        <v>2017</v>
      </c>
      <c r="J3"/>
      <c r="K3"/>
      <c r="L3"/>
      <c r="M3"/>
      <c r="N3"/>
      <c r="O3"/>
      <c r="P3"/>
      <c r="Q3"/>
      <c r="R3"/>
      <c r="S3"/>
    </row>
    <row r="4" spans="2:19" s="6" customFormat="1" ht="12.75" customHeight="1">
      <c r="B4" s="58"/>
      <c r="C4" s="573" t="s">
        <v>67</v>
      </c>
      <c r="D4" s="574"/>
      <c r="E4" s="575"/>
      <c r="F4" s="459"/>
      <c r="G4" s="460"/>
      <c r="H4" s="461"/>
      <c r="J4"/>
      <c r="K4" s="206" t="s">
        <v>3</v>
      </c>
      <c r="L4" s="12" t="s">
        <v>227</v>
      </c>
      <c r="M4" s="12"/>
      <c r="N4" s="207"/>
      <c r="O4"/>
      <c r="P4"/>
      <c r="Q4"/>
      <c r="R4"/>
      <c r="S4"/>
    </row>
    <row r="5" spans="2:19" s="6" customFormat="1" ht="12.75" customHeight="1">
      <c r="B5" s="58"/>
      <c r="C5" s="452" t="s">
        <v>92</v>
      </c>
      <c r="D5" s="443" t="s">
        <v>8</v>
      </c>
      <c r="E5" s="57"/>
      <c r="F5" s="119"/>
      <c r="G5" s="35">
        <f>'FLUKSI  1'!D28</f>
        <v>1209825</v>
      </c>
      <c r="H5" s="451">
        <f>H6+H7</f>
        <v>266846</v>
      </c>
      <c r="J5"/>
      <c r="K5" s="206"/>
      <c r="L5" s="12"/>
      <c r="M5" s="12"/>
      <c r="N5" s="207"/>
      <c r="O5"/>
      <c r="P5"/>
      <c r="Q5"/>
      <c r="R5"/>
      <c r="S5"/>
    </row>
    <row r="6" spans="2:19" s="6" customFormat="1" ht="12.75" customHeight="1">
      <c r="B6" s="58"/>
      <c r="C6" s="453"/>
      <c r="D6" s="48">
        <v>1</v>
      </c>
      <c r="E6" s="11" t="s">
        <v>9</v>
      </c>
      <c r="F6" s="120"/>
      <c r="G6" s="35">
        <f>S16</f>
        <v>949174</v>
      </c>
      <c r="H6" s="451"/>
      <c r="J6" s="208"/>
      <c r="K6" s="209">
        <v>1</v>
      </c>
      <c r="L6" s="210" t="s">
        <v>8</v>
      </c>
      <c r="M6" s="211"/>
      <c r="N6"/>
      <c r="O6"/>
      <c r="P6"/>
      <c r="Q6"/>
      <c r="R6"/>
      <c r="S6"/>
    </row>
    <row r="7" spans="2:19" s="6" customFormat="1" ht="12.75" customHeight="1">
      <c r="B7" s="58"/>
      <c r="C7" s="453"/>
      <c r="D7" s="48">
        <v>2</v>
      </c>
      <c r="E7" s="11" t="s">
        <v>10</v>
      </c>
      <c r="F7" s="119"/>
      <c r="G7" s="35">
        <f>R24</f>
        <v>260651</v>
      </c>
      <c r="H7" s="451">
        <v>266846</v>
      </c>
      <c r="J7"/>
      <c r="K7"/>
      <c r="L7" s="212" t="s">
        <v>9</v>
      </c>
      <c r="M7"/>
      <c r="N7"/>
      <c r="O7"/>
      <c r="P7" t="s">
        <v>385</v>
      </c>
      <c r="Q7"/>
      <c r="R7"/>
      <c r="S7"/>
    </row>
    <row r="8" spans="2:19" s="6" customFormat="1" ht="12.75" customHeight="1">
      <c r="B8" s="58"/>
      <c r="C8" s="452" t="s">
        <v>92</v>
      </c>
      <c r="D8" s="443" t="s">
        <v>28</v>
      </c>
      <c r="E8" s="11"/>
      <c r="F8" s="120"/>
      <c r="G8" s="35">
        <f>G9+G10+G11</f>
        <v>0</v>
      </c>
      <c r="H8" s="451">
        <f>H9+H10+H11</f>
        <v>0</v>
      </c>
      <c r="J8"/>
      <c r="K8" s="562" t="s">
        <v>386</v>
      </c>
      <c r="L8" s="562" t="s">
        <v>228</v>
      </c>
      <c r="M8" s="562"/>
      <c r="N8" s="562" t="s">
        <v>229</v>
      </c>
      <c r="O8" s="562" t="s">
        <v>387</v>
      </c>
      <c r="P8" s="562"/>
      <c r="Q8" s="213" t="s">
        <v>230</v>
      </c>
      <c r="R8" s="213" t="s">
        <v>231</v>
      </c>
      <c r="S8" s="213" t="s">
        <v>230</v>
      </c>
    </row>
    <row r="9" spans="2:19" s="6" customFormat="1" ht="12.75" customHeight="1">
      <c r="B9" s="58"/>
      <c r="C9" s="453"/>
      <c r="D9" s="48">
        <v>1</v>
      </c>
      <c r="E9" s="11" t="s">
        <v>30</v>
      </c>
      <c r="F9" s="119"/>
      <c r="G9" s="35"/>
      <c r="H9" s="451"/>
      <c r="J9"/>
      <c r="K9" s="562"/>
      <c r="L9" s="562"/>
      <c r="M9" s="562"/>
      <c r="N9" s="562"/>
      <c r="O9" s="562"/>
      <c r="P9" s="562"/>
      <c r="Q9" s="214" t="s">
        <v>232</v>
      </c>
      <c r="R9" s="214" t="s">
        <v>233</v>
      </c>
      <c r="S9" s="214" t="s">
        <v>234</v>
      </c>
    </row>
    <row r="10" spans="2:19" s="6" customFormat="1" ht="12.75" customHeight="1">
      <c r="B10" s="58"/>
      <c r="C10" s="453"/>
      <c r="D10" s="48">
        <v>2</v>
      </c>
      <c r="E10" s="11" t="s">
        <v>31</v>
      </c>
      <c r="F10" s="120"/>
      <c r="G10" s="35"/>
      <c r="H10" s="451"/>
      <c r="J10"/>
      <c r="K10" s="215"/>
      <c r="L10" s="216"/>
      <c r="M10" s="217"/>
      <c r="N10" s="215"/>
      <c r="O10" s="218"/>
      <c r="P10" s="217"/>
      <c r="Q10" s="214"/>
      <c r="R10" s="214"/>
      <c r="S10" s="214"/>
    </row>
    <row r="11" spans="2:19" s="6" customFormat="1" ht="12.75" customHeight="1">
      <c r="B11" s="58"/>
      <c r="C11" s="453"/>
      <c r="D11" s="48">
        <v>3</v>
      </c>
      <c r="E11" s="11" t="s">
        <v>29</v>
      </c>
      <c r="F11" s="119"/>
      <c r="G11" s="35"/>
      <c r="H11" s="451"/>
      <c r="J11"/>
      <c r="K11" s="219">
        <v>512</v>
      </c>
      <c r="L11" s="560" t="s">
        <v>564</v>
      </c>
      <c r="M11" s="555"/>
      <c r="N11" s="219"/>
      <c r="O11" s="556"/>
      <c r="P11" s="555"/>
      <c r="Q11" s="219"/>
      <c r="R11" s="219"/>
      <c r="S11" s="219">
        <f>'FLUKSI  1'!D29</f>
        <v>949174</v>
      </c>
    </row>
    <row r="12" spans="2:19" s="6" customFormat="1" ht="12.75" customHeight="1">
      <c r="B12" s="58"/>
      <c r="C12" s="452" t="s">
        <v>92</v>
      </c>
      <c r="D12" s="443" t="s">
        <v>32</v>
      </c>
      <c r="E12" s="11"/>
      <c r="F12" s="119"/>
      <c r="G12" s="35">
        <f>G13+G14+G15+G16+G17</f>
        <v>11600</v>
      </c>
      <c r="H12" s="451">
        <f>H13+H14+H15+H16+H17</f>
        <v>5800</v>
      </c>
      <c r="J12"/>
      <c r="K12" s="219">
        <v>5121</v>
      </c>
      <c r="L12" s="560"/>
      <c r="M12" s="555"/>
      <c r="N12" s="219"/>
      <c r="O12" s="556"/>
      <c r="P12" s="555"/>
      <c r="Q12" s="219"/>
      <c r="R12" s="219"/>
      <c r="S12" s="219"/>
    </row>
    <row r="13" spans="2:19" s="6" customFormat="1" ht="12.75" customHeight="1">
      <c r="B13" s="58"/>
      <c r="C13" s="453"/>
      <c r="D13" s="48">
        <v>1</v>
      </c>
      <c r="E13" s="11" t="s">
        <v>508</v>
      </c>
      <c r="F13" s="120"/>
      <c r="G13" s="35">
        <f>'FLUKSI  1'!J5</f>
        <v>0</v>
      </c>
      <c r="H13" s="454"/>
      <c r="J13"/>
      <c r="K13" s="219">
        <v>5122</v>
      </c>
      <c r="L13" s="560"/>
      <c r="M13" s="555"/>
      <c r="N13" s="219"/>
      <c r="O13" s="556"/>
      <c r="P13" s="555"/>
      <c r="Q13" s="219"/>
      <c r="R13" s="219"/>
      <c r="S13" s="219"/>
    </row>
    <row r="14" spans="2:19" s="6" customFormat="1" ht="12.75" customHeight="1">
      <c r="B14" s="58"/>
      <c r="C14" s="453"/>
      <c r="D14" s="48">
        <v>2</v>
      </c>
      <c r="E14" s="11" t="s">
        <v>505</v>
      </c>
      <c r="F14" s="119"/>
      <c r="G14" s="35">
        <f>R46</f>
        <v>11600</v>
      </c>
      <c r="H14" s="451">
        <v>5800</v>
      </c>
      <c r="J14"/>
      <c r="K14" s="219">
        <v>5123</v>
      </c>
      <c r="L14" s="554"/>
      <c r="M14" s="555"/>
      <c r="N14" s="219"/>
      <c r="O14" s="556"/>
      <c r="P14" s="555"/>
      <c r="Q14" s="219"/>
      <c r="R14" s="219"/>
      <c r="S14" s="219"/>
    </row>
    <row r="15" spans="2:19" s="6" customFormat="1" ht="12.75" customHeight="1">
      <c r="B15" s="58"/>
      <c r="C15" s="453"/>
      <c r="D15" s="48">
        <v>3</v>
      </c>
      <c r="E15" s="11" t="s">
        <v>506</v>
      </c>
      <c r="F15" s="432">
        <f>PASH!L41</f>
        <v>0</v>
      </c>
      <c r="G15" s="35">
        <f>PASH!L41</f>
        <v>0</v>
      </c>
      <c r="H15" s="451"/>
      <c r="J15"/>
      <c r="K15" s="219">
        <v>5124</v>
      </c>
      <c r="L15" s="554"/>
      <c r="M15" s="555"/>
      <c r="N15" s="219"/>
      <c r="O15" s="554"/>
      <c r="P15" s="555"/>
      <c r="Q15" s="220"/>
      <c r="R15" s="219"/>
      <c r="S15" s="220"/>
    </row>
    <row r="16" spans="2:19" s="6" customFormat="1" ht="12.75" customHeight="1">
      <c r="B16" s="58"/>
      <c r="C16" s="453"/>
      <c r="D16" s="48">
        <v>4</v>
      </c>
      <c r="E16" s="11" t="s">
        <v>35</v>
      </c>
      <c r="F16" s="119"/>
      <c r="G16" s="35"/>
      <c r="H16" s="451"/>
      <c r="J16" s="221"/>
      <c r="K16" s="222"/>
      <c r="L16" s="557" t="s">
        <v>388</v>
      </c>
      <c r="M16" s="558"/>
      <c r="N16" s="558"/>
      <c r="O16" s="558"/>
      <c r="P16" s="558"/>
      <c r="Q16" s="558"/>
      <c r="R16" s="559"/>
      <c r="S16" s="222">
        <f>SUM(S11:S15)</f>
        <v>949174</v>
      </c>
    </row>
    <row r="17" spans="2:19" s="6" customFormat="1" ht="12.75" customHeight="1">
      <c r="B17" s="58"/>
      <c r="C17" s="453"/>
      <c r="D17" s="48">
        <v>5</v>
      </c>
      <c r="E17" s="11" t="s">
        <v>36</v>
      </c>
      <c r="F17" s="120"/>
      <c r="G17" s="35"/>
      <c r="H17" s="451"/>
      <c r="J17"/>
      <c r="K17" s="223"/>
      <c r="L17" s="224" t="s">
        <v>10</v>
      </c>
      <c r="M17" s="223"/>
      <c r="N17" s="223"/>
      <c r="O17" s="223"/>
      <c r="P17" s="223"/>
      <c r="Q17" s="223"/>
      <c r="R17" s="223"/>
      <c r="S17"/>
    </row>
    <row r="18" spans="2:19" s="6" customFormat="1" ht="12.75" customHeight="1">
      <c r="B18" s="58"/>
      <c r="C18" s="452" t="s">
        <v>92</v>
      </c>
      <c r="D18" s="443" t="s">
        <v>37</v>
      </c>
      <c r="E18" s="57"/>
      <c r="F18" s="120"/>
      <c r="G18" s="35">
        <f>G19+G20+G21+G22+G23+G24+G25</f>
        <v>0</v>
      </c>
      <c r="H18" s="451">
        <f>H19+H20+H21+H22+H23+H24+H25</f>
        <v>0</v>
      </c>
      <c r="J18"/>
      <c r="K18" s="225" t="s">
        <v>2</v>
      </c>
      <c r="L18" s="226" t="s">
        <v>389</v>
      </c>
      <c r="M18" s="226"/>
      <c r="N18" s="226"/>
      <c r="O18" s="226"/>
      <c r="P18" s="227" t="s">
        <v>230</v>
      </c>
      <c r="Q18" s="213" t="s">
        <v>231</v>
      </c>
      <c r="R18" s="213" t="s">
        <v>230</v>
      </c>
      <c r="S18" s="219"/>
    </row>
    <row r="19" spans="2:19" s="6" customFormat="1" ht="12.75" customHeight="1">
      <c r="B19" s="58"/>
      <c r="C19" s="455"/>
      <c r="D19" s="48">
        <v>1</v>
      </c>
      <c r="E19" s="11" t="s">
        <v>38</v>
      </c>
      <c r="F19" s="119"/>
      <c r="G19" s="35"/>
      <c r="H19" s="451"/>
      <c r="J19"/>
      <c r="K19" s="228"/>
      <c r="L19" s="229"/>
      <c r="M19" s="229"/>
      <c r="N19" s="229"/>
      <c r="O19" s="229"/>
      <c r="P19" s="227" t="s">
        <v>232</v>
      </c>
      <c r="Q19" s="214" t="s">
        <v>233</v>
      </c>
      <c r="R19" s="214" t="s">
        <v>234</v>
      </c>
      <c r="S19" s="219"/>
    </row>
    <row r="20" spans="2:19" s="6" customFormat="1" ht="12.75" customHeight="1">
      <c r="B20" s="58"/>
      <c r="C20" s="455"/>
      <c r="D20" s="48">
        <v>2</v>
      </c>
      <c r="E20" s="11" t="s">
        <v>39</v>
      </c>
      <c r="F20" s="120"/>
      <c r="G20" s="35"/>
      <c r="H20" s="451"/>
      <c r="J20"/>
      <c r="K20" s="230">
        <v>1</v>
      </c>
      <c r="L20" s="231" t="s">
        <v>235</v>
      </c>
      <c r="M20" s="232"/>
      <c r="N20" s="232"/>
      <c r="O20" s="232"/>
      <c r="P20" s="219"/>
      <c r="Q20" s="219"/>
      <c r="R20" s="219">
        <f>'FLUKSI  1'!D30</f>
        <v>260651</v>
      </c>
      <c r="S20" s="219"/>
    </row>
    <row r="21" spans="2:19" s="6" customFormat="1" ht="12.75" customHeight="1">
      <c r="B21" s="58"/>
      <c r="C21" s="455"/>
      <c r="D21" s="48">
        <v>3</v>
      </c>
      <c r="E21" s="11" t="s">
        <v>40</v>
      </c>
      <c r="F21" s="119"/>
      <c r="G21" s="35"/>
      <c r="H21" s="451"/>
      <c r="J21"/>
      <c r="K21" s="219">
        <v>2</v>
      </c>
      <c r="L21" s="233" t="s">
        <v>236</v>
      </c>
      <c r="M21" s="234"/>
      <c r="N21" s="234"/>
      <c r="O21" s="234"/>
      <c r="P21" s="219"/>
      <c r="Q21" s="219"/>
      <c r="R21" s="219"/>
      <c r="S21" s="219"/>
    </row>
    <row r="22" spans="2:19" s="6" customFormat="1" ht="12.75" customHeight="1">
      <c r="B22" s="58"/>
      <c r="C22" s="455"/>
      <c r="D22" s="48">
        <v>4</v>
      </c>
      <c r="E22" s="11" t="s">
        <v>41</v>
      </c>
      <c r="F22" s="120"/>
      <c r="G22" s="35">
        <f>PASH!P9</f>
        <v>0</v>
      </c>
      <c r="H22" s="451"/>
      <c r="J22"/>
      <c r="K22" s="219">
        <v>3</v>
      </c>
      <c r="L22" s="233" t="s">
        <v>237</v>
      </c>
      <c r="M22" s="234"/>
      <c r="N22" s="234"/>
      <c r="O22" s="234"/>
      <c r="P22" s="219"/>
      <c r="Q22" s="219"/>
      <c r="R22" s="219"/>
      <c r="S22" s="219"/>
    </row>
    <row r="23" spans="2:19" s="6" customFormat="1" ht="12.75" customHeight="1">
      <c r="B23" s="58"/>
      <c r="C23" s="455"/>
      <c r="D23" s="48">
        <v>5</v>
      </c>
      <c r="E23" s="11" t="s">
        <v>42</v>
      </c>
      <c r="F23" s="119"/>
      <c r="G23" s="35"/>
      <c r="H23" s="451"/>
      <c r="J23"/>
      <c r="K23" s="219"/>
      <c r="L23" s="233"/>
      <c r="M23" s="234"/>
      <c r="N23" s="234"/>
      <c r="O23" s="234"/>
      <c r="P23" s="219"/>
      <c r="Q23" s="219"/>
      <c r="R23" s="219"/>
      <c r="S23" s="219"/>
    </row>
    <row r="24" spans="2:19" s="6" customFormat="1" ht="12.75" customHeight="1">
      <c r="B24" s="58"/>
      <c r="C24" s="455"/>
      <c r="D24" s="48">
        <v>6</v>
      </c>
      <c r="E24" s="11" t="s">
        <v>43</v>
      </c>
      <c r="F24" s="120"/>
      <c r="G24" s="35"/>
      <c r="H24" s="451"/>
      <c r="J24"/>
      <c r="K24" s="222"/>
      <c r="L24" s="235" t="s">
        <v>388</v>
      </c>
      <c r="M24" s="236"/>
      <c r="N24" s="236"/>
      <c r="O24" s="236"/>
      <c r="P24" s="236"/>
      <c r="Q24" s="237"/>
      <c r="R24" s="222">
        <f>SUM(R20:R23)</f>
        <v>260651</v>
      </c>
      <c r="S24" s="238"/>
    </row>
    <row r="25" spans="2:19" s="6" customFormat="1" ht="12.75" customHeight="1">
      <c r="B25" s="58"/>
      <c r="C25" s="455"/>
      <c r="D25" s="48">
        <v>7</v>
      </c>
      <c r="E25" s="11" t="s">
        <v>44</v>
      </c>
      <c r="F25" s="119"/>
      <c r="G25" s="35"/>
      <c r="H25" s="451"/>
      <c r="J25"/>
      <c r="K25" s="238"/>
      <c r="L25" s="238" t="s">
        <v>390</v>
      </c>
      <c r="M25" s="238"/>
      <c r="N25" s="238"/>
      <c r="O25" s="238"/>
      <c r="P25" s="238"/>
      <c r="Q25" s="238"/>
      <c r="R25" s="238">
        <f>R24+S16</f>
        <v>1209825</v>
      </c>
      <c r="S25" s="238"/>
    </row>
    <row r="26" spans="2:19" s="6" customFormat="1" ht="12.75" customHeight="1">
      <c r="B26" s="58"/>
      <c r="C26" s="452" t="s">
        <v>92</v>
      </c>
      <c r="D26" s="443" t="s">
        <v>45</v>
      </c>
      <c r="E26" s="57"/>
      <c r="F26" s="119"/>
      <c r="G26" s="35"/>
      <c r="H26" s="451"/>
      <c r="J26"/>
      <c r="K26" s="209">
        <v>2</v>
      </c>
      <c r="L26" s="210" t="s">
        <v>391</v>
      </c>
      <c r="N26"/>
      <c r="O26"/>
      <c r="P26"/>
      <c r="Q26"/>
      <c r="R26"/>
      <c r="S26"/>
    </row>
    <row r="27" spans="2:19" s="6" customFormat="1" ht="12.75" customHeight="1">
      <c r="B27" s="58"/>
      <c r="C27" s="452" t="s">
        <v>92</v>
      </c>
      <c r="D27" s="443" t="s">
        <v>46</v>
      </c>
      <c r="E27" s="57"/>
      <c r="F27" s="120"/>
      <c r="G27" s="35"/>
      <c r="H27" s="451"/>
      <c r="J27"/>
      <c r="K27"/>
      <c r="L27"/>
      <c r="M27" t="s">
        <v>392</v>
      </c>
      <c r="N27"/>
      <c r="O27"/>
      <c r="P27"/>
      <c r="Q27"/>
      <c r="R27"/>
      <c r="S27"/>
    </row>
    <row r="28" spans="2:19" s="6" customFormat="1" ht="12.75" customHeight="1">
      <c r="B28" s="450" t="s">
        <v>3</v>
      </c>
      <c r="C28" s="563" t="s">
        <v>66</v>
      </c>
      <c r="D28" s="564"/>
      <c r="E28" s="565"/>
      <c r="F28" s="120"/>
      <c r="G28" s="35">
        <f>G5+G8+G12+G18+G26+G27</f>
        <v>1221425</v>
      </c>
      <c r="H28" s="451">
        <f>H5+H8+H12+H18+H26+H27</f>
        <v>272646</v>
      </c>
      <c r="J28"/>
      <c r="K28"/>
      <c r="L28"/>
      <c r="M28"/>
      <c r="N28"/>
      <c r="O28"/>
      <c r="P28"/>
      <c r="Q28"/>
      <c r="R28"/>
      <c r="S28"/>
    </row>
    <row r="29" spans="2:19" s="6" customFormat="1" ht="12.75" customHeight="1">
      <c r="B29" s="58"/>
      <c r="C29" s="567" t="s">
        <v>69</v>
      </c>
      <c r="D29" s="568"/>
      <c r="E29" s="569"/>
      <c r="F29" s="119"/>
      <c r="G29" s="35"/>
      <c r="H29" s="451"/>
      <c r="J29"/>
      <c r="K29"/>
      <c r="L29"/>
      <c r="M29"/>
      <c r="N29"/>
      <c r="O29"/>
      <c r="P29"/>
      <c r="Q29"/>
      <c r="R29"/>
      <c r="S29"/>
    </row>
    <row r="30" spans="2:19" s="6" customFormat="1" ht="12.75" customHeight="1">
      <c r="B30" s="58"/>
      <c r="C30" s="452" t="s">
        <v>92</v>
      </c>
      <c r="D30" s="443" t="s">
        <v>49</v>
      </c>
      <c r="E30" s="57"/>
      <c r="F30" s="120"/>
      <c r="G30" s="35">
        <f>G31+G32+G33+G34+G35+G36</f>
        <v>0</v>
      </c>
      <c r="H30" s="451">
        <f>H31+H32+H33+H34+H35+H36</f>
        <v>0</v>
      </c>
      <c r="J30"/>
      <c r="K30" s="239">
        <v>4</v>
      </c>
      <c r="L30" s="240" t="s">
        <v>393</v>
      </c>
      <c r="M30" s="63"/>
      <c r="N30" s="63"/>
      <c r="O30"/>
      <c r="P30"/>
      <c r="Q30"/>
      <c r="R30"/>
      <c r="S30"/>
    </row>
    <row r="31" spans="2:19" s="6" customFormat="1" ht="12.75" customHeight="1">
      <c r="B31" s="58"/>
      <c r="C31" s="455"/>
      <c r="D31" s="48">
        <v>1</v>
      </c>
      <c r="E31" s="11" t="s">
        <v>50</v>
      </c>
      <c r="F31" s="119"/>
      <c r="G31" s="35"/>
      <c r="H31" s="451"/>
      <c r="J31"/>
      <c r="K31"/>
      <c r="L31"/>
      <c r="M31"/>
      <c r="N31"/>
      <c r="O31"/>
      <c r="P31"/>
      <c r="Q31"/>
      <c r="R31"/>
      <c r="S31"/>
    </row>
    <row r="32" spans="2:19" s="6" customFormat="1" ht="12.75" customHeight="1">
      <c r="B32" s="58"/>
      <c r="C32" s="455"/>
      <c r="D32" s="48">
        <v>2</v>
      </c>
      <c r="E32" s="11" t="s">
        <v>51</v>
      </c>
      <c r="F32" s="120"/>
      <c r="G32" s="35"/>
      <c r="H32" s="451"/>
      <c r="J32"/>
      <c r="K32" s="239" t="s">
        <v>238</v>
      </c>
      <c r="L32" s="240" t="s">
        <v>240</v>
      </c>
      <c r="M32"/>
      <c r="N32" s="212"/>
      <c r="O32" s="212"/>
      <c r="P32"/>
      <c r="Q32"/>
      <c r="R32"/>
      <c r="S32"/>
    </row>
    <row r="33" spans="2:19" s="6" customFormat="1" ht="12.75" customHeight="1">
      <c r="B33" s="58"/>
      <c r="C33" s="455"/>
      <c r="D33" s="48">
        <v>3</v>
      </c>
      <c r="E33" s="11" t="s">
        <v>52</v>
      </c>
      <c r="F33" s="119"/>
      <c r="G33" s="35"/>
      <c r="H33" s="451"/>
      <c r="J33"/>
      <c r="K33"/>
      <c r="L33"/>
      <c r="M33" t="s">
        <v>394</v>
      </c>
      <c r="N33"/>
      <c r="O33"/>
      <c r="P33"/>
      <c r="Q33" s="212" t="s">
        <v>395</v>
      </c>
      <c r="R33" s="398">
        <f>PASH!L38</f>
        <v>0</v>
      </c>
      <c r="S33" t="s">
        <v>396</v>
      </c>
    </row>
    <row r="34" spans="2:19" s="6" customFormat="1" ht="12.75" customHeight="1">
      <c r="B34" s="58"/>
      <c r="C34" s="455"/>
      <c r="D34" s="48">
        <v>4</v>
      </c>
      <c r="E34" s="11" t="s">
        <v>53</v>
      </c>
      <c r="F34" s="120"/>
      <c r="G34" s="35"/>
      <c r="H34" s="451"/>
      <c r="J34"/>
      <c r="K34"/>
      <c r="L34"/>
      <c r="M34" s="4" t="s">
        <v>397</v>
      </c>
      <c r="N34" s="4"/>
      <c r="O34"/>
      <c r="P34"/>
      <c r="Q34" s="212" t="s">
        <v>395</v>
      </c>
      <c r="R34" s="399">
        <f>PASH!L39</f>
        <v>0</v>
      </c>
      <c r="S34"/>
    </row>
    <row r="35" spans="2:19" s="6" customFormat="1" ht="12.75" customHeight="1">
      <c r="B35" s="58"/>
      <c r="C35" s="455"/>
      <c r="D35" s="48">
        <v>5</v>
      </c>
      <c r="E35" s="11" t="s">
        <v>54</v>
      </c>
      <c r="F35" s="119"/>
      <c r="G35" s="35"/>
      <c r="H35" s="451"/>
      <c r="J35"/>
      <c r="K35" s="4"/>
      <c r="L35" s="4"/>
      <c r="M35" s="4" t="s">
        <v>398</v>
      </c>
      <c r="N35" s="4"/>
      <c r="O35" s="4"/>
      <c r="P35" s="4"/>
      <c r="Q35" s="212" t="s">
        <v>395</v>
      </c>
      <c r="R35" s="242">
        <v>0</v>
      </c>
      <c r="S35"/>
    </row>
    <row r="36" spans="2:19" s="6" customFormat="1" ht="12.75" customHeight="1">
      <c r="B36" s="58"/>
      <c r="C36" s="455"/>
      <c r="D36" s="48">
        <v>6</v>
      </c>
      <c r="E36" s="11" t="s">
        <v>530</v>
      </c>
      <c r="F36" s="120"/>
      <c r="G36" s="35"/>
      <c r="H36" s="451"/>
      <c r="J36"/>
      <c r="K36" s="4"/>
      <c r="L36" s="4"/>
      <c r="M36" t="s">
        <v>399</v>
      </c>
      <c r="N36"/>
      <c r="O36"/>
      <c r="P36"/>
      <c r="Q36" s="212" t="s">
        <v>395</v>
      </c>
      <c r="R36" s="398">
        <f>R33+R34+R35</f>
        <v>0</v>
      </c>
      <c r="S36"/>
    </row>
    <row r="37" spans="2:19" s="6" customFormat="1" ht="12.75" customHeight="1">
      <c r="B37" s="58"/>
      <c r="C37" s="452" t="s">
        <v>92</v>
      </c>
      <c r="D37" s="443" t="s">
        <v>56</v>
      </c>
      <c r="E37" s="33"/>
      <c r="F37" s="120"/>
      <c r="G37" s="35">
        <f>G38+G39+G40+G41</f>
        <v>0</v>
      </c>
      <c r="H37" s="451">
        <f>H38+H39+H40+H41</f>
        <v>0</v>
      </c>
      <c r="J37" s="398">
        <f>G37-H37</f>
        <v>0</v>
      </c>
      <c r="K37" s="4"/>
      <c r="L37" s="4"/>
      <c r="M37" s="208" t="s">
        <v>531</v>
      </c>
      <c r="N37"/>
      <c r="O37" s="4"/>
      <c r="P37" s="4"/>
      <c r="Q37" s="212" t="s">
        <v>395</v>
      </c>
      <c r="R37" s="243">
        <f>PASH!G37</f>
        <v>0</v>
      </c>
      <c r="S37"/>
    </row>
    <row r="38" spans="2:19" s="6" customFormat="1" ht="12.75" customHeight="1">
      <c r="B38" s="58"/>
      <c r="C38" s="453"/>
      <c r="D38" s="48">
        <v>1</v>
      </c>
      <c r="E38" s="11" t="s">
        <v>57</v>
      </c>
      <c r="F38" s="119"/>
      <c r="G38" s="35">
        <f>R86</f>
        <v>0</v>
      </c>
      <c r="H38" s="451"/>
      <c r="J38"/>
      <c r="K38"/>
      <c r="L38"/>
      <c r="M38" s="4" t="s">
        <v>400</v>
      </c>
      <c r="N38" s="82"/>
      <c r="O38"/>
      <c r="P38" s="4" t="s">
        <v>401</v>
      </c>
      <c r="Q38" s="212" t="s">
        <v>395</v>
      </c>
      <c r="R38" s="244">
        <f>R36-R37</f>
        <v>0</v>
      </c>
      <c r="S38"/>
    </row>
    <row r="39" spans="2:19" s="6" customFormat="1" ht="12.75" customHeight="1">
      <c r="B39" s="58"/>
      <c r="C39" s="453"/>
      <c r="D39" s="48">
        <v>2</v>
      </c>
      <c r="E39" s="11" t="s">
        <v>58</v>
      </c>
      <c r="F39" s="120"/>
      <c r="G39" s="35">
        <f t="shared" ref="G39:G41" si="0">R87</f>
        <v>0</v>
      </c>
      <c r="H39" s="451"/>
      <c r="J39"/>
      <c r="K39"/>
      <c r="L39"/>
      <c r="M39" s="4" t="s">
        <v>402</v>
      </c>
      <c r="N39"/>
      <c r="O39" s="82"/>
      <c r="P39" s="82" t="s">
        <v>403</v>
      </c>
      <c r="Q39" s="212" t="s">
        <v>395</v>
      </c>
      <c r="R39" s="243">
        <f>R36-R37</f>
        <v>0</v>
      </c>
      <c r="S39"/>
    </row>
    <row r="40" spans="2:19" s="6" customFormat="1" ht="12.75" customHeight="1">
      <c r="B40" s="58"/>
      <c r="C40" s="453"/>
      <c r="D40" s="48">
        <v>3</v>
      </c>
      <c r="E40" s="11" t="s">
        <v>59</v>
      </c>
      <c r="F40" s="119"/>
      <c r="G40" s="35">
        <f t="shared" si="0"/>
        <v>0</v>
      </c>
      <c r="H40" s="451"/>
      <c r="J40"/>
      <c r="K40" s="239" t="s">
        <v>238</v>
      </c>
      <c r="L40" s="240" t="s">
        <v>404</v>
      </c>
      <c r="M40" s="82"/>
      <c r="N40" s="82"/>
      <c r="O40" s="82"/>
      <c r="P40" s="82"/>
      <c r="Q40" s="82"/>
      <c r="R40" s="433">
        <f>SUM(R33:R36)</f>
        <v>0</v>
      </c>
      <c r="S40"/>
    </row>
    <row r="41" spans="2:19" s="6" customFormat="1" ht="12.75" customHeight="1">
      <c r="B41" s="58"/>
      <c r="C41" s="453"/>
      <c r="D41" s="48">
        <v>4</v>
      </c>
      <c r="E41" s="11" t="s">
        <v>60</v>
      </c>
      <c r="F41" s="120"/>
      <c r="G41" s="35">
        <f t="shared" si="0"/>
        <v>0</v>
      </c>
      <c r="H41" s="451"/>
      <c r="J41"/>
      <c r="K41" s="4"/>
      <c r="L41" s="4"/>
      <c r="M41" s="4" t="s">
        <v>405</v>
      </c>
      <c r="N41" s="4"/>
      <c r="O41" s="4"/>
      <c r="P41" s="4"/>
      <c r="Q41" s="212" t="s">
        <v>395</v>
      </c>
      <c r="R41" s="398">
        <f>H14</f>
        <v>5800</v>
      </c>
      <c r="S41">
        <v>0</v>
      </c>
    </row>
    <row r="42" spans="2:19" s="6" customFormat="1" ht="12.75" customHeight="1">
      <c r="B42" s="58"/>
      <c r="C42" s="452" t="s">
        <v>92</v>
      </c>
      <c r="D42" s="443" t="s">
        <v>61</v>
      </c>
      <c r="E42" s="57"/>
      <c r="F42" s="120"/>
      <c r="G42" s="35"/>
      <c r="H42" s="451"/>
      <c r="J42"/>
      <c r="K42" s="4"/>
      <c r="L42" s="4"/>
      <c r="M42" s="4" t="s">
        <v>406</v>
      </c>
      <c r="N42" s="4"/>
      <c r="O42" s="4"/>
      <c r="P42" s="4"/>
      <c r="Q42" s="212" t="s">
        <v>395</v>
      </c>
      <c r="R42" s="242">
        <v>0</v>
      </c>
      <c r="S42" s="242">
        <v>0</v>
      </c>
    </row>
    <row r="43" spans="2:19" s="6" customFormat="1" ht="12.75" customHeight="1">
      <c r="B43" s="58"/>
      <c r="C43" s="452" t="s">
        <v>92</v>
      </c>
      <c r="D43" s="443" t="s">
        <v>62</v>
      </c>
      <c r="E43" s="57"/>
      <c r="F43" s="120"/>
      <c r="G43" s="35">
        <f>G44+G45+G46</f>
        <v>0</v>
      </c>
      <c r="H43" s="451">
        <f>H44+H45+H46</f>
        <v>0</v>
      </c>
      <c r="J43"/>
      <c r="K43" s="4"/>
      <c r="L43" s="4"/>
      <c r="M43" s="4" t="s">
        <v>399</v>
      </c>
      <c r="N43"/>
      <c r="O43"/>
      <c r="P43"/>
      <c r="Q43"/>
      <c r="R43">
        <f>R41+R42</f>
        <v>5800</v>
      </c>
      <c r="S43">
        <f>S41+S42</f>
        <v>0</v>
      </c>
    </row>
    <row r="44" spans="2:19" s="6" customFormat="1" ht="12.75" customHeight="1">
      <c r="B44" s="58"/>
      <c r="C44" s="453"/>
      <c r="D44" s="48">
        <v>1</v>
      </c>
      <c r="E44" s="57" t="s">
        <v>63</v>
      </c>
      <c r="F44" s="119"/>
      <c r="G44" s="35"/>
      <c r="H44" s="451"/>
      <c r="J44"/>
      <c r="K44" s="4"/>
      <c r="L44" s="4"/>
      <c r="M44" s="245" t="s">
        <v>407</v>
      </c>
      <c r="N44" s="4"/>
      <c r="O44" s="4" t="s">
        <v>408</v>
      </c>
      <c r="P44" s="4"/>
      <c r="Q44" s="212" t="s">
        <v>395</v>
      </c>
      <c r="R44" s="242">
        <v>0</v>
      </c>
      <c r="S44" s="242">
        <v>1</v>
      </c>
    </row>
    <row r="45" spans="2:19" s="6" customFormat="1" ht="12.75" customHeight="1">
      <c r="B45" s="58"/>
      <c r="C45" s="453"/>
      <c r="D45" s="48">
        <v>2</v>
      </c>
      <c r="E45" s="11" t="s">
        <v>64</v>
      </c>
      <c r="F45" s="120"/>
      <c r="G45" s="35"/>
      <c r="H45" s="451"/>
      <c r="J45"/>
      <c r="K45"/>
      <c r="L45"/>
      <c r="M45" s="4" t="s">
        <v>409</v>
      </c>
      <c r="N45"/>
      <c r="O45"/>
      <c r="P45" s="4" t="s">
        <v>401</v>
      </c>
      <c r="Q45"/>
      <c r="R45">
        <f>R43-R44</f>
        <v>5800</v>
      </c>
      <c r="S45">
        <f>S43-S44</f>
        <v>-1</v>
      </c>
    </row>
    <row r="46" spans="2:19" s="6" customFormat="1" ht="12.75" customHeight="1">
      <c r="B46" s="58"/>
      <c r="C46" s="453"/>
      <c r="D46" s="48">
        <v>3</v>
      </c>
      <c r="E46" s="11" t="s">
        <v>65</v>
      </c>
      <c r="F46" s="119"/>
      <c r="G46" s="35"/>
      <c r="H46" s="451"/>
      <c r="J46"/>
      <c r="K46"/>
      <c r="L46"/>
      <c r="M46" s="4" t="s">
        <v>410</v>
      </c>
      <c r="N46" s="4"/>
      <c r="O46" s="4"/>
      <c r="P46" s="4"/>
      <c r="Q46" s="212" t="s">
        <v>395</v>
      </c>
      <c r="R46" s="242">
        <f>R43-R44+R45</f>
        <v>11600</v>
      </c>
      <c r="S46" s="242">
        <f>S43-S44</f>
        <v>-1</v>
      </c>
    </row>
    <row r="47" spans="2:19" s="6" customFormat="1" ht="12.75" customHeight="1">
      <c r="B47" s="58"/>
      <c r="C47" s="452" t="s">
        <v>92</v>
      </c>
      <c r="D47" s="443" t="s">
        <v>47</v>
      </c>
      <c r="E47" s="57"/>
      <c r="F47" s="119"/>
      <c r="G47" s="35"/>
      <c r="H47" s="451"/>
      <c r="J47"/>
      <c r="K47"/>
      <c r="L47"/>
      <c r="M47"/>
      <c r="N47"/>
      <c r="O47"/>
      <c r="P47"/>
      <c r="Q47"/>
      <c r="R47"/>
      <c r="S47"/>
    </row>
    <row r="48" spans="2:19" s="6" customFormat="1" ht="12.75" customHeight="1">
      <c r="B48" s="58"/>
      <c r="C48" s="452" t="s">
        <v>92</v>
      </c>
      <c r="D48" s="443" t="s">
        <v>48</v>
      </c>
      <c r="E48" s="57"/>
      <c r="F48" s="120"/>
      <c r="G48" s="35"/>
      <c r="H48" s="451"/>
      <c r="J48"/>
      <c r="K48"/>
      <c r="L48"/>
      <c r="M48"/>
      <c r="N48"/>
      <c r="O48"/>
      <c r="P48"/>
      <c r="Q48"/>
      <c r="R48"/>
      <c r="S48"/>
    </row>
    <row r="49" spans="2:19" s="6" customFormat="1" ht="12.75" customHeight="1" thickBot="1">
      <c r="B49" s="440" t="s">
        <v>4</v>
      </c>
      <c r="C49" s="576" t="s">
        <v>68</v>
      </c>
      <c r="D49" s="577"/>
      <c r="E49" s="578"/>
      <c r="F49" s="465"/>
      <c r="G49" s="49">
        <f>G30+G37+G42+G43+G47+G48</f>
        <v>0</v>
      </c>
      <c r="H49" s="466">
        <f>H30+H37+H42+H43+H47+H48</f>
        <v>0</v>
      </c>
      <c r="J49" s="4"/>
      <c r="K49"/>
      <c r="L49"/>
      <c r="M49"/>
      <c r="N49"/>
      <c r="O49"/>
      <c r="P49"/>
      <c r="Q49"/>
      <c r="R49"/>
      <c r="S49" s="4"/>
    </row>
    <row r="50" spans="2:19" s="6" customFormat="1" ht="30" customHeight="1" thickBot="1">
      <c r="B50" s="124"/>
      <c r="C50" s="570" t="s">
        <v>84</v>
      </c>
      <c r="D50" s="571"/>
      <c r="E50" s="572"/>
      <c r="F50" s="467"/>
      <c r="G50" s="468">
        <f>G28+G49</f>
        <v>1221425</v>
      </c>
      <c r="H50" s="469">
        <f>H28+H49</f>
        <v>272646</v>
      </c>
      <c r="J50" s="4"/>
      <c r="K50" s="239"/>
      <c r="L50" s="240"/>
      <c r="M50" s="12"/>
      <c r="N50" s="207"/>
      <c r="O50"/>
      <c r="P50"/>
      <c r="Q50" s="212"/>
      <c r="R50"/>
      <c r="S50" s="4"/>
    </row>
    <row r="51" spans="2:19" s="6" customFormat="1" ht="16.5" customHeight="1">
      <c r="B51" s="60"/>
      <c r="C51" s="60"/>
      <c r="D51" s="60"/>
      <c r="E51" s="60"/>
      <c r="F51" s="60"/>
      <c r="G51" s="18"/>
      <c r="H51" s="18"/>
      <c r="J51"/>
      <c r="K51" s="4"/>
      <c r="L51" s="414" t="s">
        <v>411</v>
      </c>
      <c r="M51" s="414"/>
      <c r="N51" s="414"/>
      <c r="O51" s="378"/>
      <c r="P51" s="378">
        <v>2018</v>
      </c>
      <c r="Q51" s="212"/>
      <c r="R51"/>
      <c r="S51"/>
    </row>
    <row r="52" spans="2:19" s="6" customFormat="1" ht="15.9" customHeight="1">
      <c r="B52" s="60"/>
      <c r="C52" s="60"/>
      <c r="D52" s="60"/>
      <c r="E52"/>
      <c r="F52"/>
      <c r="G52"/>
      <c r="H52"/>
      <c r="J52"/>
      <c r="K52" s="4"/>
      <c r="L52" s="246"/>
      <c r="M52" s="4"/>
      <c r="N52" s="4"/>
      <c r="O52" s="4"/>
      <c r="P52" s="4"/>
      <c r="Q52" s="212"/>
      <c r="R52"/>
      <c r="S52"/>
    </row>
    <row r="53" spans="2:19" ht="15">
      <c r="D53" s="378"/>
      <c r="E53"/>
      <c r="F53"/>
      <c r="G53"/>
      <c r="H53"/>
      <c r="J53"/>
      <c r="K53" s="195" t="s">
        <v>2</v>
      </c>
      <c r="L53" s="88" t="s">
        <v>212</v>
      </c>
      <c r="M53" s="195" t="s">
        <v>412</v>
      </c>
      <c r="N53" s="247" t="s">
        <v>413</v>
      </c>
      <c r="O53" s="195" t="s">
        <v>414</v>
      </c>
      <c r="P53" s="195" t="s">
        <v>415</v>
      </c>
      <c r="Q53" s="36" t="s">
        <v>416</v>
      </c>
      <c r="R53" s="247" t="s">
        <v>413</v>
      </c>
      <c r="S53"/>
    </row>
    <row r="54" spans="2:19" ht="15">
      <c r="D54" s="378"/>
      <c r="E54"/>
      <c r="F54"/>
      <c r="G54"/>
      <c r="H54"/>
      <c r="J54"/>
      <c r="K54" s="196"/>
      <c r="L54" s="89"/>
      <c r="M54" s="196"/>
      <c r="N54" s="417" t="s">
        <v>549</v>
      </c>
      <c r="O54" s="196" t="s">
        <v>417</v>
      </c>
      <c r="P54" s="196"/>
      <c r="Q54" s="196"/>
      <c r="R54" s="417" t="s">
        <v>539</v>
      </c>
      <c r="S54"/>
    </row>
    <row r="55" spans="2:19">
      <c r="D55" s="378">
        <v>1</v>
      </c>
      <c r="E55"/>
      <c r="F55"/>
      <c r="G55"/>
      <c r="H55"/>
      <c r="J55"/>
      <c r="K55" s="220">
        <v>211</v>
      </c>
      <c r="L55" s="219" t="s">
        <v>418</v>
      </c>
      <c r="M55" s="219"/>
      <c r="N55" s="220">
        <v>0</v>
      </c>
      <c r="O55" s="248">
        <v>0</v>
      </c>
      <c r="P55" s="248">
        <v>0</v>
      </c>
      <c r="Q55" s="248">
        <v>0</v>
      </c>
      <c r="R55" s="248">
        <f>(N55+O55+P55)-Q55</f>
        <v>0</v>
      </c>
      <c r="S55"/>
    </row>
    <row r="56" spans="2:19">
      <c r="D56" s="378"/>
      <c r="E56"/>
      <c r="F56"/>
      <c r="G56"/>
      <c r="H56"/>
      <c r="J56"/>
      <c r="K56" s="220">
        <v>212</v>
      </c>
      <c r="L56" s="416" t="s">
        <v>518</v>
      </c>
      <c r="M56" s="219"/>
      <c r="N56" s="220">
        <v>0</v>
      </c>
      <c r="O56" s="248"/>
      <c r="P56" s="248"/>
      <c r="Q56" s="248"/>
      <c r="R56" s="248">
        <f t="shared" ref="R56:R65" si="1">(N56+O56+P56)-Q56</f>
        <v>0</v>
      </c>
      <c r="S56"/>
    </row>
    <row r="57" spans="2:19">
      <c r="D57" s="378">
        <v>2</v>
      </c>
      <c r="E57"/>
      <c r="F57"/>
      <c r="G57"/>
      <c r="H57"/>
      <c r="J57"/>
      <c r="K57" s="249">
        <v>215</v>
      </c>
      <c r="L57" s="250" t="s">
        <v>419</v>
      </c>
      <c r="M57" s="251"/>
      <c r="N57" s="249">
        <v>0</v>
      </c>
      <c r="O57" s="252"/>
      <c r="P57" s="252">
        <v>0</v>
      </c>
      <c r="Q57" s="252"/>
      <c r="R57" s="248">
        <f t="shared" si="1"/>
        <v>0</v>
      </c>
      <c r="S57"/>
    </row>
    <row r="58" spans="2:19">
      <c r="D58" s="378"/>
      <c r="E58"/>
      <c r="F58"/>
      <c r="G58"/>
      <c r="H58"/>
      <c r="J58"/>
      <c r="K58" s="251">
        <v>218</v>
      </c>
      <c r="L58" s="251" t="s">
        <v>420</v>
      </c>
      <c r="M58" s="251"/>
      <c r="N58" s="253">
        <v>0</v>
      </c>
      <c r="O58" s="253">
        <v>0</v>
      </c>
      <c r="P58" s="253">
        <f>P61+P60+P59</f>
        <v>0</v>
      </c>
      <c r="Q58" s="253">
        <v>0</v>
      </c>
      <c r="R58" s="248">
        <f t="shared" si="1"/>
        <v>0</v>
      </c>
      <c r="S58"/>
    </row>
    <row r="59" spans="2:19">
      <c r="D59" s="378">
        <v>3</v>
      </c>
      <c r="E59"/>
      <c r="F59"/>
      <c r="G59"/>
      <c r="H59"/>
      <c r="J59"/>
      <c r="K59" s="219"/>
      <c r="L59" s="219" t="s">
        <v>421</v>
      </c>
      <c r="M59" s="219"/>
      <c r="N59" s="219"/>
      <c r="O59" s="248">
        <v>0</v>
      </c>
      <c r="P59" s="248"/>
      <c r="Q59" s="248">
        <v>0</v>
      </c>
      <c r="R59" s="248">
        <f t="shared" si="1"/>
        <v>0</v>
      </c>
      <c r="S59"/>
    </row>
    <row r="60" spans="2:19">
      <c r="D60" s="378"/>
      <c r="E60"/>
      <c r="F60"/>
      <c r="G60"/>
      <c r="H60"/>
      <c r="J60"/>
      <c r="K60" s="219"/>
      <c r="L60" s="219" t="s">
        <v>422</v>
      </c>
      <c r="M60"/>
      <c r="N60" s="219">
        <v>0</v>
      </c>
      <c r="O60" s="254"/>
      <c r="P60" s="255"/>
      <c r="Q60" s="254">
        <v>0</v>
      </c>
      <c r="R60" s="248">
        <f t="shared" si="1"/>
        <v>0</v>
      </c>
      <c r="S60"/>
    </row>
    <row r="61" spans="2:19">
      <c r="D61" s="378">
        <v>4</v>
      </c>
      <c r="E61"/>
      <c r="F61"/>
      <c r="G61"/>
      <c r="H61"/>
      <c r="J61"/>
      <c r="K61" s="219"/>
      <c r="L61" s="219" t="s">
        <v>423</v>
      </c>
      <c r="M61" s="219"/>
      <c r="N61" s="256">
        <f>N62+N63+N64</f>
        <v>0</v>
      </c>
      <c r="O61" s="256">
        <f>O62+O63+O64</f>
        <v>0</v>
      </c>
      <c r="P61" s="256">
        <f>P62+P63+P64</f>
        <v>0</v>
      </c>
      <c r="Q61" s="256">
        <f>Q62+Q63+Q64</f>
        <v>0</v>
      </c>
      <c r="R61" s="248">
        <f t="shared" si="1"/>
        <v>0</v>
      </c>
      <c r="S61"/>
    </row>
    <row r="62" spans="2:19">
      <c r="D62" s="378"/>
      <c r="E62"/>
      <c r="F62"/>
      <c r="G62"/>
      <c r="H62"/>
      <c r="J62"/>
      <c r="K62" s="219"/>
      <c r="L62" s="257" t="s">
        <v>424</v>
      </c>
      <c r="M62" s="227"/>
      <c r="N62" s="219"/>
      <c r="O62" s="248"/>
      <c r="P62" s="248"/>
      <c r="Q62" s="248"/>
      <c r="R62" s="248">
        <f t="shared" si="1"/>
        <v>0</v>
      </c>
      <c r="S62"/>
    </row>
    <row r="63" spans="2:19">
      <c r="D63" s="378">
        <v>5</v>
      </c>
      <c r="E63"/>
      <c r="F63"/>
      <c r="G63"/>
      <c r="H63"/>
      <c r="J63"/>
      <c r="K63" s="227"/>
      <c r="L63" s="257" t="s">
        <v>425</v>
      </c>
      <c r="M63" s="227"/>
      <c r="N63" s="248"/>
      <c r="O63" s="248"/>
      <c r="P63" s="248"/>
      <c r="Q63" s="248"/>
      <c r="R63" s="248">
        <f t="shared" si="1"/>
        <v>0</v>
      </c>
      <c r="S63"/>
    </row>
    <row r="64" spans="2:19">
      <c r="E64"/>
      <c r="F64"/>
      <c r="G64"/>
      <c r="H64"/>
      <c r="J64"/>
      <c r="K64" s="227"/>
      <c r="L64" s="257" t="s">
        <v>426</v>
      </c>
      <c r="M64" s="227"/>
      <c r="N64" s="248"/>
      <c r="O64" s="248"/>
      <c r="P64" s="248"/>
      <c r="Q64" s="248"/>
      <c r="R64" s="248">
        <f t="shared" si="1"/>
        <v>0</v>
      </c>
      <c r="S64"/>
    </row>
    <row r="65" spans="5:19">
      <c r="E65"/>
      <c r="F65"/>
      <c r="G65"/>
      <c r="H65"/>
      <c r="J65"/>
      <c r="K65" s="64"/>
      <c r="L65" s="258" t="s">
        <v>427</v>
      </c>
      <c r="M65" s="259"/>
      <c r="N65" s="260">
        <f>N55+N56+N57+N58</f>
        <v>0</v>
      </c>
      <c r="O65" s="260">
        <f>O55+O56+O57+O58</f>
        <v>0</v>
      </c>
      <c r="P65" s="260">
        <f>P55+P56+P57+P58</f>
        <v>0</v>
      </c>
      <c r="Q65" s="260">
        <f>Q55+Q56+Q57+Q58</f>
        <v>0</v>
      </c>
      <c r="R65" s="248">
        <f t="shared" si="1"/>
        <v>0</v>
      </c>
      <c r="S65"/>
    </row>
    <row r="66" spans="5:19" ht="15">
      <c r="E66"/>
      <c r="F66"/>
      <c r="G66"/>
      <c r="H66"/>
      <c r="J66"/>
      <c r="K66"/>
      <c r="L66"/>
      <c r="M66" s="208" t="s">
        <v>550</v>
      </c>
      <c r="Q66"/>
      <c r="R66"/>
      <c r="S66" s="82"/>
    </row>
    <row r="67" spans="5:19" ht="15">
      <c r="E67"/>
      <c r="F67"/>
      <c r="G67"/>
      <c r="H67"/>
      <c r="J67"/>
      <c r="K67"/>
      <c r="L67"/>
      <c r="M67"/>
      <c r="N67"/>
      <c r="O67"/>
      <c r="P67"/>
      <c r="Q67"/>
      <c r="R67"/>
      <c r="S67" s="82"/>
    </row>
    <row r="68" spans="5:19" ht="15">
      <c r="J68"/>
      <c r="K68" s="195" t="s">
        <v>2</v>
      </c>
      <c r="L68" s="88" t="s">
        <v>212</v>
      </c>
      <c r="M68" s="195" t="s">
        <v>412</v>
      </c>
      <c r="N68" s="247" t="s">
        <v>413</v>
      </c>
      <c r="O68" s="195" t="s">
        <v>414</v>
      </c>
      <c r="P68" s="195" t="s">
        <v>415</v>
      </c>
      <c r="Q68" s="36" t="s">
        <v>416</v>
      </c>
      <c r="R68" s="261" t="s">
        <v>413</v>
      </c>
      <c r="S68" s="87"/>
    </row>
    <row r="69" spans="5:19" ht="15">
      <c r="J69"/>
      <c r="K69" s="196"/>
      <c r="L69" s="89"/>
      <c r="M69" s="196"/>
      <c r="N69" s="417" t="s">
        <v>549</v>
      </c>
      <c r="O69" s="196" t="s">
        <v>417</v>
      </c>
      <c r="P69" s="196" t="s">
        <v>428</v>
      </c>
      <c r="Q69" s="196"/>
      <c r="R69" s="418" t="s">
        <v>539</v>
      </c>
      <c r="S69" s="87"/>
    </row>
    <row r="70" spans="5:19" ht="15">
      <c r="J70"/>
      <c r="K70" s="220">
        <v>211</v>
      </c>
      <c r="L70" s="219" t="s">
        <v>418</v>
      </c>
      <c r="M70" s="219"/>
      <c r="N70" s="220"/>
      <c r="O70" s="248"/>
      <c r="P70" s="248"/>
      <c r="Q70" s="248"/>
      <c r="R70" s="262">
        <f>(N70+O70+P70)-Q70</f>
        <v>0</v>
      </c>
      <c r="S70" s="82"/>
    </row>
    <row r="71" spans="5:19" ht="15">
      <c r="J71"/>
      <c r="K71" s="220">
        <v>212</v>
      </c>
      <c r="L71" s="416" t="s">
        <v>520</v>
      </c>
      <c r="M71" s="219"/>
      <c r="N71" s="220">
        <v>0</v>
      </c>
      <c r="O71" s="248">
        <v>0</v>
      </c>
      <c r="P71" s="248">
        <v>0</v>
      </c>
      <c r="Q71" s="248">
        <v>0</v>
      </c>
      <c r="R71" s="262">
        <f t="shared" ref="R71:R80" si="2">(N71+O71+P71)-Q71</f>
        <v>0</v>
      </c>
      <c r="S71" s="82"/>
    </row>
    <row r="72" spans="5:19" ht="15">
      <c r="J72"/>
      <c r="K72" s="249">
        <v>215</v>
      </c>
      <c r="L72" s="250" t="s">
        <v>419</v>
      </c>
      <c r="M72" s="251"/>
      <c r="N72" s="249">
        <v>0</v>
      </c>
      <c r="O72" s="252"/>
      <c r="P72" s="252">
        <v>0</v>
      </c>
      <c r="Q72" s="252"/>
      <c r="R72" s="262">
        <f t="shared" si="2"/>
        <v>0</v>
      </c>
      <c r="S72" s="82"/>
    </row>
    <row r="73" spans="5:19" ht="15">
      <c r="J73"/>
      <c r="K73" s="251">
        <v>218</v>
      </c>
      <c r="L73" s="251" t="s">
        <v>420</v>
      </c>
      <c r="M73" s="251"/>
      <c r="N73" s="253">
        <v>0</v>
      </c>
      <c r="O73" s="253">
        <f>O76+O75+O74</f>
        <v>0</v>
      </c>
      <c r="P73" s="253">
        <v>0</v>
      </c>
      <c r="Q73" s="253">
        <f>Q76+Q75+Q74</f>
        <v>0</v>
      </c>
      <c r="R73" s="262">
        <f t="shared" si="2"/>
        <v>0</v>
      </c>
      <c r="S73" s="82"/>
    </row>
    <row r="74" spans="5:19" ht="15">
      <c r="J74"/>
      <c r="K74" s="219"/>
      <c r="L74" s="219" t="s">
        <v>421</v>
      </c>
      <c r="M74" s="219"/>
      <c r="N74" s="219"/>
      <c r="O74" s="248"/>
      <c r="P74" s="248"/>
      <c r="Q74" s="248"/>
      <c r="R74" s="262">
        <f t="shared" si="2"/>
        <v>0</v>
      </c>
      <c r="S74" s="82"/>
    </row>
    <row r="75" spans="5:19">
      <c r="J75"/>
      <c r="K75" s="219"/>
      <c r="L75" s="219" t="s">
        <v>422</v>
      </c>
      <c r="M75"/>
      <c r="N75"/>
      <c r="O75" s="254"/>
      <c r="P75" s="255"/>
      <c r="Q75"/>
      <c r="R75" s="262">
        <f t="shared" si="2"/>
        <v>0</v>
      </c>
      <c r="S75"/>
    </row>
    <row r="76" spans="5:19">
      <c r="J76"/>
      <c r="K76" s="219"/>
      <c r="L76" s="219" t="s">
        <v>423</v>
      </c>
      <c r="M76" s="219"/>
      <c r="N76" s="256">
        <v>0</v>
      </c>
      <c r="O76" s="256">
        <v>0</v>
      </c>
      <c r="P76" s="256">
        <v>0</v>
      </c>
      <c r="Q76" s="256">
        <v>0</v>
      </c>
      <c r="R76" s="262">
        <f t="shared" si="2"/>
        <v>0</v>
      </c>
      <c r="S76"/>
    </row>
    <row r="77" spans="5:19">
      <c r="J77"/>
      <c r="K77" s="219"/>
      <c r="L77" s="219" t="s">
        <v>424</v>
      </c>
      <c r="M77" s="227"/>
      <c r="N77" s="219"/>
      <c r="O77" s="248"/>
      <c r="P77" s="248"/>
      <c r="Q77" s="248"/>
      <c r="R77" s="262">
        <f t="shared" si="2"/>
        <v>0</v>
      </c>
      <c r="S77"/>
    </row>
    <row r="78" spans="5:19">
      <c r="J78"/>
      <c r="K78" s="227"/>
      <c r="L78" s="219" t="s">
        <v>425</v>
      </c>
      <c r="M78" s="227"/>
      <c r="N78" s="248"/>
      <c r="O78" s="248"/>
      <c r="P78" s="248"/>
      <c r="Q78" s="248"/>
      <c r="R78" s="262">
        <f t="shared" si="2"/>
        <v>0</v>
      </c>
      <c r="S78"/>
    </row>
    <row r="79" spans="5:19">
      <c r="J79"/>
      <c r="K79" s="227"/>
      <c r="L79" s="219" t="s">
        <v>426</v>
      </c>
      <c r="M79" s="227"/>
      <c r="N79" s="248"/>
      <c r="O79" s="248"/>
      <c r="P79" s="248"/>
      <c r="Q79" s="248"/>
      <c r="R79" s="262">
        <f t="shared" si="2"/>
        <v>0</v>
      </c>
      <c r="S79"/>
    </row>
    <row r="80" spans="5:19">
      <c r="J80"/>
      <c r="K80" s="64"/>
      <c r="L80" s="258" t="s">
        <v>427</v>
      </c>
      <c r="M80" s="259"/>
      <c r="N80" s="260">
        <f>N70+N71+N72+N73</f>
        <v>0</v>
      </c>
      <c r="O80" s="260">
        <f>O70+O71+O72+O73</f>
        <v>0</v>
      </c>
      <c r="P80" s="260">
        <f>P70+P71+P72+P73</f>
        <v>0</v>
      </c>
      <c r="Q80" s="260">
        <f>Q70+Q71+Q72+Q73</f>
        <v>0</v>
      </c>
      <c r="R80" s="262">
        <f t="shared" si="2"/>
        <v>0</v>
      </c>
      <c r="S80"/>
    </row>
    <row r="81" spans="10:19">
      <c r="J81"/>
      <c r="K81"/>
      <c r="L81"/>
      <c r="M81" t="s">
        <v>429</v>
      </c>
      <c r="N81"/>
      <c r="O81"/>
      <c r="P81">
        <v>2017</v>
      </c>
      <c r="Q81"/>
      <c r="R81"/>
      <c r="S81"/>
    </row>
    <row r="82" spans="10:19">
      <c r="J82"/>
      <c r="K82"/>
      <c r="L82"/>
      <c r="M82"/>
      <c r="N82"/>
      <c r="O82"/>
      <c r="P82"/>
      <c r="Q82"/>
      <c r="R82"/>
      <c r="S82"/>
    </row>
    <row r="83" spans="10:19" ht="15">
      <c r="J83"/>
      <c r="K83" s="195" t="s">
        <v>2</v>
      </c>
      <c r="L83" s="88" t="s">
        <v>212</v>
      </c>
      <c r="M83" s="195" t="s">
        <v>412</v>
      </c>
      <c r="N83" s="247" t="s">
        <v>413</v>
      </c>
      <c r="O83" s="195" t="s">
        <v>414</v>
      </c>
      <c r="P83" s="36" t="s">
        <v>430</v>
      </c>
      <c r="Q83" s="36" t="s">
        <v>416</v>
      </c>
      <c r="R83" s="247" t="s">
        <v>413</v>
      </c>
      <c r="S83"/>
    </row>
    <row r="84" spans="10:19" ht="15">
      <c r="J84"/>
      <c r="K84" s="196"/>
      <c r="L84" s="89"/>
      <c r="M84" s="196"/>
      <c r="N84" s="417" t="s">
        <v>549</v>
      </c>
      <c r="O84" s="196" t="s">
        <v>417</v>
      </c>
      <c r="P84" s="196"/>
      <c r="Q84" s="196"/>
      <c r="R84" s="417" t="s">
        <v>539</v>
      </c>
      <c r="S84"/>
    </row>
    <row r="85" spans="10:19">
      <c r="J85"/>
      <c r="K85" s="220">
        <v>211</v>
      </c>
      <c r="L85" s="219" t="s">
        <v>418</v>
      </c>
      <c r="M85" s="219"/>
      <c r="N85" s="263">
        <f>N55-N70</f>
        <v>0</v>
      </c>
      <c r="O85" s="248">
        <f t="shared" ref="O85:P93" si="3">O55</f>
        <v>0</v>
      </c>
      <c r="P85" s="248">
        <f>P55</f>
        <v>0</v>
      </c>
      <c r="Q85" s="248">
        <f>P70</f>
        <v>0</v>
      </c>
      <c r="R85" s="248">
        <f>(N85+O85+P85)-Q85</f>
        <v>0</v>
      </c>
      <c r="S85"/>
    </row>
    <row r="86" spans="10:19">
      <c r="J86"/>
      <c r="K86" s="220">
        <v>212</v>
      </c>
      <c r="L86" s="416" t="s">
        <v>519</v>
      </c>
      <c r="M86" s="219"/>
      <c r="N86" s="263">
        <f t="shared" ref="N86:N88" si="4">N56-N71</f>
        <v>0</v>
      </c>
      <c r="O86" s="248">
        <f t="shared" si="3"/>
        <v>0</v>
      </c>
      <c r="P86" s="248">
        <f t="shared" si="3"/>
        <v>0</v>
      </c>
      <c r="Q86" s="248">
        <f t="shared" ref="Q86:Q88" si="5">P71</f>
        <v>0</v>
      </c>
      <c r="R86" s="248">
        <f t="shared" ref="R86:R94" si="6">(N86+O86+P86)-Q86</f>
        <v>0</v>
      </c>
      <c r="S86"/>
    </row>
    <row r="87" spans="10:19">
      <c r="J87"/>
      <c r="K87" s="249">
        <v>215</v>
      </c>
      <c r="L87" s="250" t="s">
        <v>419</v>
      </c>
      <c r="M87" s="251"/>
      <c r="N87" s="263">
        <f t="shared" si="4"/>
        <v>0</v>
      </c>
      <c r="O87" s="248">
        <f t="shared" si="3"/>
        <v>0</v>
      </c>
      <c r="P87" s="248">
        <f t="shared" si="3"/>
        <v>0</v>
      </c>
      <c r="Q87" s="248">
        <f t="shared" si="5"/>
        <v>0</v>
      </c>
      <c r="R87" s="248">
        <f t="shared" si="6"/>
        <v>0</v>
      </c>
      <c r="S87"/>
    </row>
    <row r="88" spans="10:19">
      <c r="J88"/>
      <c r="K88" s="251">
        <v>218</v>
      </c>
      <c r="L88" s="251" t="s">
        <v>420</v>
      </c>
      <c r="M88" s="251"/>
      <c r="N88" s="263">
        <f t="shared" si="4"/>
        <v>0</v>
      </c>
      <c r="O88" s="263">
        <f>O89+O90+O91</f>
        <v>0</v>
      </c>
      <c r="P88" s="248">
        <f t="shared" ref="P88" si="7">P58</f>
        <v>0</v>
      </c>
      <c r="Q88" s="248">
        <f t="shared" si="5"/>
        <v>0</v>
      </c>
      <c r="R88" s="248">
        <f t="shared" si="6"/>
        <v>0</v>
      </c>
      <c r="S88"/>
    </row>
    <row r="89" spans="10:19">
      <c r="J89"/>
      <c r="K89" s="219"/>
      <c r="L89" s="219" t="s">
        <v>421</v>
      </c>
      <c r="M89" s="219"/>
      <c r="N89" s="263">
        <f t="shared" ref="N89:N94" si="8">N59</f>
        <v>0</v>
      </c>
      <c r="O89" s="248">
        <f t="shared" ref="O89:O94" si="9">O59</f>
        <v>0</v>
      </c>
      <c r="P89" s="248">
        <v>0</v>
      </c>
      <c r="Q89" s="248">
        <f t="shared" ref="Q89:Q94" si="10">R74</f>
        <v>0</v>
      </c>
      <c r="R89" s="248">
        <f t="shared" si="6"/>
        <v>0</v>
      </c>
      <c r="S89"/>
    </row>
    <row r="90" spans="10:19">
      <c r="J90"/>
      <c r="K90" s="219"/>
      <c r="L90" s="219" t="s">
        <v>422</v>
      </c>
      <c r="M90"/>
      <c r="N90" s="263">
        <f t="shared" si="8"/>
        <v>0</v>
      </c>
      <c r="O90" s="248">
        <f t="shared" si="9"/>
        <v>0</v>
      </c>
      <c r="P90" s="248">
        <v>0</v>
      </c>
      <c r="Q90" s="248">
        <f t="shared" si="10"/>
        <v>0</v>
      </c>
      <c r="R90" s="248">
        <f t="shared" si="6"/>
        <v>0</v>
      </c>
      <c r="S90"/>
    </row>
    <row r="91" spans="10:19">
      <c r="J91"/>
      <c r="K91" s="219"/>
      <c r="L91" s="219" t="s">
        <v>423</v>
      </c>
      <c r="M91" s="219"/>
      <c r="N91" s="263">
        <f t="shared" si="8"/>
        <v>0</v>
      </c>
      <c r="O91" s="248">
        <f t="shared" si="9"/>
        <v>0</v>
      </c>
      <c r="P91" s="248">
        <v>0</v>
      </c>
      <c r="Q91" s="248">
        <f t="shared" si="10"/>
        <v>0</v>
      </c>
      <c r="R91" s="248">
        <f t="shared" si="6"/>
        <v>0</v>
      </c>
      <c r="S91"/>
    </row>
    <row r="92" spans="10:19">
      <c r="J92"/>
      <c r="K92" s="219"/>
      <c r="L92" s="219" t="s">
        <v>424</v>
      </c>
      <c r="M92" s="227"/>
      <c r="N92" s="263">
        <f t="shared" si="8"/>
        <v>0</v>
      </c>
      <c r="O92" s="263">
        <f>O93+O94+O95</f>
        <v>0</v>
      </c>
      <c r="P92" s="248">
        <v>0</v>
      </c>
      <c r="Q92" s="248">
        <f t="shared" si="10"/>
        <v>0</v>
      </c>
      <c r="R92" s="248">
        <f t="shared" si="6"/>
        <v>0</v>
      </c>
      <c r="S92"/>
    </row>
    <row r="93" spans="10:19">
      <c r="J93"/>
      <c r="K93" s="227"/>
      <c r="L93" s="219" t="s">
        <v>425</v>
      </c>
      <c r="M93" s="227"/>
      <c r="N93" s="263">
        <f t="shared" si="8"/>
        <v>0</v>
      </c>
      <c r="O93" s="248">
        <f>O63</f>
        <v>0</v>
      </c>
      <c r="P93" s="248">
        <f t="shared" si="3"/>
        <v>0</v>
      </c>
      <c r="Q93" s="248">
        <f t="shared" si="10"/>
        <v>0</v>
      </c>
      <c r="R93" s="248">
        <f t="shared" si="6"/>
        <v>0</v>
      </c>
      <c r="S93"/>
    </row>
    <row r="94" spans="10:19" ht="13.8" thickBot="1">
      <c r="J94"/>
      <c r="K94" s="213"/>
      <c r="L94" s="264" t="s">
        <v>426</v>
      </c>
      <c r="M94" s="213"/>
      <c r="N94" s="263">
        <f t="shared" si="8"/>
        <v>0</v>
      </c>
      <c r="O94" s="265">
        <f t="shared" si="9"/>
        <v>0</v>
      </c>
      <c r="P94" s="265">
        <v>0</v>
      </c>
      <c r="Q94" s="265">
        <f t="shared" si="10"/>
        <v>0</v>
      </c>
      <c r="R94" s="265">
        <f t="shared" si="6"/>
        <v>0</v>
      </c>
      <c r="S94"/>
    </row>
    <row r="95" spans="10:19" ht="13.8" thickBot="1">
      <c r="J95"/>
      <c r="K95" s="266"/>
      <c r="L95" s="267" t="s">
        <v>427</v>
      </c>
      <c r="M95" s="268"/>
      <c r="N95" s="269">
        <f>N85+N86+N87+N88</f>
        <v>0</v>
      </c>
      <c r="O95" s="269">
        <f t="shared" ref="O95:R95" si="11">O85+O86+O87+O88</f>
        <v>0</v>
      </c>
      <c r="P95" s="269">
        <f t="shared" si="11"/>
        <v>0</v>
      </c>
      <c r="Q95" s="269">
        <f t="shared" si="11"/>
        <v>0</v>
      </c>
      <c r="R95" s="269">
        <f t="shared" si="11"/>
        <v>0</v>
      </c>
      <c r="S95"/>
    </row>
    <row r="96" spans="10:19">
      <c r="J96"/>
      <c r="K96" s="6"/>
      <c r="L96" s="446"/>
      <c r="M96" s="447"/>
      <c r="N96" s="448"/>
      <c r="O96" s="448"/>
      <c r="P96" s="255"/>
      <c r="Q96" s="255"/>
      <c r="R96" s="255">
        <f>R65-R80</f>
        <v>0</v>
      </c>
      <c r="S96"/>
    </row>
    <row r="97" spans="10:19">
      <c r="J97"/>
      <c r="K97" s="6"/>
      <c r="L97" s="446"/>
      <c r="M97" s="447"/>
      <c r="N97" s="448"/>
      <c r="O97" s="448"/>
      <c r="P97" s="255"/>
      <c r="Q97" s="255"/>
      <c r="R97" s="255"/>
      <c r="S97"/>
    </row>
    <row r="98" spans="10:19">
      <c r="J98"/>
      <c r="K98" s="155">
        <v>2</v>
      </c>
      <c r="L98" s="156" t="s">
        <v>28</v>
      </c>
      <c r="M98" s="157"/>
      <c r="N98" s="157"/>
      <c r="O98" s="157"/>
      <c r="P98" s="157"/>
      <c r="Q98" s="157"/>
      <c r="R98" s="157"/>
      <c r="S98"/>
    </row>
    <row r="99" spans="10:19">
      <c r="K99" s="157"/>
      <c r="L99" s="158" t="s">
        <v>30</v>
      </c>
      <c r="M99" s="157"/>
      <c r="N99" s="157"/>
      <c r="O99" s="157"/>
      <c r="P99" s="157"/>
      <c r="Q99" s="157"/>
      <c r="R99" s="157"/>
      <c r="S99"/>
    </row>
    <row r="100" spans="10:19">
      <c r="J100"/>
      <c r="K100" s="157"/>
      <c r="L100" s="158"/>
      <c r="M100" s="159" t="s">
        <v>257</v>
      </c>
      <c r="N100" s="157"/>
      <c r="O100" s="157"/>
      <c r="P100" s="157"/>
      <c r="Q100" s="157"/>
      <c r="R100" s="157"/>
      <c r="S100"/>
    </row>
    <row r="101" spans="10:19">
      <c r="J101"/>
      <c r="K101" s="157"/>
      <c r="L101" s="158" t="s">
        <v>31</v>
      </c>
      <c r="M101" s="157"/>
      <c r="N101" s="157"/>
      <c r="O101" s="157"/>
      <c r="P101" s="157"/>
      <c r="Q101" s="157"/>
      <c r="R101" s="157"/>
      <c r="S101"/>
    </row>
    <row r="102" spans="10:19">
      <c r="J102"/>
      <c r="K102" s="157"/>
      <c r="L102" s="158"/>
      <c r="M102" s="159" t="s">
        <v>258</v>
      </c>
      <c r="N102" s="157"/>
      <c r="O102" s="157"/>
      <c r="P102" s="157"/>
      <c r="Q102" s="157"/>
      <c r="R102" s="157"/>
      <c r="S102"/>
    </row>
    <row r="103" spans="10:19">
      <c r="J103"/>
      <c r="K103" s="157"/>
      <c r="L103" s="157"/>
      <c r="M103" s="157"/>
      <c r="N103" s="157"/>
      <c r="O103" s="157"/>
      <c r="P103" s="157"/>
      <c r="Q103" s="157"/>
      <c r="R103" s="157"/>
    </row>
    <row r="104" spans="10:19">
      <c r="J104"/>
      <c r="K104" s="155">
        <v>3</v>
      </c>
      <c r="L104" s="156" t="s">
        <v>32</v>
      </c>
      <c r="M104" s="157"/>
      <c r="N104" s="157"/>
      <c r="O104" s="157"/>
      <c r="P104" s="157"/>
      <c r="Q104" s="157"/>
      <c r="R104" s="434">
        <f>G13</f>
        <v>0</v>
      </c>
    </row>
    <row r="105" spans="10:19">
      <c r="J105"/>
      <c r="K105" s="157"/>
      <c r="L105" s="158" t="s">
        <v>33</v>
      </c>
      <c r="M105" s="157"/>
      <c r="N105" s="157"/>
      <c r="O105" s="157"/>
      <c r="P105" s="157"/>
      <c r="Q105" s="157"/>
      <c r="R105" s="157"/>
    </row>
    <row r="106" spans="10:19">
      <c r="J106"/>
      <c r="K106" s="128"/>
      <c r="L106" s="153" t="s">
        <v>239</v>
      </c>
      <c r="M106" s="151"/>
      <c r="N106" s="151"/>
      <c r="O106" s="151"/>
      <c r="P106" s="151"/>
      <c r="Q106" s="151"/>
      <c r="R106" s="160">
        <f>G13</f>
        <v>0</v>
      </c>
    </row>
    <row r="107" spans="10:19">
      <c r="J107"/>
      <c r="K107" s="157" t="s">
        <v>238</v>
      </c>
      <c r="L107" s="151" t="s">
        <v>277</v>
      </c>
      <c r="M107" s="151"/>
      <c r="N107" s="151"/>
      <c r="O107" s="151"/>
      <c r="P107" s="151"/>
      <c r="Q107" s="161"/>
      <c r="R107" s="162"/>
      <c r="S107"/>
    </row>
    <row r="108" spans="10:19">
      <c r="J108"/>
      <c r="K108" s="157"/>
      <c r="L108" s="127"/>
      <c r="M108" s="163" t="s">
        <v>259</v>
      </c>
      <c r="N108" s="157"/>
      <c r="O108" s="151"/>
      <c r="P108" s="151"/>
      <c r="Q108" s="157"/>
      <c r="R108" s="157"/>
      <c r="S108"/>
    </row>
    <row r="109" spans="10:19">
      <c r="K109" s="157"/>
      <c r="L109" s="158" t="s">
        <v>34</v>
      </c>
      <c r="M109" s="157"/>
      <c r="N109" s="157"/>
      <c r="O109" s="157"/>
      <c r="P109" s="157"/>
      <c r="Q109" s="157"/>
      <c r="R109" s="157"/>
      <c r="S109"/>
    </row>
    <row r="110" spans="10:19">
      <c r="K110" s="157" t="s">
        <v>238</v>
      </c>
      <c r="L110" s="158" t="s">
        <v>260</v>
      </c>
      <c r="M110" s="157"/>
      <c r="N110" s="157"/>
      <c r="O110" s="157"/>
      <c r="P110" s="157"/>
      <c r="Q110" s="157"/>
      <c r="R110" s="157"/>
      <c r="S110"/>
    </row>
    <row r="111" spans="10:19">
      <c r="J111" s="208"/>
      <c r="K111" s="157"/>
      <c r="L111" s="158" t="s">
        <v>35</v>
      </c>
      <c r="M111" s="157"/>
      <c r="N111" s="157"/>
      <c r="O111" s="157"/>
      <c r="P111" s="157"/>
      <c r="Q111" s="157"/>
      <c r="R111" s="157"/>
      <c r="S111"/>
    </row>
    <row r="112" spans="10:19">
      <c r="J112" s="208"/>
      <c r="K112" s="157" t="s">
        <v>238</v>
      </c>
      <c r="L112" s="151" t="s">
        <v>261</v>
      </c>
      <c r="M112" s="157"/>
      <c r="N112" s="157"/>
      <c r="O112" s="157"/>
      <c r="P112" s="157"/>
      <c r="Q112" s="157"/>
      <c r="R112" s="157"/>
    </row>
    <row r="113" spans="10:19">
      <c r="J113" s="208"/>
      <c r="K113" s="157" t="s">
        <v>238</v>
      </c>
      <c r="L113" s="151" t="s">
        <v>262</v>
      </c>
      <c r="M113" s="157"/>
      <c r="N113" s="157"/>
      <c r="O113" s="157"/>
      <c r="P113" s="157"/>
      <c r="Q113" s="157"/>
      <c r="R113" s="162"/>
    </row>
    <row r="114" spans="10:19">
      <c r="J114" s="208"/>
      <c r="K114" s="157" t="s">
        <v>238</v>
      </c>
      <c r="L114" s="151" t="s">
        <v>263</v>
      </c>
      <c r="M114" s="157"/>
      <c r="N114" s="157"/>
      <c r="O114" s="157"/>
      <c r="P114" s="157"/>
      <c r="Q114" s="157"/>
      <c r="R114" s="162"/>
      <c r="S114"/>
    </row>
    <row r="115" spans="10:19">
      <c r="J115" s="208"/>
      <c r="K115" s="157" t="s">
        <v>238</v>
      </c>
      <c r="L115" s="151" t="s">
        <v>264</v>
      </c>
      <c r="M115" s="157"/>
      <c r="N115" s="157"/>
      <c r="O115" s="157"/>
      <c r="P115" s="157"/>
      <c r="Q115" s="157"/>
      <c r="R115" s="162"/>
      <c r="S115"/>
    </row>
    <row r="116" spans="10:19">
      <c r="J116" s="208"/>
      <c r="K116" s="157" t="s">
        <v>238</v>
      </c>
      <c r="L116" s="151" t="s">
        <v>265</v>
      </c>
      <c r="M116" s="157"/>
      <c r="N116" s="157"/>
      <c r="O116" s="157"/>
      <c r="P116" s="157"/>
      <c r="Q116" s="157"/>
      <c r="R116" s="162">
        <f>G15</f>
        <v>0</v>
      </c>
      <c r="S116"/>
    </row>
    <row r="117" spans="10:19">
      <c r="J117" s="208"/>
      <c r="K117" s="157" t="s">
        <v>238</v>
      </c>
      <c r="L117" s="151" t="s">
        <v>268</v>
      </c>
      <c r="M117" s="157"/>
      <c r="N117" s="157"/>
      <c r="O117" s="157"/>
      <c r="P117" s="157"/>
      <c r="Q117" s="157"/>
      <c r="R117" s="162"/>
      <c r="S117"/>
    </row>
    <row r="118" spans="10:19">
      <c r="J118" s="208"/>
      <c r="K118" s="157" t="s">
        <v>238</v>
      </c>
      <c r="L118" s="151" t="s">
        <v>266</v>
      </c>
      <c r="M118" s="157"/>
      <c r="N118" s="157"/>
      <c r="O118" s="157"/>
      <c r="P118" s="157"/>
      <c r="Q118" s="157"/>
      <c r="R118" s="162"/>
      <c r="S118"/>
    </row>
    <row r="119" spans="10:19">
      <c r="J119" s="208"/>
      <c r="K119" s="157" t="s">
        <v>238</v>
      </c>
      <c r="L119" s="151" t="s">
        <v>267</v>
      </c>
      <c r="M119" s="157"/>
      <c r="N119" s="157"/>
      <c r="O119" s="157"/>
      <c r="P119" s="157"/>
      <c r="Q119" s="157"/>
      <c r="R119" s="162"/>
      <c r="S119"/>
    </row>
    <row r="120" spans="10:19">
      <c r="J120" s="208"/>
      <c r="K120" s="157"/>
      <c r="L120" s="158" t="s">
        <v>36</v>
      </c>
      <c r="M120" s="157"/>
      <c r="N120" s="157"/>
      <c r="O120" s="157"/>
      <c r="P120" s="157"/>
      <c r="Q120" s="157"/>
      <c r="R120" s="398">
        <f>R121-R122</f>
        <v>100000</v>
      </c>
      <c r="S120"/>
    </row>
    <row r="121" spans="10:19">
      <c r="J121" s="208"/>
      <c r="K121" s="157" t="s">
        <v>238</v>
      </c>
      <c r="L121" s="153" t="s">
        <v>269</v>
      </c>
      <c r="M121" s="157"/>
      <c r="N121" s="157"/>
      <c r="O121" s="157"/>
      <c r="P121" s="157"/>
      <c r="Q121" s="157"/>
      <c r="R121" s="415">
        <f>Pasivet!F39</f>
        <v>100000</v>
      </c>
      <c r="S121"/>
    </row>
    <row r="122" spans="10:19">
      <c r="J122" s="208"/>
      <c r="K122" s="157" t="s">
        <v>238</v>
      </c>
      <c r="L122" s="153" t="s">
        <v>270</v>
      </c>
      <c r="M122" s="157"/>
      <c r="N122" s="157"/>
      <c r="O122" s="157"/>
      <c r="P122" s="157"/>
      <c r="Q122" s="157"/>
      <c r="R122" s="415">
        <v>0</v>
      </c>
      <c r="S122"/>
    </row>
    <row r="123" spans="10:19">
      <c r="J123" s="208"/>
      <c r="K123" s="155">
        <v>4</v>
      </c>
      <c r="L123" s="156" t="s">
        <v>37</v>
      </c>
      <c r="M123" s="157"/>
      <c r="N123" s="157"/>
      <c r="O123" s="157"/>
      <c r="P123" s="157"/>
      <c r="Q123" s="157"/>
      <c r="R123" s="157"/>
      <c r="S123"/>
    </row>
    <row r="124" spans="10:19">
      <c r="J124" s="208"/>
      <c r="K124" s="157"/>
      <c r="L124" s="158" t="s">
        <v>38</v>
      </c>
      <c r="M124" s="157"/>
      <c r="N124" s="157"/>
      <c r="O124" s="157"/>
      <c r="P124" s="157"/>
      <c r="Q124" s="157"/>
      <c r="R124" s="415">
        <f>G19</f>
        <v>0</v>
      </c>
      <c r="S124"/>
    </row>
    <row r="125" spans="10:19">
      <c r="J125" s="208"/>
      <c r="K125" s="157" t="s">
        <v>238</v>
      </c>
      <c r="L125" s="151" t="s">
        <v>271</v>
      </c>
      <c r="M125" s="157"/>
      <c r="N125" s="157"/>
      <c r="O125" s="157"/>
      <c r="P125" s="157"/>
      <c r="Q125" s="157"/>
      <c r="R125" s="164"/>
      <c r="S125"/>
    </row>
    <row r="126" spans="10:19">
      <c r="J126" s="208"/>
      <c r="K126" s="157" t="s">
        <v>238</v>
      </c>
      <c r="L126" s="151" t="s">
        <v>272</v>
      </c>
      <c r="M126" s="157"/>
      <c r="N126" s="157"/>
      <c r="O126" s="157"/>
      <c r="P126" s="157"/>
      <c r="Q126" s="157"/>
      <c r="R126" s="164"/>
      <c r="S126"/>
    </row>
    <row r="127" spans="10:19">
      <c r="J127" s="208"/>
      <c r="K127" s="157" t="s">
        <v>238</v>
      </c>
      <c r="L127" s="151" t="s">
        <v>273</v>
      </c>
      <c r="M127" s="157"/>
      <c r="N127" s="157"/>
      <c r="O127" s="157"/>
      <c r="P127" s="157"/>
      <c r="Q127" s="157"/>
      <c r="R127" s="164"/>
      <c r="S127"/>
    </row>
    <row r="128" spans="10:19">
      <c r="J128" s="208"/>
      <c r="K128" s="157" t="s">
        <v>238</v>
      </c>
      <c r="L128" s="151" t="s">
        <v>274</v>
      </c>
      <c r="M128" s="157"/>
      <c r="N128" s="157"/>
      <c r="O128" s="157"/>
      <c r="P128" s="157"/>
      <c r="Q128" s="157"/>
      <c r="R128" s="164"/>
      <c r="S128"/>
    </row>
    <row r="129" spans="10:19">
      <c r="J129" s="208"/>
      <c r="K129" s="165" t="s">
        <v>238</v>
      </c>
      <c r="L129" s="166" t="s">
        <v>276</v>
      </c>
      <c r="M129" s="165"/>
      <c r="N129" s="165"/>
      <c r="O129" s="157"/>
      <c r="P129" s="157"/>
      <c r="Q129" s="157"/>
      <c r="R129" s="164"/>
      <c r="S129"/>
    </row>
    <row r="130" spans="10:19">
      <c r="J130" s="208"/>
      <c r="K130" s="157"/>
      <c r="L130" s="127"/>
      <c r="M130" s="163" t="s">
        <v>280</v>
      </c>
      <c r="N130" s="157"/>
      <c r="O130" s="157"/>
      <c r="P130" s="157"/>
      <c r="Q130" s="157"/>
      <c r="R130" s="157"/>
      <c r="S130"/>
    </row>
    <row r="131" spans="10:19">
      <c r="J131" s="208"/>
      <c r="K131" s="157"/>
      <c r="L131" s="158" t="s">
        <v>39</v>
      </c>
      <c r="M131" s="157"/>
      <c r="N131" s="157"/>
      <c r="O131" s="157"/>
      <c r="P131" s="157"/>
      <c r="Q131" s="157"/>
      <c r="R131" s="164"/>
      <c r="S131"/>
    </row>
    <row r="132" spans="10:19">
      <c r="J132" s="208"/>
      <c r="K132" s="157" t="s">
        <v>238</v>
      </c>
      <c r="L132" s="151" t="s">
        <v>278</v>
      </c>
      <c r="M132" s="157"/>
      <c r="N132" s="157"/>
      <c r="O132" s="157"/>
      <c r="P132" s="157"/>
      <c r="Q132" s="157"/>
      <c r="R132" s="164"/>
      <c r="S132"/>
    </row>
    <row r="133" spans="10:19" ht="15.6">
      <c r="J133" s="208"/>
      <c r="K133" s="157"/>
      <c r="L133" s="167"/>
      <c r="M133" s="163" t="s">
        <v>279</v>
      </c>
      <c r="N133" s="157"/>
      <c r="O133" s="157"/>
      <c r="P133" s="157"/>
      <c r="Q133" s="157"/>
      <c r="R133" s="157"/>
      <c r="S133"/>
    </row>
    <row r="134" spans="10:19">
      <c r="J134" s="208"/>
      <c r="K134" s="157"/>
      <c r="L134" s="158" t="s">
        <v>40</v>
      </c>
      <c r="M134" s="157"/>
      <c r="N134" s="157"/>
      <c r="O134" s="157"/>
      <c r="P134" s="157"/>
      <c r="Q134" s="157"/>
      <c r="R134" s="415" t="e">
        <f>#REF!+R137+R136+R135</f>
        <v>#REF!</v>
      </c>
      <c r="S134"/>
    </row>
    <row r="135" spans="10:19">
      <c r="J135" s="208"/>
      <c r="K135" s="157" t="s">
        <v>238</v>
      </c>
      <c r="L135" s="151" t="s">
        <v>281</v>
      </c>
      <c r="M135" s="157"/>
      <c r="N135" s="157"/>
      <c r="O135" s="157"/>
      <c r="P135" s="157"/>
      <c r="Q135" s="157"/>
      <c r="R135" s="164"/>
      <c r="S135"/>
    </row>
    <row r="136" spans="10:19">
      <c r="J136" s="208"/>
      <c r="K136" s="157" t="s">
        <v>238</v>
      </c>
      <c r="L136" s="151" t="s">
        <v>282</v>
      </c>
      <c r="M136" s="157"/>
      <c r="N136" s="157"/>
      <c r="O136" s="157"/>
      <c r="P136" s="157"/>
      <c r="Q136" s="157"/>
      <c r="R136" s="415">
        <f>G21</f>
        <v>0</v>
      </c>
      <c r="S136"/>
    </row>
    <row r="137" spans="10:19">
      <c r="J137" s="208"/>
      <c r="K137" s="157" t="s">
        <v>238</v>
      </c>
      <c r="L137" s="151" t="s">
        <v>283</v>
      </c>
      <c r="M137" s="157"/>
      <c r="N137" s="157"/>
      <c r="O137" s="157"/>
      <c r="P137" s="157"/>
      <c r="Q137" s="157"/>
      <c r="R137" s="164"/>
      <c r="S137"/>
    </row>
    <row r="138" spans="10:19">
      <c r="J138" s="208"/>
      <c r="K138" s="157"/>
      <c r="L138" s="158"/>
      <c r="M138" s="163" t="s">
        <v>280</v>
      </c>
      <c r="N138" s="157"/>
      <c r="O138" s="157"/>
      <c r="P138" s="157"/>
      <c r="Q138" s="157"/>
      <c r="R138" s="157"/>
      <c r="S138"/>
    </row>
    <row r="139" spans="10:19">
      <c r="J139" s="208"/>
      <c r="K139" s="157"/>
      <c r="L139" s="158" t="s">
        <v>41</v>
      </c>
      <c r="M139" s="157"/>
      <c r="N139" s="157"/>
      <c r="O139" s="157"/>
      <c r="P139" s="157"/>
      <c r="Q139" s="157"/>
      <c r="R139" s="164"/>
      <c r="S139"/>
    </row>
    <row r="140" spans="10:19">
      <c r="J140" s="208"/>
      <c r="K140" s="157" t="s">
        <v>238</v>
      </c>
      <c r="L140" s="153" t="s">
        <v>41</v>
      </c>
      <c r="M140" s="157"/>
      <c r="N140" s="157"/>
      <c r="O140" s="157"/>
      <c r="P140" s="157"/>
      <c r="Q140" s="157"/>
      <c r="R140" s="415">
        <f>G22</f>
        <v>0</v>
      </c>
      <c r="S140"/>
    </row>
    <row r="141" spans="10:19">
      <c r="J141" s="208"/>
      <c r="K141" s="157" t="s">
        <v>238</v>
      </c>
      <c r="L141" s="151" t="s">
        <v>284</v>
      </c>
      <c r="M141" s="157"/>
      <c r="N141" s="157"/>
      <c r="O141" s="157"/>
      <c r="P141" s="157"/>
      <c r="Q141" s="157"/>
      <c r="R141" s="164"/>
      <c r="S141"/>
    </row>
    <row r="142" spans="10:19">
      <c r="J142" s="208"/>
      <c r="K142" s="157"/>
      <c r="L142" s="158"/>
      <c r="M142" s="163" t="s">
        <v>285</v>
      </c>
      <c r="N142" s="157"/>
      <c r="O142" s="157"/>
      <c r="P142" s="157"/>
      <c r="Q142" s="157"/>
      <c r="R142" s="157"/>
      <c r="S142"/>
    </row>
    <row r="143" spans="10:19">
      <c r="J143" s="208"/>
      <c r="K143" s="157"/>
      <c r="L143" s="158" t="s">
        <v>42</v>
      </c>
      <c r="M143" s="157"/>
      <c r="N143" s="157"/>
      <c r="O143" s="157"/>
      <c r="P143" s="157"/>
      <c r="Q143" s="157"/>
      <c r="R143" s="164"/>
      <c r="S143"/>
    </row>
    <row r="144" spans="10:19">
      <c r="J144" s="208"/>
      <c r="K144" s="157" t="s">
        <v>238</v>
      </c>
      <c r="L144" s="153" t="s">
        <v>286</v>
      </c>
      <c r="M144" s="157"/>
      <c r="N144" s="157"/>
      <c r="O144" s="157"/>
      <c r="P144" s="157"/>
      <c r="Q144" s="157"/>
      <c r="R144" s="415">
        <f>G42</f>
        <v>0</v>
      </c>
      <c r="S144"/>
    </row>
    <row r="145" spans="10:19">
      <c r="J145" s="208"/>
      <c r="K145" s="157"/>
      <c r="L145" s="158"/>
      <c r="M145" s="163" t="s">
        <v>280</v>
      </c>
      <c r="N145" s="157"/>
      <c r="O145" s="157"/>
      <c r="P145" s="157"/>
      <c r="Q145" s="157"/>
      <c r="R145" s="157"/>
      <c r="S145"/>
    </row>
    <row r="146" spans="10:19">
      <c r="J146" s="208"/>
      <c r="K146" s="157"/>
      <c r="L146" s="158" t="s">
        <v>43</v>
      </c>
      <c r="M146" s="157"/>
      <c r="N146" s="157"/>
      <c r="O146" s="157"/>
      <c r="P146" s="157"/>
      <c r="Q146" s="157"/>
      <c r="R146" s="164"/>
      <c r="S146"/>
    </row>
    <row r="147" spans="10:19">
      <c r="J147" s="208"/>
      <c r="K147" s="157" t="s">
        <v>238</v>
      </c>
      <c r="L147" s="153" t="s">
        <v>43</v>
      </c>
      <c r="M147" s="157"/>
      <c r="N147" s="157"/>
      <c r="O147" s="157"/>
      <c r="P147" s="157"/>
      <c r="Q147" s="157"/>
      <c r="R147" s="164"/>
      <c r="S147"/>
    </row>
    <row r="148" spans="10:19">
      <c r="J148" s="208"/>
      <c r="K148" s="157"/>
      <c r="L148" s="153"/>
      <c r="M148" s="163" t="s">
        <v>287</v>
      </c>
      <c r="N148" s="157"/>
      <c r="O148" s="157"/>
      <c r="P148" s="157"/>
      <c r="Q148" s="157"/>
      <c r="R148" s="157"/>
      <c r="S148"/>
    </row>
    <row r="149" spans="10:19">
      <c r="J149" s="208"/>
      <c r="K149" s="157"/>
      <c r="L149" s="158" t="s">
        <v>44</v>
      </c>
      <c r="M149" s="157"/>
      <c r="N149" s="157"/>
      <c r="O149" s="157"/>
      <c r="P149" s="157"/>
      <c r="Q149" s="157"/>
      <c r="R149" s="164"/>
      <c r="S149"/>
    </row>
    <row r="150" spans="10:19">
      <c r="J150" s="208"/>
      <c r="K150" s="157" t="s">
        <v>238</v>
      </c>
      <c r="L150" s="151" t="s">
        <v>275</v>
      </c>
      <c r="M150" s="157"/>
      <c r="N150" s="157"/>
      <c r="O150" s="157"/>
      <c r="P150" s="157"/>
      <c r="Q150" s="157"/>
      <c r="R150" s="164"/>
      <c r="S150"/>
    </row>
    <row r="151" spans="10:19">
      <c r="J151" s="208"/>
      <c r="K151" s="157" t="s">
        <v>238</v>
      </c>
      <c r="L151" s="151" t="s">
        <v>282</v>
      </c>
      <c r="M151" s="157"/>
      <c r="N151" s="157"/>
      <c r="O151" s="157"/>
      <c r="P151" s="157"/>
      <c r="Q151" s="157"/>
      <c r="R151" s="164"/>
      <c r="S151"/>
    </row>
    <row r="152" spans="10:19">
      <c r="J152" s="208"/>
      <c r="K152" s="157" t="s">
        <v>238</v>
      </c>
      <c r="L152" s="151" t="s">
        <v>288</v>
      </c>
      <c r="M152" s="157"/>
      <c r="N152" s="157"/>
      <c r="O152" s="157"/>
      <c r="P152" s="157"/>
      <c r="Q152" s="157"/>
      <c r="R152" s="415">
        <f>G25</f>
        <v>0</v>
      </c>
      <c r="S152"/>
    </row>
    <row r="153" spans="10:19">
      <c r="J153" s="208"/>
      <c r="K153" s="157" t="s">
        <v>238</v>
      </c>
      <c r="L153" s="151" t="s">
        <v>289</v>
      </c>
      <c r="M153" s="157"/>
      <c r="N153" s="157"/>
      <c r="O153" s="157"/>
      <c r="P153" s="157"/>
      <c r="Q153" s="157"/>
      <c r="R153" s="164"/>
      <c r="S153"/>
    </row>
    <row r="154" spans="10:19">
      <c r="J154" s="208"/>
      <c r="K154" s="157"/>
      <c r="L154" s="158"/>
      <c r="M154" s="163" t="s">
        <v>280</v>
      </c>
      <c r="N154" s="157"/>
      <c r="O154" s="157"/>
      <c r="P154" s="157"/>
      <c r="Q154" s="157"/>
      <c r="R154" s="157"/>
      <c r="S154"/>
    </row>
    <row r="155" spans="10:19">
      <c r="J155" s="208"/>
      <c r="K155" s="155">
        <v>5</v>
      </c>
      <c r="L155" s="156" t="s">
        <v>45</v>
      </c>
      <c r="M155" s="157"/>
      <c r="N155" s="157"/>
      <c r="O155" s="157"/>
      <c r="P155" s="157"/>
      <c r="Q155" s="157"/>
      <c r="R155" s="164"/>
      <c r="S155"/>
    </row>
    <row r="156" spans="10:19">
      <c r="J156" s="208"/>
      <c r="K156" s="157" t="s">
        <v>238</v>
      </c>
      <c r="L156" s="151" t="s">
        <v>290</v>
      </c>
      <c r="M156" s="157"/>
      <c r="N156" s="157"/>
      <c r="O156" s="157"/>
      <c r="P156" s="157"/>
      <c r="Q156" s="157"/>
      <c r="R156" s="164"/>
      <c r="S156"/>
    </row>
    <row r="157" spans="10:19">
      <c r="J157" s="208"/>
      <c r="K157" s="157" t="s">
        <v>238</v>
      </c>
      <c r="L157" s="151" t="s">
        <v>291</v>
      </c>
      <c r="M157" s="157"/>
      <c r="N157" s="157"/>
      <c r="O157" s="157"/>
      <c r="P157" s="157"/>
      <c r="Q157" s="157"/>
      <c r="R157" s="164"/>
      <c r="S157"/>
    </row>
    <row r="158" spans="10:19">
      <c r="J158" s="208"/>
      <c r="K158" s="155">
        <v>6</v>
      </c>
      <c r="L158" s="156" t="s">
        <v>46</v>
      </c>
      <c r="M158" s="157"/>
      <c r="N158" s="157"/>
      <c r="O158" s="157"/>
      <c r="P158" s="157"/>
      <c r="Q158" s="157"/>
      <c r="R158" s="164"/>
      <c r="S158"/>
    </row>
    <row r="159" spans="10:19">
      <c r="J159" s="208"/>
      <c r="K159" s="157" t="s">
        <v>238</v>
      </c>
      <c r="L159" s="151" t="s">
        <v>292</v>
      </c>
      <c r="M159" s="157"/>
      <c r="N159" s="157"/>
      <c r="O159" s="157"/>
      <c r="P159" s="157"/>
      <c r="Q159" s="157"/>
      <c r="R159" s="164"/>
      <c r="S159"/>
    </row>
    <row r="160" spans="10:19">
      <c r="J160"/>
      <c r="K160" s="169" t="s">
        <v>4</v>
      </c>
      <c r="L160" s="170" t="s">
        <v>241</v>
      </c>
      <c r="M160" s="151"/>
      <c r="N160" s="151"/>
      <c r="O160" s="161"/>
      <c r="P160" s="151"/>
      <c r="Q160" s="161"/>
      <c r="R160" s="137"/>
      <c r="S160"/>
    </row>
    <row r="161" spans="10:19">
      <c r="J161"/>
      <c r="K161" s="169">
        <v>7</v>
      </c>
      <c r="L161" s="170" t="s">
        <v>293</v>
      </c>
      <c r="M161" s="151"/>
      <c r="N161" s="151"/>
      <c r="O161" s="161"/>
      <c r="P161" s="151"/>
      <c r="Q161" s="161"/>
      <c r="R161" s="137"/>
      <c r="S161"/>
    </row>
    <row r="162" spans="10:19">
      <c r="J162"/>
      <c r="K162" s="157"/>
      <c r="L162" s="171" t="s">
        <v>50</v>
      </c>
      <c r="M162" s="151"/>
      <c r="N162" s="151"/>
      <c r="O162" s="161"/>
      <c r="P162" s="151"/>
      <c r="Q162" s="161"/>
      <c r="R162" s="160"/>
      <c r="S162"/>
    </row>
    <row r="163" spans="10:19">
      <c r="J163"/>
      <c r="K163" s="157" t="s">
        <v>238</v>
      </c>
      <c r="L163" s="151" t="s">
        <v>298</v>
      </c>
      <c r="M163" s="151"/>
      <c r="N163" s="151"/>
      <c r="O163" s="161"/>
      <c r="P163" s="151"/>
      <c r="Q163" s="161"/>
      <c r="R163" s="160"/>
      <c r="S163"/>
    </row>
    <row r="164" spans="10:19">
      <c r="J164"/>
      <c r="K164" s="130"/>
      <c r="L164" s="171" t="s">
        <v>54</v>
      </c>
      <c r="M164" s="151"/>
      <c r="N164" s="151"/>
      <c r="O164" s="161"/>
      <c r="P164" s="151"/>
      <c r="Q164" s="161"/>
      <c r="R164" s="137"/>
      <c r="S164"/>
    </row>
    <row r="165" spans="10:19">
      <c r="J165"/>
      <c r="K165" s="157" t="s">
        <v>238</v>
      </c>
      <c r="L165" s="151" t="s">
        <v>299</v>
      </c>
      <c r="M165" s="151"/>
      <c r="N165" s="151"/>
      <c r="O165" s="161"/>
      <c r="P165" s="151"/>
      <c r="Q165" s="161"/>
      <c r="R165" s="162"/>
      <c r="S165"/>
    </row>
    <row r="166" spans="10:19">
      <c r="J166"/>
      <c r="K166" s="130"/>
      <c r="L166" s="171" t="s">
        <v>55</v>
      </c>
      <c r="M166" s="151"/>
      <c r="N166" s="151"/>
      <c r="O166" s="161"/>
      <c r="P166" s="151"/>
      <c r="Q166" s="161"/>
      <c r="R166" s="137"/>
      <c r="S166"/>
    </row>
    <row r="167" spans="10:19">
      <c r="J167"/>
      <c r="K167" s="157" t="s">
        <v>238</v>
      </c>
      <c r="L167" s="151" t="s">
        <v>300</v>
      </c>
      <c r="M167" s="151"/>
      <c r="N167" s="151"/>
      <c r="O167" s="161"/>
      <c r="P167" s="151"/>
      <c r="Q167" s="161"/>
      <c r="R167" s="162"/>
      <c r="S167"/>
    </row>
    <row r="168" spans="10:19">
      <c r="J168"/>
      <c r="K168" s="130"/>
      <c r="L168" s="132"/>
      <c r="M168" s="151"/>
      <c r="N168" s="151"/>
      <c r="O168" s="161"/>
      <c r="P168" s="151"/>
      <c r="Q168" s="161"/>
      <c r="R168" s="137"/>
      <c r="S168"/>
    </row>
    <row r="169" spans="10:19">
      <c r="J169"/>
      <c r="K169" s="128"/>
      <c r="L169" s="132"/>
      <c r="M169" s="163" t="s">
        <v>280</v>
      </c>
      <c r="N169" s="132"/>
      <c r="O169" s="132"/>
      <c r="P169" s="132"/>
      <c r="Q169" s="128"/>
      <c r="R169" s="132"/>
      <c r="S169"/>
    </row>
    <row r="170" spans="10:19">
      <c r="J170"/>
      <c r="K170" s="169">
        <v>9</v>
      </c>
      <c r="L170" s="170" t="s">
        <v>294</v>
      </c>
      <c r="M170" s="151"/>
      <c r="N170" s="151"/>
      <c r="O170" s="151"/>
      <c r="P170" s="151"/>
      <c r="Q170" s="151"/>
      <c r="R170" s="132"/>
      <c r="S170"/>
    </row>
    <row r="171" spans="10:19">
      <c r="J171"/>
      <c r="K171" s="157" t="s">
        <v>238</v>
      </c>
      <c r="L171" s="153" t="s">
        <v>301</v>
      </c>
      <c r="M171" s="151"/>
      <c r="N171" s="151"/>
      <c r="O171" s="151"/>
      <c r="P171" s="151"/>
      <c r="Q171" s="151"/>
      <c r="R171" s="437">
        <f>G42</f>
        <v>0</v>
      </c>
      <c r="S171"/>
    </row>
    <row r="172" spans="10:19">
      <c r="J172"/>
      <c r="K172" s="169">
        <v>10</v>
      </c>
      <c r="L172" s="170" t="s">
        <v>295</v>
      </c>
      <c r="M172" s="127"/>
      <c r="N172" s="127"/>
      <c r="O172" s="127"/>
      <c r="P172" s="151"/>
      <c r="Q172" s="127"/>
      <c r="R172" s="132"/>
      <c r="S172"/>
    </row>
    <row r="173" spans="10:19">
      <c r="J173"/>
      <c r="K173" s="157" t="s">
        <v>238</v>
      </c>
      <c r="L173" s="151" t="s">
        <v>302</v>
      </c>
      <c r="M173" s="127"/>
      <c r="N173" s="127"/>
      <c r="O173" s="127"/>
      <c r="P173" s="151"/>
      <c r="Q173" s="127"/>
      <c r="R173" s="173"/>
      <c r="S173"/>
    </row>
    <row r="174" spans="10:19">
      <c r="J174"/>
      <c r="K174" s="157"/>
      <c r="L174" s="151" t="s">
        <v>303</v>
      </c>
      <c r="M174" s="127"/>
      <c r="N174" s="127"/>
      <c r="O174" s="127"/>
      <c r="P174" s="151"/>
      <c r="Q174" s="127"/>
      <c r="R174" s="173"/>
      <c r="S174"/>
    </row>
    <row r="175" spans="10:19">
      <c r="J175"/>
      <c r="K175" s="157" t="s">
        <v>238</v>
      </c>
      <c r="L175" s="151" t="s">
        <v>304</v>
      </c>
      <c r="M175" s="127"/>
      <c r="N175" s="127"/>
      <c r="O175" s="127"/>
      <c r="P175" s="151"/>
      <c r="Q175" s="127"/>
      <c r="R175" s="173"/>
      <c r="S175"/>
    </row>
    <row r="176" spans="10:19">
      <c r="J176"/>
      <c r="K176" s="157" t="s">
        <v>238</v>
      </c>
      <c r="L176" s="151" t="s">
        <v>305</v>
      </c>
      <c r="M176" s="127"/>
      <c r="N176" s="127"/>
      <c r="O176" s="127"/>
      <c r="P176" s="151"/>
      <c r="Q176" s="127"/>
      <c r="R176" s="400">
        <f>G46</f>
        <v>0</v>
      </c>
      <c r="S176"/>
    </row>
    <row r="177" spans="10:19">
      <c r="J177"/>
      <c r="K177" s="169">
        <v>11</v>
      </c>
      <c r="L177" s="170" t="s">
        <v>296</v>
      </c>
      <c r="M177" s="127"/>
      <c r="N177" s="127"/>
      <c r="O177" s="127"/>
      <c r="P177" s="151"/>
      <c r="Q177" s="127"/>
      <c r="R177" s="132"/>
      <c r="S177"/>
    </row>
    <row r="178" spans="10:19">
      <c r="J178"/>
      <c r="K178" s="130"/>
      <c r="L178" s="151" t="s">
        <v>306</v>
      </c>
      <c r="M178" s="127"/>
      <c r="N178" s="127"/>
      <c r="O178" s="127"/>
      <c r="P178" s="151"/>
      <c r="Q178" s="127"/>
      <c r="R178" s="173"/>
      <c r="S178"/>
    </row>
    <row r="179" spans="10:19" ht="15">
      <c r="J179"/>
      <c r="K179" s="169">
        <v>12</v>
      </c>
      <c r="L179" s="170" t="s">
        <v>297</v>
      </c>
      <c r="M179" s="127"/>
      <c r="N179" s="174"/>
      <c r="O179" s="174"/>
      <c r="P179" s="151"/>
      <c r="Q179" s="127"/>
      <c r="R179" s="173">
        <v>0</v>
      </c>
      <c r="S179"/>
    </row>
    <row r="180" spans="10:19" ht="17.399999999999999">
      <c r="K180" s="169"/>
      <c r="L180" s="191" t="s">
        <v>359</v>
      </c>
      <c r="M180" s="142"/>
      <c r="N180" s="142"/>
      <c r="O180" s="142"/>
      <c r="P180" s="142"/>
      <c r="Q180" s="142"/>
      <c r="R180" s="142"/>
      <c r="S180" s="142"/>
    </row>
    <row r="181" spans="10:19" ht="13.8">
      <c r="K181" s="157" t="s">
        <v>238</v>
      </c>
      <c r="L181" s="140"/>
      <c r="M181" s="141"/>
      <c r="N181" s="141"/>
      <c r="O181" s="141"/>
      <c r="P181" s="141"/>
      <c r="Q181" s="141"/>
      <c r="R181" s="141"/>
      <c r="S181" s="142"/>
    </row>
    <row r="182" spans="10:19" ht="13.8">
      <c r="K182" s="157" t="s">
        <v>238</v>
      </c>
      <c r="L182" s="143"/>
      <c r="M182" s="143"/>
      <c r="N182" s="143"/>
      <c r="O182" s="143"/>
      <c r="P182" s="143"/>
      <c r="Q182" s="143"/>
      <c r="R182" s="143"/>
      <c r="S182" s="142"/>
    </row>
    <row r="183" spans="10:19" ht="13.8">
      <c r="K183" s="161"/>
      <c r="L183" s="142"/>
      <c r="M183" s="142"/>
      <c r="N183" s="142"/>
      <c r="O183" s="142"/>
      <c r="P183" s="142"/>
      <c r="Q183" s="142"/>
      <c r="R183" s="142"/>
      <c r="S183" s="142"/>
    </row>
  </sheetData>
  <mergeCells count="23">
    <mergeCell ref="C28:E28"/>
    <mergeCell ref="B1:H1"/>
    <mergeCell ref="C29:E29"/>
    <mergeCell ref="C50:E50"/>
    <mergeCell ref="C4:E4"/>
    <mergeCell ref="C49:E49"/>
    <mergeCell ref="C3:E3"/>
    <mergeCell ref="J2:K2"/>
    <mergeCell ref="K8:K9"/>
    <mergeCell ref="L8:M9"/>
    <mergeCell ref="N8:N9"/>
    <mergeCell ref="O8:P9"/>
    <mergeCell ref="L11:M11"/>
    <mergeCell ref="O11:P11"/>
    <mergeCell ref="L12:M12"/>
    <mergeCell ref="O12:P12"/>
    <mergeCell ref="L13:M13"/>
    <mergeCell ref="O13:P13"/>
    <mergeCell ref="L14:M14"/>
    <mergeCell ref="O14:P14"/>
    <mergeCell ref="L15:M15"/>
    <mergeCell ref="O15:P15"/>
    <mergeCell ref="L16:R16"/>
  </mergeCells>
  <phoneticPr fontId="0" type="noConversion"/>
  <printOptions horizontalCentered="1" verticalCentered="1"/>
  <pageMargins left="0" right="0" top="0" bottom="0" header="0.511811023622047" footer="0.51181102362204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26"/>
  <sheetViews>
    <sheetView workbookViewId="0">
      <selection activeCell="D57" sqref="D57"/>
    </sheetView>
  </sheetViews>
  <sheetFormatPr defaultColWidth="9.109375" defaultRowHeight="13.2"/>
  <cols>
    <col min="1" max="1" width="3.6640625" style="2" customWidth="1"/>
    <col min="2" max="2" width="4" style="2" customWidth="1"/>
    <col min="3" max="3" width="3.44140625" style="2" customWidth="1"/>
    <col min="4" max="4" width="58.5546875" style="4" customWidth="1"/>
    <col min="5" max="5" width="9.6640625" style="2" bestFit="1" customWidth="1"/>
    <col min="6" max="6" width="9.6640625" style="19" customWidth="1"/>
    <col min="7" max="7" width="8.5546875" style="19" customWidth="1"/>
    <col min="8" max="8" width="8.88671875" style="4" customWidth="1"/>
    <col min="9" max="9" width="10.33203125" style="4" customWidth="1"/>
    <col min="10" max="10" width="10" style="2" customWidth="1"/>
    <col min="11" max="11" width="18.109375" style="4" customWidth="1"/>
    <col min="12" max="19" width="9.109375" style="4"/>
    <col min="20" max="20" width="17.5546875" style="4" customWidth="1"/>
    <col min="21" max="21" width="9.109375" style="4"/>
    <col min="22" max="22" width="11.88671875" style="4" customWidth="1"/>
    <col min="23" max="16384" width="9.109375" style="4"/>
  </cols>
  <sheetData>
    <row r="1" spans="1:26" ht="17.399999999999999">
      <c r="J1"/>
      <c r="K1" s="270" t="s">
        <v>431</v>
      </c>
      <c r="L1" s="270"/>
      <c r="M1" s="271"/>
      <c r="N1"/>
      <c r="O1"/>
      <c r="P1"/>
    </row>
    <row r="2" spans="1:26" s="6" customFormat="1" ht="13.5" customHeight="1">
      <c r="A2" s="1"/>
      <c r="B2" s="15"/>
      <c r="C2" s="15"/>
      <c r="D2" s="16"/>
      <c r="E2" s="118"/>
      <c r="F2" s="17"/>
      <c r="G2" s="17"/>
      <c r="J2" s="205" t="s">
        <v>25</v>
      </c>
      <c r="K2"/>
      <c r="L2"/>
      <c r="M2"/>
      <c r="N2"/>
      <c r="O2"/>
      <c r="P2"/>
    </row>
    <row r="3" spans="1:26" s="6" customFormat="1" ht="18" customHeight="1">
      <c r="A3" s="580" t="s">
        <v>210</v>
      </c>
      <c r="B3" s="580"/>
      <c r="C3" s="580"/>
      <c r="D3" s="580"/>
      <c r="E3" s="580"/>
      <c r="F3" s="580"/>
      <c r="G3" s="580"/>
      <c r="J3" s="169" t="s">
        <v>244</v>
      </c>
      <c r="K3" s="175" t="s">
        <v>307</v>
      </c>
      <c r="L3" s="131"/>
      <c r="M3" s="127"/>
      <c r="N3" s="127"/>
      <c r="O3" s="127"/>
      <c r="P3" s="128"/>
      <c r="Q3" s="132"/>
    </row>
    <row r="4" spans="1:26" ht="13.8" thickBot="1">
      <c r="J4" s="169"/>
      <c r="K4" s="175"/>
      <c r="L4" s="131"/>
      <c r="M4" s="127"/>
      <c r="N4" s="127"/>
      <c r="O4" s="127"/>
      <c r="P4" s="128"/>
      <c r="Q4" s="132"/>
    </row>
    <row r="5" spans="1:26" s="12" customFormat="1" ht="21" customHeight="1" thickBot="1">
      <c r="A5" s="474" t="s">
        <v>2</v>
      </c>
      <c r="B5" s="579" t="s">
        <v>70</v>
      </c>
      <c r="C5" s="571"/>
      <c r="D5" s="572"/>
      <c r="E5" s="462" t="s">
        <v>255</v>
      </c>
      <c r="F5" s="463">
        <v>2018</v>
      </c>
      <c r="G5" s="464">
        <v>2017</v>
      </c>
      <c r="J5" s="176">
        <v>13</v>
      </c>
      <c r="K5" s="177" t="s">
        <v>71</v>
      </c>
      <c r="L5" s="131"/>
      <c r="M5" s="127"/>
      <c r="N5" s="127"/>
      <c r="O5" s="127"/>
      <c r="P5" s="128"/>
      <c r="Q5" s="132"/>
    </row>
    <row r="6" spans="1:26" s="6" customFormat="1" ht="12.75" customHeight="1">
      <c r="A6" s="471"/>
      <c r="B6" s="59" t="s">
        <v>92</v>
      </c>
      <c r="C6" s="472" t="s">
        <v>71</v>
      </c>
      <c r="D6" s="473"/>
      <c r="E6" s="459"/>
      <c r="F6" s="460">
        <f>F7+F8+F9+F10+F11+F12+F13+F14+F15</f>
        <v>582296</v>
      </c>
      <c r="G6" s="461">
        <f>G7+G8+G9+G10+G11+G12+G13+G14+G15</f>
        <v>139896</v>
      </c>
      <c r="J6" s="130"/>
      <c r="K6" s="158" t="s">
        <v>72</v>
      </c>
      <c r="L6" s="131"/>
      <c r="M6" s="127"/>
      <c r="N6" s="127"/>
      <c r="O6" s="127"/>
      <c r="P6" s="128"/>
      <c r="Q6" s="173"/>
      <c r="Y6"/>
      <c r="Z6"/>
    </row>
    <row r="7" spans="1:26" s="6" customFormat="1" ht="12.75" customHeight="1">
      <c r="A7" s="470"/>
      <c r="B7" s="440"/>
      <c r="C7" s="48">
        <v>1</v>
      </c>
      <c r="D7" s="11" t="s">
        <v>72</v>
      </c>
      <c r="E7" s="120"/>
      <c r="F7" s="35"/>
      <c r="G7" s="451"/>
      <c r="J7" s="157" t="s">
        <v>238</v>
      </c>
      <c r="K7" s="151" t="s">
        <v>312</v>
      </c>
      <c r="L7" s="131"/>
      <c r="M7" s="127"/>
      <c r="N7" s="127"/>
      <c r="O7" s="127"/>
      <c r="P7" s="128"/>
      <c r="Q7" s="173"/>
      <c r="T7" s="12"/>
      <c r="U7" s="12"/>
      <c r="V7" s="208"/>
      <c r="W7" s="208"/>
      <c r="X7" s="4"/>
      <c r="Y7" s="2"/>
      <c r="Z7" s="63"/>
    </row>
    <row r="8" spans="1:26" s="6" customFormat="1" ht="12.75" customHeight="1">
      <c r="A8" s="470"/>
      <c r="B8" s="440"/>
      <c r="C8" s="48">
        <v>2</v>
      </c>
      <c r="D8" s="11" t="s">
        <v>73</v>
      </c>
      <c r="E8" s="119"/>
      <c r="F8" s="35"/>
      <c r="G8" s="451"/>
      <c r="J8" s="157" t="s">
        <v>238</v>
      </c>
      <c r="K8" s="151" t="s">
        <v>308</v>
      </c>
      <c r="L8" s="131"/>
      <c r="M8" s="127"/>
      <c r="N8" s="127"/>
      <c r="O8" s="127"/>
      <c r="P8" s="128"/>
      <c r="Q8" s="173"/>
      <c r="T8" s="12"/>
      <c r="U8" s="12"/>
      <c r="V8" s="208"/>
      <c r="W8" s="208"/>
      <c r="X8" s="4"/>
      <c r="Y8" s="2"/>
      <c r="Z8" s="63"/>
    </row>
    <row r="9" spans="1:26" s="6" customFormat="1" ht="12.75" customHeight="1">
      <c r="A9" s="470"/>
      <c r="B9" s="440"/>
      <c r="C9" s="48">
        <v>3</v>
      </c>
      <c r="D9" s="11" t="s">
        <v>74</v>
      </c>
      <c r="E9" s="120"/>
      <c r="F9" s="35"/>
      <c r="G9" s="451"/>
      <c r="J9" s="157"/>
      <c r="K9" s="151"/>
      <c r="L9" s="131"/>
      <c r="M9" s="127"/>
      <c r="N9" s="127"/>
      <c r="O9" s="127"/>
      <c r="P9" s="128"/>
      <c r="Q9" s="173"/>
      <c r="T9" s="272"/>
      <c r="U9" s="211"/>
      <c r="V9" s="63"/>
      <c r="W9" s="63"/>
      <c r="X9"/>
      <c r="Y9" s="4"/>
      <c r="Z9" s="63"/>
    </row>
    <row r="10" spans="1:26" s="6" customFormat="1" ht="12.75" customHeight="1">
      <c r="A10" s="470"/>
      <c r="B10" s="440"/>
      <c r="C10" s="48">
        <v>4</v>
      </c>
      <c r="D10" s="11" t="s">
        <v>507</v>
      </c>
      <c r="E10" s="119"/>
      <c r="F10" s="35">
        <f>'FLUKSI  1'!J12</f>
        <v>176000</v>
      </c>
      <c r="G10" s="451">
        <v>0</v>
      </c>
      <c r="J10" s="157" t="s">
        <v>238</v>
      </c>
      <c r="K10" s="151" t="s">
        <v>309</v>
      </c>
      <c r="L10" s="131"/>
      <c r="M10" s="127"/>
      <c r="N10" s="127"/>
      <c r="O10" s="127"/>
      <c r="P10" s="128"/>
      <c r="Q10" s="173"/>
      <c r="T10" s="272"/>
      <c r="U10" s="211"/>
      <c r="V10" s="63"/>
      <c r="W10" s="63"/>
      <c r="X10"/>
      <c r="Y10" s="4"/>
      <c r="Z10" s="63"/>
    </row>
    <row r="11" spans="1:26" s="6" customFormat="1" ht="12.75" customHeight="1">
      <c r="A11" s="470"/>
      <c r="B11" s="440"/>
      <c r="C11" s="48">
        <v>5</v>
      </c>
      <c r="D11" s="11" t="s">
        <v>76</v>
      </c>
      <c r="E11" s="120"/>
      <c r="F11" s="35"/>
      <c r="G11" s="451"/>
      <c r="J11" s="157"/>
      <c r="K11" s="151"/>
      <c r="L11" s="131"/>
      <c r="M11" s="127"/>
      <c r="N11" s="127"/>
      <c r="O11" s="127"/>
      <c r="P11" s="128"/>
      <c r="Q11" s="173"/>
      <c r="T11" s="272"/>
      <c r="U11" s="211"/>
      <c r="V11" s="208"/>
      <c r="W11" s="208"/>
      <c r="X11"/>
      <c r="Y11" s="4"/>
      <c r="Z11"/>
    </row>
    <row r="12" spans="1:26" s="6" customFormat="1" ht="12.75" customHeight="1">
      <c r="A12" s="470"/>
      <c r="B12" s="440"/>
      <c r="C12" s="48">
        <v>6</v>
      </c>
      <c r="D12" s="11" t="s">
        <v>77</v>
      </c>
      <c r="E12" s="119"/>
      <c r="F12" s="35"/>
      <c r="G12" s="451"/>
      <c r="J12" s="157" t="s">
        <v>238</v>
      </c>
      <c r="K12" s="151" t="s">
        <v>310</v>
      </c>
      <c r="L12" s="131"/>
      <c r="M12" s="127"/>
      <c r="N12" s="127"/>
      <c r="O12" s="127"/>
      <c r="P12" s="128"/>
      <c r="Q12" s="173"/>
      <c r="T12" s="272"/>
      <c r="U12" s="211"/>
      <c r="V12" s="208"/>
      <c r="W12" s="208"/>
      <c r="X12"/>
      <c r="Y12" s="4"/>
      <c r="Z12"/>
    </row>
    <row r="13" spans="1:26" s="6" customFormat="1" ht="12.75" customHeight="1">
      <c r="A13" s="470"/>
      <c r="B13" s="440"/>
      <c r="C13" s="48">
        <v>7</v>
      </c>
      <c r="D13" s="11" t="s">
        <v>78</v>
      </c>
      <c r="E13" s="120"/>
      <c r="F13" s="35"/>
      <c r="G13" s="451"/>
      <c r="J13" s="130"/>
      <c r="K13" s="158"/>
      <c r="L13" s="131"/>
      <c r="M13" s="127"/>
      <c r="N13" s="127"/>
      <c r="O13" s="127"/>
      <c r="P13" s="128"/>
      <c r="Q13" s="132"/>
      <c r="T13" s="241"/>
      <c r="U13" s="208"/>
      <c r="V13" s="208"/>
      <c r="W13" s="208"/>
      <c r="X13"/>
      <c r="Y13" s="4"/>
      <c r="Z13"/>
    </row>
    <row r="14" spans="1:26" s="6" customFormat="1" ht="12.75" customHeight="1">
      <c r="A14" s="470"/>
      <c r="B14" s="440"/>
      <c r="C14" s="48">
        <v>8</v>
      </c>
      <c r="D14" s="11" t="s">
        <v>79</v>
      </c>
      <c r="E14" s="119"/>
      <c r="F14" s="35">
        <f>P50</f>
        <v>406296</v>
      </c>
      <c r="G14" s="451">
        <v>139896</v>
      </c>
      <c r="J14" s="130"/>
      <c r="K14" s="158" t="s">
        <v>73</v>
      </c>
      <c r="L14" s="131"/>
      <c r="M14" s="127"/>
      <c r="N14" s="127"/>
      <c r="O14" s="127"/>
      <c r="P14" s="128"/>
      <c r="Q14" s="132"/>
      <c r="T14" s="241"/>
      <c r="U14" s="208"/>
      <c r="V14" s="208"/>
      <c r="W14" s="208"/>
      <c r="X14"/>
      <c r="Y14" s="4"/>
      <c r="Z14"/>
    </row>
    <row r="15" spans="1:26" s="6" customFormat="1" ht="12.75" customHeight="1">
      <c r="A15" s="470"/>
      <c r="B15" s="440"/>
      <c r="C15" s="48">
        <v>9</v>
      </c>
      <c r="D15" s="11" t="s">
        <v>524</v>
      </c>
      <c r="E15" s="432">
        <f>PASH!M40</f>
        <v>0</v>
      </c>
      <c r="F15" s="35"/>
      <c r="G15" s="451"/>
      <c r="J15" s="157" t="s">
        <v>238</v>
      </c>
      <c r="K15" s="167" t="s">
        <v>311</v>
      </c>
      <c r="L15" s="131"/>
      <c r="M15" s="127"/>
      <c r="N15" s="127"/>
      <c r="O15" s="127"/>
      <c r="P15" s="128"/>
      <c r="Q15" s="173"/>
      <c r="T15" s="241"/>
      <c r="U15" s="208"/>
      <c r="V15" s="208"/>
      <c r="W15" s="208"/>
      <c r="X15"/>
      <c r="Y15" s="4"/>
      <c r="Z15"/>
    </row>
    <row r="16" spans="1:26" s="6" customFormat="1" ht="12.75" customHeight="1">
      <c r="A16" s="470"/>
      <c r="B16" s="441"/>
      <c r="C16" s="48">
        <v>10</v>
      </c>
      <c r="D16" s="11" t="s">
        <v>509</v>
      </c>
      <c r="E16" s="120"/>
      <c r="F16" s="35"/>
      <c r="G16" s="451"/>
      <c r="J16" s="130"/>
      <c r="K16" s="167"/>
      <c r="L16" s="178" t="s">
        <v>315</v>
      </c>
      <c r="M16" s="127"/>
      <c r="N16" s="127"/>
      <c r="O16" s="127"/>
      <c r="P16" s="128"/>
      <c r="Q16" s="132"/>
      <c r="T16" s="241"/>
      <c r="U16" s="208"/>
      <c r="V16" s="208"/>
      <c r="W16" s="208"/>
      <c r="X16"/>
      <c r="Y16" s="4"/>
      <c r="Z16"/>
    </row>
    <row r="17" spans="1:26" s="6" customFormat="1" ht="12.75" customHeight="1">
      <c r="A17" s="470"/>
      <c r="B17" s="56" t="s">
        <v>92</v>
      </c>
      <c r="C17" s="443" t="s">
        <v>81</v>
      </c>
      <c r="D17" s="57"/>
      <c r="E17" s="120"/>
      <c r="F17" s="35"/>
      <c r="G17" s="451"/>
      <c r="J17" s="157" t="s">
        <v>238</v>
      </c>
      <c r="K17" s="151" t="s">
        <v>313</v>
      </c>
      <c r="L17" s="131"/>
      <c r="M17" s="127"/>
      <c r="N17" s="127"/>
      <c r="O17" s="127"/>
      <c r="P17" s="128"/>
      <c r="Q17" s="173"/>
      <c r="T17" s="272"/>
      <c r="U17" s="211"/>
      <c r="V17" s="208"/>
      <c r="W17" s="208"/>
      <c r="X17"/>
      <c r="Y17" s="4"/>
      <c r="Z17"/>
    </row>
    <row r="18" spans="1:26" s="6" customFormat="1" ht="12.75" customHeight="1">
      <c r="A18" s="470"/>
      <c r="B18" s="56" t="s">
        <v>92</v>
      </c>
      <c r="C18" s="443" t="s">
        <v>82</v>
      </c>
      <c r="D18" s="11"/>
      <c r="E18" s="119"/>
      <c r="F18" s="35"/>
      <c r="G18" s="451"/>
      <c r="J18" s="130"/>
      <c r="K18" s="151"/>
      <c r="L18" s="153" t="s">
        <v>316</v>
      </c>
      <c r="M18" s="435" t="s">
        <v>527</v>
      </c>
      <c r="N18" s="127"/>
      <c r="O18" s="127"/>
      <c r="P18" s="128"/>
      <c r="Q18" s="173"/>
      <c r="T18" s="272"/>
      <c r="U18" s="211"/>
      <c r="V18" s="208"/>
      <c r="W18" s="208"/>
      <c r="X18"/>
      <c r="Y18" s="4"/>
      <c r="Z18"/>
    </row>
    <row r="19" spans="1:26" s="6" customFormat="1" ht="12.75" customHeight="1">
      <c r="A19" s="470"/>
      <c r="B19" s="56" t="s">
        <v>92</v>
      </c>
      <c r="C19" s="443" t="s">
        <v>83</v>
      </c>
      <c r="D19" s="11"/>
      <c r="E19" s="120"/>
      <c r="F19" s="35"/>
      <c r="G19" s="451"/>
      <c r="J19" s="130"/>
      <c r="K19" s="151"/>
      <c r="L19" s="153" t="s">
        <v>317</v>
      </c>
      <c r="M19" s="435" t="s">
        <v>528</v>
      </c>
      <c r="N19" s="127"/>
      <c r="O19" s="127"/>
      <c r="P19" s="128"/>
      <c r="Q19" s="173"/>
      <c r="T19" s="241"/>
      <c r="U19" s="208"/>
      <c r="V19" s="208"/>
      <c r="W19" s="208"/>
      <c r="X19"/>
      <c r="Y19" s="4"/>
      <c r="Z19"/>
    </row>
    <row r="20" spans="1:26" s="6" customFormat="1" ht="15.9" customHeight="1">
      <c r="A20" s="470"/>
      <c r="B20" s="581" t="s">
        <v>96</v>
      </c>
      <c r="C20" s="564"/>
      <c r="D20" s="565"/>
      <c r="E20" s="119"/>
      <c r="F20" s="35">
        <f>F6+F17+F18+F19</f>
        <v>582296</v>
      </c>
      <c r="G20" s="451">
        <f>G6+G17+G18+G19</f>
        <v>139896</v>
      </c>
      <c r="J20" s="130"/>
      <c r="K20" s="151"/>
      <c r="L20" s="153" t="s">
        <v>318</v>
      </c>
      <c r="M20" s="435" t="s">
        <v>529</v>
      </c>
      <c r="N20" s="127"/>
      <c r="O20" s="127"/>
      <c r="P20" s="128"/>
      <c r="Q20" s="173"/>
      <c r="T20" s="273"/>
      <c r="U20" s="273"/>
      <c r="V20"/>
      <c r="W20" s="212"/>
      <c r="X20"/>
      <c r="Y20" s="212"/>
      <c r="Z20"/>
    </row>
    <row r="21" spans="1:26" s="6" customFormat="1" ht="12.75" customHeight="1">
      <c r="A21" s="470"/>
      <c r="B21" s="56" t="s">
        <v>92</v>
      </c>
      <c r="C21" s="443" t="s">
        <v>86</v>
      </c>
      <c r="D21" s="33"/>
      <c r="E21" s="120"/>
      <c r="F21" s="35">
        <f>F22+F23+F24+F25+F26+F27+F28+F29</f>
        <v>1249379</v>
      </c>
      <c r="G21" s="451">
        <f>G22+G23+G24+G25+G26+G27+G28+G29</f>
        <v>250000</v>
      </c>
      <c r="J21" s="157" t="s">
        <v>238</v>
      </c>
      <c r="K21" s="151" t="s">
        <v>314</v>
      </c>
      <c r="L21" s="131"/>
      <c r="M21" s="127"/>
      <c r="N21" s="127"/>
      <c r="O21" s="127"/>
      <c r="P21" s="128"/>
      <c r="Q21" s="173"/>
      <c r="T21" s="273"/>
      <c r="U21" s="273"/>
      <c r="V21"/>
      <c r="W21" s="212"/>
      <c r="X21"/>
      <c r="Y21" s="212"/>
      <c r="Z21"/>
    </row>
    <row r="22" spans="1:26" s="6" customFormat="1" ht="12.75" customHeight="1">
      <c r="A22" s="470"/>
      <c r="B22" s="58"/>
      <c r="C22" s="48">
        <v>1</v>
      </c>
      <c r="D22" s="11" t="s">
        <v>510</v>
      </c>
      <c r="E22" s="119"/>
      <c r="F22" s="35"/>
      <c r="G22" s="451"/>
      <c r="J22" s="130"/>
      <c r="K22" s="151"/>
      <c r="L22" s="153" t="s">
        <v>316</v>
      </c>
      <c r="M22" s="435" t="s">
        <v>527</v>
      </c>
      <c r="N22" s="127"/>
      <c r="O22" s="127"/>
      <c r="P22" s="128"/>
      <c r="Q22" s="173"/>
      <c r="T22"/>
      <c r="U22"/>
      <c r="V22"/>
      <c r="W22" s="212"/>
      <c r="X22"/>
      <c r="Y22" s="212"/>
      <c r="Z22"/>
    </row>
    <row r="23" spans="1:26" s="6" customFormat="1" ht="12.75" customHeight="1">
      <c r="A23" s="470"/>
      <c r="B23" s="58"/>
      <c r="C23" s="48">
        <v>2</v>
      </c>
      <c r="D23" s="11" t="s">
        <v>511</v>
      </c>
      <c r="E23" s="120"/>
      <c r="F23" s="35"/>
      <c r="G23" s="451"/>
      <c r="J23" s="130"/>
      <c r="K23" s="151"/>
      <c r="L23" s="153" t="s">
        <v>317</v>
      </c>
      <c r="M23" s="435" t="s">
        <v>528</v>
      </c>
      <c r="N23" s="127"/>
      <c r="O23" s="127"/>
      <c r="P23" s="128"/>
      <c r="Q23" s="173"/>
      <c r="T23"/>
      <c r="U23"/>
      <c r="V23"/>
      <c r="W23"/>
      <c r="X23"/>
      <c r="Y23"/>
      <c r="Z23"/>
    </row>
    <row r="24" spans="1:26" s="6" customFormat="1" ht="12.75" customHeight="1">
      <c r="A24" s="470"/>
      <c r="B24" s="58"/>
      <c r="C24" s="48">
        <v>3</v>
      </c>
      <c r="D24" s="11" t="s">
        <v>87</v>
      </c>
      <c r="E24" s="119"/>
      <c r="F24" s="35"/>
      <c r="G24" s="451"/>
      <c r="J24" s="130"/>
      <c r="K24" s="151"/>
      <c r="L24" s="153" t="s">
        <v>318</v>
      </c>
      <c r="M24" s="435" t="s">
        <v>529</v>
      </c>
      <c r="N24" s="127"/>
      <c r="O24" s="127"/>
      <c r="P24" s="128"/>
      <c r="Q24" s="173"/>
      <c r="T24"/>
      <c r="U24"/>
      <c r="V24"/>
      <c r="W24"/>
      <c r="X24"/>
      <c r="Y24" s="212"/>
      <c r="Z24"/>
    </row>
    <row r="25" spans="1:26" s="6" customFormat="1" ht="12.75" customHeight="1">
      <c r="A25" s="470"/>
      <c r="B25" s="58"/>
      <c r="C25" s="48">
        <v>4</v>
      </c>
      <c r="D25" s="11" t="s">
        <v>512</v>
      </c>
      <c r="E25" s="120"/>
      <c r="F25" s="35"/>
      <c r="G25" s="451"/>
      <c r="J25" s="157" t="s">
        <v>238</v>
      </c>
      <c r="K25" s="151" t="s">
        <v>309</v>
      </c>
      <c r="L25" s="131"/>
      <c r="M25" s="127"/>
      <c r="N25" s="127"/>
      <c r="O25" s="127"/>
      <c r="P25" s="128"/>
      <c r="Q25" s="173"/>
      <c r="T25" s="241"/>
      <c r="U25" s="208"/>
      <c r="V25" s="208"/>
      <c r="W25" s="208"/>
      <c r="X25"/>
      <c r="Y25" s="4"/>
      <c r="Z25"/>
    </row>
    <row r="26" spans="1:26" s="6" customFormat="1" ht="12.75" customHeight="1">
      <c r="A26" s="470"/>
      <c r="B26" s="58"/>
      <c r="C26" s="48">
        <v>5</v>
      </c>
      <c r="D26" s="11" t="s">
        <v>76</v>
      </c>
      <c r="E26" s="119"/>
      <c r="F26" s="35"/>
      <c r="G26" s="451"/>
      <c r="J26" s="157" t="s">
        <v>238</v>
      </c>
      <c r="K26" s="151"/>
      <c r="L26" s="131"/>
      <c r="M26" s="127"/>
      <c r="N26" s="127"/>
      <c r="O26" s="127"/>
      <c r="P26" s="128"/>
      <c r="Q26" s="173"/>
      <c r="T26" s="241"/>
      <c r="U26" s="208"/>
      <c r="V26" s="208"/>
      <c r="W26" s="208"/>
      <c r="X26"/>
      <c r="Y26" s="4"/>
      <c r="Z26"/>
    </row>
    <row r="27" spans="1:26" s="6" customFormat="1" ht="12.75" customHeight="1">
      <c r="A27" s="470"/>
      <c r="B27" s="58"/>
      <c r="C27" s="48">
        <v>6</v>
      </c>
      <c r="D27" s="11" t="s">
        <v>77</v>
      </c>
      <c r="E27" s="120"/>
      <c r="F27" s="35"/>
      <c r="G27" s="451"/>
      <c r="J27" s="130"/>
      <c r="K27" s="158"/>
      <c r="L27" s="131"/>
      <c r="M27" s="127"/>
      <c r="N27" s="127"/>
      <c r="O27" s="127"/>
      <c r="P27" s="128"/>
      <c r="Q27" s="132"/>
      <c r="T27"/>
      <c r="U27"/>
      <c r="V27"/>
      <c r="W27"/>
      <c r="X27"/>
      <c r="Y27"/>
      <c r="Z27"/>
    </row>
    <row r="28" spans="1:26" s="6" customFormat="1" ht="12.75" customHeight="1">
      <c r="A28" s="470"/>
      <c r="B28" s="58"/>
      <c r="C28" s="48">
        <v>7</v>
      </c>
      <c r="D28" s="11" t="s">
        <v>78</v>
      </c>
      <c r="E28" s="119"/>
      <c r="F28" s="35"/>
      <c r="G28" s="451"/>
      <c r="J28" s="130"/>
      <c r="K28" s="158" t="s">
        <v>74</v>
      </c>
      <c r="L28" s="131"/>
      <c r="M28" s="127"/>
      <c r="N28" s="127"/>
      <c r="O28" s="127"/>
      <c r="P28" s="128"/>
      <c r="Q28" s="173"/>
      <c r="T28" s="241"/>
      <c r="U28" s="208"/>
      <c r="V28" s="208"/>
      <c r="W28" s="208"/>
      <c r="X28"/>
      <c r="Y28" s="4"/>
      <c r="Z28"/>
    </row>
    <row r="29" spans="1:26" s="6" customFormat="1" ht="12.75" customHeight="1">
      <c r="A29" s="470"/>
      <c r="B29" s="58"/>
      <c r="C29" s="48">
        <v>8</v>
      </c>
      <c r="D29" s="11" t="s">
        <v>513</v>
      </c>
      <c r="E29" s="120"/>
      <c r="F29" s="35">
        <v>1249379</v>
      </c>
      <c r="G29" s="451">
        <v>250000</v>
      </c>
      <c r="I29" s="18">
        <f>F29-G29</f>
        <v>999379</v>
      </c>
      <c r="J29" s="157" t="s">
        <v>238</v>
      </c>
      <c r="K29" s="151" t="s">
        <v>319</v>
      </c>
      <c r="L29" s="131"/>
      <c r="M29" s="127"/>
      <c r="N29" s="127"/>
      <c r="O29" s="127"/>
      <c r="P29" s="128"/>
      <c r="Q29" s="400">
        <f>F9</f>
        <v>0</v>
      </c>
      <c r="T29" s="241"/>
      <c r="U29" s="208"/>
      <c r="V29" s="208"/>
      <c r="W29" s="208"/>
      <c r="X29"/>
      <c r="Y29" s="4"/>
      <c r="Z29"/>
    </row>
    <row r="30" spans="1:26" s="6" customFormat="1" ht="12.75" customHeight="1">
      <c r="A30" s="470"/>
      <c r="B30" s="56" t="s">
        <v>92</v>
      </c>
      <c r="C30" s="443" t="s">
        <v>89</v>
      </c>
      <c r="D30" s="57"/>
      <c r="E30" s="120"/>
      <c r="F30" s="35"/>
      <c r="G30" s="451"/>
      <c r="J30" s="130"/>
      <c r="K30" s="158"/>
      <c r="L30" s="131"/>
      <c r="M30" s="127"/>
      <c r="N30" s="127"/>
      <c r="O30" s="127"/>
      <c r="P30" s="128"/>
      <c r="Q30" s="132"/>
      <c r="T30" s="241"/>
      <c r="U30" s="208"/>
      <c r="V30" s="208"/>
      <c r="W30" s="208"/>
      <c r="X30"/>
      <c r="Y30" s="4"/>
      <c r="Z30"/>
    </row>
    <row r="31" spans="1:26" s="6" customFormat="1" ht="12.75" customHeight="1">
      <c r="A31" s="470"/>
      <c r="B31" s="56" t="s">
        <v>92</v>
      </c>
      <c r="C31" s="443" t="s">
        <v>90</v>
      </c>
      <c r="D31" s="57"/>
      <c r="E31" s="119"/>
      <c r="F31" s="35"/>
      <c r="G31" s="451"/>
      <c r="J31" s="130"/>
      <c r="K31" s="158" t="s">
        <v>75</v>
      </c>
      <c r="L31" s="131"/>
      <c r="M31" s="127"/>
      <c r="N31" s="127"/>
      <c r="O31" s="127"/>
      <c r="P31" s="128"/>
      <c r="Q31" s="173"/>
      <c r="T31" s="241"/>
      <c r="U31" s="208"/>
      <c r="V31" s="208"/>
      <c r="W31" s="208"/>
      <c r="X31"/>
      <c r="Y31" s="276"/>
      <c r="Z31"/>
    </row>
    <row r="32" spans="1:26" s="6" customFormat="1" ht="12.75" customHeight="1">
      <c r="A32" s="470"/>
      <c r="B32" s="56" t="s">
        <v>92</v>
      </c>
      <c r="C32" s="443" t="s">
        <v>91</v>
      </c>
      <c r="D32" s="57"/>
      <c r="E32" s="120"/>
      <c r="F32" s="35">
        <f>F33+F34</f>
        <v>0</v>
      </c>
      <c r="G32" s="451">
        <f>G33+G34</f>
        <v>0</v>
      </c>
      <c r="J32" s="157" t="s">
        <v>238</v>
      </c>
      <c r="K32" s="151" t="s">
        <v>320</v>
      </c>
      <c r="L32" s="131"/>
      <c r="M32" s="127"/>
      <c r="N32" s="127"/>
      <c r="O32" s="127"/>
      <c r="P32" s="128"/>
      <c r="Q32" s="400">
        <f>F10</f>
        <v>176000</v>
      </c>
      <c r="T32" s="241"/>
      <c r="U32" s="208"/>
      <c r="V32" s="208"/>
      <c r="W32" s="208"/>
      <c r="X32"/>
      <c r="Y32" s="4"/>
      <c r="Z32"/>
    </row>
    <row r="33" spans="1:26" s="6" customFormat="1" ht="12.75" customHeight="1">
      <c r="A33" s="470"/>
      <c r="B33" s="440"/>
      <c r="C33" s="48">
        <v>1</v>
      </c>
      <c r="D33" s="11" t="s">
        <v>93</v>
      </c>
      <c r="E33" s="119"/>
      <c r="F33" s="35"/>
      <c r="G33" s="451"/>
      <c r="J33" s="157"/>
      <c r="K33" s="151"/>
      <c r="L33" s="163" t="s">
        <v>322</v>
      </c>
      <c r="M33" s="127"/>
      <c r="N33" s="127"/>
      <c r="O33" s="127"/>
      <c r="P33" s="128"/>
      <c r="Q33" s="173"/>
      <c r="T33" s="241"/>
      <c r="U33" s="208"/>
      <c r="V33" s="208"/>
      <c r="W33" s="208"/>
      <c r="X33"/>
      <c r="Y33" s="4"/>
      <c r="Z33"/>
    </row>
    <row r="34" spans="1:26" s="6" customFormat="1" ht="12.75" customHeight="1">
      <c r="A34" s="470"/>
      <c r="B34" s="440"/>
      <c r="C34" s="48">
        <v>2</v>
      </c>
      <c r="D34" s="11" t="s">
        <v>94</v>
      </c>
      <c r="E34" s="120"/>
      <c r="F34" s="35"/>
      <c r="G34" s="451"/>
      <c r="J34" s="157" t="s">
        <v>238</v>
      </c>
      <c r="K34" s="151" t="s">
        <v>321</v>
      </c>
      <c r="L34" s="131"/>
      <c r="M34" s="127"/>
      <c r="N34" s="127"/>
      <c r="O34" s="127"/>
      <c r="P34" s="128"/>
      <c r="Q34" s="173"/>
      <c r="T34" s="241"/>
      <c r="U34" s="208"/>
      <c r="V34" s="208"/>
      <c r="W34" s="208"/>
      <c r="X34"/>
      <c r="Y34" s="4"/>
      <c r="Z34"/>
    </row>
    <row r="35" spans="1:26" s="6" customFormat="1" ht="12.75" customHeight="1">
      <c r="A35" s="470"/>
      <c r="B35" s="56" t="s">
        <v>92</v>
      </c>
      <c r="C35" s="443" t="s">
        <v>95</v>
      </c>
      <c r="D35" s="57"/>
      <c r="E35" s="119"/>
      <c r="F35" s="35"/>
      <c r="G35" s="451"/>
      <c r="J35" s="130"/>
      <c r="K35" s="158"/>
      <c r="L35" s="163" t="s">
        <v>323</v>
      </c>
      <c r="M35" s="127"/>
      <c r="N35" s="127"/>
      <c r="O35" s="127"/>
      <c r="P35" s="128"/>
      <c r="Q35" s="132"/>
      <c r="T35" s="241"/>
      <c r="U35" s="208"/>
      <c r="V35" s="208"/>
      <c r="W35" s="208"/>
      <c r="X35"/>
      <c r="Y35" s="4"/>
      <c r="Z35"/>
    </row>
    <row r="36" spans="1:26" s="6" customFormat="1" ht="15.9" customHeight="1">
      <c r="A36" s="470"/>
      <c r="B36" s="581" t="s">
        <v>97</v>
      </c>
      <c r="C36" s="564"/>
      <c r="D36" s="565"/>
      <c r="E36" s="119"/>
      <c r="F36" s="35">
        <f>F21+F30+F31+F32+F35</f>
        <v>1249379</v>
      </c>
      <c r="G36" s="451">
        <f>G21+G30+G31+G32+G35</f>
        <v>250000</v>
      </c>
      <c r="J36" s="130"/>
      <c r="K36" s="158"/>
      <c r="L36" s="131"/>
      <c r="M36" s="127"/>
      <c r="N36" s="127"/>
      <c r="O36" s="127"/>
      <c r="P36" s="128"/>
      <c r="Q36" s="132"/>
      <c r="Z36"/>
    </row>
    <row r="37" spans="1:26" s="6" customFormat="1" ht="24.75" customHeight="1">
      <c r="A37" s="470"/>
      <c r="B37" s="581" t="s">
        <v>85</v>
      </c>
      <c r="C37" s="564"/>
      <c r="D37" s="565"/>
      <c r="E37" s="119"/>
      <c r="F37" s="35">
        <f>F20+F36</f>
        <v>1831675</v>
      </c>
      <c r="G37" s="451">
        <f>G20+G36</f>
        <v>389896</v>
      </c>
      <c r="J37" s="151"/>
      <c r="K37" s="158" t="s">
        <v>76</v>
      </c>
      <c r="L37" s="131"/>
      <c r="M37" s="127"/>
      <c r="N37" s="127"/>
      <c r="O37" s="127"/>
      <c r="P37" s="128"/>
      <c r="Q37" s="173"/>
      <c r="T37"/>
      <c r="U37"/>
      <c r="V37"/>
      <c r="W37"/>
      <c r="X37"/>
      <c r="Y37"/>
      <c r="Z37"/>
    </row>
    <row r="38" spans="1:26" s="6" customFormat="1" ht="12.75" customHeight="1">
      <c r="A38" s="470"/>
      <c r="B38" s="56" t="s">
        <v>92</v>
      </c>
      <c r="C38" s="443" t="s">
        <v>98</v>
      </c>
      <c r="D38" s="57"/>
      <c r="E38" s="120"/>
      <c r="F38" s="35"/>
      <c r="G38" s="451"/>
      <c r="J38" s="157" t="s">
        <v>238</v>
      </c>
      <c r="K38" s="151" t="s">
        <v>324</v>
      </c>
      <c r="L38" s="131"/>
      <c r="M38" s="127"/>
      <c r="N38" s="127"/>
      <c r="O38" s="127"/>
      <c r="P38" s="128"/>
      <c r="Q38" s="400">
        <f>F11</f>
        <v>0</v>
      </c>
      <c r="T38" s="272"/>
      <c r="U38" s="211"/>
      <c r="V38" s="208"/>
      <c r="W38" s="208"/>
      <c r="X38"/>
      <c r="Y38" s="4"/>
      <c r="Z38"/>
    </row>
    <row r="39" spans="1:26" s="6" customFormat="1" ht="12.75" customHeight="1">
      <c r="A39" s="470"/>
      <c r="B39" s="56" t="s">
        <v>92</v>
      </c>
      <c r="C39" s="443" t="s">
        <v>99</v>
      </c>
      <c r="D39" s="57"/>
      <c r="E39" s="119"/>
      <c r="F39" s="35">
        <v>100000</v>
      </c>
      <c r="G39" s="451">
        <v>100000</v>
      </c>
      <c r="J39" s="157"/>
      <c r="K39" s="158"/>
      <c r="L39" s="131"/>
      <c r="M39" s="127"/>
      <c r="N39" s="127"/>
      <c r="O39" s="127"/>
      <c r="P39" s="128"/>
      <c r="Q39" s="128"/>
      <c r="T39"/>
      <c r="U39"/>
      <c r="V39"/>
      <c r="W39"/>
      <c r="X39"/>
      <c r="Y39"/>
      <c r="Z39"/>
    </row>
    <row r="40" spans="1:26" s="6" customFormat="1" ht="12.75" customHeight="1">
      <c r="A40" s="470"/>
      <c r="B40" s="56" t="s">
        <v>92</v>
      </c>
      <c r="C40" s="443" t="s">
        <v>100</v>
      </c>
      <c r="D40" s="57"/>
      <c r="E40" s="120"/>
      <c r="F40" s="35"/>
      <c r="G40" s="451"/>
      <c r="J40" s="151"/>
      <c r="K40" s="158"/>
      <c r="L40" s="131"/>
      <c r="M40" s="127"/>
      <c r="N40" s="127"/>
      <c r="O40" s="127"/>
      <c r="P40" s="128"/>
      <c r="Q40" s="132"/>
      <c r="T40"/>
      <c r="U40"/>
      <c r="V40"/>
      <c r="W40"/>
      <c r="X40"/>
      <c r="Y40"/>
      <c r="Z40"/>
    </row>
    <row r="41" spans="1:26" s="6" customFormat="1" ht="12.75" customHeight="1" thickBot="1">
      <c r="A41" s="470"/>
      <c r="B41" s="56" t="s">
        <v>92</v>
      </c>
      <c r="C41" s="443" t="s">
        <v>101</v>
      </c>
      <c r="D41" s="57"/>
      <c r="E41" s="119"/>
      <c r="F41" s="35"/>
      <c r="G41" s="451"/>
      <c r="J41" s="157" t="s">
        <v>238</v>
      </c>
      <c r="K41" t="s">
        <v>488</v>
      </c>
      <c r="L41"/>
      <c r="M41"/>
      <c r="N41"/>
      <c r="O41"/>
      <c r="P41"/>
      <c r="Q41"/>
      <c r="T41"/>
      <c r="U41"/>
      <c r="V41"/>
      <c r="W41"/>
      <c r="X41"/>
      <c r="Y41"/>
      <c r="Z41"/>
    </row>
    <row r="42" spans="1:26" s="6" customFormat="1" ht="12.75" customHeight="1" thickBot="1">
      <c r="A42" s="470"/>
      <c r="B42" s="56" t="s">
        <v>92</v>
      </c>
      <c r="C42" s="443" t="s">
        <v>102</v>
      </c>
      <c r="D42" s="57"/>
      <c r="E42" s="120"/>
      <c r="F42" s="35">
        <f>F43+F44+F45</f>
        <v>0</v>
      </c>
      <c r="G42" s="451">
        <f>G43+G44+G45</f>
        <v>0</v>
      </c>
      <c r="J42" s="157"/>
      <c r="K42" s="278" t="s">
        <v>212</v>
      </c>
      <c r="L42" s="280" t="s">
        <v>434</v>
      </c>
      <c r="M42" s="292"/>
      <c r="N42" s="279"/>
      <c r="O42" s="420" t="s">
        <v>563</v>
      </c>
      <c r="P42" s="293"/>
      <c r="Q42"/>
      <c r="T42"/>
      <c r="U42" s="244"/>
      <c r="V42"/>
      <c r="W42" s="244"/>
      <c r="X42"/>
      <c r="Y42"/>
      <c r="Z42"/>
    </row>
    <row r="43" spans="1:26" s="6" customFormat="1" ht="12.75" customHeight="1">
      <c r="A43" s="470"/>
      <c r="B43" s="59"/>
      <c r="C43" s="48">
        <v>1</v>
      </c>
      <c r="D43" s="11" t="s">
        <v>103</v>
      </c>
      <c r="E43" s="119"/>
      <c r="F43" s="35"/>
      <c r="G43" s="451"/>
      <c r="J43" s="151"/>
      <c r="K43" s="419" t="s">
        <v>562</v>
      </c>
      <c r="L43" s="230">
        <f>'FLUKSI  1'!H28</f>
        <v>139896</v>
      </c>
      <c r="M43" s="230"/>
      <c r="N43" s="294"/>
      <c r="O43" s="294"/>
      <c r="P43" s="295"/>
      <c r="Q43"/>
      <c r="T43"/>
      <c r="U43"/>
      <c r="V43"/>
      <c r="W43"/>
      <c r="X43"/>
      <c r="Y43"/>
      <c r="Z43"/>
    </row>
    <row r="44" spans="1:26" s="6" customFormat="1" ht="12.75" customHeight="1">
      <c r="A44" s="470"/>
      <c r="B44" s="59"/>
      <c r="C44" s="48">
        <v>2</v>
      </c>
      <c r="D44" s="11" t="s">
        <v>104</v>
      </c>
      <c r="E44" s="120"/>
      <c r="F44" s="35"/>
      <c r="G44" s="451"/>
      <c r="J44" s="157" t="s">
        <v>238</v>
      </c>
      <c r="K44" s="416" t="s">
        <v>542</v>
      </c>
      <c r="L44" s="230">
        <f>'FLUKSI  1'!H29</f>
        <v>0</v>
      </c>
      <c r="M44" s="219"/>
      <c r="N44" s="285"/>
      <c r="O44" s="285"/>
      <c r="P44" s="296"/>
      <c r="Q44"/>
      <c r="T44" s="438"/>
      <c r="U44" s="439"/>
      <c r="V44" s="438"/>
      <c r="W44" s="438"/>
      <c r="X44"/>
      <c r="Y44"/>
      <c r="Z44"/>
    </row>
    <row r="45" spans="1:26" s="6" customFormat="1" ht="12.75" customHeight="1">
      <c r="A45" s="470"/>
      <c r="B45" s="59"/>
      <c r="C45" s="48">
        <v>3</v>
      </c>
      <c r="D45" s="11" t="s">
        <v>102</v>
      </c>
      <c r="E45" s="119"/>
      <c r="F45" s="35"/>
      <c r="G45" s="451"/>
      <c r="J45" s="157"/>
      <c r="K45" s="230" t="s">
        <v>445</v>
      </c>
      <c r="L45" s="230">
        <f>'FLUKSI  1'!H30</f>
        <v>300000</v>
      </c>
      <c r="M45" s="230"/>
      <c r="N45" s="294"/>
      <c r="O45" s="285"/>
      <c r="P45" s="296"/>
      <c r="Q45"/>
      <c r="T45"/>
      <c r="U45"/>
      <c r="V45"/>
      <c r="W45"/>
      <c r="X45"/>
      <c r="Y45"/>
      <c r="Z45"/>
    </row>
    <row r="46" spans="1:26" s="6" customFormat="1" ht="12.75" customHeight="1">
      <c r="A46" s="470"/>
      <c r="B46" s="56" t="s">
        <v>92</v>
      </c>
      <c r="C46" s="443" t="s">
        <v>105</v>
      </c>
      <c r="D46" s="57"/>
      <c r="E46" s="120"/>
      <c r="F46" s="398">
        <f>G47+G46</f>
        <v>-217250</v>
      </c>
      <c r="G46" s="451"/>
      <c r="J46" s="151"/>
      <c r="K46" s="219" t="s">
        <v>446</v>
      </c>
      <c r="L46" s="230">
        <f>'FLUKSI  1'!H31</f>
        <v>50100</v>
      </c>
      <c r="M46" s="219"/>
      <c r="N46" s="285"/>
      <c r="O46" s="285"/>
      <c r="P46" s="296"/>
      <c r="Q46"/>
      <c r="T46"/>
      <c r="U46"/>
      <c r="V46"/>
      <c r="W46"/>
      <c r="X46"/>
      <c r="Y46"/>
      <c r="Z46"/>
    </row>
    <row r="47" spans="1:26" s="6" customFormat="1" ht="12.75" customHeight="1">
      <c r="A47" s="470"/>
      <c r="B47" s="56" t="s">
        <v>92</v>
      </c>
      <c r="C47" s="443" t="s">
        <v>106</v>
      </c>
      <c r="D47" s="57"/>
      <c r="E47" s="119"/>
      <c r="F47" s="35">
        <f>PASH!G55</f>
        <v>-493000</v>
      </c>
      <c r="G47" s="451">
        <f>PASH!H40</f>
        <v>-217250</v>
      </c>
      <c r="J47" s="157" t="s">
        <v>238</v>
      </c>
      <c r="K47" s="421" t="s">
        <v>543</v>
      </c>
      <c r="L47" s="230">
        <f>'FLUKSI  1'!H32</f>
        <v>402121</v>
      </c>
      <c r="M47" s="230"/>
      <c r="N47" s="230"/>
      <c r="O47" s="230"/>
      <c r="P47" s="230">
        <f>L47</f>
        <v>402121</v>
      </c>
      <c r="Q47" t="s">
        <v>447</v>
      </c>
      <c r="T47" s="63"/>
      <c r="U47"/>
      <c r="V47"/>
      <c r="W47"/>
      <c r="X47"/>
      <c r="Y47"/>
      <c r="Z47"/>
    </row>
    <row r="48" spans="1:26" s="6" customFormat="1" ht="15.9" customHeight="1" thickBot="1">
      <c r="A48" s="475"/>
      <c r="B48" s="582" t="s">
        <v>107</v>
      </c>
      <c r="C48" s="577"/>
      <c r="D48" s="578"/>
      <c r="E48" s="476"/>
      <c r="F48" s="49">
        <f>F38+F39+F40+F41+F42+F46+F47</f>
        <v>-610250</v>
      </c>
      <c r="G48" s="466">
        <f>G38+G39+G40+G41+G42+G46+G47</f>
        <v>-117250</v>
      </c>
      <c r="J48" s="157" t="s">
        <v>238</v>
      </c>
      <c r="K48" s="421" t="s">
        <v>544</v>
      </c>
      <c r="L48" s="230">
        <f>'FLUKSI  1'!H33</f>
        <v>4175</v>
      </c>
      <c r="M48" s="219"/>
      <c r="N48" s="285"/>
      <c r="O48" s="230"/>
      <c r="P48" s="230">
        <f t="shared" ref="P48:P49" si="0">L48</f>
        <v>4175</v>
      </c>
      <c r="Q48"/>
      <c r="T48"/>
      <c r="U48"/>
      <c r="V48" s="208"/>
      <c r="W48" s="208"/>
      <c r="X48"/>
      <c r="Y48"/>
      <c r="Z48"/>
    </row>
    <row r="49" spans="1:26" s="6" customFormat="1" ht="24.75" customHeight="1" thickBot="1">
      <c r="A49" s="477"/>
      <c r="B49" s="579" t="s">
        <v>108</v>
      </c>
      <c r="C49" s="571"/>
      <c r="D49" s="572"/>
      <c r="E49" s="467"/>
      <c r="F49" s="468">
        <f>F37+F48</f>
        <v>1221425</v>
      </c>
      <c r="G49" s="469">
        <f>G37+G48</f>
        <v>272646</v>
      </c>
      <c r="J49" s="157" t="s">
        <v>238</v>
      </c>
      <c r="K49" s="422" t="s">
        <v>545</v>
      </c>
      <c r="L49" s="230">
        <f>'FLUKSI  1'!H34</f>
        <v>0</v>
      </c>
      <c r="M49" s="264"/>
      <c r="N49" s="286"/>
      <c r="O49" s="230"/>
      <c r="P49" s="230">
        <f t="shared" si="0"/>
        <v>0</v>
      </c>
      <c r="Q49"/>
      <c r="T49"/>
      <c r="U49"/>
      <c r="V49"/>
      <c r="W49"/>
      <c r="X49"/>
      <c r="Y49"/>
      <c r="Z49"/>
    </row>
    <row r="50" spans="1:26" s="6" customFormat="1" ht="15.9" customHeight="1" thickBot="1">
      <c r="A50" s="60"/>
      <c r="B50" s="60"/>
      <c r="C50" s="61"/>
      <c r="E50" s="60"/>
      <c r="F50" s="18">
        <f>F49-F51</f>
        <v>0</v>
      </c>
      <c r="G50" s="18"/>
      <c r="J50" s="157"/>
      <c r="K50" s="287" t="s">
        <v>399</v>
      </c>
      <c r="L50" s="230">
        <f>'FLUKSI  1'!H35</f>
        <v>86221</v>
      </c>
      <c r="M50" s="289"/>
      <c r="N50" s="290"/>
      <c r="O50" s="297"/>
      <c r="P50" s="298">
        <f>SUM(P47:P49)</f>
        <v>406296</v>
      </c>
      <c r="Q50"/>
      <c r="T50"/>
      <c r="U50"/>
      <c r="V50"/>
      <c r="W50"/>
      <c r="X50"/>
      <c r="Y50"/>
      <c r="Z50"/>
    </row>
    <row r="51" spans="1:26" s="6" customFormat="1" ht="15.9" customHeight="1">
      <c r="A51" s="60"/>
      <c r="B51" s="60"/>
      <c r="C51" s="61"/>
      <c r="E51" s="60"/>
      <c r="F51" s="18">
        <f>Aktivet!G50</f>
        <v>1221425</v>
      </c>
      <c r="G51" s="18"/>
      <c r="J51" s="157" t="s">
        <v>238</v>
      </c>
      <c r="K51" s="151" t="s">
        <v>325</v>
      </c>
      <c r="L51" s="131"/>
      <c r="M51" s="127"/>
      <c r="N51" s="127"/>
      <c r="O51" s="127"/>
      <c r="P51" s="128"/>
      <c r="Q51" s="173"/>
      <c r="T51"/>
      <c r="U51"/>
      <c r="V51"/>
      <c r="W51"/>
      <c r="X51"/>
      <c r="Y51"/>
      <c r="Z51"/>
    </row>
    <row r="52" spans="1:26" s="6" customFormat="1" ht="15.9" customHeight="1">
      <c r="A52" s="60"/>
      <c r="B52" s="60"/>
      <c r="C52" s="61"/>
      <c r="E52" s="60"/>
      <c r="F52" s="18"/>
      <c r="G52" s="18"/>
      <c r="J52" s="157"/>
      <c r="K52" s="158"/>
      <c r="L52" s="131"/>
      <c r="M52" s="127"/>
      <c r="N52" s="127"/>
      <c r="O52" s="127"/>
      <c r="P52" s="128"/>
      <c r="Q52" s="128"/>
      <c r="T52" s="438"/>
      <c r="U52" s="438"/>
      <c r="V52" s="438"/>
      <c r="W52" s="438"/>
      <c r="X52" s="438"/>
      <c r="Y52" s="438"/>
      <c r="Z52" s="438"/>
    </row>
    <row r="53" spans="1:26" s="6" customFormat="1" ht="15.9" customHeight="1">
      <c r="A53" s="60"/>
      <c r="B53" s="60"/>
      <c r="C53" s="61"/>
      <c r="E53" s="60"/>
      <c r="F53" s="18"/>
      <c r="G53" s="18"/>
      <c r="J53" s="151"/>
      <c r="K53" s="158" t="s">
        <v>80</v>
      </c>
      <c r="L53" s="131"/>
      <c r="M53" s="127"/>
      <c r="N53" s="127"/>
      <c r="O53" s="127"/>
      <c r="P53" s="128"/>
      <c r="Q53" s="173"/>
      <c r="T53"/>
      <c r="U53"/>
      <c r="V53"/>
      <c r="W53"/>
      <c r="X53"/>
      <c r="Y53"/>
      <c r="Z53"/>
    </row>
    <row r="54" spans="1:26" s="6" customFormat="1" ht="15.9" customHeight="1">
      <c r="A54" s="21"/>
      <c r="B54" s="21"/>
      <c r="C54" s="21"/>
      <c r="E54" s="60"/>
      <c r="F54" s="18"/>
      <c r="G54" s="18"/>
      <c r="J54" s="157" t="s">
        <v>238</v>
      </c>
      <c r="K54" s="151" t="s">
        <v>326</v>
      </c>
      <c r="L54" s="131"/>
      <c r="M54" s="127"/>
      <c r="N54" s="127"/>
      <c r="O54" s="127"/>
      <c r="P54" s="128"/>
      <c r="Q54" s="173"/>
      <c r="T54"/>
      <c r="U54"/>
      <c r="V54"/>
      <c r="W54"/>
      <c r="X54"/>
      <c r="Y54"/>
      <c r="Z54"/>
    </row>
    <row r="55" spans="1:26" s="6" customFormat="1" ht="15.9" customHeight="1">
      <c r="A55" s="60"/>
      <c r="B55" s="60"/>
      <c r="C55" s="61"/>
      <c r="E55" s="60"/>
      <c r="F55" s="18"/>
      <c r="G55" s="18"/>
      <c r="J55" s="157" t="s">
        <v>238</v>
      </c>
      <c r="K55" s="151" t="s">
        <v>327</v>
      </c>
      <c r="L55" s="131"/>
      <c r="M55" s="127"/>
      <c r="N55" s="127"/>
      <c r="O55" s="127"/>
      <c r="P55" s="128"/>
      <c r="Q55" s="173"/>
    </row>
    <row r="56" spans="1:26" s="6" customFormat="1" ht="15.9" customHeight="1">
      <c r="A56" s="60"/>
      <c r="B56" s="60"/>
      <c r="C56" s="61"/>
      <c r="E56" s="60"/>
      <c r="F56" s="18"/>
      <c r="G56" s="18"/>
      <c r="J56" s="157" t="s">
        <v>238</v>
      </c>
      <c r="K56" s="151" t="s">
        <v>328</v>
      </c>
      <c r="L56" s="131"/>
      <c r="M56" s="127"/>
      <c r="N56" s="127"/>
      <c r="O56" s="127"/>
      <c r="P56" s="128"/>
      <c r="Q56" s="173"/>
    </row>
    <row r="57" spans="1:26" s="6" customFormat="1" ht="15.9" customHeight="1">
      <c r="A57" s="60"/>
      <c r="B57" s="60"/>
      <c r="C57" s="61"/>
      <c r="E57" s="60"/>
      <c r="F57" s="18"/>
      <c r="G57" s="18"/>
      <c r="J57" s="157" t="s">
        <v>238</v>
      </c>
      <c r="K57" s="151" t="s">
        <v>240</v>
      </c>
      <c r="L57" s="131"/>
      <c r="M57" s="127"/>
      <c r="N57" s="127"/>
      <c r="O57" s="127"/>
      <c r="P57" s="128"/>
      <c r="Q57" s="400">
        <f>F15</f>
        <v>0</v>
      </c>
    </row>
    <row r="58" spans="1:26" s="6" customFormat="1" ht="15.9" customHeight="1">
      <c r="A58" s="60"/>
      <c r="B58" s="60"/>
      <c r="C58" s="61"/>
      <c r="E58" s="60"/>
      <c r="F58" s="18"/>
      <c r="G58" s="18"/>
      <c r="J58" s="157" t="s">
        <v>238</v>
      </c>
      <c r="K58" s="151" t="s">
        <v>329</v>
      </c>
      <c r="L58" s="131"/>
      <c r="M58" s="127"/>
      <c r="N58" s="127"/>
      <c r="O58" s="127"/>
      <c r="P58" s="128"/>
      <c r="Q58" s="400">
        <f>E15</f>
        <v>0</v>
      </c>
    </row>
    <row r="59" spans="1:26" s="6" customFormat="1" ht="15.9" customHeight="1">
      <c r="A59" s="60"/>
      <c r="B59" s="60"/>
      <c r="C59" s="60"/>
      <c r="D59" s="60"/>
      <c r="E59" s="60"/>
      <c r="F59" s="18"/>
      <c r="G59" s="18"/>
      <c r="J59" s="157" t="s">
        <v>238</v>
      </c>
      <c r="K59" s="151" t="s">
        <v>330</v>
      </c>
      <c r="L59" s="131"/>
      <c r="M59" s="127"/>
      <c r="N59" s="127"/>
      <c r="O59" s="127"/>
      <c r="P59" s="128"/>
      <c r="Q59" s="173"/>
    </row>
    <row r="60" spans="1:26">
      <c r="C60" s="62"/>
      <c r="J60" s="157" t="s">
        <v>238</v>
      </c>
      <c r="K60" s="151" t="s">
        <v>331</v>
      </c>
      <c r="L60" s="131"/>
      <c r="M60" s="127"/>
      <c r="N60" s="127"/>
      <c r="O60" s="127"/>
      <c r="P60" s="128"/>
      <c r="Q60" s="173"/>
    </row>
    <row r="61" spans="1:26">
      <c r="J61" s="157" t="s">
        <v>238</v>
      </c>
      <c r="K61" s="151" t="s">
        <v>332</v>
      </c>
      <c r="L61" s="131"/>
      <c r="M61" s="127"/>
      <c r="N61" s="127"/>
      <c r="O61" s="127"/>
      <c r="P61" s="128"/>
      <c r="Q61" s="173"/>
    </row>
    <row r="62" spans="1:26">
      <c r="J62" s="157"/>
      <c r="K62" s="158"/>
      <c r="L62" s="131"/>
      <c r="M62" s="127"/>
      <c r="N62" s="127"/>
      <c r="O62" s="127"/>
      <c r="P62" s="128"/>
      <c r="Q62" s="128"/>
    </row>
    <row r="63" spans="1:26">
      <c r="J63" s="151"/>
      <c r="K63" s="158" t="s">
        <v>88</v>
      </c>
      <c r="L63" s="131"/>
      <c r="M63" s="127"/>
      <c r="N63" s="127"/>
      <c r="O63" s="127"/>
      <c r="P63" s="128"/>
      <c r="Q63" s="173"/>
    </row>
    <row r="64" spans="1:26">
      <c r="J64" s="157" t="s">
        <v>238</v>
      </c>
      <c r="K64" s="151" t="s">
        <v>333</v>
      </c>
      <c r="L64" s="131"/>
      <c r="M64" s="127"/>
      <c r="N64" s="127"/>
      <c r="O64" s="127"/>
      <c r="P64" s="128"/>
      <c r="Q64" s="400">
        <f>F16</f>
        <v>0</v>
      </c>
    </row>
    <row r="65" spans="10:26">
      <c r="J65" s="157" t="s">
        <v>238</v>
      </c>
      <c r="K65" s="151" t="s">
        <v>334</v>
      </c>
      <c r="L65" s="131"/>
      <c r="M65" s="127"/>
      <c r="N65" s="127"/>
      <c r="O65" s="127"/>
      <c r="P65" s="128"/>
      <c r="Q65" s="173"/>
      <c r="T65"/>
      <c r="U65"/>
      <c r="V65"/>
      <c r="W65"/>
      <c r="X65"/>
      <c r="Y65"/>
      <c r="Z65"/>
    </row>
    <row r="66" spans="10:26">
      <c r="J66" s="157"/>
      <c r="K66" s="158"/>
      <c r="L66" s="131"/>
      <c r="M66" s="127"/>
      <c r="N66" s="127"/>
      <c r="O66" s="127"/>
      <c r="P66" s="128"/>
      <c r="Q66" s="132"/>
      <c r="T66"/>
      <c r="U66"/>
      <c r="V66"/>
      <c r="W66"/>
      <c r="X66"/>
      <c r="Y66"/>
      <c r="Z66"/>
    </row>
    <row r="67" spans="10:26">
      <c r="J67" s="176">
        <v>14</v>
      </c>
      <c r="K67" s="177" t="s">
        <v>81</v>
      </c>
      <c r="L67" s="131"/>
      <c r="M67" s="127"/>
      <c r="N67" s="127"/>
      <c r="O67" s="127"/>
      <c r="P67" s="128"/>
      <c r="Q67" s="173"/>
      <c r="T67"/>
      <c r="U67"/>
      <c r="V67"/>
      <c r="W67"/>
      <c r="X67"/>
      <c r="Y67"/>
      <c r="Z67"/>
    </row>
    <row r="68" spans="10:26" ht="13.8" thickBot="1">
      <c r="J68" s="157" t="s">
        <v>238</v>
      </c>
      <c r="K68" s="151" t="s">
        <v>335</v>
      </c>
      <c r="L68" s="131"/>
      <c r="M68" s="127"/>
      <c r="N68" s="127"/>
      <c r="O68" s="127"/>
      <c r="P68" s="128"/>
      <c r="Q68" s="173"/>
      <c r="T68"/>
      <c r="U68"/>
      <c r="V68"/>
      <c r="W68"/>
      <c r="X68"/>
      <c r="Y68"/>
      <c r="Z68"/>
    </row>
    <row r="69" spans="10:26" ht="13.8" thickBot="1">
      <c r="J69" s="176"/>
      <c r="K69" s="272" t="s">
        <v>433</v>
      </c>
      <c r="L69" s="211"/>
      <c r="M69" s="208"/>
      <c r="N69" s="208"/>
      <c r="O69"/>
      <c r="P69" s="4" t="s">
        <v>432</v>
      </c>
      <c r="Q69" s="132"/>
      <c r="T69" s="299" t="s">
        <v>212</v>
      </c>
      <c r="U69" s="280" t="s">
        <v>434</v>
      </c>
      <c r="V69" s="280"/>
      <c r="W69" s="279"/>
      <c r="X69" s="278"/>
      <c r="Y69" s="300"/>
      <c r="Z69"/>
    </row>
    <row r="70" spans="10:26">
      <c r="J70" s="176">
        <v>15</v>
      </c>
      <c r="K70" s="177" t="s">
        <v>82</v>
      </c>
      <c r="L70" s="131"/>
      <c r="M70" s="127"/>
      <c r="N70" s="127"/>
      <c r="O70" s="127"/>
      <c r="P70" s="128"/>
      <c r="Q70" s="173"/>
      <c r="T70" s="301" t="s">
        <v>448</v>
      </c>
      <c r="U70" s="295"/>
      <c r="V70" s="230"/>
      <c r="W70" s="294"/>
      <c r="X70" s="230"/>
      <c r="Y70" s="230"/>
      <c r="Z70"/>
    </row>
    <row r="71" spans="10:26" ht="13.8" thickBot="1">
      <c r="J71" s="157"/>
      <c r="K71" s="179"/>
      <c r="L71" s="131"/>
      <c r="M71" s="127"/>
      <c r="N71" s="127"/>
      <c r="O71" s="127"/>
      <c r="P71" s="128"/>
      <c r="Q71" s="173"/>
      <c r="T71" s="302" t="s">
        <v>449</v>
      </c>
      <c r="U71" s="275"/>
      <c r="V71" s="264"/>
      <c r="W71" s="286"/>
      <c r="X71" s="264"/>
      <c r="Y71" s="264"/>
      <c r="Z71"/>
    </row>
    <row r="72" spans="10:26" ht="13.8" thickBot="1">
      <c r="J72" s="157" t="s">
        <v>238</v>
      </c>
      <c r="K72" s="151" t="s">
        <v>336</v>
      </c>
      <c r="L72" s="131"/>
      <c r="M72" s="127"/>
      <c r="N72" s="127"/>
      <c r="O72" s="127"/>
      <c r="P72" s="128"/>
      <c r="Q72" s="173"/>
      <c r="T72" s="287" t="s">
        <v>399</v>
      </c>
      <c r="U72" s="289">
        <f>U70-U71</f>
        <v>0</v>
      </c>
      <c r="V72" s="289"/>
      <c r="W72" s="290"/>
      <c r="X72" s="289"/>
      <c r="Y72" s="303">
        <v>0</v>
      </c>
      <c r="Z72"/>
    </row>
    <row r="73" spans="10:26">
      <c r="J73" s="176"/>
      <c r="K73" s="177"/>
      <c r="L73" s="131"/>
      <c r="M73" s="127"/>
      <c r="N73" s="127"/>
      <c r="O73" s="127"/>
      <c r="P73" s="128"/>
      <c r="Q73" s="132"/>
      <c r="T73"/>
      <c r="U73"/>
      <c r="V73"/>
      <c r="W73"/>
      <c r="X73"/>
      <c r="Y73"/>
      <c r="Z73"/>
    </row>
    <row r="74" spans="10:26">
      <c r="J74" s="176">
        <v>16</v>
      </c>
      <c r="K74" s="177" t="s">
        <v>83</v>
      </c>
      <c r="L74" s="131"/>
      <c r="M74" s="127"/>
      <c r="N74" s="127"/>
      <c r="O74" s="127"/>
      <c r="P74" s="128"/>
      <c r="Q74" s="173"/>
      <c r="T74" s="12"/>
      <c r="U74" s="12"/>
      <c r="V74" s="208"/>
      <c r="W74" s="208"/>
      <c r="X74"/>
      <c r="Z74"/>
    </row>
    <row r="75" spans="10:26">
      <c r="J75" s="157" t="s">
        <v>238</v>
      </c>
      <c r="K75" s="179" t="s">
        <v>337</v>
      </c>
      <c r="L75" s="131"/>
      <c r="M75" s="127"/>
      <c r="N75" s="127"/>
      <c r="O75" s="127"/>
      <c r="P75" s="128"/>
      <c r="Q75" s="173"/>
      <c r="T75" s="12"/>
      <c r="U75" s="12"/>
      <c r="V75" s="208"/>
      <c r="W75" s="208"/>
      <c r="X75"/>
      <c r="Z75"/>
    </row>
    <row r="76" spans="10:26">
      <c r="J76" s="130"/>
      <c r="K76" s="131"/>
      <c r="L76" s="131"/>
      <c r="M76" s="127"/>
      <c r="N76" s="127"/>
      <c r="O76" s="127"/>
      <c r="P76" s="128"/>
      <c r="Q76" s="132"/>
      <c r="T76" s="272"/>
      <c r="U76" s="12"/>
      <c r="V76" s="208"/>
      <c r="W76" s="208"/>
      <c r="X76"/>
      <c r="Z76"/>
    </row>
    <row r="77" spans="10:26">
      <c r="J77" s="176">
        <v>17</v>
      </c>
      <c r="K77" s="177" t="s">
        <v>86</v>
      </c>
      <c r="L77" s="131"/>
      <c r="M77" s="127"/>
      <c r="N77" s="127"/>
      <c r="O77" s="127"/>
      <c r="P77" s="128"/>
      <c r="Q77" s="132"/>
      <c r="T77" s="272"/>
      <c r="U77" s="12"/>
      <c r="V77" s="208"/>
      <c r="W77" s="208"/>
      <c r="X77"/>
      <c r="Z77"/>
    </row>
    <row r="78" spans="10:26">
      <c r="J78" s="130"/>
      <c r="K78" s="158" t="s">
        <v>72</v>
      </c>
      <c r="L78" s="131"/>
      <c r="M78" s="127"/>
      <c r="N78" s="127"/>
      <c r="O78" s="127"/>
      <c r="P78" s="128"/>
      <c r="Q78" s="173"/>
      <c r="T78" s="241"/>
      <c r="U78" s="208"/>
      <c r="V78" s="208"/>
      <c r="W78" s="208"/>
      <c r="X78"/>
      <c r="Z78"/>
    </row>
    <row r="79" spans="10:26">
      <c r="J79" s="157" t="s">
        <v>238</v>
      </c>
      <c r="K79" s="151" t="s">
        <v>309</v>
      </c>
      <c r="L79" s="131"/>
      <c r="M79" s="127"/>
      <c r="N79" s="127"/>
      <c r="O79" s="127"/>
      <c r="P79" s="128"/>
      <c r="Q79" s="400">
        <f>F22</f>
        <v>0</v>
      </c>
      <c r="T79" s="272"/>
      <c r="U79" s="211"/>
      <c r="V79" s="208"/>
      <c r="W79" s="208"/>
      <c r="X79"/>
      <c r="Z79"/>
    </row>
    <row r="80" spans="10:26">
      <c r="J80" s="157" t="s">
        <v>238</v>
      </c>
      <c r="K80" s="151"/>
      <c r="L80" s="131"/>
      <c r="M80" s="127"/>
      <c r="N80" s="127"/>
      <c r="O80" s="127"/>
      <c r="P80" s="128"/>
      <c r="Q80" s="173"/>
      <c r="T80" s="272"/>
      <c r="U80" s="211"/>
      <c r="V80" s="208"/>
      <c r="W80" s="208"/>
      <c r="X80"/>
      <c r="Z80"/>
    </row>
    <row r="81" spans="10:26">
      <c r="J81" s="157" t="s">
        <v>238</v>
      </c>
      <c r="K81" s="151" t="s">
        <v>310</v>
      </c>
      <c r="L81" s="131"/>
      <c r="M81" s="127"/>
      <c r="N81" s="127"/>
      <c r="O81" s="127"/>
      <c r="P81" s="128"/>
      <c r="Q81" s="173"/>
      <c r="T81" s="272"/>
      <c r="U81" s="211"/>
      <c r="V81" s="208"/>
      <c r="W81" s="208"/>
      <c r="X81"/>
      <c r="Z81"/>
    </row>
    <row r="82" spans="10:26">
      <c r="J82" s="130"/>
      <c r="K82" s="158" t="s">
        <v>73</v>
      </c>
      <c r="L82" s="131"/>
      <c r="M82" s="127"/>
      <c r="N82" s="127"/>
      <c r="O82" s="127"/>
      <c r="P82" s="128"/>
      <c r="Q82" s="424">
        <f>F23</f>
        <v>0</v>
      </c>
      <c r="T82" s="272"/>
      <c r="U82" s="211"/>
      <c r="V82" s="208"/>
      <c r="W82" s="208"/>
      <c r="X82"/>
      <c r="Z82"/>
    </row>
    <row r="83" spans="10:26" ht="15.6">
      <c r="J83" s="157" t="s">
        <v>238</v>
      </c>
      <c r="K83" s="167" t="s">
        <v>311</v>
      </c>
      <c r="L83" s="131"/>
      <c r="M83" s="127"/>
      <c r="N83" s="127"/>
      <c r="O83" s="127"/>
      <c r="P83" s="128"/>
      <c r="Q83" s="173"/>
      <c r="T83" s="272"/>
      <c r="U83" s="211"/>
      <c r="V83" s="208"/>
      <c r="W83" s="208"/>
      <c r="X83"/>
      <c r="Z83"/>
    </row>
    <row r="84" spans="10:26">
      <c r="J84" s="157"/>
      <c r="K84" s="151"/>
      <c r="L84" s="163" t="s">
        <v>322</v>
      </c>
      <c r="M84" s="127"/>
      <c r="N84" s="127"/>
      <c r="O84" s="127"/>
      <c r="P84" s="128"/>
      <c r="Q84" s="173"/>
      <c r="T84" s="272"/>
      <c r="U84" s="211"/>
      <c r="V84" s="208"/>
      <c r="W84" s="208"/>
      <c r="X84"/>
      <c r="Z84"/>
    </row>
    <row r="85" spans="10:26">
      <c r="J85" s="157" t="s">
        <v>238</v>
      </c>
      <c r="K85" s="151" t="s">
        <v>338</v>
      </c>
      <c r="L85" s="131"/>
      <c r="M85" s="127"/>
      <c r="N85" s="127"/>
      <c r="O85" s="127"/>
      <c r="P85" s="128"/>
      <c r="Q85" s="173"/>
      <c r="T85" s="272"/>
      <c r="U85" s="211"/>
      <c r="V85" s="208"/>
      <c r="W85" s="208"/>
      <c r="X85"/>
      <c r="Z85"/>
    </row>
    <row r="86" spans="10:26">
      <c r="J86" s="130"/>
      <c r="K86" s="158"/>
      <c r="L86" s="163" t="s">
        <v>323</v>
      </c>
      <c r="M86" s="127"/>
      <c r="N86" s="127"/>
      <c r="O86" s="127"/>
      <c r="P86" s="128"/>
      <c r="Q86" s="132"/>
      <c r="T86" s="272"/>
      <c r="U86" s="211"/>
      <c r="V86" s="208"/>
      <c r="W86" s="208"/>
      <c r="X86"/>
      <c r="Z86"/>
    </row>
    <row r="87" spans="10:26">
      <c r="J87" s="130"/>
      <c r="K87" s="158"/>
      <c r="L87" s="131"/>
      <c r="M87" s="127"/>
      <c r="N87" s="127"/>
      <c r="O87" s="127"/>
      <c r="P87" s="128"/>
      <c r="Q87" s="132"/>
      <c r="T87" s="272"/>
      <c r="U87" s="211"/>
      <c r="V87" s="208"/>
      <c r="W87" s="208"/>
      <c r="X87"/>
      <c r="Z87"/>
    </row>
    <row r="88" spans="10:26">
      <c r="J88" s="130"/>
      <c r="K88" s="158" t="s">
        <v>76</v>
      </c>
      <c r="L88" s="131"/>
      <c r="M88" s="127"/>
      <c r="N88" s="127"/>
      <c r="O88" s="127"/>
      <c r="P88" s="128"/>
      <c r="Q88" s="173"/>
      <c r="T88" s="272"/>
      <c r="U88" s="211"/>
      <c r="V88" s="208"/>
      <c r="W88" s="208"/>
      <c r="X88"/>
      <c r="Z88"/>
    </row>
    <row r="89" spans="10:26">
      <c r="J89" s="130"/>
      <c r="K89" s="158" t="s">
        <v>88</v>
      </c>
      <c r="L89" s="131"/>
      <c r="M89" s="127"/>
      <c r="N89" s="127"/>
      <c r="O89" s="127"/>
      <c r="P89" s="128"/>
      <c r="Q89" s="173"/>
    </row>
    <row r="90" spans="10:26">
      <c r="J90" s="157" t="s">
        <v>238</v>
      </c>
      <c r="K90" s="151" t="s">
        <v>339</v>
      </c>
      <c r="L90" s="131"/>
      <c r="M90" s="127"/>
      <c r="N90" s="127"/>
      <c r="O90" s="127"/>
      <c r="P90" s="128"/>
      <c r="Q90" s="400">
        <f>F29</f>
        <v>1249379</v>
      </c>
    </row>
    <row r="91" spans="10:26">
      <c r="J91" s="157" t="s">
        <v>238</v>
      </c>
      <c r="K91" s="151" t="s">
        <v>340</v>
      </c>
      <c r="L91" s="131"/>
      <c r="M91" s="127"/>
      <c r="N91" s="127"/>
      <c r="O91" s="127"/>
      <c r="P91" s="128"/>
      <c r="Q91" s="173"/>
      <c r="T91"/>
      <c r="U91"/>
      <c r="V91"/>
      <c r="W91"/>
      <c r="X91"/>
      <c r="Y91"/>
      <c r="Z91"/>
    </row>
    <row r="92" spans="10:26" ht="21.6" thickBot="1">
      <c r="J92" s="130"/>
      <c r="K92" s="158"/>
      <c r="L92" s="131"/>
      <c r="M92" s="127"/>
      <c r="N92" s="127"/>
      <c r="O92" s="127"/>
      <c r="P92" s="128"/>
      <c r="Q92" s="132"/>
      <c r="T92" s="305"/>
      <c r="U92" s="201" t="s">
        <v>450</v>
      </c>
      <c r="V92" s="201"/>
      <c r="W92" s="201"/>
      <c r="X92" s="201"/>
      <c r="Y92" s="306"/>
      <c r="Z92" s="306"/>
    </row>
    <row r="93" spans="10:26" ht="13.8" thickBot="1">
      <c r="J93" s="176">
        <v>18</v>
      </c>
      <c r="K93" s="177" t="s">
        <v>89</v>
      </c>
      <c r="L93" s="131"/>
      <c r="M93" s="127"/>
      <c r="N93" s="127"/>
      <c r="O93" s="127"/>
      <c r="P93" s="128"/>
      <c r="Q93" s="132"/>
      <c r="T93" s="278" t="s">
        <v>451</v>
      </c>
      <c r="U93" s="280" t="s">
        <v>212</v>
      </c>
      <c r="V93" s="280" t="s">
        <v>434</v>
      </c>
      <c r="W93" s="280" t="s">
        <v>452</v>
      </c>
      <c r="X93" s="280" t="s">
        <v>451</v>
      </c>
      <c r="Y93" s="280" t="s">
        <v>453</v>
      </c>
      <c r="Z93" s="280" t="s">
        <v>434</v>
      </c>
    </row>
    <row r="94" spans="10:26">
      <c r="J94" s="176">
        <v>19</v>
      </c>
      <c r="K94" s="177" t="s">
        <v>90</v>
      </c>
      <c r="L94" s="131"/>
      <c r="M94" s="127"/>
      <c r="N94" s="127"/>
      <c r="O94" s="127"/>
      <c r="P94" s="128"/>
      <c r="Q94" s="132"/>
      <c r="T94"/>
      <c r="U94"/>
      <c r="V94"/>
      <c r="W94" s="307"/>
      <c r="X94"/>
      <c r="Y94"/>
      <c r="Z94"/>
    </row>
    <row r="95" spans="10:26">
      <c r="J95" s="176">
        <v>20</v>
      </c>
      <c r="K95" s="177" t="s">
        <v>91</v>
      </c>
      <c r="L95" s="131"/>
      <c r="M95" s="127"/>
      <c r="N95" s="127"/>
      <c r="O95" s="127"/>
      <c r="P95" s="128"/>
      <c r="Q95" s="132"/>
      <c r="T95" s="308"/>
      <c r="U95" s="308"/>
      <c r="V95" s="308"/>
      <c r="W95" s="309"/>
      <c r="X95" s="310"/>
      <c r="Y95" s="308"/>
      <c r="Z95" s="308"/>
    </row>
    <row r="96" spans="10:26" ht="15">
      <c r="J96" s="176">
        <v>21</v>
      </c>
      <c r="K96" s="177" t="s">
        <v>95</v>
      </c>
      <c r="L96" s="131"/>
      <c r="M96" s="127"/>
      <c r="N96" s="127"/>
      <c r="O96" s="127"/>
      <c r="P96" s="128"/>
      <c r="Q96" s="132"/>
      <c r="T96" s="308"/>
      <c r="U96" s="308"/>
      <c r="V96" s="308"/>
      <c r="W96" s="309"/>
      <c r="X96" s="310"/>
      <c r="Y96" s="311"/>
      <c r="Z96" s="308"/>
    </row>
    <row r="97" spans="10:26" ht="15">
      <c r="J97" s="130"/>
      <c r="K97" s="131"/>
      <c r="L97" s="131"/>
      <c r="M97" s="127"/>
      <c r="N97" s="127"/>
      <c r="O97" s="127"/>
      <c r="P97" s="128"/>
      <c r="Q97" s="132"/>
      <c r="T97" s="308"/>
      <c r="U97" s="308"/>
      <c r="V97" s="308"/>
      <c r="W97" s="309"/>
      <c r="X97" s="310"/>
      <c r="Y97" s="312"/>
      <c r="Z97" s="308"/>
    </row>
    <row r="98" spans="10:26">
      <c r="J98" s="176">
        <v>22</v>
      </c>
      <c r="K98" s="177" t="s">
        <v>98</v>
      </c>
      <c r="L98" s="131"/>
      <c r="M98" s="127"/>
      <c r="N98" s="127"/>
      <c r="O98" s="127"/>
      <c r="P98" s="128"/>
      <c r="Q98" s="132"/>
      <c r="T98" s="308"/>
      <c r="U98" s="308"/>
      <c r="V98" s="308"/>
      <c r="W98" s="309"/>
      <c r="X98" s="310"/>
      <c r="Y98" s="308"/>
      <c r="Z98" s="308"/>
    </row>
    <row r="99" spans="10:26">
      <c r="J99" s="176">
        <v>23</v>
      </c>
      <c r="K99" s="177" t="s">
        <v>99</v>
      </c>
      <c r="L99" s="131"/>
      <c r="M99" s="127"/>
      <c r="N99" s="127"/>
      <c r="O99" s="127"/>
      <c r="P99" s="128"/>
      <c r="Q99" s="424">
        <f>F39</f>
        <v>100000</v>
      </c>
      <c r="T99" s="308"/>
      <c r="U99" s="308"/>
      <c r="V99" s="308"/>
      <c r="W99" s="309"/>
      <c r="X99" s="310"/>
      <c r="Y99" s="308"/>
      <c r="Z99" s="308"/>
    </row>
    <row r="100" spans="10:26">
      <c r="J100" s="176">
        <v>24</v>
      </c>
      <c r="K100" s="177" t="s">
        <v>100</v>
      </c>
      <c r="L100" s="131"/>
      <c r="M100" s="127"/>
      <c r="N100" s="127"/>
      <c r="O100" s="127"/>
      <c r="P100" s="128"/>
      <c r="Q100" s="132"/>
      <c r="T100" s="308"/>
      <c r="U100" s="308"/>
      <c r="V100" s="308"/>
      <c r="W100" s="309"/>
      <c r="X100" s="310"/>
      <c r="Y100" s="308"/>
      <c r="Z100" s="308"/>
    </row>
    <row r="101" spans="10:26">
      <c r="J101" s="176">
        <v>25</v>
      </c>
      <c r="K101" s="177" t="s">
        <v>101</v>
      </c>
      <c r="L101" s="131"/>
      <c r="M101" s="127"/>
      <c r="N101" s="127"/>
      <c r="O101" s="127"/>
      <c r="P101" s="128"/>
      <c r="Q101" s="132"/>
      <c r="T101" s="308"/>
      <c r="U101" s="308"/>
      <c r="V101" s="308"/>
      <c r="W101" s="309"/>
      <c r="X101" s="310"/>
      <c r="Y101" s="308"/>
      <c r="Z101" s="308"/>
    </row>
    <row r="102" spans="10:26">
      <c r="J102" s="176">
        <v>26</v>
      </c>
      <c r="K102" s="177" t="s">
        <v>102</v>
      </c>
      <c r="L102" s="131"/>
      <c r="M102" s="127"/>
      <c r="N102" s="127"/>
      <c r="O102" s="127"/>
      <c r="P102" s="128"/>
      <c r="Q102" s="132"/>
      <c r="T102" s="308"/>
      <c r="U102" s="308"/>
      <c r="V102" s="308"/>
      <c r="W102" s="309"/>
      <c r="X102" s="310"/>
      <c r="Y102" s="308"/>
      <c r="Z102" s="308"/>
    </row>
    <row r="103" spans="10:26">
      <c r="J103" s="130"/>
      <c r="K103" s="158" t="s">
        <v>103</v>
      </c>
      <c r="L103" s="131"/>
      <c r="M103" s="127"/>
      <c r="N103" s="127"/>
      <c r="O103" s="127"/>
      <c r="P103" s="128"/>
      <c r="Q103" s="132"/>
      <c r="T103" s="313"/>
      <c r="U103" s="313"/>
      <c r="V103" s="313"/>
      <c r="W103" s="314"/>
      <c r="X103" s="315"/>
      <c r="Y103" s="313"/>
      <c r="Z103" s="313"/>
    </row>
    <row r="104" spans="10:26">
      <c r="J104" s="130"/>
      <c r="K104" s="158" t="s">
        <v>104</v>
      </c>
      <c r="L104" s="131"/>
      <c r="M104" s="127"/>
      <c r="N104" s="127"/>
      <c r="O104" s="127"/>
      <c r="P104" s="128"/>
      <c r="Q104" s="132"/>
      <c r="T104" s="308"/>
      <c r="U104" s="308"/>
      <c r="V104" s="308"/>
      <c r="W104" s="309"/>
      <c r="X104" s="310"/>
      <c r="Y104" s="308"/>
      <c r="Z104" s="308"/>
    </row>
    <row r="105" spans="10:26">
      <c r="J105" s="130"/>
      <c r="K105" s="158" t="s">
        <v>102</v>
      </c>
      <c r="L105" s="131"/>
      <c r="M105" s="127"/>
      <c r="N105" s="127"/>
      <c r="O105" s="127"/>
      <c r="P105" s="128"/>
      <c r="Q105" s="132"/>
      <c r="T105" s="308"/>
      <c r="U105" s="308"/>
      <c r="V105" s="308"/>
      <c r="W105" s="309"/>
      <c r="X105" s="310"/>
      <c r="Y105" s="308"/>
      <c r="Z105" s="308"/>
    </row>
    <row r="106" spans="10:26">
      <c r="J106" s="176">
        <v>27</v>
      </c>
      <c r="K106" s="177" t="s">
        <v>105</v>
      </c>
      <c r="L106" s="131"/>
      <c r="M106" s="127"/>
      <c r="N106" s="127"/>
      <c r="O106" s="127"/>
      <c r="P106" s="128"/>
      <c r="Q106" s="424">
        <f>F46</f>
        <v>-217250</v>
      </c>
      <c r="T106" s="308"/>
      <c r="U106" s="308"/>
      <c r="V106" s="308"/>
      <c r="W106" s="309"/>
      <c r="X106" s="310"/>
      <c r="Y106" s="308"/>
      <c r="Z106" s="308"/>
    </row>
    <row r="107" spans="10:26">
      <c r="J107" s="176">
        <v>28</v>
      </c>
      <c r="K107" s="177" t="s">
        <v>106</v>
      </c>
      <c r="L107" s="131"/>
      <c r="M107" s="127"/>
      <c r="N107" s="127"/>
      <c r="O107" s="127"/>
      <c r="P107" s="128"/>
      <c r="Q107" s="424">
        <f>F47</f>
        <v>-493000</v>
      </c>
      <c r="T107" s="308"/>
      <c r="U107" s="308"/>
      <c r="V107" s="308"/>
      <c r="W107" s="309"/>
      <c r="X107" s="310"/>
      <c r="Y107" s="308"/>
      <c r="Z107" s="308"/>
    </row>
    <row r="108" spans="10:26">
      <c r="T108" s="308"/>
      <c r="U108" s="308"/>
      <c r="V108" s="308"/>
      <c r="W108" s="309"/>
      <c r="X108" s="310"/>
      <c r="Y108" s="308"/>
      <c r="Z108" s="308"/>
    </row>
    <row r="109" spans="10:26">
      <c r="J109" s="272" t="s">
        <v>245</v>
      </c>
      <c r="K109" s="211"/>
      <c r="L109" s="208"/>
      <c r="M109" s="208"/>
      <c r="N109"/>
      <c r="P109"/>
      <c r="Q109" s="19">
        <f>F47</f>
        <v>-493000</v>
      </c>
      <c r="T109" s="308"/>
      <c r="U109" s="308"/>
      <c r="V109" s="308"/>
      <c r="W109" s="309"/>
      <c r="X109" s="310"/>
      <c r="Y109" s="308"/>
      <c r="Z109" s="308"/>
    </row>
    <row r="110" spans="10:26">
      <c r="J110"/>
      <c r="K110"/>
      <c r="L110"/>
      <c r="M110"/>
      <c r="N110"/>
      <c r="O110"/>
      <c r="P110"/>
      <c r="T110" s="308"/>
      <c r="U110" s="308"/>
      <c r="V110" s="308"/>
      <c r="W110" s="309"/>
      <c r="X110" s="310"/>
      <c r="Y110" s="308"/>
      <c r="Z110" s="308"/>
    </row>
    <row r="111" spans="10:26">
      <c r="J111" s="304"/>
      <c r="K111"/>
      <c r="L111"/>
      <c r="M111"/>
      <c r="N111"/>
      <c r="O111" s="212"/>
      <c r="P111" s="244"/>
      <c r="T111" s="308"/>
      <c r="U111" s="308"/>
      <c r="V111" s="308"/>
      <c r="W111" s="309"/>
      <c r="X111" s="310"/>
      <c r="Y111" s="308"/>
      <c r="Z111" s="308"/>
    </row>
    <row r="112" spans="10:26">
      <c r="J112" s="304"/>
      <c r="K112"/>
      <c r="L112"/>
      <c r="M112"/>
      <c r="N112"/>
      <c r="O112" s="212"/>
      <c r="P112"/>
      <c r="T112" s="308"/>
      <c r="U112" s="308"/>
      <c r="V112" s="308"/>
      <c r="W112" s="309"/>
      <c r="X112" s="310"/>
      <c r="Y112" s="308"/>
      <c r="Z112" s="308"/>
    </row>
    <row r="113" spans="10:26" ht="18" thickBot="1">
      <c r="J113" s="169"/>
      <c r="K113" s="191" t="s">
        <v>359</v>
      </c>
      <c r="L113" s="142"/>
      <c r="M113" s="142"/>
      <c r="N113" s="142"/>
      <c r="O113" s="142"/>
      <c r="P113" s="142"/>
      <c r="Q113" s="142"/>
      <c r="T113" s="313"/>
      <c r="U113" s="313"/>
      <c r="V113" s="313"/>
      <c r="W113" s="314"/>
      <c r="X113" s="315"/>
      <c r="Y113" s="313"/>
      <c r="Z113" s="313"/>
    </row>
    <row r="114" spans="10:26" ht="14.4" thickBot="1">
      <c r="J114" s="157" t="s">
        <v>238</v>
      </c>
      <c r="K114" s="140"/>
      <c r="L114" s="141"/>
      <c r="M114" s="141"/>
      <c r="N114" s="141"/>
      <c r="O114" s="141"/>
      <c r="P114" s="141"/>
      <c r="Q114" s="141"/>
      <c r="T114" s="278"/>
      <c r="U114" s="280"/>
      <c r="V114" s="280"/>
      <c r="W114" s="280"/>
      <c r="X114" s="280"/>
      <c r="Y114" s="280"/>
      <c r="Z114" s="280"/>
    </row>
    <row r="115" spans="10:26">
      <c r="J115" s="157" t="s">
        <v>238</v>
      </c>
      <c r="K115" s="143"/>
      <c r="L115" s="143"/>
      <c r="M115" s="143"/>
      <c r="N115" s="143"/>
      <c r="O115" s="143"/>
      <c r="P115" s="143"/>
      <c r="Q115" s="143"/>
      <c r="T115"/>
      <c r="U115"/>
      <c r="V115"/>
      <c r="W115"/>
      <c r="X115"/>
      <c r="Y115"/>
      <c r="Z115"/>
    </row>
    <row r="116" spans="10:26" ht="13.8">
      <c r="J116" s="161"/>
      <c r="K116" s="142"/>
      <c r="L116" s="142"/>
      <c r="M116" s="142"/>
      <c r="N116" s="142"/>
      <c r="O116" s="142"/>
      <c r="P116" s="142"/>
      <c r="Q116" s="142"/>
      <c r="T116"/>
      <c r="U116"/>
      <c r="V116"/>
      <c r="W116"/>
      <c r="X116"/>
      <c r="Y116"/>
      <c r="Z116"/>
    </row>
    <row r="117" spans="10:26">
      <c r="T117"/>
      <c r="U117"/>
      <c r="V117"/>
      <c r="W117"/>
      <c r="X117"/>
      <c r="Y117" t="s">
        <v>454</v>
      </c>
      <c r="Z117"/>
    </row>
    <row r="118" spans="10:26">
      <c r="T118"/>
      <c r="U118"/>
      <c r="V118"/>
      <c r="W118"/>
      <c r="X118"/>
      <c r="Y118"/>
      <c r="Z118"/>
    </row>
    <row r="119" spans="10:26">
      <c r="T119"/>
      <c r="U119"/>
      <c r="V119"/>
      <c r="W119"/>
      <c r="X119"/>
      <c r="Y119"/>
      <c r="Z119"/>
    </row>
    <row r="120" spans="10:26" ht="15.6">
      <c r="T120" s="316" t="s">
        <v>27</v>
      </c>
      <c r="U120"/>
      <c r="V120"/>
      <c r="W120"/>
      <c r="X120"/>
      <c r="Y120"/>
      <c r="Z120"/>
    </row>
    <row r="121" spans="10:26">
      <c r="T121"/>
      <c r="U121"/>
      <c r="V121"/>
      <c r="W121"/>
      <c r="X121"/>
      <c r="Y121"/>
      <c r="Z121"/>
    </row>
    <row r="122" spans="10:26">
      <c r="T122" s="208" t="s">
        <v>251</v>
      </c>
      <c r="U122"/>
      <c r="V122"/>
      <c r="W122"/>
      <c r="X122"/>
      <c r="Y122"/>
      <c r="Z122"/>
    </row>
    <row r="123" spans="10:26">
      <c r="T123" s="208" t="s">
        <v>252</v>
      </c>
      <c r="U123" s="208"/>
      <c r="V123"/>
      <c r="W123"/>
      <c r="X123"/>
      <c r="Y123"/>
      <c r="Z123"/>
    </row>
    <row r="124" spans="10:26">
      <c r="T124" s="208" t="s">
        <v>253</v>
      </c>
      <c r="U124"/>
      <c r="V124"/>
      <c r="W124"/>
      <c r="X124"/>
      <c r="Y124"/>
      <c r="Z124"/>
    </row>
    <row r="125" spans="10:26">
      <c r="T125" s="208" t="s">
        <v>254</v>
      </c>
      <c r="U125" s="208"/>
      <c r="V125"/>
      <c r="W125"/>
      <c r="X125"/>
      <c r="Y125"/>
      <c r="Z125"/>
    </row>
    <row r="126" spans="10:26">
      <c r="T126"/>
      <c r="U126"/>
      <c r="V126"/>
      <c r="W126"/>
      <c r="X126"/>
      <c r="Y126"/>
      <c r="Z126"/>
    </row>
  </sheetData>
  <mergeCells count="7">
    <mergeCell ref="B49:D49"/>
    <mergeCell ref="A3:G3"/>
    <mergeCell ref="B37:D37"/>
    <mergeCell ref="B20:D20"/>
    <mergeCell ref="B36:D36"/>
    <mergeCell ref="B48:D48"/>
    <mergeCell ref="B5:D5"/>
  </mergeCells>
  <phoneticPr fontId="0" type="noConversion"/>
  <printOptions horizontalCentered="1" verticalCentered="1"/>
  <pageMargins left="0" right="0" top="0" bottom="0" header="0.511811023622047" footer="0.511811023622047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S653"/>
  <sheetViews>
    <sheetView tabSelected="1" workbookViewId="0">
      <selection activeCell="R24" sqref="R24"/>
    </sheetView>
  </sheetViews>
  <sheetFormatPr defaultColWidth="9.109375" defaultRowHeight="15"/>
  <cols>
    <col min="1" max="1" width="4" style="4" customWidth="1"/>
    <col min="2" max="2" width="3.6640625" style="87" customWidth="1"/>
    <col min="3" max="3" width="3.44140625" style="2" customWidth="1"/>
    <col min="4" max="4" width="2.6640625" style="2" customWidth="1"/>
    <col min="5" max="5" width="52.33203125" style="4" customWidth="1"/>
    <col min="6" max="6" width="9.6640625" style="2" bestFit="1" customWidth="1"/>
    <col min="7" max="8" width="11.5546875" style="19" customWidth="1"/>
    <col min="9" max="9" width="11" style="4" customWidth="1"/>
    <col min="10" max="10" width="9.44140625" style="4" customWidth="1"/>
    <col min="11" max="11" width="11.44140625" style="4" customWidth="1"/>
    <col min="12" max="16384" width="9.109375" style="4"/>
  </cols>
  <sheetData>
    <row r="1" spans="2:19" s="6" customFormat="1" ht="20.25" customHeight="1" thickBot="1">
      <c r="B1" s="20"/>
      <c r="C1" s="1"/>
      <c r="D1" s="15"/>
      <c r="E1" s="16"/>
      <c r="F1" s="118"/>
      <c r="G1" s="17"/>
      <c r="H1" s="18"/>
      <c r="M1" s="63" t="s">
        <v>572</v>
      </c>
      <c r="N1" s="63"/>
      <c r="O1" s="320"/>
      <c r="P1" s="320"/>
    </row>
    <row r="2" spans="2:19" s="6" customFormat="1" ht="17.25" customHeight="1" thickTop="1">
      <c r="B2" s="588" t="s">
        <v>109</v>
      </c>
      <c r="C2" s="588"/>
      <c r="D2" s="588"/>
      <c r="E2" s="588"/>
      <c r="F2" s="588"/>
      <c r="G2" s="588"/>
      <c r="H2" s="588"/>
    </row>
    <row r="3" spans="2:19" s="6" customFormat="1" ht="17.25" customHeight="1">
      <c r="B3" s="588" t="s">
        <v>110</v>
      </c>
      <c r="C3" s="588"/>
      <c r="D3" s="588"/>
      <c r="E3" s="588"/>
      <c r="F3" s="588"/>
      <c r="G3" s="588"/>
      <c r="H3" s="588"/>
      <c r="K3" s="284" t="s">
        <v>455</v>
      </c>
      <c r="L3"/>
      <c r="M3" t="s">
        <v>425</v>
      </c>
      <c r="N3" s="513" t="s">
        <v>574</v>
      </c>
      <c r="O3" s="513"/>
      <c r="P3" s="63"/>
      <c r="Q3" s="63"/>
      <c r="R3"/>
    </row>
    <row r="4" spans="2:19" s="6" customFormat="1" ht="17.25" customHeight="1" thickBot="1">
      <c r="B4" s="599" t="s">
        <v>111</v>
      </c>
      <c r="C4" s="599"/>
      <c r="D4" s="599"/>
      <c r="E4" s="599"/>
      <c r="F4" s="599"/>
      <c r="G4" s="599"/>
      <c r="H4" s="599"/>
      <c r="K4" s="600" t="s">
        <v>575</v>
      </c>
      <c r="L4" s="601"/>
      <c r="M4"/>
      <c r="N4" s="513" t="s">
        <v>456</v>
      </c>
      <c r="O4" s="513"/>
      <c r="P4" s="513"/>
      <c r="Q4" s="513"/>
      <c r="R4" s="321"/>
      <c r="S4" s="127"/>
    </row>
    <row r="5" spans="2:19" ht="19.5" customHeight="1" thickTop="1" thickBot="1">
      <c r="K5" s="323">
        <v>0</v>
      </c>
      <c r="L5">
        <v>0</v>
      </c>
      <c r="M5"/>
      <c r="N5" s="208" t="s">
        <v>570</v>
      </c>
      <c r="O5"/>
      <c r="P5" s="398">
        <f>Aktivet!H22</f>
        <v>0</v>
      </c>
      <c r="Q5"/>
      <c r="R5"/>
      <c r="S5" s="127"/>
    </row>
    <row r="6" spans="2:19" s="6" customFormat="1" ht="15.9" customHeight="1" thickBot="1">
      <c r="B6" s="495" t="s">
        <v>2</v>
      </c>
      <c r="C6" s="579" t="s">
        <v>22</v>
      </c>
      <c r="D6" s="571"/>
      <c r="E6" s="572"/>
      <c r="F6" s="462" t="s">
        <v>255</v>
      </c>
      <c r="G6" s="463">
        <v>2018</v>
      </c>
      <c r="H6" s="464">
        <v>2017</v>
      </c>
      <c r="J6" s="317"/>
      <c r="K6" s="324"/>
      <c r="L6"/>
      <c r="M6"/>
      <c r="N6" t="s">
        <v>457</v>
      </c>
      <c r="O6"/>
      <c r="P6">
        <v>0</v>
      </c>
      <c r="Q6"/>
      <c r="R6"/>
      <c r="S6" s="127"/>
    </row>
    <row r="7" spans="2:19" s="6" customFormat="1" ht="12.75" customHeight="1">
      <c r="B7" s="493" t="s">
        <v>92</v>
      </c>
      <c r="C7" s="45" t="s">
        <v>112</v>
      </c>
      <c r="D7" s="54"/>
      <c r="E7" s="55"/>
      <c r="F7" s="459"/>
      <c r="G7" s="445"/>
      <c r="H7" s="494"/>
      <c r="J7" s="318"/>
      <c r="K7" s="324" t="s">
        <v>458</v>
      </c>
      <c r="L7">
        <f>K5-L6</f>
        <v>0</v>
      </c>
      <c r="M7"/>
      <c r="N7" s="514" t="s">
        <v>243</v>
      </c>
      <c r="O7" s="514"/>
      <c r="P7" s="514">
        <f>P5+P6</f>
        <v>0</v>
      </c>
      <c r="Q7"/>
      <c r="R7"/>
      <c r="S7" s="127"/>
    </row>
    <row r="8" spans="2:19" s="6" customFormat="1" ht="12.75" customHeight="1">
      <c r="B8" s="478" t="s">
        <v>92</v>
      </c>
      <c r="C8" s="442" t="s">
        <v>113</v>
      </c>
      <c r="D8" s="39"/>
      <c r="E8" s="40"/>
      <c r="F8" s="119"/>
      <c r="G8" s="38">
        <f>L7</f>
        <v>0</v>
      </c>
      <c r="H8" s="479"/>
      <c r="J8" s="318"/>
      <c r="K8" s="284"/>
      <c r="L8"/>
      <c r="M8"/>
      <c r="N8" t="s">
        <v>459</v>
      </c>
      <c r="O8"/>
      <c r="P8">
        <f>P7-P9</f>
        <v>0</v>
      </c>
      <c r="Q8"/>
      <c r="R8"/>
      <c r="S8" s="127"/>
    </row>
    <row r="9" spans="2:19" s="6" customFormat="1" ht="12.75" customHeight="1">
      <c r="B9" s="478" t="s">
        <v>92</v>
      </c>
      <c r="C9" s="442" t="s">
        <v>114</v>
      </c>
      <c r="D9" s="39"/>
      <c r="E9" s="40"/>
      <c r="F9" s="119"/>
      <c r="G9" s="38"/>
      <c r="H9" s="479"/>
      <c r="J9" s="318"/>
      <c r="K9" s="284"/>
      <c r="L9"/>
      <c r="M9"/>
      <c r="N9" s="514" t="s">
        <v>571</v>
      </c>
      <c r="O9" s="514"/>
      <c r="P9" s="514">
        <v>0</v>
      </c>
      <c r="Q9"/>
      <c r="R9"/>
      <c r="S9" s="151"/>
    </row>
    <row r="10" spans="2:19" s="6" customFormat="1" ht="12.75" customHeight="1">
      <c r="B10" s="478" t="s">
        <v>92</v>
      </c>
      <c r="C10" s="442" t="s">
        <v>115</v>
      </c>
      <c r="D10" s="39"/>
      <c r="E10" s="40"/>
      <c r="F10" s="119"/>
      <c r="G10" s="38"/>
      <c r="H10" s="479"/>
      <c r="J10" s="318"/>
      <c r="K10"/>
      <c r="L10"/>
      <c r="M10"/>
      <c r="N10" s="208" t="s">
        <v>573</v>
      </c>
      <c r="O10"/>
      <c r="P10"/>
      <c r="Q10">
        <f>P5-P9</f>
        <v>0</v>
      </c>
      <c r="R10" s="4" t="s">
        <v>460</v>
      </c>
      <c r="S10" s="151"/>
    </row>
    <row r="11" spans="2:19" s="6" customFormat="1" ht="12.75" customHeight="1">
      <c r="B11" s="480" t="s">
        <v>92</v>
      </c>
      <c r="C11" s="340" t="s">
        <v>116</v>
      </c>
      <c r="D11" s="341"/>
      <c r="E11" s="342"/>
      <c r="F11" s="343"/>
      <c r="G11" s="338">
        <f>G12+G13</f>
        <v>0</v>
      </c>
      <c r="H11" s="481">
        <f>H12+H13</f>
        <v>0</v>
      </c>
      <c r="J11" s="318"/>
      <c r="K11" s="130"/>
      <c r="L11" s="133"/>
      <c r="M11" s="131"/>
      <c r="N11" s="127"/>
      <c r="O11" s="127"/>
      <c r="P11" s="127"/>
      <c r="Q11" s="128"/>
      <c r="R11" s="132"/>
      <c r="S11" s="151"/>
    </row>
    <row r="12" spans="2:19" s="6" customFormat="1" ht="12.75" customHeight="1">
      <c r="B12" s="482"/>
      <c r="C12" s="41"/>
      <c r="D12" s="50">
        <v>1</v>
      </c>
      <c r="E12" s="51" t="s">
        <v>116</v>
      </c>
      <c r="F12" s="36"/>
      <c r="G12" s="49">
        <f>-P8</f>
        <v>0</v>
      </c>
      <c r="H12" s="466"/>
      <c r="J12" s="427"/>
      <c r="K12" s="130"/>
      <c r="L12" s="414" t="s">
        <v>567</v>
      </c>
      <c r="M12" s="131"/>
      <c r="N12" s="132"/>
      <c r="O12" s="127"/>
      <c r="P12" s="127"/>
      <c r="Q12" s="128"/>
      <c r="R12" s="132"/>
      <c r="S12" s="151"/>
    </row>
    <row r="13" spans="2:19" s="6" customFormat="1" ht="12.75" customHeight="1">
      <c r="B13" s="483"/>
      <c r="C13" s="41"/>
      <c r="D13" s="6">
        <v>2</v>
      </c>
      <c r="E13" s="51" t="s">
        <v>117</v>
      </c>
      <c r="F13" s="36"/>
      <c r="G13" s="49"/>
      <c r="H13" s="466"/>
      <c r="J13" s="18"/>
      <c r="K13" s="134" t="s">
        <v>246</v>
      </c>
      <c r="L13" s="131" t="str">
        <f>C7</f>
        <v>Të ardhura nga aktiviteti i shfrytëzimit</v>
      </c>
      <c r="M13" s="131"/>
      <c r="N13" s="127"/>
      <c r="O13" s="127"/>
      <c r="P13" s="127"/>
      <c r="Q13" s="128"/>
      <c r="R13" s="400">
        <f>G7</f>
        <v>0</v>
      </c>
      <c r="S13" s="151"/>
    </row>
    <row r="14" spans="2:19" s="6" customFormat="1" ht="12.75" customHeight="1">
      <c r="B14" s="480" t="s">
        <v>92</v>
      </c>
      <c r="C14" s="340" t="s">
        <v>118</v>
      </c>
      <c r="D14" s="341"/>
      <c r="E14" s="342"/>
      <c r="F14" s="343"/>
      <c r="G14" s="338">
        <f>G15+G16</f>
        <v>-350100</v>
      </c>
      <c r="H14" s="481">
        <f>H15+H16</f>
        <v>-175050</v>
      </c>
      <c r="J14" s="318"/>
      <c r="K14" s="134" t="s">
        <v>246</v>
      </c>
      <c r="L14" s="131" t="str">
        <f>C8</f>
        <v>Ndryshimi në inventarin e produkteve të gatshme dhe prodhimit në proces</v>
      </c>
      <c r="M14" s="131"/>
      <c r="N14" s="127"/>
      <c r="O14" s="127"/>
      <c r="P14" s="127"/>
      <c r="Q14" s="128"/>
      <c r="R14" s="424">
        <f>G8</f>
        <v>0</v>
      </c>
      <c r="S14" s="151"/>
    </row>
    <row r="15" spans="2:19" s="6" customFormat="1" ht="12.75" customHeight="1">
      <c r="B15" s="483"/>
      <c r="C15" s="41"/>
      <c r="D15" s="42">
        <v>1</v>
      </c>
      <c r="E15" s="11" t="s">
        <v>119</v>
      </c>
      <c r="F15" s="119"/>
      <c r="G15" s="444">
        <v>-300000</v>
      </c>
      <c r="H15" s="484">
        <v>-150000</v>
      </c>
      <c r="J15" s="428"/>
      <c r="K15" s="134" t="s">
        <v>246</v>
      </c>
      <c r="L15" s="135" t="str">
        <f>C10</f>
        <v>Të ardhura të tjera të shfrytëzimit</v>
      </c>
      <c r="M15" s="136"/>
      <c r="N15" s="127"/>
      <c r="O15" s="127"/>
      <c r="P15" s="151"/>
      <c r="Q15" s="127"/>
      <c r="R15" s="137">
        <f>G10</f>
        <v>0</v>
      </c>
      <c r="S15" s="151"/>
    </row>
    <row r="16" spans="2:19" s="6" customFormat="1" ht="12.75" customHeight="1">
      <c r="B16" s="483"/>
      <c r="C16" s="41"/>
      <c r="D16" s="42">
        <v>2</v>
      </c>
      <c r="E16" s="11" t="s">
        <v>120</v>
      </c>
      <c r="F16" s="595"/>
      <c r="G16" s="589">
        <v>-50100</v>
      </c>
      <c r="H16" s="597">
        <v>-25050</v>
      </c>
      <c r="I16" s="426"/>
      <c r="J16" s="17"/>
      <c r="K16" s="134" t="s">
        <v>246</v>
      </c>
      <c r="L16" s="135"/>
      <c r="M16" s="136"/>
      <c r="N16" s="127"/>
      <c r="O16" s="127"/>
      <c r="P16" s="151"/>
      <c r="Q16" s="127"/>
      <c r="R16" s="137"/>
      <c r="S16" s="151"/>
    </row>
    <row r="17" spans="2:19" s="6" customFormat="1" ht="12.75" customHeight="1">
      <c r="B17" s="483"/>
      <c r="C17" s="41"/>
      <c r="D17" s="42"/>
      <c r="E17" s="11" t="s">
        <v>121</v>
      </c>
      <c r="F17" s="596"/>
      <c r="G17" s="590"/>
      <c r="H17" s="598"/>
      <c r="J17" s="17"/>
      <c r="K17" s="134"/>
      <c r="L17" s="135"/>
      <c r="M17" s="136"/>
      <c r="N17" s="127"/>
      <c r="O17" s="127"/>
      <c r="P17" s="151"/>
      <c r="Q17" s="127"/>
      <c r="R17" s="137"/>
      <c r="S17" s="151"/>
    </row>
    <row r="18" spans="2:19" s="6" customFormat="1" ht="12.75" customHeight="1">
      <c r="B18" s="478" t="s">
        <v>92</v>
      </c>
      <c r="C18" s="442" t="s">
        <v>122</v>
      </c>
      <c r="D18" s="39"/>
      <c r="E18" s="40"/>
      <c r="F18" s="119"/>
      <c r="G18" s="38"/>
      <c r="H18" s="479"/>
      <c r="J18" s="318"/>
      <c r="K18" s="134"/>
      <c r="L18" s="512" t="s">
        <v>568</v>
      </c>
      <c r="M18" s="131"/>
      <c r="N18" s="132"/>
      <c r="O18" s="132"/>
      <c r="P18" s="151"/>
      <c r="Q18" s="127"/>
      <c r="R18" s="137"/>
      <c r="S18" s="151"/>
    </row>
    <row r="19" spans="2:19" s="6" customFormat="1" ht="12.75" customHeight="1">
      <c r="B19" s="478" t="s">
        <v>92</v>
      </c>
      <c r="C19" s="442" t="s">
        <v>516</v>
      </c>
      <c r="D19" s="39"/>
      <c r="E19" s="40"/>
      <c r="F19" s="119" t="s">
        <v>517</v>
      </c>
      <c r="G19" s="38"/>
      <c r="H19" s="479"/>
      <c r="J19" s="318"/>
      <c r="K19" s="134" t="s">
        <v>246</v>
      </c>
      <c r="L19" s="135" t="str">
        <f>E12</f>
        <v xml:space="preserve">Lënda e parë dhe materiale të konsumueshme </v>
      </c>
      <c r="M19" s="136"/>
      <c r="N19" s="127"/>
      <c r="O19" s="127"/>
      <c r="P19" s="151"/>
      <c r="Q19" s="127"/>
      <c r="R19" s="137">
        <f>G12</f>
        <v>0</v>
      </c>
      <c r="S19" s="151"/>
    </row>
    <row r="20" spans="2:19" s="6" customFormat="1" ht="12.75" customHeight="1">
      <c r="B20" s="478" t="s">
        <v>92</v>
      </c>
      <c r="C20" s="442" t="s">
        <v>515</v>
      </c>
      <c r="D20" s="39"/>
      <c r="E20" s="40"/>
      <c r="F20" s="119"/>
      <c r="G20" s="38">
        <v>-142900</v>
      </c>
      <c r="H20" s="479">
        <v>-42200</v>
      </c>
      <c r="J20" s="318"/>
      <c r="K20" s="134" t="s">
        <v>246</v>
      </c>
      <c r="L20" s="135" t="str">
        <f>E15</f>
        <v>Paga dhe shpërblime</v>
      </c>
      <c r="M20" s="136"/>
      <c r="N20" s="127"/>
      <c r="O20" s="127"/>
      <c r="P20" s="151"/>
      <c r="Q20" s="127"/>
      <c r="R20" s="137">
        <f>G15</f>
        <v>-300000</v>
      </c>
      <c r="S20" s="151"/>
    </row>
    <row r="21" spans="2:19" s="6" customFormat="1" ht="12.75" customHeight="1">
      <c r="B21" s="480" t="s">
        <v>92</v>
      </c>
      <c r="C21" s="340" t="s">
        <v>124</v>
      </c>
      <c r="D21" s="341"/>
      <c r="E21" s="342"/>
      <c r="F21" s="343"/>
      <c r="G21" s="338">
        <f>G22+G24+G26</f>
        <v>0</v>
      </c>
      <c r="H21" s="481">
        <f>H22+H24+H26</f>
        <v>0</v>
      </c>
      <c r="J21" s="318"/>
      <c r="K21" s="134" t="s">
        <v>246</v>
      </c>
      <c r="L21" s="135" t="str">
        <f>E16</f>
        <v xml:space="preserve">Shpenzime të sigurimeve shoqërore/shëndetsore (paraqitur veçmas </v>
      </c>
      <c r="M21" s="136"/>
      <c r="N21" s="127"/>
      <c r="O21" s="127"/>
      <c r="P21" s="151"/>
      <c r="Q21" s="127"/>
      <c r="R21" s="137">
        <f>G16</f>
        <v>-50100</v>
      </c>
      <c r="S21" s="151"/>
    </row>
    <row r="22" spans="2:19" s="6" customFormat="1" ht="12.75" customHeight="1">
      <c r="B22" s="483"/>
      <c r="C22" s="43"/>
      <c r="D22" s="593">
        <v>1</v>
      </c>
      <c r="E22" s="46" t="s">
        <v>125</v>
      </c>
      <c r="F22" s="595"/>
      <c r="G22" s="589"/>
      <c r="H22" s="597"/>
      <c r="J22" s="17"/>
      <c r="K22" s="134" t="s">
        <v>246</v>
      </c>
      <c r="L22" s="135" t="str">
        <f>C19</f>
        <v xml:space="preserve">Shpenzime konsumi dhe amortizimi </v>
      </c>
      <c r="M22" s="136"/>
      <c r="N22" s="127"/>
      <c r="O22" s="127"/>
      <c r="P22" s="151"/>
      <c r="Q22" s="127"/>
      <c r="R22" s="137">
        <f>G19</f>
        <v>0</v>
      </c>
      <c r="S22" s="151"/>
    </row>
    <row r="23" spans="2:19" s="6" customFormat="1" ht="12.75" customHeight="1">
      <c r="B23" s="485"/>
      <c r="C23" s="44"/>
      <c r="D23" s="594"/>
      <c r="E23" s="47" t="s">
        <v>126</v>
      </c>
      <c r="F23" s="596"/>
      <c r="G23" s="590"/>
      <c r="H23" s="598"/>
      <c r="J23" s="17"/>
      <c r="K23" s="134" t="s">
        <v>246</v>
      </c>
      <c r="L23" s="135" t="str">
        <f>C20</f>
        <v xml:space="preserve">Shpenzime të tjera shfrytëzimi         </v>
      </c>
      <c r="M23" s="136"/>
      <c r="N23" s="127"/>
      <c r="O23" s="127"/>
      <c r="P23" s="151"/>
      <c r="Q23" s="127"/>
      <c r="R23" s="137">
        <f>G20</f>
        <v>-142900</v>
      </c>
      <c r="S23" s="151"/>
    </row>
    <row r="24" spans="2:19" s="6" customFormat="1" ht="12.75" customHeight="1">
      <c r="B24" s="483"/>
      <c r="C24" s="43"/>
      <c r="D24" s="593">
        <v>2</v>
      </c>
      <c r="E24" s="46" t="s">
        <v>127</v>
      </c>
      <c r="F24" s="595"/>
      <c r="G24" s="589"/>
      <c r="H24" s="597"/>
      <c r="J24" s="17"/>
      <c r="K24" s="134"/>
      <c r="L24" s="135" t="s">
        <v>243</v>
      </c>
      <c r="M24" s="136"/>
      <c r="N24" s="127"/>
      <c r="O24" s="127"/>
      <c r="P24" s="151"/>
      <c r="Q24" s="127"/>
      <c r="R24" s="137">
        <f>SUM(R14:R23)</f>
        <v>-493000</v>
      </c>
      <c r="S24" s="151"/>
    </row>
    <row r="25" spans="2:19" s="6" customFormat="1" ht="12.75" customHeight="1">
      <c r="B25" s="485"/>
      <c r="C25" s="44"/>
      <c r="D25" s="594"/>
      <c r="E25" s="47" t="s">
        <v>130</v>
      </c>
      <c r="F25" s="596"/>
      <c r="G25" s="590"/>
      <c r="H25" s="598"/>
      <c r="J25" s="17"/>
      <c r="K25" s="138"/>
      <c r="L25" s="135"/>
      <c r="M25" s="136"/>
      <c r="N25" s="127"/>
      <c r="O25" s="127"/>
      <c r="P25" s="151"/>
      <c r="Q25" s="127"/>
      <c r="R25" s="137"/>
      <c r="S25" s="151"/>
    </row>
    <row r="26" spans="2:19" s="6" customFormat="1" ht="12.75" customHeight="1">
      <c r="B26" s="483"/>
      <c r="C26" s="43"/>
      <c r="D26" s="593">
        <v>3</v>
      </c>
      <c r="E26" s="46" t="s">
        <v>128</v>
      </c>
      <c r="F26" s="595"/>
      <c r="G26" s="589"/>
      <c r="H26" s="597"/>
      <c r="J26" s="17"/>
      <c r="K26" s="138" t="s">
        <v>569</v>
      </c>
      <c r="L26" s="135" t="s">
        <v>245</v>
      </c>
      <c r="M26" s="136"/>
      <c r="N26" s="127"/>
      <c r="O26" s="127"/>
      <c r="P26" s="151"/>
      <c r="Q26" s="127"/>
      <c r="R26" s="160">
        <f>R13-R24</f>
        <v>493000</v>
      </c>
      <c r="S26" s="197"/>
    </row>
    <row r="27" spans="2:19" s="6" customFormat="1" ht="12.75" customHeight="1">
      <c r="B27" s="485"/>
      <c r="C27" s="44"/>
      <c r="D27" s="594"/>
      <c r="E27" s="47" t="s">
        <v>129</v>
      </c>
      <c r="F27" s="596"/>
      <c r="G27" s="590"/>
      <c r="H27" s="598"/>
      <c r="J27" s="17"/>
      <c r="K27" s="161"/>
      <c r="L27" s="151"/>
      <c r="M27" s="151"/>
      <c r="N27" s="151"/>
      <c r="O27" s="151"/>
      <c r="P27" s="151"/>
      <c r="Q27" s="151"/>
      <c r="R27" s="137"/>
      <c r="S27" s="142"/>
    </row>
    <row r="28" spans="2:19" s="6" customFormat="1" ht="12.75" customHeight="1">
      <c r="B28" s="591" t="s">
        <v>92</v>
      </c>
      <c r="C28" s="14" t="s">
        <v>131</v>
      </c>
      <c r="D28" s="52"/>
      <c r="E28" s="53"/>
      <c r="F28" s="595"/>
      <c r="G28" s="584"/>
      <c r="H28" s="586"/>
      <c r="J28" s="318"/>
      <c r="K28" s="161"/>
      <c r="L28" s="180" t="s">
        <v>246</v>
      </c>
      <c r="M28" s="151" t="s">
        <v>247</v>
      </c>
      <c r="N28" s="151"/>
      <c r="O28" s="151"/>
      <c r="P28" s="151"/>
      <c r="Q28" s="161"/>
      <c r="R28" s="137">
        <f>G35</f>
        <v>-493000</v>
      </c>
      <c r="S28" s="142"/>
    </row>
    <row r="29" spans="2:19" s="6" customFormat="1" ht="12.75" customHeight="1">
      <c r="B29" s="592"/>
      <c r="C29" s="45" t="s">
        <v>132</v>
      </c>
      <c r="D29" s="54"/>
      <c r="E29" s="55"/>
      <c r="F29" s="596"/>
      <c r="G29" s="585"/>
      <c r="H29" s="587"/>
      <c r="J29" s="318"/>
      <c r="K29" s="161"/>
      <c r="L29" s="180" t="s">
        <v>246</v>
      </c>
      <c r="M29" s="151" t="s">
        <v>248</v>
      </c>
      <c r="N29" s="151"/>
      <c r="O29" s="151"/>
      <c r="P29" s="151"/>
      <c r="Q29" s="161"/>
      <c r="R29" s="162"/>
      <c r="S29" s="142"/>
    </row>
    <row r="30" spans="2:19" s="6" customFormat="1" ht="12.75" customHeight="1">
      <c r="B30" s="480" t="s">
        <v>92</v>
      </c>
      <c r="C30" s="340" t="s">
        <v>133</v>
      </c>
      <c r="D30" s="341"/>
      <c r="E30" s="342"/>
      <c r="F30" s="343"/>
      <c r="G30" s="338">
        <f>G31+G33</f>
        <v>0</v>
      </c>
      <c r="H30" s="481">
        <f>H31+H33</f>
        <v>0</v>
      </c>
      <c r="J30" s="318"/>
      <c r="K30" s="161"/>
      <c r="L30" s="180" t="s">
        <v>246</v>
      </c>
      <c r="M30" s="151" t="s">
        <v>249</v>
      </c>
      <c r="N30" s="151"/>
      <c r="O30" s="151"/>
      <c r="P30" s="151"/>
      <c r="Q30" s="161"/>
      <c r="R30" s="162">
        <f>R28-R29</f>
        <v>-493000</v>
      </c>
      <c r="S30" s="142"/>
    </row>
    <row r="31" spans="2:19" s="6" customFormat="1" ht="12.75" customHeight="1">
      <c r="B31" s="483"/>
      <c r="C31" s="43"/>
      <c r="D31" s="593">
        <v>1</v>
      </c>
      <c r="E31" s="46" t="s">
        <v>135</v>
      </c>
      <c r="F31" s="595"/>
      <c r="G31" s="589"/>
      <c r="H31" s="597"/>
      <c r="J31" s="17"/>
      <c r="K31" s="161"/>
      <c r="L31" s="180" t="s">
        <v>246</v>
      </c>
      <c r="M31" s="151" t="s">
        <v>250</v>
      </c>
      <c r="N31" s="151"/>
      <c r="O31" s="151"/>
      <c r="P31" s="151"/>
      <c r="Q31" s="161"/>
      <c r="R31" s="162">
        <f>G37</f>
        <v>0</v>
      </c>
      <c r="S31" s="142"/>
    </row>
    <row r="32" spans="2:19" s="6" customFormat="1" ht="12.75" customHeight="1">
      <c r="B32" s="485"/>
      <c r="C32" s="44"/>
      <c r="D32" s="594"/>
      <c r="E32" s="47" t="s">
        <v>136</v>
      </c>
      <c r="F32" s="596"/>
      <c r="G32" s="590"/>
      <c r="H32" s="598"/>
      <c r="J32" s="319"/>
      <c r="K32" s="161"/>
      <c r="L32" s="197" t="s">
        <v>341</v>
      </c>
      <c r="M32" s="197"/>
      <c r="N32" s="197"/>
      <c r="O32" s="197"/>
      <c r="P32" s="197"/>
      <c r="Q32" s="197"/>
      <c r="R32" s="197"/>
      <c r="S32" s="142"/>
    </row>
    <row r="33" spans="2:19" s="6" customFormat="1" ht="12.75" customHeight="1">
      <c r="B33" s="482"/>
      <c r="C33" s="41"/>
      <c r="D33" s="48">
        <v>2</v>
      </c>
      <c r="E33" s="13" t="s">
        <v>134</v>
      </c>
      <c r="F33" s="119"/>
      <c r="G33" s="35"/>
      <c r="H33" s="451"/>
      <c r="J33" s="18"/>
      <c r="K33" s="138" t="s">
        <v>238</v>
      </c>
      <c r="L33" s="181" t="s">
        <v>342</v>
      </c>
      <c r="M33" s="142"/>
      <c r="N33" s="142"/>
      <c r="O33" s="142"/>
      <c r="P33" s="142"/>
      <c r="Q33" s="142"/>
      <c r="R33" s="141"/>
      <c r="S33" s="142"/>
    </row>
    <row r="34" spans="2:19" s="6" customFormat="1" ht="12.75" customHeight="1">
      <c r="B34" s="478" t="s">
        <v>92</v>
      </c>
      <c r="C34" s="442" t="s">
        <v>137</v>
      </c>
      <c r="D34" s="39"/>
      <c r="E34" s="40"/>
      <c r="F34" s="119"/>
      <c r="G34" s="38"/>
      <c r="H34" s="479"/>
      <c r="J34" s="318"/>
      <c r="K34" s="138" t="s">
        <v>238</v>
      </c>
      <c r="L34" s="181" t="s">
        <v>514</v>
      </c>
      <c r="M34" s="142"/>
      <c r="N34" s="142"/>
      <c r="O34" s="142"/>
      <c r="P34" s="142"/>
      <c r="Q34" s="142"/>
      <c r="R34" s="141"/>
      <c r="S34" s="142"/>
    </row>
    <row r="35" spans="2:19" s="6" customFormat="1" ht="12.75" customHeight="1">
      <c r="B35" s="486" t="s">
        <v>92</v>
      </c>
      <c r="C35" s="339" t="s">
        <v>138</v>
      </c>
      <c r="D35" s="326"/>
      <c r="E35" s="327"/>
      <c r="F35" s="328"/>
      <c r="G35" s="329">
        <f>G7+G8+G9+G10+G11+G14+G18+G19+G20+G21+G28+G30+G34</f>
        <v>-493000</v>
      </c>
      <c r="H35" s="487">
        <f>H7+H8+H9+H10+H11+H14+H18+H19+H20+H21+H28+H30+H34</f>
        <v>-217250</v>
      </c>
      <c r="J35" s="318"/>
      <c r="K35" s="138" t="s">
        <v>238</v>
      </c>
      <c r="L35" s="181" t="s">
        <v>523</v>
      </c>
      <c r="M35" s="142"/>
      <c r="N35" s="142"/>
      <c r="O35" s="142"/>
      <c r="P35" s="142"/>
      <c r="Q35" s="142"/>
      <c r="R35" s="141"/>
      <c r="S35" s="142"/>
    </row>
    <row r="36" spans="2:19" s="6" customFormat="1" ht="12.75" customHeight="1">
      <c r="B36" s="480" t="s">
        <v>92</v>
      </c>
      <c r="C36" s="340" t="s">
        <v>139</v>
      </c>
      <c r="D36" s="341"/>
      <c r="E36" s="342"/>
      <c r="F36" s="343"/>
      <c r="G36" s="338">
        <f>G37+G38++++G39</f>
        <v>0</v>
      </c>
      <c r="H36" s="481">
        <f>H37+H38++++H39</f>
        <v>0</v>
      </c>
      <c r="J36" s="318"/>
      <c r="K36" s="157"/>
      <c r="L36" s="181"/>
      <c r="M36" s="142"/>
      <c r="N36" s="142"/>
      <c r="O36" s="142"/>
      <c r="P36" s="142"/>
      <c r="Q36" s="142"/>
      <c r="R36" s="142"/>
      <c r="S36" s="142"/>
    </row>
    <row r="37" spans="2:19" s="6" customFormat="1" ht="12.75" customHeight="1" thickBot="1">
      <c r="B37" s="482"/>
      <c r="C37" s="41"/>
      <c r="D37" s="48">
        <v>1</v>
      </c>
      <c r="E37" s="13" t="s">
        <v>140</v>
      </c>
      <c r="F37" s="119"/>
      <c r="G37">
        <v>0</v>
      </c>
      <c r="H37" s="451"/>
      <c r="J37" s="18"/>
      <c r="K37" s="157"/>
      <c r="L37" s="511" t="s">
        <v>565</v>
      </c>
      <c r="M37" s="429"/>
      <c r="N37" s="142"/>
      <c r="O37" s="142"/>
      <c r="P37" s="142"/>
      <c r="Q37" s="142"/>
      <c r="R37" s="142"/>
      <c r="S37" s="142"/>
    </row>
    <row r="38" spans="2:19" s="6" customFormat="1" ht="12.75" customHeight="1" thickTop="1">
      <c r="B38" s="482"/>
      <c r="C38" s="41"/>
      <c r="D38" s="48">
        <v>2</v>
      </c>
      <c r="E38" s="13" t="s">
        <v>141</v>
      </c>
      <c r="F38" s="119"/>
      <c r="G38" s="35"/>
      <c r="H38" s="451"/>
      <c r="J38" s="18"/>
      <c r="K38" s="211" t="s">
        <v>547</v>
      </c>
      <c r="L38" s="430">
        <v>0</v>
      </c>
      <c r="M38" s="18">
        <f>G37</f>
        <v>0</v>
      </c>
      <c r="S38" s="142"/>
    </row>
    <row r="39" spans="2:19" s="6" customFormat="1" ht="12.75" customHeight="1">
      <c r="B39" s="482"/>
      <c r="C39" s="41"/>
      <c r="D39" s="48">
        <v>3</v>
      </c>
      <c r="E39" s="13" t="s">
        <v>142</v>
      </c>
      <c r="F39" s="119"/>
      <c r="G39" s="35"/>
      <c r="H39" s="451"/>
      <c r="J39" s="18"/>
      <c r="K39" s="211" t="s">
        <v>548</v>
      </c>
      <c r="L39" s="431">
        <f>Aktivet!H15</f>
        <v>0</v>
      </c>
      <c r="S39" s="142"/>
    </row>
    <row r="40" spans="2:19" s="6" customFormat="1" ht="12.75" customHeight="1">
      <c r="B40" s="488" t="s">
        <v>92</v>
      </c>
      <c r="C40" s="325" t="s">
        <v>143</v>
      </c>
      <c r="D40" s="326"/>
      <c r="E40" s="327"/>
      <c r="F40" s="328"/>
      <c r="G40" s="329">
        <f>G35-G36</f>
        <v>-493000</v>
      </c>
      <c r="H40" s="487">
        <f>H35-H36</f>
        <v>-217250</v>
      </c>
      <c r="J40" s="318"/>
      <c r="K40" s="211" t="s">
        <v>566</v>
      </c>
      <c r="L40" s="431">
        <f>SUM(L38:L39)</f>
        <v>0</v>
      </c>
      <c r="M40" s="18">
        <f>M38-L40</f>
        <v>0</v>
      </c>
      <c r="S40" s="142"/>
    </row>
    <row r="41" spans="2:19" s="6" customFormat="1" ht="12.75" customHeight="1">
      <c r="B41" s="478" t="s">
        <v>92</v>
      </c>
      <c r="C41" s="442" t="s">
        <v>144</v>
      </c>
      <c r="D41" s="39"/>
      <c r="E41" s="40"/>
      <c r="F41" s="119"/>
      <c r="G41" s="38"/>
      <c r="H41" s="479"/>
      <c r="J41" s="318"/>
      <c r="L41" s="431">
        <f>L40-M40</f>
        <v>0</v>
      </c>
      <c r="S41" s="142"/>
    </row>
    <row r="42" spans="2:19" s="6" customFormat="1" ht="12.75" customHeight="1">
      <c r="B42" s="482"/>
      <c r="C42" s="41"/>
      <c r="D42" s="39"/>
      <c r="E42" s="13" t="s">
        <v>145</v>
      </c>
      <c r="F42" s="119"/>
      <c r="G42" s="35"/>
      <c r="H42" s="451"/>
      <c r="S42" s="142"/>
    </row>
    <row r="43" spans="2:19" s="6" customFormat="1" ht="12.75" customHeight="1" thickBot="1">
      <c r="B43" s="489"/>
      <c r="C43" s="490"/>
      <c r="D43" s="491"/>
      <c r="E43" s="492" t="s">
        <v>146</v>
      </c>
      <c r="F43" s="456"/>
      <c r="G43" s="457"/>
      <c r="H43" s="458"/>
      <c r="J43" s="18"/>
      <c r="K43" s="157"/>
      <c r="L43" s="181"/>
      <c r="M43" s="515" t="s">
        <v>361</v>
      </c>
      <c r="N43" s="142"/>
      <c r="O43" s="142"/>
      <c r="P43" s="142"/>
      <c r="Q43" s="142"/>
      <c r="R43" s="142"/>
      <c r="S43" s="142"/>
    </row>
    <row r="44" spans="2:19" ht="12.75" customHeight="1">
      <c r="K44" s="182">
        <v>1</v>
      </c>
      <c r="L44" s="145" t="s">
        <v>362</v>
      </c>
      <c r="M44" s="183"/>
      <c r="N44" s="183"/>
      <c r="O44" s="183"/>
      <c r="P44" s="183"/>
      <c r="Q44" s="184"/>
      <c r="R44" s="185"/>
      <c r="S44" s="142"/>
    </row>
    <row r="45" spans="2:19" ht="12.75" customHeight="1">
      <c r="B45" s="588" t="s">
        <v>147</v>
      </c>
      <c r="C45" s="588"/>
      <c r="D45" s="588"/>
      <c r="E45" s="588"/>
      <c r="F45" s="588"/>
      <c r="G45" s="588"/>
      <c r="H45" s="588"/>
      <c r="K45" s="182">
        <v>2</v>
      </c>
      <c r="L45" s="145" t="s">
        <v>363</v>
      </c>
      <c r="M45" s="183"/>
      <c r="N45" s="183"/>
      <c r="O45" s="183"/>
      <c r="P45" s="183"/>
      <c r="Q45" s="184"/>
      <c r="R45" s="185"/>
      <c r="S45" s="142"/>
    </row>
    <row r="46" spans="2:19" ht="12.75" customHeight="1" thickBot="1">
      <c r="E46" s="2"/>
      <c r="G46" s="4"/>
      <c r="K46" s="182">
        <v>3</v>
      </c>
      <c r="L46" s="145" t="s">
        <v>367</v>
      </c>
      <c r="M46" s="183"/>
      <c r="N46" s="183"/>
      <c r="O46" s="183"/>
      <c r="P46" s="183"/>
      <c r="Q46" s="184"/>
      <c r="R46" s="185"/>
      <c r="S46" s="142"/>
    </row>
    <row r="47" spans="2:19" ht="12.75" customHeight="1" thickBot="1">
      <c r="B47" s="499" t="s">
        <v>2</v>
      </c>
      <c r="C47" s="583" t="s">
        <v>22</v>
      </c>
      <c r="D47" s="583"/>
      <c r="E47" s="583"/>
      <c r="F47" s="500"/>
      <c r="G47" s="501">
        <v>2018</v>
      </c>
      <c r="H47" s="502">
        <v>2017</v>
      </c>
      <c r="K47" s="182">
        <v>4</v>
      </c>
      <c r="L47" s="145"/>
      <c r="M47" s="183"/>
      <c r="N47" s="183"/>
      <c r="O47" s="183"/>
      <c r="P47" s="183"/>
      <c r="Q47" s="184"/>
      <c r="R47" s="185"/>
      <c r="S47" s="142"/>
    </row>
    <row r="48" spans="2:19" ht="12.75" customHeight="1">
      <c r="B48" s="493" t="s">
        <v>92</v>
      </c>
      <c r="C48" s="496" t="s">
        <v>143</v>
      </c>
      <c r="D48" s="497"/>
      <c r="E48" s="86"/>
      <c r="F48" s="498"/>
      <c r="G48" s="445">
        <f>G40</f>
        <v>-493000</v>
      </c>
      <c r="H48" s="494">
        <f>H40</f>
        <v>-217250</v>
      </c>
      <c r="J48" s="318"/>
      <c r="K48" s="182">
        <v>5</v>
      </c>
      <c r="L48" s="145"/>
      <c r="M48" s="183"/>
      <c r="N48" s="183"/>
      <c r="O48" s="183"/>
      <c r="P48" s="183"/>
      <c r="Q48" s="184"/>
      <c r="R48" s="185"/>
      <c r="S48" s="142"/>
    </row>
    <row r="49" spans="2:19" ht="12.75" customHeight="1">
      <c r="B49" s="478"/>
      <c r="C49" s="9" t="s">
        <v>148</v>
      </c>
      <c r="D49" s="8"/>
      <c r="E49" s="7"/>
      <c r="F49" s="117"/>
      <c r="G49" s="38"/>
      <c r="H49" s="479"/>
      <c r="J49" s="318"/>
      <c r="K49" s="182">
        <v>6</v>
      </c>
      <c r="L49" s="145"/>
      <c r="M49" s="183"/>
      <c r="N49" s="183"/>
      <c r="O49" s="183"/>
      <c r="P49" s="183"/>
      <c r="Q49" s="184"/>
      <c r="R49" s="185"/>
      <c r="S49" s="142"/>
    </row>
    <row r="50" spans="2:19" ht="12.75" customHeight="1">
      <c r="B50" s="503"/>
      <c r="C50" s="9" t="s">
        <v>149</v>
      </c>
      <c r="D50" s="8"/>
      <c r="E50" s="7"/>
      <c r="F50" s="117"/>
      <c r="G50" s="38"/>
      <c r="H50" s="479"/>
      <c r="J50" s="318"/>
      <c r="K50" s="182">
        <v>7</v>
      </c>
      <c r="L50" s="145"/>
      <c r="M50" s="183"/>
      <c r="N50" s="183"/>
      <c r="O50" s="183"/>
      <c r="P50" s="183"/>
      <c r="Q50" s="184"/>
      <c r="R50" s="185"/>
      <c r="S50" s="142"/>
    </row>
    <row r="51" spans="2:19" ht="12.75" customHeight="1">
      <c r="B51" s="503"/>
      <c r="C51" s="9" t="s">
        <v>150</v>
      </c>
      <c r="D51" s="8"/>
      <c r="E51" s="7"/>
      <c r="F51" s="117"/>
      <c r="G51" s="38"/>
      <c r="H51" s="479"/>
      <c r="J51" s="318"/>
      <c r="K51" s="404"/>
      <c r="L51" s="405"/>
      <c r="M51" s="406"/>
      <c r="N51" s="407"/>
      <c r="O51" s="408" t="s">
        <v>364</v>
      </c>
      <c r="P51" s="409"/>
      <c r="Q51" s="402"/>
      <c r="R51" s="403">
        <f>P6</f>
        <v>0</v>
      </c>
      <c r="S51" s="142"/>
    </row>
    <row r="52" spans="2:19" ht="12.75" customHeight="1">
      <c r="B52" s="503"/>
      <c r="C52" s="9" t="s">
        <v>151</v>
      </c>
      <c r="D52" s="8"/>
      <c r="E52" s="7"/>
      <c r="F52" s="117"/>
      <c r="G52" s="38"/>
      <c r="H52" s="479"/>
      <c r="J52" s="318"/>
      <c r="K52" s="144"/>
      <c r="L52" s="145" t="s">
        <v>365</v>
      </c>
      <c r="M52" s="183"/>
      <c r="N52" s="183"/>
      <c r="O52" s="183"/>
      <c r="P52" s="183"/>
      <c r="Q52" s="184"/>
      <c r="R52" s="186"/>
      <c r="S52" s="142"/>
    </row>
    <row r="53" spans="2:19" ht="12.75" customHeight="1">
      <c r="B53" s="503"/>
      <c r="C53" s="9" t="s">
        <v>152</v>
      </c>
      <c r="D53" s="8"/>
      <c r="E53" s="7"/>
      <c r="F53" s="117"/>
      <c r="G53" s="38"/>
      <c r="H53" s="479"/>
      <c r="J53" s="318"/>
      <c r="K53" s="182">
        <v>1</v>
      </c>
      <c r="L53" s="187" t="s">
        <v>366</v>
      </c>
      <c r="M53" s="183"/>
      <c r="N53" s="183"/>
      <c r="O53" s="183"/>
      <c r="P53" s="183"/>
      <c r="Q53" s="188" t="s">
        <v>371</v>
      </c>
      <c r="R53" s="186">
        <f>Aktivet!P58</f>
        <v>0</v>
      </c>
      <c r="S53" s="142"/>
    </row>
    <row r="54" spans="2:19" ht="12.75" customHeight="1">
      <c r="B54" s="480" t="s">
        <v>92</v>
      </c>
      <c r="C54" s="334" t="s">
        <v>153</v>
      </c>
      <c r="D54" s="335"/>
      <c r="E54" s="336"/>
      <c r="F54" s="337"/>
      <c r="G54" s="338">
        <f>G50+G51+G52+G53</f>
        <v>0</v>
      </c>
      <c r="H54" s="481">
        <f>H50+H51+H52+H53</f>
        <v>0</v>
      </c>
      <c r="J54" s="318"/>
      <c r="K54" s="182">
        <v>2</v>
      </c>
      <c r="L54" s="187" t="s">
        <v>368</v>
      </c>
      <c r="M54" s="183"/>
      <c r="N54" s="183"/>
      <c r="O54" s="183"/>
      <c r="P54" s="183"/>
      <c r="Q54" s="188" t="s">
        <v>371</v>
      </c>
      <c r="R54" s="186">
        <f>Q10</f>
        <v>0</v>
      </c>
      <c r="S54" s="142"/>
    </row>
    <row r="55" spans="2:19" ht="12.75" customHeight="1">
      <c r="B55" s="488" t="s">
        <v>92</v>
      </c>
      <c r="C55" s="330" t="s">
        <v>154</v>
      </c>
      <c r="D55" s="331"/>
      <c r="E55" s="332"/>
      <c r="F55" s="333"/>
      <c r="G55" s="329">
        <f>G48+G54</f>
        <v>-493000</v>
      </c>
      <c r="H55" s="487">
        <f>H48+H54</f>
        <v>-217250</v>
      </c>
      <c r="J55" s="318"/>
      <c r="K55" s="182">
        <v>3</v>
      </c>
      <c r="L55" s="187" t="s">
        <v>256</v>
      </c>
      <c r="M55" s="183"/>
      <c r="N55" s="183"/>
      <c r="O55" s="183"/>
      <c r="P55" s="183"/>
      <c r="Q55" s="188" t="s">
        <v>371</v>
      </c>
      <c r="R55" s="186"/>
      <c r="S55" s="142"/>
    </row>
    <row r="56" spans="2:19" ht="12.75" customHeight="1">
      <c r="B56" s="478" t="s">
        <v>92</v>
      </c>
      <c r="C56" s="9" t="s">
        <v>155</v>
      </c>
      <c r="D56" s="8"/>
      <c r="E56" s="7"/>
      <c r="F56" s="117"/>
      <c r="G56" s="38"/>
      <c r="H56" s="479"/>
      <c r="K56" s="182">
        <v>4</v>
      </c>
      <c r="L56" s="187" t="s">
        <v>369</v>
      </c>
      <c r="M56" s="183"/>
      <c r="N56" s="183"/>
      <c r="O56" s="183"/>
      <c r="P56" s="183"/>
      <c r="Q56" s="188" t="s">
        <v>371</v>
      </c>
      <c r="R56" s="186"/>
      <c r="S56" s="142"/>
    </row>
    <row r="57" spans="2:19" ht="12.75" customHeight="1">
      <c r="B57" s="503"/>
      <c r="C57" s="9"/>
      <c r="D57" s="8"/>
      <c r="E57" s="13" t="s">
        <v>145</v>
      </c>
      <c r="F57" s="120"/>
      <c r="G57" s="10"/>
      <c r="H57" s="504"/>
      <c r="K57" s="182">
        <v>5</v>
      </c>
      <c r="L57" s="187" t="s">
        <v>370</v>
      </c>
      <c r="M57" s="183"/>
      <c r="N57" s="183"/>
      <c r="O57" s="183"/>
      <c r="P57" s="183"/>
      <c r="Q57" s="188" t="s">
        <v>371</v>
      </c>
      <c r="R57" s="186"/>
      <c r="S57" s="142"/>
    </row>
    <row r="58" spans="2:19" ht="12.75" customHeight="1" thickBot="1">
      <c r="B58" s="505"/>
      <c r="C58" s="506"/>
      <c r="D58" s="507"/>
      <c r="E58" s="492" t="s">
        <v>146</v>
      </c>
      <c r="F58" s="508"/>
      <c r="G58" s="509"/>
      <c r="H58" s="510"/>
      <c r="K58" s="182">
        <v>6</v>
      </c>
      <c r="L58" s="187" t="s">
        <v>370</v>
      </c>
      <c r="M58" s="183"/>
      <c r="N58" s="183"/>
      <c r="O58" s="183"/>
      <c r="P58" s="183"/>
      <c r="Q58" s="188" t="s">
        <v>371</v>
      </c>
      <c r="R58" s="186"/>
      <c r="S58" s="142"/>
    </row>
    <row r="59" spans="2:19" ht="15.6">
      <c r="K59" s="90"/>
      <c r="L59" s="318"/>
      <c r="M59" s="182"/>
      <c r="N59" s="198" t="s">
        <v>372</v>
      </c>
      <c r="P59" s="199"/>
      <c r="Q59" s="184"/>
      <c r="R59" s="186">
        <f>P6</f>
        <v>0</v>
      </c>
      <c r="S59" s="142"/>
    </row>
    <row r="60" spans="2:19" ht="15.6">
      <c r="K60" s="182"/>
      <c r="L60" s="50" t="s">
        <v>373</v>
      </c>
      <c r="M60" s="183"/>
      <c r="N60" s="183"/>
      <c r="O60" s="183"/>
      <c r="P60" s="183" t="s">
        <v>461</v>
      </c>
      <c r="Q60" s="184"/>
      <c r="R60" s="186">
        <f>Q10</f>
        <v>0</v>
      </c>
      <c r="S60" s="142"/>
    </row>
    <row r="61" spans="2:19" ht="15.6">
      <c r="L61" s="401"/>
      <c r="M61" s="410" t="s">
        <v>374</v>
      </c>
      <c r="N61" s="411"/>
      <c r="O61" s="411"/>
      <c r="P61" s="411"/>
      <c r="Q61" s="412"/>
      <c r="R61" s="413">
        <f>SUM(R59:R60)</f>
        <v>0</v>
      </c>
      <c r="S61" s="142"/>
    </row>
    <row r="62" spans="2:19" ht="15.6">
      <c r="K62" s="182"/>
      <c r="L62" s="50" t="s">
        <v>375</v>
      </c>
      <c r="M62" s="183"/>
      <c r="N62" s="183"/>
      <c r="O62" s="183"/>
      <c r="P62" s="183"/>
      <c r="Q62" s="184"/>
      <c r="R62" s="186"/>
      <c r="S62" s="142"/>
    </row>
    <row r="63" spans="2:19" ht="15.6">
      <c r="K63" s="182">
        <v>1</v>
      </c>
      <c r="L63" s="187" t="s">
        <v>376</v>
      </c>
      <c r="M63" s="183"/>
      <c r="N63" s="183"/>
      <c r="O63" s="183"/>
      <c r="P63" s="183"/>
      <c r="Q63" s="184"/>
      <c r="R63" s="186">
        <f>G12</f>
        <v>0</v>
      </c>
      <c r="S63" s="142"/>
    </row>
    <row r="64" spans="2:19" ht="15.6">
      <c r="K64" s="182">
        <v>2</v>
      </c>
      <c r="L64" s="187" t="s">
        <v>377</v>
      </c>
      <c r="M64" s="183"/>
      <c r="N64" s="183"/>
      <c r="O64" s="183"/>
      <c r="P64" s="183"/>
      <c r="Q64" s="184"/>
      <c r="R64" s="436">
        <f>G20</f>
        <v>-142900</v>
      </c>
    </row>
    <row r="65" spans="11:18" ht="15.6">
      <c r="K65" s="182">
        <v>3</v>
      </c>
      <c r="L65" s="187" t="s">
        <v>378</v>
      </c>
      <c r="M65" s="183"/>
      <c r="N65" s="183"/>
      <c r="O65" s="183"/>
      <c r="P65" s="183"/>
      <c r="Q65" s="184"/>
      <c r="R65" s="186"/>
    </row>
    <row r="66" spans="11:18" ht="15.6">
      <c r="K66" s="182">
        <v>4</v>
      </c>
      <c r="L66" s="187" t="s">
        <v>379</v>
      </c>
      <c r="M66" s="183"/>
      <c r="N66" s="183"/>
      <c r="O66" s="183"/>
      <c r="P66" s="183"/>
      <c r="Q66" s="184"/>
      <c r="R66" s="186"/>
    </row>
    <row r="67" spans="11:18" ht="15.6">
      <c r="K67" s="200"/>
      <c r="L67" s="187" t="s">
        <v>381</v>
      </c>
      <c r="M67" s="183"/>
      <c r="N67" s="183"/>
      <c r="O67" s="183"/>
      <c r="P67" s="183"/>
      <c r="Q67" s="184"/>
      <c r="R67" s="146">
        <f>R63+R65-R66</f>
        <v>0</v>
      </c>
    </row>
    <row r="68" spans="11:18" ht="15.6">
      <c r="K68" s="200"/>
      <c r="L68" s="50" t="s">
        <v>380</v>
      </c>
      <c r="M68" s="183"/>
      <c r="N68" s="183"/>
      <c r="O68" s="183"/>
      <c r="P68" s="183"/>
      <c r="Q68" s="184"/>
      <c r="R68" s="146">
        <f>R61-R67</f>
        <v>0</v>
      </c>
    </row>
    <row r="70" spans="11:18" customFormat="1" ht="13.2"/>
    <row r="71" spans="11:18" customFormat="1" ht="13.2"/>
    <row r="72" spans="11:18" customFormat="1" ht="13.2"/>
    <row r="73" spans="11:18" customFormat="1" ht="13.2"/>
    <row r="74" spans="11:18" customFormat="1" ht="13.2"/>
    <row r="75" spans="11:18" customFormat="1" ht="13.2"/>
    <row r="76" spans="11:18" customFormat="1" ht="13.2"/>
    <row r="77" spans="11:18" customFormat="1" ht="13.2"/>
    <row r="78" spans="11:18" customFormat="1" ht="13.2"/>
    <row r="79" spans="11:18" customFormat="1" ht="13.2"/>
    <row r="80" spans="11:18" customFormat="1" ht="13.2"/>
    <row r="81" customFormat="1" ht="13.2"/>
    <row r="82" customFormat="1" ht="13.2"/>
    <row r="83" customFormat="1" ht="13.2"/>
    <row r="84" customFormat="1" ht="13.2"/>
    <row r="85" customFormat="1" ht="13.2"/>
    <row r="86" customFormat="1" ht="13.2"/>
    <row r="87" customFormat="1" ht="13.2"/>
    <row r="88" customFormat="1" ht="13.2"/>
    <row r="89" customFormat="1" ht="13.2"/>
    <row r="90" customFormat="1" ht="13.2"/>
    <row r="91" customFormat="1" ht="13.2"/>
    <row r="92" customFormat="1" ht="13.2"/>
    <row r="93" customFormat="1" ht="13.2"/>
    <row r="94" customFormat="1" ht="13.2"/>
    <row r="95" customFormat="1" ht="13.2"/>
    <row r="96" customFormat="1" ht="13.2"/>
    <row r="97" customFormat="1" ht="13.2"/>
    <row r="98" customFormat="1" ht="13.2"/>
    <row r="99" customFormat="1" ht="13.2"/>
    <row r="100" customFormat="1" ht="13.2"/>
    <row r="101" customFormat="1" ht="13.2"/>
    <row r="102" customFormat="1" ht="13.2"/>
    <row r="103" customFormat="1" ht="13.2"/>
    <row r="104" customFormat="1" ht="13.2"/>
    <row r="105" customFormat="1" ht="13.2"/>
    <row r="106" customFormat="1" ht="13.2"/>
    <row r="107" customFormat="1" ht="13.2"/>
    <row r="108" customFormat="1" ht="13.2"/>
    <row r="109" customFormat="1" ht="13.2"/>
    <row r="110" customFormat="1" ht="13.2"/>
    <row r="111" customFormat="1" ht="13.2"/>
    <row r="112" customFormat="1" ht="13.2"/>
    <row r="113" customFormat="1" ht="13.2"/>
    <row r="114" customFormat="1" ht="13.2"/>
    <row r="115" customFormat="1" ht="13.2"/>
    <row r="116" customFormat="1" ht="13.2"/>
    <row r="117" customFormat="1" ht="13.2"/>
    <row r="118" customFormat="1" ht="13.2"/>
    <row r="119" customFormat="1" ht="13.2"/>
    <row r="120" customFormat="1" ht="13.2"/>
    <row r="121" customFormat="1" ht="13.2"/>
    <row r="122" customFormat="1" ht="13.2"/>
    <row r="123" customFormat="1" ht="13.2"/>
    <row r="124" customFormat="1" ht="13.2"/>
    <row r="125" customFormat="1" ht="13.2"/>
    <row r="126" customFormat="1" ht="13.2"/>
    <row r="127" customFormat="1" ht="13.2"/>
    <row r="128" customFormat="1" ht="13.2"/>
    <row r="129" customFormat="1" ht="13.2"/>
    <row r="130" customFormat="1" ht="13.2"/>
    <row r="131" customFormat="1" ht="13.2"/>
    <row r="132" customFormat="1" ht="13.2"/>
    <row r="133" customFormat="1" ht="13.2"/>
    <row r="134" customFormat="1" ht="13.2"/>
    <row r="135" customFormat="1" ht="13.2"/>
    <row r="136" customFormat="1" ht="13.2"/>
    <row r="137" customFormat="1" ht="13.2"/>
    <row r="138" customFormat="1" ht="13.2"/>
    <row r="139" customFormat="1" ht="13.2"/>
    <row r="140" customFormat="1" ht="13.2"/>
    <row r="141" customFormat="1" ht="13.2"/>
    <row r="142" customFormat="1" ht="13.2"/>
    <row r="143" customFormat="1" ht="13.2"/>
    <row r="144" customFormat="1" ht="13.2"/>
    <row r="145" customFormat="1" ht="13.2"/>
    <row r="146" customFormat="1" ht="13.2"/>
    <row r="147" customFormat="1" ht="13.2"/>
    <row r="148" customFormat="1" ht="13.2"/>
    <row r="149" customFormat="1" ht="13.2"/>
    <row r="150" customFormat="1" ht="13.2"/>
    <row r="151" customFormat="1" ht="13.2"/>
    <row r="152" customFormat="1" ht="13.2"/>
    <row r="153" customFormat="1" ht="13.2"/>
    <row r="154" customFormat="1" ht="13.2"/>
    <row r="155" customFormat="1" ht="13.2"/>
    <row r="156" customFormat="1" ht="13.2"/>
    <row r="157" customFormat="1" ht="13.2"/>
    <row r="158" customFormat="1" ht="13.2"/>
    <row r="159" customFormat="1" ht="13.2"/>
    <row r="160" customFormat="1" ht="13.2"/>
    <row r="161" customFormat="1" ht="13.2"/>
    <row r="162" customFormat="1" ht="13.2"/>
    <row r="163" customFormat="1" ht="13.2"/>
    <row r="164" customFormat="1" ht="13.2"/>
    <row r="165" customFormat="1" ht="13.2"/>
    <row r="166" customFormat="1" ht="13.2"/>
    <row r="167" customFormat="1" ht="13.2"/>
    <row r="168" customFormat="1" ht="13.2"/>
    <row r="169" customFormat="1" ht="13.2"/>
    <row r="170" customFormat="1" ht="13.2"/>
    <row r="171" customFormat="1" ht="13.2"/>
    <row r="172" customFormat="1" ht="13.2"/>
    <row r="173" customFormat="1" ht="13.2"/>
    <row r="174" customFormat="1" ht="13.2"/>
    <row r="175" customFormat="1" ht="13.2"/>
    <row r="176" customFormat="1" ht="13.2"/>
    <row r="177" customFormat="1" ht="13.2"/>
    <row r="178" customFormat="1" ht="13.2"/>
    <row r="179" customFormat="1" ht="13.2"/>
    <row r="180" customFormat="1" ht="13.2"/>
    <row r="181" customFormat="1" ht="13.2"/>
    <row r="182" customFormat="1" ht="13.2"/>
    <row r="183" customFormat="1" ht="13.2"/>
    <row r="184" customFormat="1" ht="13.2"/>
    <row r="185" customFormat="1" ht="13.2"/>
    <row r="186" customFormat="1" ht="13.2"/>
    <row r="187" customFormat="1" ht="13.2"/>
    <row r="188" customFormat="1" ht="13.2"/>
    <row r="189" customFormat="1" ht="13.2"/>
    <row r="190" customFormat="1" ht="13.2"/>
    <row r="191" customFormat="1" ht="13.2"/>
    <row r="192" customFormat="1" ht="13.2"/>
    <row r="193" customFormat="1" ht="13.2"/>
    <row r="194" customFormat="1" ht="13.2"/>
    <row r="195" customFormat="1" ht="13.2"/>
    <row r="196" customFormat="1" ht="13.2"/>
    <row r="197" customFormat="1" ht="13.2"/>
    <row r="198" customFormat="1" ht="13.2"/>
    <row r="199" customFormat="1" ht="13.2"/>
    <row r="200" customFormat="1" ht="13.2"/>
    <row r="201" customFormat="1" ht="13.2"/>
    <row r="202" customFormat="1" ht="13.2"/>
    <row r="203" customFormat="1" ht="13.2"/>
    <row r="204" customFormat="1" ht="13.2"/>
    <row r="205" customFormat="1" ht="13.2"/>
    <row r="206" customFormat="1" ht="13.2"/>
    <row r="207" customFormat="1" ht="13.2"/>
    <row r="208" customFormat="1" ht="13.2"/>
    <row r="209" customFormat="1" ht="13.2"/>
    <row r="210" customFormat="1" ht="13.2"/>
    <row r="211" customFormat="1" ht="13.2"/>
    <row r="212" customFormat="1" ht="13.2"/>
    <row r="213" customFormat="1" ht="13.2"/>
    <row r="214" customFormat="1" ht="13.2"/>
    <row r="215" customFormat="1" ht="13.2"/>
    <row r="216" customFormat="1" ht="13.2"/>
    <row r="217" customFormat="1" ht="13.2"/>
    <row r="218" customFormat="1" ht="13.2"/>
    <row r="219" customFormat="1" ht="13.2"/>
    <row r="220" customFormat="1" ht="13.2"/>
    <row r="221" customFormat="1" ht="13.2"/>
    <row r="222" customFormat="1" ht="13.2"/>
    <row r="223" customFormat="1" ht="13.2"/>
    <row r="224" customFormat="1" ht="13.2"/>
    <row r="225" customFormat="1" ht="13.2"/>
    <row r="226" customFormat="1" ht="13.2"/>
    <row r="227" customFormat="1" ht="13.2"/>
    <row r="228" customFormat="1" ht="13.2"/>
    <row r="229" customFormat="1" ht="13.2"/>
    <row r="230" customFormat="1" ht="13.2"/>
    <row r="231" customFormat="1" ht="13.2"/>
    <row r="232" customFormat="1" ht="13.2"/>
    <row r="233" customFormat="1" ht="13.2"/>
    <row r="234" customFormat="1" ht="13.2"/>
    <row r="235" customFormat="1" ht="13.2"/>
    <row r="236" customFormat="1" ht="13.2"/>
    <row r="237" customFormat="1" ht="13.2"/>
    <row r="238" customFormat="1" ht="13.2"/>
    <row r="239" customFormat="1" ht="13.2"/>
    <row r="240" customFormat="1" ht="13.2"/>
    <row r="241" customFormat="1" ht="13.2"/>
    <row r="242" customFormat="1" ht="13.2"/>
    <row r="243" customFormat="1" ht="13.2"/>
    <row r="244" customFormat="1" ht="13.2"/>
    <row r="245" customFormat="1" ht="13.2"/>
    <row r="246" customFormat="1" ht="13.2"/>
    <row r="247" customFormat="1" ht="13.2"/>
    <row r="248" customFormat="1" ht="13.2"/>
    <row r="249" customFormat="1" ht="13.2"/>
    <row r="250" customFormat="1" ht="13.2"/>
    <row r="251" customFormat="1" ht="13.2"/>
    <row r="252" customFormat="1" ht="13.2"/>
    <row r="253" customFormat="1" ht="13.2"/>
    <row r="254" customFormat="1" ht="13.2"/>
    <row r="255" customFormat="1" ht="13.2"/>
    <row r="256" customFormat="1" ht="13.2"/>
    <row r="257" customFormat="1" ht="13.2"/>
    <row r="258" customFormat="1" ht="13.2"/>
    <row r="259" customFormat="1" ht="13.2"/>
    <row r="260" customFormat="1" ht="13.2"/>
    <row r="261" customFormat="1" ht="13.2"/>
    <row r="262" customFormat="1" ht="13.2"/>
    <row r="263" customFormat="1" ht="13.2"/>
    <row r="264" customFormat="1" ht="13.2"/>
    <row r="265" customFormat="1" ht="13.2"/>
    <row r="266" customFormat="1" ht="13.2"/>
    <row r="267" customFormat="1" ht="13.2"/>
    <row r="268" customFormat="1" ht="13.2"/>
    <row r="269" customFormat="1" ht="13.2"/>
    <row r="270" customFormat="1" ht="13.2"/>
    <row r="271" customFormat="1" ht="13.2"/>
    <row r="272" customFormat="1" ht="13.2"/>
    <row r="273" customFormat="1" ht="13.2"/>
    <row r="274" customFormat="1" ht="13.2"/>
    <row r="275" customFormat="1" ht="13.2"/>
    <row r="276" customFormat="1" ht="13.2"/>
    <row r="277" customFormat="1" ht="13.2"/>
    <row r="278" customFormat="1" ht="13.2"/>
    <row r="279" customFormat="1" ht="13.2"/>
    <row r="280" customFormat="1" ht="13.2"/>
    <row r="281" customFormat="1" ht="13.2"/>
    <row r="282" customFormat="1" ht="13.2"/>
    <row r="283" customFormat="1" ht="13.2"/>
    <row r="284" customFormat="1" ht="13.2"/>
    <row r="285" customFormat="1" ht="13.2"/>
    <row r="286" customFormat="1" ht="13.2"/>
    <row r="287" customFormat="1" ht="13.2"/>
    <row r="288" customFormat="1" ht="13.2"/>
    <row r="289" customFormat="1" ht="13.2"/>
    <row r="290" customFormat="1" ht="13.2"/>
    <row r="291" customFormat="1" ht="13.2"/>
    <row r="292" customFormat="1" ht="13.2"/>
    <row r="293" customFormat="1" ht="13.2"/>
    <row r="294" customFormat="1" ht="13.2"/>
    <row r="295" customFormat="1" ht="13.2"/>
    <row r="296" customFormat="1" ht="13.2"/>
    <row r="297" customFormat="1" ht="13.2"/>
    <row r="298" customFormat="1" ht="13.2"/>
    <row r="299" customFormat="1" ht="13.2"/>
    <row r="300" customFormat="1" ht="13.2"/>
    <row r="301" customFormat="1" ht="13.2"/>
    <row r="302" customFormat="1" ht="13.2"/>
    <row r="303" customFormat="1" ht="13.2"/>
    <row r="304" customFormat="1" ht="13.2"/>
    <row r="305" customFormat="1" ht="13.2"/>
    <row r="306" customFormat="1" ht="13.2"/>
    <row r="307" customFormat="1" ht="13.2"/>
    <row r="308" customFormat="1" ht="13.2"/>
    <row r="309" customFormat="1" ht="13.2"/>
    <row r="310" customFormat="1" ht="13.2"/>
    <row r="311" customFormat="1" ht="13.2"/>
    <row r="312" customFormat="1" ht="13.2"/>
    <row r="313" customFormat="1" ht="13.2"/>
    <row r="314" customFormat="1" ht="13.2"/>
    <row r="315" customFormat="1" ht="13.2"/>
    <row r="316" customFormat="1" ht="13.2"/>
    <row r="317" customFormat="1" ht="13.2"/>
    <row r="318" customFormat="1" ht="13.2"/>
    <row r="319" customFormat="1" ht="13.2"/>
    <row r="320" customFormat="1" ht="13.2"/>
    <row r="321" customFormat="1" ht="13.2"/>
    <row r="322" customFormat="1" ht="13.2"/>
    <row r="323" customFormat="1" ht="13.2"/>
    <row r="324" customFormat="1" ht="13.2"/>
    <row r="325" customFormat="1" ht="13.2"/>
    <row r="326" customFormat="1" ht="13.2"/>
    <row r="327" customFormat="1" ht="13.2"/>
    <row r="328" customFormat="1" ht="13.2"/>
    <row r="329" customFormat="1" ht="13.2"/>
    <row r="330" customFormat="1" ht="13.2"/>
    <row r="331" customFormat="1" ht="13.2"/>
    <row r="332" customFormat="1" ht="13.2"/>
    <row r="333" customFormat="1" ht="13.2"/>
    <row r="334" customFormat="1" ht="13.2"/>
    <row r="335" customFormat="1" ht="13.2"/>
    <row r="336" customFormat="1" ht="13.2"/>
    <row r="337" customFormat="1" ht="13.2"/>
    <row r="338" customFormat="1" ht="13.2"/>
    <row r="339" customFormat="1" ht="13.2"/>
    <row r="340" customFormat="1" ht="13.2"/>
    <row r="341" customFormat="1" ht="13.2"/>
    <row r="342" customFormat="1" ht="13.2"/>
    <row r="343" customFormat="1" ht="13.2"/>
    <row r="344" customFormat="1" ht="13.2"/>
    <row r="345" customFormat="1" ht="13.2"/>
    <row r="346" customFormat="1" ht="13.2"/>
    <row r="347" customFormat="1" ht="13.2"/>
    <row r="348" customFormat="1" ht="13.2"/>
    <row r="349" customFormat="1" ht="13.2"/>
    <row r="350" customFormat="1" ht="13.2"/>
    <row r="351" customFormat="1" ht="13.2"/>
    <row r="352" customFormat="1" ht="13.2"/>
    <row r="353" customFormat="1" ht="13.2"/>
    <row r="354" customFormat="1" ht="13.2"/>
    <row r="355" customFormat="1" ht="13.2"/>
    <row r="356" customFormat="1" ht="13.2"/>
    <row r="357" customFormat="1" ht="13.2"/>
    <row r="358" customFormat="1" ht="13.2"/>
    <row r="359" customFormat="1" ht="13.2"/>
    <row r="360" customFormat="1" ht="13.2"/>
    <row r="361" customFormat="1" ht="13.2"/>
    <row r="362" customFormat="1" ht="13.2"/>
    <row r="363" customFormat="1" ht="13.2"/>
    <row r="364" customFormat="1" ht="13.2"/>
    <row r="365" customFormat="1" ht="13.2"/>
    <row r="366" customFormat="1" ht="13.2"/>
    <row r="367" customFormat="1" ht="13.2"/>
    <row r="368" customFormat="1" ht="13.2"/>
    <row r="369" customFormat="1" ht="13.2"/>
    <row r="370" customFormat="1" ht="13.2"/>
    <row r="371" customFormat="1" ht="13.2"/>
    <row r="372" customFormat="1" ht="13.2"/>
    <row r="373" customFormat="1" ht="13.2"/>
    <row r="374" customFormat="1" ht="13.2"/>
    <row r="375" customFormat="1" ht="13.2"/>
    <row r="376" customFormat="1" ht="13.2"/>
    <row r="377" customFormat="1" ht="13.2"/>
    <row r="378" customFormat="1" ht="13.2"/>
    <row r="379" customFormat="1" ht="13.2"/>
    <row r="380" customFormat="1" ht="13.2"/>
    <row r="381" customFormat="1" ht="13.2"/>
    <row r="382" customFormat="1" ht="13.2"/>
    <row r="383" customFormat="1" ht="13.2"/>
    <row r="384" customFormat="1" ht="13.2"/>
    <row r="385" customFormat="1" ht="13.2"/>
    <row r="386" customFormat="1" ht="13.2"/>
    <row r="387" customFormat="1" ht="13.2"/>
    <row r="388" customFormat="1" ht="13.2"/>
    <row r="389" customFormat="1" ht="13.2"/>
    <row r="390" customFormat="1" ht="13.2"/>
    <row r="391" customFormat="1" ht="13.2"/>
    <row r="392" customFormat="1" ht="13.2"/>
    <row r="393" customFormat="1" ht="13.2"/>
    <row r="394" customFormat="1" ht="13.2"/>
    <row r="395" customFormat="1" ht="13.2"/>
    <row r="396" customFormat="1" ht="13.2"/>
    <row r="397" customFormat="1" ht="13.2"/>
    <row r="398" customFormat="1" ht="13.2"/>
    <row r="399" customFormat="1" ht="13.2"/>
    <row r="400" customFormat="1" ht="13.2"/>
    <row r="401" customFormat="1" ht="13.2"/>
    <row r="402" customFormat="1" ht="13.2"/>
    <row r="403" customFormat="1" ht="13.2"/>
    <row r="404" customFormat="1" ht="13.2"/>
    <row r="405" customFormat="1" ht="13.2"/>
    <row r="406" customFormat="1" ht="13.2"/>
    <row r="407" customFormat="1" ht="13.2"/>
    <row r="408" customFormat="1" ht="13.2"/>
    <row r="409" customFormat="1" ht="13.2"/>
    <row r="410" customFormat="1" ht="13.2"/>
    <row r="411" customFormat="1" ht="13.2"/>
    <row r="412" customFormat="1" ht="13.2"/>
    <row r="413" customFormat="1" ht="13.2"/>
    <row r="414" customFormat="1" ht="13.2"/>
    <row r="415" customFormat="1" ht="13.2"/>
    <row r="416" customFormat="1" ht="13.2"/>
    <row r="417" customFormat="1" ht="13.2"/>
    <row r="418" customFormat="1" ht="13.2"/>
    <row r="419" customFormat="1" ht="13.2"/>
    <row r="420" customFormat="1" ht="13.2"/>
    <row r="421" customFormat="1" ht="13.2"/>
    <row r="422" customFormat="1" ht="13.2"/>
    <row r="423" customFormat="1" ht="13.2"/>
    <row r="424" customFormat="1" ht="13.2"/>
    <row r="425" customFormat="1" ht="13.2"/>
    <row r="426" customFormat="1" ht="13.2"/>
    <row r="427" customFormat="1" ht="13.2"/>
    <row r="428" customFormat="1" ht="13.2"/>
    <row r="429" customFormat="1" ht="13.2"/>
    <row r="430" customFormat="1" ht="13.2"/>
    <row r="431" customFormat="1" ht="13.2"/>
    <row r="432" customFormat="1" ht="13.2"/>
    <row r="433" customFormat="1" ht="13.2"/>
    <row r="434" customFormat="1" ht="13.2"/>
    <row r="435" customFormat="1" ht="13.2"/>
    <row r="436" customFormat="1" ht="13.2"/>
    <row r="437" customFormat="1" ht="13.2"/>
    <row r="438" customFormat="1" ht="13.2"/>
    <row r="439" customFormat="1" ht="13.2"/>
    <row r="440" customFormat="1" ht="13.2"/>
    <row r="441" customFormat="1" ht="13.2"/>
    <row r="442" customFormat="1" ht="13.2"/>
    <row r="443" customFormat="1" ht="13.2"/>
    <row r="444" customFormat="1" ht="13.2"/>
    <row r="445" customFormat="1" ht="13.2"/>
    <row r="446" customFormat="1" ht="13.2"/>
    <row r="447" customFormat="1" ht="13.2"/>
    <row r="448" customFormat="1" ht="13.2"/>
    <row r="449" customFormat="1" ht="13.2"/>
    <row r="450" customFormat="1" ht="13.2"/>
    <row r="451" customFormat="1" ht="13.2"/>
    <row r="452" customFormat="1" ht="13.2"/>
    <row r="453" customFormat="1" ht="13.2"/>
    <row r="454" customFormat="1" ht="13.2"/>
    <row r="455" customFormat="1" ht="13.2"/>
    <row r="456" customFormat="1" ht="13.2"/>
    <row r="457" customFormat="1" ht="13.2"/>
    <row r="458" customFormat="1" ht="13.2"/>
    <row r="459" customFormat="1" ht="13.2"/>
    <row r="460" customFormat="1" ht="13.2"/>
    <row r="461" customFormat="1" ht="13.2"/>
    <row r="462" customFormat="1" ht="13.2"/>
    <row r="463" customFormat="1" ht="13.2"/>
    <row r="464" customFormat="1" ht="13.2"/>
    <row r="465" customFormat="1" ht="13.2"/>
    <row r="466" customFormat="1" ht="13.2"/>
    <row r="467" customFormat="1" ht="13.2"/>
    <row r="468" customFormat="1" ht="13.2"/>
    <row r="469" customFormat="1" ht="13.2"/>
    <row r="470" customFormat="1" ht="13.2"/>
    <row r="471" customFormat="1" ht="13.2"/>
    <row r="472" customFormat="1" ht="13.2"/>
    <row r="473" customFormat="1" ht="13.2"/>
    <row r="474" customFormat="1" ht="13.2"/>
    <row r="475" customFormat="1" ht="13.2"/>
    <row r="476" customFormat="1" ht="13.2"/>
    <row r="477" customFormat="1" ht="13.2"/>
    <row r="478" customFormat="1" ht="13.2"/>
    <row r="479" customFormat="1" ht="13.2"/>
    <row r="480" customFormat="1" ht="13.2"/>
    <row r="481" customFormat="1" ht="13.2"/>
    <row r="482" customFormat="1" ht="13.2"/>
    <row r="483" customFormat="1" ht="13.2"/>
    <row r="484" customFormat="1" ht="13.2"/>
    <row r="485" customFormat="1" ht="13.2"/>
    <row r="486" customFormat="1" ht="13.2"/>
    <row r="487" customFormat="1" ht="13.2"/>
    <row r="488" customFormat="1" ht="13.2"/>
    <row r="489" customFormat="1" ht="13.2"/>
    <row r="490" customFormat="1" ht="13.2"/>
    <row r="491" customFormat="1" ht="13.2"/>
    <row r="492" customFormat="1" ht="13.2"/>
    <row r="493" customFormat="1" ht="13.2"/>
    <row r="494" customFormat="1" ht="13.2"/>
    <row r="495" customFormat="1" ht="13.2"/>
    <row r="496" customFormat="1" ht="13.2"/>
    <row r="497" customFormat="1" ht="13.2"/>
    <row r="498" customFormat="1" ht="13.2"/>
    <row r="499" customFormat="1" ht="13.2"/>
    <row r="500" customFormat="1" ht="13.2"/>
    <row r="501" customFormat="1" ht="13.2"/>
    <row r="502" customFormat="1" ht="13.2"/>
    <row r="503" customFormat="1" ht="13.2"/>
    <row r="504" customFormat="1" ht="13.2"/>
    <row r="505" customFormat="1" ht="13.2"/>
    <row r="506" customFormat="1" ht="13.2"/>
    <row r="507" customFormat="1" ht="13.2"/>
    <row r="508" customFormat="1" ht="13.2"/>
    <row r="509" customFormat="1" ht="13.2"/>
    <row r="510" customFormat="1" ht="13.2"/>
    <row r="511" customFormat="1" ht="13.2"/>
    <row r="512" customFormat="1" ht="13.2"/>
    <row r="513" customFormat="1" ht="13.2"/>
    <row r="514" customFormat="1" ht="13.2"/>
    <row r="515" customFormat="1" ht="13.2"/>
    <row r="516" customFormat="1" ht="13.2"/>
    <row r="517" customFormat="1" ht="13.2"/>
    <row r="518" customFormat="1" ht="13.2"/>
    <row r="519" customFormat="1" ht="13.2"/>
    <row r="520" customFormat="1" ht="13.2"/>
    <row r="521" customFormat="1" ht="13.2"/>
    <row r="522" customFormat="1" ht="13.2"/>
    <row r="523" customFormat="1" ht="13.2"/>
    <row r="524" customFormat="1" ht="13.2"/>
    <row r="525" customFormat="1" ht="13.2"/>
    <row r="526" customFormat="1" ht="13.2"/>
    <row r="527" customFormat="1" ht="13.2"/>
    <row r="528" customFormat="1" ht="13.2"/>
    <row r="529" customFormat="1" ht="13.2"/>
    <row r="530" customFormat="1" ht="13.2"/>
    <row r="531" customFormat="1" ht="13.2"/>
    <row r="532" customFormat="1" ht="13.2"/>
    <row r="533" customFormat="1" ht="13.2"/>
    <row r="534" customFormat="1" ht="13.2"/>
    <row r="535" customFormat="1" ht="13.2"/>
    <row r="536" customFormat="1" ht="13.2"/>
    <row r="537" customFormat="1" ht="13.2"/>
    <row r="538" customFormat="1" ht="13.2"/>
    <row r="539" customFormat="1" ht="13.2"/>
    <row r="540" customFormat="1" ht="13.2"/>
    <row r="541" customFormat="1" ht="13.2"/>
    <row r="542" customFormat="1" ht="13.2"/>
    <row r="543" customFormat="1" ht="13.2"/>
    <row r="544" customFormat="1" ht="13.2"/>
    <row r="545" customFormat="1" ht="13.2"/>
    <row r="546" customFormat="1" ht="13.2"/>
    <row r="547" customFormat="1" ht="13.2"/>
    <row r="548" customFormat="1" ht="13.2"/>
    <row r="549" customFormat="1" ht="13.2"/>
    <row r="550" customFormat="1" ht="13.2"/>
    <row r="551" customFormat="1" ht="13.2"/>
    <row r="552" customFormat="1" ht="13.2"/>
    <row r="553" customFormat="1" ht="13.2"/>
    <row r="554" customFormat="1" ht="13.2"/>
    <row r="555" customFormat="1" ht="13.2"/>
    <row r="556" customFormat="1" ht="13.2"/>
    <row r="557" customFormat="1" ht="13.2"/>
    <row r="558" customFormat="1" ht="13.2"/>
    <row r="559" customFormat="1" ht="13.2"/>
    <row r="560" customFormat="1" ht="13.2"/>
    <row r="561" customFormat="1" ht="13.2"/>
    <row r="562" customFormat="1" ht="13.2"/>
    <row r="563" customFormat="1" ht="13.2"/>
    <row r="564" customFormat="1" ht="13.2"/>
    <row r="565" customFormat="1" ht="13.2"/>
    <row r="566" customFormat="1" ht="13.2"/>
    <row r="567" customFormat="1" ht="13.2"/>
    <row r="568" customFormat="1" ht="13.2"/>
    <row r="569" customFormat="1" ht="13.2"/>
    <row r="570" customFormat="1" ht="13.2"/>
    <row r="571" customFormat="1" ht="13.2"/>
    <row r="572" customFormat="1" ht="13.2"/>
    <row r="573" customFormat="1" ht="13.2"/>
    <row r="574" customFormat="1" ht="13.2"/>
    <row r="575" customFormat="1" ht="13.2"/>
    <row r="576" customFormat="1" ht="13.2"/>
    <row r="577" customFormat="1" ht="13.2"/>
    <row r="578" customFormat="1" ht="13.2"/>
    <row r="579" customFormat="1" ht="13.2"/>
    <row r="580" customFormat="1" ht="13.2"/>
    <row r="581" customFormat="1" ht="13.2"/>
    <row r="582" customFormat="1" ht="13.2"/>
    <row r="583" customFormat="1" ht="13.2"/>
    <row r="584" customFormat="1" ht="13.2"/>
    <row r="585" customFormat="1" ht="13.2"/>
    <row r="586" customFormat="1" ht="13.2"/>
    <row r="587" customFormat="1" ht="13.2"/>
    <row r="588" customFormat="1" ht="13.2"/>
    <row r="589" customFormat="1" ht="13.2"/>
    <row r="590" customFormat="1" ht="13.2"/>
    <row r="591" customFormat="1" ht="13.2"/>
    <row r="592" customFormat="1" ht="13.2"/>
    <row r="593" customFormat="1" ht="13.2"/>
    <row r="594" customFormat="1" ht="13.2"/>
    <row r="595" customFormat="1" ht="13.2"/>
    <row r="596" customFormat="1" ht="13.2"/>
    <row r="597" customFormat="1" ht="13.2"/>
    <row r="598" customFormat="1" ht="13.2"/>
    <row r="599" customFormat="1" ht="13.2"/>
    <row r="600" customFormat="1" ht="13.2"/>
    <row r="601" customFormat="1" ht="13.2"/>
    <row r="602" customFormat="1" ht="13.2"/>
    <row r="603" customFormat="1" ht="13.2"/>
    <row r="604" customFormat="1" ht="13.2"/>
    <row r="605" customFormat="1" ht="13.2"/>
    <row r="606" customFormat="1" ht="13.2"/>
    <row r="607" customFormat="1" ht="13.2"/>
    <row r="608" customFormat="1" ht="13.2"/>
    <row r="609" customFormat="1" ht="13.2"/>
    <row r="610" customFormat="1" ht="13.2"/>
    <row r="611" customFormat="1" ht="13.2"/>
    <row r="612" customFormat="1" ht="13.2"/>
    <row r="613" customFormat="1" ht="13.2"/>
    <row r="614" customFormat="1" ht="13.2"/>
    <row r="615" customFormat="1" ht="13.2"/>
    <row r="616" customFormat="1" ht="13.2"/>
    <row r="617" customFormat="1" ht="13.2"/>
    <row r="618" customFormat="1" ht="13.2"/>
    <row r="619" customFormat="1" ht="13.2"/>
    <row r="620" customFormat="1" ht="13.2"/>
    <row r="621" customFormat="1" ht="13.2"/>
    <row r="622" customFormat="1" ht="13.2"/>
    <row r="623" customFormat="1" ht="13.2"/>
    <row r="624" customFormat="1" ht="13.2"/>
    <row r="625" customFormat="1" ht="13.2"/>
    <row r="626" customFormat="1" ht="13.2"/>
    <row r="627" customFormat="1" ht="13.2"/>
    <row r="628" customFormat="1" ht="13.2"/>
    <row r="629" customFormat="1" ht="13.2"/>
    <row r="630" customFormat="1" ht="13.2"/>
    <row r="631" customFormat="1" ht="13.2"/>
    <row r="632" customFormat="1" ht="13.2"/>
    <row r="633" customFormat="1" ht="13.2"/>
    <row r="634" customFormat="1" ht="13.2"/>
    <row r="635" customFormat="1" ht="13.2"/>
    <row r="636" customFormat="1" ht="13.2"/>
    <row r="637" customFormat="1" ht="13.2"/>
    <row r="638" customFormat="1" ht="13.2"/>
    <row r="639" customFormat="1" ht="13.2"/>
    <row r="640" customFormat="1" ht="13.2"/>
    <row r="641" customFormat="1" ht="13.2"/>
    <row r="642" customFormat="1" ht="13.2"/>
    <row r="643" customFormat="1" ht="13.2"/>
    <row r="644" customFormat="1" ht="13.2"/>
    <row r="645" customFormat="1" ht="13.2"/>
    <row r="646" customFormat="1" ht="13.2"/>
    <row r="647" customFormat="1" ht="13.2"/>
    <row r="648" customFormat="1" ht="13.2"/>
    <row r="649" customFormat="1" ht="13.2"/>
    <row r="650" customFormat="1" ht="13.2"/>
    <row r="651" customFormat="1" ht="13.2"/>
    <row r="652" customFormat="1" ht="13.2"/>
    <row r="653" customFormat="1" ht="13.2"/>
  </sheetData>
  <mergeCells count="30">
    <mergeCell ref="K4:L4"/>
    <mergeCell ref="F22:F23"/>
    <mergeCell ref="F24:F25"/>
    <mergeCell ref="F26:F27"/>
    <mergeCell ref="F16:F17"/>
    <mergeCell ref="G16:G17"/>
    <mergeCell ref="H16:H17"/>
    <mergeCell ref="B2:H2"/>
    <mergeCell ref="D26:D27"/>
    <mergeCell ref="B4:H4"/>
    <mergeCell ref="B3:H3"/>
    <mergeCell ref="C6:E6"/>
    <mergeCell ref="G22:G23"/>
    <mergeCell ref="H22:H23"/>
    <mergeCell ref="D24:D25"/>
    <mergeCell ref="D22:D23"/>
    <mergeCell ref="G24:G25"/>
    <mergeCell ref="G26:G27"/>
    <mergeCell ref="H24:H25"/>
    <mergeCell ref="H26:H27"/>
    <mergeCell ref="C47:E47"/>
    <mergeCell ref="G28:G29"/>
    <mergeCell ref="H28:H29"/>
    <mergeCell ref="B45:H45"/>
    <mergeCell ref="G31:G32"/>
    <mergeCell ref="B28:B29"/>
    <mergeCell ref="D31:D32"/>
    <mergeCell ref="F28:F29"/>
    <mergeCell ref="F31:F32"/>
    <mergeCell ref="H31:H32"/>
  </mergeCells>
  <phoneticPr fontId="0" type="noConversion"/>
  <printOptions horizontalCentered="1" verticalCentered="1"/>
  <pageMargins left="0" right="0" top="0" bottom="0" header="0.51181102362204722" footer="0.51181102362204722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T35"/>
  <sheetViews>
    <sheetView workbookViewId="0">
      <selection activeCell="P16" sqref="P16"/>
    </sheetView>
  </sheetViews>
  <sheetFormatPr defaultRowHeight="13.2"/>
  <cols>
    <col min="1" max="1" width="1.88671875" customWidth="1"/>
    <col min="2" max="2" width="5.5546875" customWidth="1"/>
    <col min="3" max="3" width="47.44140625" customWidth="1"/>
    <col min="4" max="4" width="12.88671875" customWidth="1"/>
    <col min="5" max="5" width="12.109375" customWidth="1"/>
    <col min="7" max="7" width="21.33203125" customWidth="1"/>
    <col min="8" max="8" width="11" bestFit="1" customWidth="1"/>
    <col min="14" max="14" width="19.109375" customWidth="1"/>
  </cols>
  <sheetData>
    <row r="1" spans="1:12" ht="18.75" customHeight="1" thickBot="1">
      <c r="B1" s="322"/>
      <c r="C1" s="322"/>
      <c r="D1" s="322"/>
      <c r="E1" s="322"/>
      <c r="G1" s="344" t="s">
        <v>462</v>
      </c>
      <c r="H1" s="344"/>
      <c r="I1" s="344" t="s">
        <v>463</v>
      </c>
    </row>
    <row r="2" spans="1:12" ht="17.100000000000001" customHeight="1" thickTop="1" thickBot="1">
      <c r="A2" s="345"/>
      <c r="B2" s="4"/>
      <c r="C2" s="388" t="s">
        <v>464</v>
      </c>
      <c r="D2" s="346" t="s">
        <v>465</v>
      </c>
      <c r="E2" s="347" t="s">
        <v>465</v>
      </c>
      <c r="G2" t="s">
        <v>466</v>
      </c>
    </row>
    <row r="3" spans="1:12" ht="23.25" customHeight="1" thickBot="1">
      <c r="A3" s="345"/>
      <c r="B3" s="395"/>
      <c r="C3" s="389"/>
      <c r="D3" s="348" t="s">
        <v>467</v>
      </c>
      <c r="E3" s="349" t="s">
        <v>468</v>
      </c>
      <c r="G3" s="277" t="s">
        <v>212</v>
      </c>
      <c r="H3" s="517" t="s">
        <v>242</v>
      </c>
      <c r="I3" s="307" t="s">
        <v>469</v>
      </c>
      <c r="J3" s="350" t="s">
        <v>470</v>
      </c>
      <c r="K3" s="351" t="s">
        <v>438</v>
      </c>
      <c r="L3" s="352" t="s">
        <v>439</v>
      </c>
    </row>
    <row r="4" spans="1:12" ht="17.100000000000001" customHeight="1" thickTop="1" thickBot="1">
      <c r="A4" s="345"/>
      <c r="B4" s="353"/>
      <c r="C4" s="390" t="s">
        <v>471</v>
      </c>
      <c r="D4" s="379"/>
      <c r="E4" s="380"/>
      <c r="G4" s="281"/>
      <c r="H4" s="282" t="s">
        <v>472</v>
      </c>
      <c r="I4" s="274">
        <v>2017</v>
      </c>
      <c r="J4" s="354">
        <v>2018</v>
      </c>
      <c r="K4" s="355" t="s">
        <v>440</v>
      </c>
      <c r="L4" s="356" t="s">
        <v>473</v>
      </c>
    </row>
    <row r="5" spans="1:12" ht="17.100000000000001" customHeight="1">
      <c r="A5" s="345"/>
      <c r="B5" s="357"/>
      <c r="C5" s="396" t="s">
        <v>474</v>
      </c>
      <c r="D5" s="381">
        <f>L8</f>
        <v>0</v>
      </c>
      <c r="E5" s="382">
        <v>0</v>
      </c>
      <c r="G5" s="230" t="s">
        <v>475</v>
      </c>
      <c r="H5" s="230">
        <v>0</v>
      </c>
      <c r="I5" s="398">
        <f>Aktivet!H13</f>
        <v>0</v>
      </c>
      <c r="J5" s="294">
        <v>0</v>
      </c>
      <c r="K5" s="294">
        <f>I5-J5</f>
        <v>0</v>
      </c>
      <c r="L5" s="230">
        <f>H5+I5-J5</f>
        <v>0</v>
      </c>
    </row>
    <row r="6" spans="1:12" ht="17.100000000000001" customHeight="1">
      <c r="A6" s="345"/>
      <c r="B6" s="357"/>
      <c r="C6" s="396" t="s">
        <v>476</v>
      </c>
      <c r="D6" s="381">
        <f>L24</f>
        <v>57021</v>
      </c>
      <c r="E6" s="382">
        <v>83154</v>
      </c>
      <c r="G6" s="219" t="s">
        <v>477</v>
      </c>
      <c r="H6" s="219">
        <v>0</v>
      </c>
      <c r="I6" s="219">
        <v>0</v>
      </c>
      <c r="J6" s="285">
        <v>0</v>
      </c>
      <c r="K6" s="294">
        <f>I6-J6</f>
        <v>0</v>
      </c>
      <c r="L6" s="230">
        <f>H6+I6-J6</f>
        <v>0</v>
      </c>
    </row>
    <row r="7" spans="1:12" ht="17.100000000000001" customHeight="1" thickBot="1">
      <c r="A7" s="345"/>
      <c r="B7" s="359"/>
      <c r="C7" s="396" t="s">
        <v>478</v>
      </c>
      <c r="D7" s="358">
        <v>0</v>
      </c>
      <c r="E7" s="362">
        <v>0</v>
      </c>
      <c r="G7" s="264" t="s">
        <v>479</v>
      </c>
      <c r="H7" s="264">
        <v>0</v>
      </c>
      <c r="I7" s="264">
        <v>0</v>
      </c>
      <c r="J7" s="286">
        <v>0</v>
      </c>
      <c r="K7" s="284">
        <v>0</v>
      </c>
      <c r="L7" s="283">
        <f>H7+I7-J7</f>
        <v>0</v>
      </c>
    </row>
    <row r="8" spans="1:12" ht="17.100000000000001" customHeight="1" thickTop="1" thickBot="1">
      <c r="A8" s="345"/>
      <c r="B8" s="359"/>
      <c r="C8" s="396" t="s">
        <v>480</v>
      </c>
      <c r="D8" s="358"/>
      <c r="E8" s="362">
        <v>0</v>
      </c>
      <c r="G8" s="360" t="s">
        <v>399</v>
      </c>
      <c r="H8" s="360">
        <f>SUM(H5:H7)</f>
        <v>0</v>
      </c>
      <c r="I8" s="360">
        <f>SUM(I5:I7)</f>
        <v>0</v>
      </c>
      <c r="J8" s="360">
        <f>SUM(J5:J7)</f>
        <v>0</v>
      </c>
      <c r="K8" s="360"/>
      <c r="L8" s="361">
        <f>H8+I8-J8</f>
        <v>0</v>
      </c>
    </row>
    <row r="9" spans="1:12" ht="17.100000000000001" customHeight="1" thickTop="1" thickBot="1">
      <c r="A9" s="345"/>
      <c r="B9" s="359"/>
      <c r="C9" s="396" t="s">
        <v>481</v>
      </c>
      <c r="D9" s="358"/>
      <c r="E9" s="362">
        <v>0</v>
      </c>
      <c r="G9" t="s">
        <v>482</v>
      </c>
      <c r="J9" t="s">
        <v>483</v>
      </c>
    </row>
    <row r="10" spans="1:12" ht="17.100000000000001" customHeight="1" thickBot="1">
      <c r="A10" s="345"/>
      <c r="B10" s="357"/>
      <c r="C10" s="383" t="s">
        <v>484</v>
      </c>
      <c r="D10" s="384">
        <f>D5-D6+D7-D8-D9</f>
        <v>-57021</v>
      </c>
      <c r="E10" s="385">
        <f>E5-E6+E7-E8-E9</f>
        <v>-83154</v>
      </c>
      <c r="G10" s="277" t="s">
        <v>435</v>
      </c>
      <c r="H10" s="517" t="s">
        <v>242</v>
      </c>
      <c r="I10" s="278" t="s">
        <v>436</v>
      </c>
      <c r="J10" s="279" t="s">
        <v>437</v>
      </c>
      <c r="K10" s="280" t="s">
        <v>438</v>
      </c>
      <c r="L10" s="300" t="s">
        <v>439</v>
      </c>
    </row>
    <row r="11" spans="1:12" ht="17.100000000000001" customHeight="1" thickBot="1">
      <c r="A11" s="345"/>
      <c r="B11" s="359"/>
      <c r="C11" s="391"/>
      <c r="D11" s="358"/>
      <c r="E11" s="362"/>
      <c r="G11" s="281"/>
      <c r="H11" s="516" t="s">
        <v>576</v>
      </c>
      <c r="I11" s="278">
        <v>2017</v>
      </c>
      <c r="J11" s="280">
        <v>2018</v>
      </c>
      <c r="K11" s="280" t="s">
        <v>440</v>
      </c>
      <c r="L11" s="300" t="s">
        <v>441</v>
      </c>
    </row>
    <row r="12" spans="1:12" ht="23.25" customHeight="1">
      <c r="A12" s="345"/>
      <c r="B12" s="359"/>
      <c r="C12" s="392" t="s">
        <v>485</v>
      </c>
      <c r="D12" s="358"/>
      <c r="E12" s="362"/>
      <c r="G12" s="230" t="s">
        <v>442</v>
      </c>
      <c r="H12" s="230">
        <v>0</v>
      </c>
      <c r="I12" s="398">
        <f>Pasivet!G10</f>
        <v>0</v>
      </c>
      <c r="J12" s="230">
        <v>176000</v>
      </c>
      <c r="K12" s="230">
        <f>I12+J12</f>
        <v>176000</v>
      </c>
      <c r="L12" s="230">
        <f>H12+I12-J12</f>
        <v>-176000</v>
      </c>
    </row>
    <row r="13" spans="1:12" ht="17.100000000000001" customHeight="1">
      <c r="A13" s="345"/>
      <c r="B13" s="359"/>
      <c r="C13" s="396" t="s">
        <v>486</v>
      </c>
      <c r="D13" s="358">
        <v>0</v>
      </c>
      <c r="E13" s="362">
        <v>0</v>
      </c>
      <c r="G13" s="219" t="s">
        <v>443</v>
      </c>
      <c r="H13" s="219"/>
      <c r="I13" s="219"/>
      <c r="J13" s="219"/>
      <c r="K13" s="219">
        <f>I13-J13</f>
        <v>0</v>
      </c>
      <c r="L13" s="219">
        <f>H13+I13-J13</f>
        <v>0</v>
      </c>
    </row>
    <row r="14" spans="1:12" ht="17.100000000000001" customHeight="1" thickBot="1">
      <c r="A14" s="345"/>
      <c r="B14" s="359"/>
      <c r="C14" s="396" t="s">
        <v>487</v>
      </c>
      <c r="D14" s="358"/>
      <c r="E14" s="362">
        <v>0</v>
      </c>
      <c r="G14" s="264" t="s">
        <v>444</v>
      </c>
      <c r="H14" s="264">
        <v>146800</v>
      </c>
      <c r="I14" s="264">
        <v>0</v>
      </c>
      <c r="J14" s="264">
        <v>0</v>
      </c>
      <c r="K14" s="264"/>
      <c r="L14" s="264">
        <f>H14+I14-J14</f>
        <v>146800</v>
      </c>
    </row>
    <row r="15" spans="1:12" ht="17.100000000000001" customHeight="1" thickBot="1">
      <c r="A15" s="345"/>
      <c r="B15" s="359"/>
      <c r="C15" s="396" t="s">
        <v>489</v>
      </c>
      <c r="D15" s="358">
        <v>0</v>
      </c>
      <c r="E15" s="362">
        <v>0</v>
      </c>
      <c r="G15" s="287" t="s">
        <v>399</v>
      </c>
      <c r="H15" s="288">
        <f>H12+H14</f>
        <v>146800</v>
      </c>
      <c r="I15" s="289">
        <f>I12+I14</f>
        <v>0</v>
      </c>
      <c r="J15" s="289">
        <f>J12+J14</f>
        <v>176000</v>
      </c>
      <c r="K15" s="289">
        <f>K12+K14</f>
        <v>176000</v>
      </c>
      <c r="L15" s="363">
        <f>H15+I15-J15</f>
        <v>-29200</v>
      </c>
    </row>
    <row r="16" spans="1:12" ht="17.100000000000001" customHeight="1">
      <c r="A16" s="345"/>
      <c r="B16" s="364"/>
      <c r="C16" s="396" t="s">
        <v>490</v>
      </c>
      <c r="D16" s="358">
        <v>0</v>
      </c>
      <c r="E16" s="362">
        <v>0</v>
      </c>
      <c r="G16" s="419" t="s">
        <v>541</v>
      </c>
      <c r="H16" s="425">
        <f>Pasivet!G14</f>
        <v>139896</v>
      </c>
      <c r="I16" s="230"/>
      <c r="J16" s="294"/>
      <c r="K16" s="230"/>
      <c r="L16" s="230">
        <f t="shared" ref="L16:L23" si="0">H16</f>
        <v>139896</v>
      </c>
    </row>
    <row r="17" spans="1:20" ht="17.100000000000001" customHeight="1">
      <c r="A17" s="345"/>
      <c r="B17" s="359"/>
      <c r="C17" s="396" t="s">
        <v>491</v>
      </c>
      <c r="D17" s="358">
        <v>0</v>
      </c>
      <c r="E17" s="362">
        <v>0</v>
      </c>
      <c r="G17" s="416" t="s">
        <v>542</v>
      </c>
      <c r="H17" s="219">
        <v>0</v>
      </c>
      <c r="I17" s="219"/>
      <c r="J17" s="285"/>
      <c r="K17" s="219"/>
      <c r="L17" s="219">
        <f t="shared" si="0"/>
        <v>0</v>
      </c>
    </row>
    <row r="18" spans="1:20" ht="17.100000000000001" customHeight="1">
      <c r="A18" s="345"/>
      <c r="B18" s="359"/>
      <c r="C18" s="383" t="s">
        <v>492</v>
      </c>
      <c r="D18" s="384">
        <f>-D13-D14+D15+D16+D17</f>
        <v>0</v>
      </c>
      <c r="E18" s="385">
        <f>-E13-E14+E15+E16+E17</f>
        <v>0</v>
      </c>
      <c r="G18" s="230" t="s">
        <v>445</v>
      </c>
      <c r="H18" s="230">
        <v>300000</v>
      </c>
      <c r="I18" s="230"/>
      <c r="J18" s="294"/>
      <c r="K18" s="219"/>
      <c r="L18" s="219">
        <f t="shared" si="0"/>
        <v>300000</v>
      </c>
      <c r="T18" t="s">
        <v>447</v>
      </c>
    </row>
    <row r="19" spans="1:20" ht="17.100000000000001" customHeight="1">
      <c r="A19" s="345"/>
      <c r="B19" s="359"/>
      <c r="C19" s="391"/>
      <c r="D19" s="358"/>
      <c r="E19" s="362"/>
      <c r="G19" s="219" t="s">
        <v>446</v>
      </c>
      <c r="H19" s="219">
        <v>50100</v>
      </c>
      <c r="I19" s="219"/>
      <c r="J19" s="285"/>
      <c r="K19" s="219"/>
      <c r="L19" s="219">
        <f t="shared" si="0"/>
        <v>50100</v>
      </c>
    </row>
    <row r="20" spans="1:20" ht="32.25" customHeight="1">
      <c r="A20" s="345"/>
      <c r="B20" s="359"/>
      <c r="C20" s="392" t="s">
        <v>493</v>
      </c>
      <c r="D20" s="358"/>
      <c r="E20" s="362"/>
      <c r="G20" s="416" t="s">
        <v>543</v>
      </c>
      <c r="H20" s="219">
        <v>399600</v>
      </c>
      <c r="I20" s="219"/>
      <c r="J20" s="285"/>
      <c r="K20" s="219"/>
      <c r="L20" s="219">
        <f t="shared" si="0"/>
        <v>399600</v>
      </c>
    </row>
    <row r="21" spans="1:20" ht="17.100000000000001" customHeight="1">
      <c r="A21" s="345"/>
      <c r="B21" s="359"/>
      <c r="C21" s="396" t="s">
        <v>494</v>
      </c>
      <c r="D21" s="358">
        <v>0</v>
      </c>
      <c r="E21" s="362">
        <v>0</v>
      </c>
      <c r="F21" t="s">
        <v>495</v>
      </c>
      <c r="G21" s="416" t="s">
        <v>544</v>
      </c>
      <c r="H21" s="219">
        <v>4175</v>
      </c>
      <c r="I21" s="219"/>
      <c r="J21" s="285"/>
      <c r="K21" s="219"/>
      <c r="L21" s="219">
        <f t="shared" si="0"/>
        <v>4175</v>
      </c>
    </row>
    <row r="22" spans="1:20" ht="17.100000000000001" customHeight="1" thickBot="1">
      <c r="A22" s="345"/>
      <c r="B22" s="359"/>
      <c r="C22" s="396" t="s">
        <v>496</v>
      </c>
      <c r="D22" s="358">
        <v>0</v>
      </c>
      <c r="E22" s="362">
        <v>0</v>
      </c>
      <c r="G22" s="423" t="s">
        <v>545</v>
      </c>
      <c r="H22" s="264">
        <v>0</v>
      </c>
      <c r="I22" s="264"/>
      <c r="J22" s="286"/>
      <c r="K22" s="264"/>
      <c r="L22" s="264">
        <f t="shared" si="0"/>
        <v>0</v>
      </c>
    </row>
    <row r="23" spans="1:20" ht="17.100000000000001" customHeight="1" thickBot="1">
      <c r="A23" s="345"/>
      <c r="B23" s="357"/>
      <c r="C23" s="397" t="s">
        <v>497</v>
      </c>
      <c r="D23" s="358">
        <v>1000000</v>
      </c>
      <c r="E23" s="362">
        <v>350000</v>
      </c>
      <c r="G23" s="367" t="s">
        <v>399</v>
      </c>
      <c r="H23" s="368">
        <f>(H16+H17+H18+H19)-H20-H21-H22</f>
        <v>86221</v>
      </c>
      <c r="I23" s="368"/>
      <c r="J23" s="368"/>
      <c r="K23" s="368"/>
      <c r="L23" s="369">
        <f t="shared" si="0"/>
        <v>86221</v>
      </c>
    </row>
    <row r="24" spans="1:20" ht="17.100000000000001" customHeight="1" thickBot="1">
      <c r="A24" s="345"/>
      <c r="B24" s="357"/>
      <c r="C24" s="396" t="s">
        <v>498</v>
      </c>
      <c r="D24" s="358">
        <v>0</v>
      </c>
      <c r="E24" s="362">
        <v>0</v>
      </c>
      <c r="G24" s="373" t="s">
        <v>26</v>
      </c>
      <c r="H24" s="374">
        <f>H23+H15</f>
        <v>233021</v>
      </c>
      <c r="I24" s="374"/>
      <c r="J24" s="374"/>
      <c r="K24" s="375"/>
      <c r="L24" s="372">
        <f>L23+L15</f>
        <v>57021</v>
      </c>
    </row>
    <row r="25" spans="1:20" ht="17.100000000000001" customHeight="1">
      <c r="A25" s="345"/>
      <c r="B25" s="357"/>
      <c r="C25" s="383" t="s">
        <v>499</v>
      </c>
      <c r="D25" s="384">
        <f>D21+D22+D23+D24</f>
        <v>1000000</v>
      </c>
      <c r="E25" s="385">
        <f>E21+E22+E23+E24</f>
        <v>350000</v>
      </c>
      <c r="S25" s="284"/>
    </row>
    <row r="26" spans="1:20" ht="17.100000000000001" customHeight="1" thickBot="1">
      <c r="A26" s="345"/>
      <c r="B26" s="376"/>
      <c r="C26" s="392" t="s">
        <v>500</v>
      </c>
      <c r="D26" s="384">
        <f>D10+D18+D25</f>
        <v>942979</v>
      </c>
      <c r="E26" s="385">
        <f>E10+E18+E25</f>
        <v>266846</v>
      </c>
      <c r="G26" t="s">
        <v>488</v>
      </c>
    </row>
    <row r="27" spans="1:20" ht="25.5" customHeight="1" thickBot="1">
      <c r="A27" s="345"/>
      <c r="B27" s="357"/>
      <c r="C27" s="393" t="s">
        <v>501</v>
      </c>
      <c r="D27" s="384">
        <f>E28</f>
        <v>266846</v>
      </c>
      <c r="E27" s="385">
        <v>0</v>
      </c>
      <c r="G27" s="278" t="s">
        <v>212</v>
      </c>
      <c r="H27" s="280" t="s">
        <v>434</v>
      </c>
      <c r="I27" s="292"/>
      <c r="J27" s="279"/>
      <c r="K27" s="420" t="s">
        <v>546</v>
      </c>
      <c r="L27" s="293"/>
    </row>
    <row r="28" spans="1:20" ht="23.25" customHeight="1" thickBot="1">
      <c r="A28" s="345"/>
      <c r="B28" s="377"/>
      <c r="C28" s="394" t="s">
        <v>502</v>
      </c>
      <c r="D28" s="386">
        <f>D26+D27</f>
        <v>1209825</v>
      </c>
      <c r="E28" s="387">
        <f>E26+E27</f>
        <v>266846</v>
      </c>
      <c r="G28" s="416" t="s">
        <v>541</v>
      </c>
      <c r="H28" s="219">
        <f t="shared" ref="H28:H35" si="1">H16</f>
        <v>139896</v>
      </c>
      <c r="I28" s="219"/>
      <c r="J28" s="285"/>
      <c r="K28" s="219"/>
      <c r="L28" s="219">
        <f t="shared" ref="L28:L34" si="2">H28</f>
        <v>139896</v>
      </c>
    </row>
    <row r="29" spans="1:20" ht="17.100000000000001" customHeight="1" thickTop="1">
      <c r="B29" s="378"/>
      <c r="C29" s="4"/>
      <c r="D29">
        <v>949174</v>
      </c>
      <c r="E29" t="s">
        <v>503</v>
      </c>
      <c r="G29" s="416" t="s">
        <v>542</v>
      </c>
      <c r="H29" s="219">
        <f t="shared" si="1"/>
        <v>0</v>
      </c>
      <c r="I29" s="219"/>
      <c r="J29" s="285"/>
      <c r="K29" s="219"/>
      <c r="L29" s="219">
        <f t="shared" si="2"/>
        <v>0</v>
      </c>
    </row>
    <row r="30" spans="1:20" ht="17.100000000000001" customHeight="1">
      <c r="B30" s="63"/>
      <c r="C30" s="63"/>
      <c r="D30">
        <f>D28-D29</f>
        <v>260651</v>
      </c>
      <c r="E30" t="s">
        <v>504</v>
      </c>
      <c r="G30" s="230" t="s">
        <v>445</v>
      </c>
      <c r="H30" s="219">
        <f t="shared" si="1"/>
        <v>300000</v>
      </c>
      <c r="I30" s="230"/>
      <c r="J30" s="294"/>
      <c r="K30" s="219"/>
      <c r="L30" s="219">
        <f t="shared" si="2"/>
        <v>300000</v>
      </c>
    </row>
    <row r="31" spans="1:20" ht="17.100000000000001" customHeight="1">
      <c r="G31" s="219" t="s">
        <v>446</v>
      </c>
      <c r="H31" s="219">
        <f t="shared" si="1"/>
        <v>50100</v>
      </c>
      <c r="I31" s="219"/>
      <c r="J31" s="285"/>
      <c r="K31" s="219"/>
      <c r="L31" s="219">
        <f t="shared" si="2"/>
        <v>50100</v>
      </c>
    </row>
    <row r="32" spans="1:20" ht="17.100000000000001" customHeight="1">
      <c r="G32" s="416" t="s">
        <v>543</v>
      </c>
      <c r="H32" s="219">
        <v>402121</v>
      </c>
      <c r="I32" s="219"/>
      <c r="J32" s="285"/>
      <c r="K32" s="219"/>
      <c r="L32" s="365">
        <f t="shared" si="2"/>
        <v>402121</v>
      </c>
    </row>
    <row r="33" spans="7:12" ht="15" customHeight="1">
      <c r="G33" s="416" t="s">
        <v>544</v>
      </c>
      <c r="H33" s="219">
        <v>4175</v>
      </c>
      <c r="I33" s="219"/>
      <c r="J33" s="285"/>
      <c r="K33" s="219"/>
      <c r="L33" s="365">
        <f t="shared" si="2"/>
        <v>4175</v>
      </c>
    </row>
    <row r="34" spans="7:12" ht="13.8" thickBot="1">
      <c r="G34" s="423" t="s">
        <v>545</v>
      </c>
      <c r="H34" s="264">
        <f t="shared" si="1"/>
        <v>0</v>
      </c>
      <c r="I34" s="264"/>
      <c r="J34" s="286"/>
      <c r="K34" s="264"/>
      <c r="L34" s="366">
        <f t="shared" si="2"/>
        <v>0</v>
      </c>
    </row>
    <row r="35" spans="7:12" ht="13.8" thickBot="1">
      <c r="G35" s="370" t="s">
        <v>399</v>
      </c>
      <c r="H35" s="291">
        <f t="shared" si="1"/>
        <v>86221</v>
      </c>
      <c r="I35" s="371"/>
      <c r="J35" s="289"/>
      <c r="K35" s="289"/>
      <c r="L35" s="372">
        <f>L32+L33+L34</f>
        <v>406296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CG601"/>
  <sheetViews>
    <sheetView topLeftCell="C22" zoomScale="110" zoomScaleNormal="110" workbookViewId="0">
      <selection activeCell="O11" sqref="O11"/>
    </sheetView>
  </sheetViews>
  <sheetFormatPr defaultColWidth="9.109375" defaultRowHeight="13.2"/>
  <cols>
    <col min="1" max="1" width="3.33203125" style="69" customWidth="1"/>
    <col min="2" max="2" width="38" style="69" bestFit="1" customWidth="1"/>
    <col min="3" max="3" width="17.88671875" style="69" customWidth="1"/>
    <col min="4" max="5" width="9.88671875" style="69" bestFit="1" customWidth="1"/>
    <col min="6" max="7" width="8.5546875" style="69" bestFit="1" customWidth="1"/>
    <col min="8" max="9" width="9.88671875" style="69" bestFit="1" customWidth="1"/>
    <col min="10" max="10" width="9.44140625" style="69" bestFit="1" customWidth="1"/>
    <col min="86" max="16384" width="9.109375" style="69"/>
  </cols>
  <sheetData>
    <row r="2" spans="1:85" ht="15">
      <c r="B2" s="1" t="s">
        <v>211</v>
      </c>
    </row>
    <row r="3" spans="1:85" ht="15">
      <c r="C3" s="91" t="s">
        <v>540</v>
      </c>
    </row>
    <row r="4" spans="1:85" ht="6.75" customHeight="1"/>
    <row r="5" spans="1:85" ht="13.5" customHeight="1">
      <c r="A5" s="604" t="s">
        <v>2</v>
      </c>
      <c r="B5" s="604" t="s">
        <v>212</v>
      </c>
      <c r="C5" s="92"/>
      <c r="D5" s="92"/>
      <c r="E5" s="92"/>
      <c r="F5" s="92"/>
      <c r="G5" s="92"/>
      <c r="H5" s="93" t="s">
        <v>213</v>
      </c>
      <c r="I5" s="93" t="s">
        <v>213</v>
      </c>
      <c r="J5" s="92" t="s">
        <v>214</v>
      </c>
    </row>
    <row r="6" spans="1:85" ht="13.5" customHeight="1">
      <c r="A6" s="605"/>
      <c r="B6" s="605"/>
      <c r="C6" s="94"/>
      <c r="D6" s="94"/>
      <c r="E6" s="94"/>
      <c r="F6" s="94"/>
      <c r="G6" s="94"/>
      <c r="H6" s="95" t="s">
        <v>539</v>
      </c>
      <c r="I6" s="95" t="s">
        <v>532</v>
      </c>
      <c r="J6" s="94" t="s">
        <v>215</v>
      </c>
    </row>
    <row r="7" spans="1:85">
      <c r="A7" s="96">
        <v>1</v>
      </c>
      <c r="B7" s="97" t="s">
        <v>9</v>
      </c>
      <c r="C7" s="97"/>
      <c r="D7" s="98"/>
      <c r="E7" s="98"/>
      <c r="F7" s="98"/>
      <c r="G7" s="98"/>
      <c r="H7" s="99"/>
      <c r="I7" s="99"/>
      <c r="J7" s="99">
        <f>H7-I7</f>
        <v>0</v>
      </c>
    </row>
    <row r="8" spans="1:85">
      <c r="A8" s="96">
        <v>2</v>
      </c>
      <c r="B8" s="97" t="s">
        <v>10</v>
      </c>
      <c r="C8" s="97"/>
      <c r="D8" s="98"/>
      <c r="E8" s="98"/>
      <c r="F8" s="98"/>
      <c r="G8" s="98"/>
      <c r="H8" s="99"/>
      <c r="I8" s="99"/>
      <c r="J8" s="99">
        <f>H8-I8</f>
        <v>0</v>
      </c>
    </row>
    <row r="9" spans="1:85" s="104" customFormat="1" ht="27" customHeight="1">
      <c r="A9" s="100"/>
      <c r="B9" s="101" t="s">
        <v>216</v>
      </c>
      <c r="C9" s="101"/>
      <c r="D9" s="102"/>
      <c r="E9" s="102"/>
      <c r="F9" s="102"/>
      <c r="G9" s="102"/>
      <c r="H9" s="103">
        <f>SUM(H7:H8)</f>
        <v>0</v>
      </c>
      <c r="I9" s="103">
        <f>SUM(I7:I8)</f>
        <v>0</v>
      </c>
      <c r="J9" s="103">
        <f>SUM(J7:J8)</f>
        <v>0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</row>
    <row r="10" spans="1:85">
      <c r="D10" s="105"/>
      <c r="E10" s="105"/>
      <c r="F10" s="105"/>
      <c r="G10" s="105"/>
      <c r="H10" s="105"/>
      <c r="I10" s="105"/>
      <c r="J10" s="105"/>
    </row>
    <row r="11" spans="1:85" s="104" customFormat="1" ht="13.5" customHeight="1">
      <c r="A11" s="604" t="s">
        <v>2</v>
      </c>
      <c r="B11" s="604" t="s">
        <v>212</v>
      </c>
      <c r="C11" s="604" t="s">
        <v>217</v>
      </c>
      <c r="D11" s="106" t="s">
        <v>213</v>
      </c>
      <c r="E11" s="106" t="s">
        <v>213</v>
      </c>
      <c r="F11" s="602" t="s">
        <v>218</v>
      </c>
      <c r="G11" s="602" t="s">
        <v>218</v>
      </c>
      <c r="H11" s="602" t="s">
        <v>219</v>
      </c>
      <c r="I11" s="602" t="s">
        <v>220</v>
      </c>
      <c r="J11" s="106" t="s">
        <v>214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</row>
    <row r="12" spans="1:85" s="104" customFormat="1" ht="13.5" customHeight="1">
      <c r="A12" s="605"/>
      <c r="B12" s="605"/>
      <c r="C12" s="605"/>
      <c r="D12" s="95" t="s">
        <v>539</v>
      </c>
      <c r="E12" s="95" t="s">
        <v>532</v>
      </c>
      <c r="F12" s="603"/>
      <c r="G12" s="603"/>
      <c r="H12" s="603"/>
      <c r="I12" s="603"/>
      <c r="J12" s="107" t="s">
        <v>215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</row>
    <row r="13" spans="1:85" s="104" customFormat="1" ht="13.5" customHeight="1">
      <c r="A13" s="96">
        <v>1</v>
      </c>
      <c r="B13" s="114" t="s">
        <v>28</v>
      </c>
      <c r="C13" s="108" t="s">
        <v>221</v>
      </c>
      <c r="D13" s="109">
        <f>Aktivet!G8</f>
        <v>0</v>
      </c>
      <c r="E13" s="109">
        <f>Aktivet!H8</f>
        <v>0</v>
      </c>
      <c r="F13" s="99">
        <f>D13-E13</f>
        <v>0</v>
      </c>
      <c r="G13" s="99">
        <f>E13-D13</f>
        <v>0</v>
      </c>
      <c r="H13" s="110"/>
      <c r="I13" s="110"/>
      <c r="J13" s="99">
        <f>H13-I13</f>
        <v>0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</row>
    <row r="14" spans="1:85" s="104" customFormat="1" ht="13.5" customHeight="1">
      <c r="A14" s="96">
        <v>2</v>
      </c>
      <c r="B14" s="114" t="s">
        <v>32</v>
      </c>
      <c r="C14" s="108" t="s">
        <v>221</v>
      </c>
      <c r="D14" s="109">
        <f>Aktivet!G12</f>
        <v>11600</v>
      </c>
      <c r="E14" s="109">
        <f>Aktivet!H12</f>
        <v>5800</v>
      </c>
      <c r="F14" s="99">
        <f>D14-E14</f>
        <v>5800</v>
      </c>
      <c r="G14" s="99">
        <f>E14-D14</f>
        <v>-5800</v>
      </c>
      <c r="H14" s="110"/>
      <c r="I14" s="113"/>
      <c r="J14" s="99">
        <f t="shared" ref="J14:J28" si="0">H14-I14</f>
        <v>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</row>
    <row r="15" spans="1:85" s="104" customFormat="1" ht="13.5" customHeight="1">
      <c r="A15" s="96">
        <v>3</v>
      </c>
      <c r="B15" s="114" t="s">
        <v>37</v>
      </c>
      <c r="C15" s="108" t="s">
        <v>221</v>
      </c>
      <c r="D15" s="111">
        <f>Aktivet!G18</f>
        <v>0</v>
      </c>
      <c r="E15" s="111">
        <f>Aktivet!H18</f>
        <v>0</v>
      </c>
      <c r="F15" s="99">
        <f>D15-E15</f>
        <v>0</v>
      </c>
      <c r="G15" s="99">
        <f t="shared" ref="G15:G25" si="1">E15-D15</f>
        <v>0</v>
      </c>
      <c r="H15" s="99"/>
      <c r="I15" s="99"/>
      <c r="J15" s="99">
        <f t="shared" si="0"/>
        <v>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</row>
    <row r="16" spans="1:85" s="104" customFormat="1" ht="13.5" customHeight="1">
      <c r="A16" s="96">
        <v>4</v>
      </c>
      <c r="B16" s="97" t="s">
        <v>45</v>
      </c>
      <c r="C16" s="108" t="s">
        <v>221</v>
      </c>
      <c r="D16" s="111">
        <f>Aktivet!G26</f>
        <v>0</v>
      </c>
      <c r="E16" s="111">
        <f>Aktivet!H26</f>
        <v>0</v>
      </c>
      <c r="F16" s="99">
        <f>D16-E16</f>
        <v>0</v>
      </c>
      <c r="G16" s="99">
        <f t="shared" si="1"/>
        <v>0</v>
      </c>
      <c r="H16" s="99"/>
      <c r="I16" s="99"/>
      <c r="J16" s="99">
        <f t="shared" si="0"/>
        <v>0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</row>
    <row r="17" spans="1:85" s="104" customFormat="1" ht="13.5" customHeight="1">
      <c r="A17" s="96">
        <v>5</v>
      </c>
      <c r="B17" s="114" t="s">
        <v>46</v>
      </c>
      <c r="C17" s="108" t="s">
        <v>221</v>
      </c>
      <c r="D17" s="111">
        <f>Aktivet!G27</f>
        <v>0</v>
      </c>
      <c r="E17" s="111">
        <f>Aktivet!H27</f>
        <v>0</v>
      </c>
      <c r="F17" s="99">
        <f t="shared" ref="F17:F28" si="2">D17-E17</f>
        <v>0</v>
      </c>
      <c r="G17" s="99">
        <f t="shared" si="1"/>
        <v>0</v>
      </c>
      <c r="H17" s="99"/>
      <c r="I17" s="99"/>
      <c r="J17" s="99">
        <f t="shared" si="0"/>
        <v>0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</row>
    <row r="18" spans="1:85" s="104" customFormat="1" ht="13.5" customHeight="1">
      <c r="A18" s="96">
        <v>6</v>
      </c>
      <c r="B18" s="114" t="s">
        <v>49</v>
      </c>
      <c r="C18" s="108" t="s">
        <v>221</v>
      </c>
      <c r="D18" s="111">
        <f>Aktivet!G30</f>
        <v>0</v>
      </c>
      <c r="E18" s="111">
        <f>Aktivet!H30</f>
        <v>0</v>
      </c>
      <c r="F18" s="99">
        <f t="shared" si="2"/>
        <v>0</v>
      </c>
      <c r="G18" s="99">
        <f t="shared" si="1"/>
        <v>0</v>
      </c>
      <c r="H18" s="99"/>
      <c r="I18" s="99"/>
      <c r="J18" s="99">
        <f t="shared" si="0"/>
        <v>0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</row>
    <row r="19" spans="1:85" s="104" customFormat="1" ht="13.5" customHeight="1">
      <c r="A19" s="96">
        <v>7</v>
      </c>
      <c r="B19" s="114" t="s">
        <v>226</v>
      </c>
      <c r="C19" s="108" t="s">
        <v>221</v>
      </c>
      <c r="D19" s="111">
        <f>Aktivet!G31</f>
        <v>0</v>
      </c>
      <c r="E19" s="111">
        <f>Aktivet!H31</f>
        <v>0</v>
      </c>
      <c r="F19" s="99">
        <f t="shared" si="2"/>
        <v>0</v>
      </c>
      <c r="G19" s="99">
        <f t="shared" si="1"/>
        <v>0</v>
      </c>
      <c r="H19" s="99"/>
      <c r="I19" s="99"/>
      <c r="J19" s="99">
        <f t="shared" si="0"/>
        <v>0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</row>
    <row r="20" spans="1:85" s="104" customFormat="1" ht="13.5" customHeight="1">
      <c r="A20" s="96">
        <v>8</v>
      </c>
      <c r="B20" s="114" t="s">
        <v>222</v>
      </c>
      <c r="C20" s="108" t="s">
        <v>223</v>
      </c>
      <c r="D20" s="111">
        <f>Aktivet!G32</f>
        <v>0</v>
      </c>
      <c r="E20" s="111">
        <f>Aktivet!H32</f>
        <v>0</v>
      </c>
      <c r="F20" s="99">
        <f t="shared" si="2"/>
        <v>0</v>
      </c>
      <c r="G20" s="99">
        <f t="shared" si="1"/>
        <v>0</v>
      </c>
      <c r="H20" s="99"/>
      <c r="I20" s="99"/>
      <c r="J20" s="99">
        <f t="shared" si="0"/>
        <v>0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</row>
    <row r="21" spans="1:85" s="104" customFormat="1" ht="13.5" customHeight="1">
      <c r="A21" s="96">
        <v>9</v>
      </c>
      <c r="B21" s="114" t="s">
        <v>61</v>
      </c>
      <c r="C21" s="108" t="s">
        <v>221</v>
      </c>
      <c r="D21" s="111">
        <f>Aktivet!G42</f>
        <v>0</v>
      </c>
      <c r="E21" s="111">
        <f>Aktivet!H42</f>
        <v>0</v>
      </c>
      <c r="F21" s="99">
        <f t="shared" si="2"/>
        <v>0</v>
      </c>
      <c r="G21" s="99">
        <f t="shared" si="1"/>
        <v>0</v>
      </c>
      <c r="H21" s="99"/>
      <c r="I21" s="99"/>
      <c r="J21" s="99">
        <f t="shared" si="0"/>
        <v>0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</row>
    <row r="22" spans="1:85" s="104" customFormat="1" ht="13.5" customHeight="1">
      <c r="A22" s="96">
        <v>10</v>
      </c>
      <c r="B22" s="114" t="s">
        <v>62</v>
      </c>
      <c r="C22" s="108" t="s">
        <v>223</v>
      </c>
      <c r="D22" s="111">
        <f>Aktivet!G43</f>
        <v>0</v>
      </c>
      <c r="E22" s="111">
        <f>Aktivet!H43</f>
        <v>0</v>
      </c>
      <c r="F22" s="99">
        <f t="shared" si="2"/>
        <v>0</v>
      </c>
      <c r="G22" s="99">
        <f t="shared" si="1"/>
        <v>0</v>
      </c>
      <c r="H22" s="99"/>
      <c r="I22" s="99"/>
      <c r="J22" s="99">
        <f t="shared" si="0"/>
        <v>0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</row>
    <row r="23" spans="1:85" s="104" customFormat="1" ht="13.5" customHeight="1">
      <c r="A23" s="96">
        <v>11</v>
      </c>
      <c r="B23" s="114" t="s">
        <v>47</v>
      </c>
      <c r="C23" s="108" t="s">
        <v>221</v>
      </c>
      <c r="D23" s="111">
        <f>Aktivet!G47</f>
        <v>0</v>
      </c>
      <c r="E23" s="111">
        <f>Aktivet!H47</f>
        <v>0</v>
      </c>
      <c r="F23" s="99">
        <f t="shared" si="2"/>
        <v>0</v>
      </c>
      <c r="G23" s="99">
        <f t="shared" si="1"/>
        <v>0</v>
      </c>
      <c r="H23" s="99"/>
      <c r="I23" s="99"/>
      <c r="J23" s="99">
        <f t="shared" si="0"/>
        <v>0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</row>
    <row r="24" spans="1:85" s="104" customFormat="1" ht="13.5" customHeight="1">
      <c r="A24" s="96">
        <v>12</v>
      </c>
      <c r="B24" s="114" t="s">
        <v>48</v>
      </c>
      <c r="C24" s="108" t="s">
        <v>221</v>
      </c>
      <c r="D24" s="111">
        <f>Aktivet!G48</f>
        <v>0</v>
      </c>
      <c r="E24" s="111">
        <f>Aktivet!H48</f>
        <v>0</v>
      </c>
      <c r="F24" s="99">
        <f t="shared" si="2"/>
        <v>0</v>
      </c>
      <c r="G24" s="99">
        <f t="shared" si="1"/>
        <v>0</v>
      </c>
      <c r="H24" s="99"/>
      <c r="I24" s="99"/>
      <c r="J24" s="99">
        <f t="shared" si="0"/>
        <v>0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</row>
    <row r="25" spans="1:85" s="104" customFormat="1" ht="13.5" customHeight="1">
      <c r="A25" s="96"/>
      <c r="B25" s="114"/>
      <c r="C25" s="108"/>
      <c r="D25" s="111"/>
      <c r="E25" s="111"/>
      <c r="F25" s="99">
        <f t="shared" si="2"/>
        <v>0</v>
      </c>
      <c r="G25" s="99">
        <f t="shared" si="1"/>
        <v>0</v>
      </c>
      <c r="H25" s="99"/>
      <c r="I25" s="99"/>
      <c r="J25" s="99">
        <f t="shared" si="0"/>
        <v>0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</row>
    <row r="26" spans="1:85" s="104" customFormat="1" ht="13.5" customHeight="1">
      <c r="A26" s="96">
        <v>1</v>
      </c>
      <c r="B26" s="114" t="s">
        <v>71</v>
      </c>
      <c r="C26" s="108" t="s">
        <v>223</v>
      </c>
      <c r="D26" s="111">
        <f>Pasivet!F20</f>
        <v>582296</v>
      </c>
      <c r="E26" s="111">
        <f>Pasivet!G20</f>
        <v>139896</v>
      </c>
      <c r="F26" s="99">
        <f t="shared" si="2"/>
        <v>442400</v>
      </c>
      <c r="G26" s="99">
        <f>E26-D26</f>
        <v>-442400</v>
      </c>
      <c r="H26" s="99"/>
      <c r="I26" s="99"/>
      <c r="J26" s="99">
        <f t="shared" si="0"/>
        <v>0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</row>
    <row r="27" spans="1:85" s="104" customFormat="1" ht="13.5" customHeight="1">
      <c r="A27" s="96">
        <v>2</v>
      </c>
      <c r="B27" s="114" t="s">
        <v>86</v>
      </c>
      <c r="C27" s="108" t="s">
        <v>223</v>
      </c>
      <c r="D27" s="111">
        <f>Pasivet!F36</f>
        <v>1249379</v>
      </c>
      <c r="E27" s="111">
        <f>Pasivet!G36</f>
        <v>250000</v>
      </c>
      <c r="F27" s="99">
        <f t="shared" si="2"/>
        <v>999379</v>
      </c>
      <c r="G27" s="99">
        <f>E27-D27</f>
        <v>-999379</v>
      </c>
      <c r="H27" s="99"/>
      <c r="I27" s="99"/>
      <c r="J27" s="99">
        <f t="shared" si="0"/>
        <v>0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</row>
    <row r="28" spans="1:85" s="104" customFormat="1" ht="13.5" customHeight="1">
      <c r="A28" s="96">
        <v>3</v>
      </c>
      <c r="B28" s="114" t="s">
        <v>224</v>
      </c>
      <c r="C28" s="108" t="s">
        <v>223</v>
      </c>
      <c r="D28" s="111">
        <f>Pasivet!F48</f>
        <v>-610250</v>
      </c>
      <c r="E28" s="111">
        <f>Pasivet!G48</f>
        <v>-117250</v>
      </c>
      <c r="F28" s="99">
        <f t="shared" si="2"/>
        <v>-493000</v>
      </c>
      <c r="G28" s="99">
        <f>E28-D28</f>
        <v>493000</v>
      </c>
      <c r="H28" s="99"/>
      <c r="I28" s="99"/>
      <c r="J28" s="99">
        <f t="shared" si="0"/>
        <v>0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</row>
    <row r="29" spans="1:85" s="104" customFormat="1" ht="27" customHeight="1">
      <c r="A29" s="100"/>
      <c r="B29" s="101" t="s">
        <v>225</v>
      </c>
      <c r="C29" s="100"/>
      <c r="D29" s="112">
        <f t="shared" ref="D29:J29" si="3">SUM(D13:D28)</f>
        <v>1233025</v>
      </c>
      <c r="E29" s="112">
        <f t="shared" si="3"/>
        <v>278446</v>
      </c>
      <c r="F29" s="112">
        <f t="shared" si="3"/>
        <v>954579</v>
      </c>
      <c r="G29" s="112">
        <f t="shared" si="3"/>
        <v>-954579</v>
      </c>
      <c r="H29" s="112">
        <f t="shared" si="3"/>
        <v>0</v>
      </c>
      <c r="I29" s="112">
        <f t="shared" si="3"/>
        <v>0</v>
      </c>
      <c r="J29" s="112">
        <f t="shared" si="3"/>
        <v>0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</row>
    <row r="30" spans="1:85" customFormat="1"/>
    <row r="31" spans="1:85" customFormat="1"/>
    <row r="32" spans="1:85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</sheetData>
  <mergeCells count="9">
    <mergeCell ref="H11:H12"/>
    <mergeCell ref="I11:I12"/>
    <mergeCell ref="A11:A12"/>
    <mergeCell ref="A5:A6"/>
    <mergeCell ref="B5:B6"/>
    <mergeCell ref="B11:B12"/>
    <mergeCell ref="C11:C12"/>
    <mergeCell ref="F11:F12"/>
    <mergeCell ref="G11:G12"/>
  </mergeCells>
  <printOptions horizontalCentered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1:BZ1026"/>
  <sheetViews>
    <sheetView topLeftCell="A13" workbookViewId="0">
      <selection activeCell="F26" sqref="F26"/>
    </sheetView>
  </sheetViews>
  <sheetFormatPr defaultColWidth="9.109375" defaultRowHeight="15.6"/>
  <cols>
    <col min="1" max="1" width="2.6640625" style="22" customWidth="1"/>
    <col min="2" max="2" width="4" style="22" customWidth="1"/>
    <col min="3" max="3" width="36.88671875" style="23" customWidth="1"/>
    <col min="4" max="14" width="9.33203125" style="23" customWidth="1"/>
    <col min="15" max="15" width="5" style="22" customWidth="1"/>
    <col min="79" max="16384" width="9.109375" style="22"/>
  </cols>
  <sheetData>
    <row r="1" spans="2:14" ht="18">
      <c r="C1" s="606" t="s">
        <v>208</v>
      </c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</row>
    <row r="2" spans="2:14" ht="12.75" customHeight="1"/>
    <row r="3" spans="2:14" ht="102" customHeight="1">
      <c r="B3" s="24"/>
      <c r="C3" s="25"/>
      <c r="D3" s="26" t="s">
        <v>207</v>
      </c>
      <c r="E3" s="27" t="s">
        <v>100</v>
      </c>
      <c r="F3" s="27" t="s">
        <v>206</v>
      </c>
      <c r="G3" s="27" t="s">
        <v>205</v>
      </c>
      <c r="H3" s="27" t="s">
        <v>204</v>
      </c>
      <c r="I3" s="27" t="s">
        <v>102</v>
      </c>
      <c r="J3" s="27" t="s">
        <v>203</v>
      </c>
      <c r="K3" s="27" t="s">
        <v>183</v>
      </c>
      <c r="L3" s="27" t="s">
        <v>26</v>
      </c>
      <c r="M3" s="27" t="s">
        <v>202</v>
      </c>
      <c r="N3" s="27" t="s">
        <v>26</v>
      </c>
    </row>
    <row r="4" spans="2:14" ht="32.25" customHeight="1">
      <c r="B4" s="28" t="s">
        <v>92</v>
      </c>
      <c r="C4" s="29" t="s">
        <v>535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>
        <f>SUM(D4:M4)</f>
        <v>0</v>
      </c>
    </row>
    <row r="5" spans="2:14" ht="31.2">
      <c r="B5" s="24"/>
      <c r="C5" s="30" t="s">
        <v>201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5">
        <f t="shared" ref="N5:N27" si="0">SUM(D5:M5)</f>
        <v>0</v>
      </c>
    </row>
    <row r="6" spans="2:14" ht="31.2">
      <c r="B6" s="28" t="s">
        <v>92</v>
      </c>
      <c r="C6" s="29" t="s">
        <v>521</v>
      </c>
      <c r="D6" s="115">
        <f>Pasivet!G39</f>
        <v>100000</v>
      </c>
      <c r="E6" s="115">
        <f t="shared" ref="E6:M6" si="1">SUM(E4:E5)</f>
        <v>0</v>
      </c>
      <c r="F6" s="115">
        <f t="shared" si="1"/>
        <v>0</v>
      </c>
      <c r="G6" s="115">
        <f t="shared" si="1"/>
        <v>0</v>
      </c>
      <c r="H6" s="115">
        <f t="shared" si="1"/>
        <v>0</v>
      </c>
      <c r="I6" s="115">
        <f t="shared" si="1"/>
        <v>0</v>
      </c>
      <c r="J6" s="115">
        <f>Pasivet!G46</f>
        <v>0</v>
      </c>
      <c r="K6" s="115">
        <f>Pasivet!G47</f>
        <v>-217250</v>
      </c>
      <c r="L6" s="115">
        <f t="shared" si="1"/>
        <v>0</v>
      </c>
      <c r="M6" s="115">
        <f t="shared" si="1"/>
        <v>0</v>
      </c>
      <c r="N6" s="115">
        <f t="shared" si="0"/>
        <v>-117250</v>
      </c>
    </row>
    <row r="7" spans="2:14" ht="31.2">
      <c r="B7" s="24"/>
      <c r="C7" s="29" t="s">
        <v>197</v>
      </c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5">
        <f t="shared" si="0"/>
        <v>0</v>
      </c>
    </row>
    <row r="8" spans="2:14">
      <c r="B8" s="24"/>
      <c r="C8" s="30" t="s">
        <v>199</v>
      </c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5">
        <f t="shared" si="0"/>
        <v>0</v>
      </c>
    </row>
    <row r="9" spans="2:14">
      <c r="B9" s="24"/>
      <c r="C9" s="29" t="s">
        <v>198</v>
      </c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5">
        <f t="shared" si="0"/>
        <v>0</v>
      </c>
    </row>
    <row r="10" spans="2:14" ht="31.2">
      <c r="B10" s="24"/>
      <c r="C10" s="29" t="s">
        <v>200</v>
      </c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>
        <f t="shared" si="0"/>
        <v>0</v>
      </c>
    </row>
    <row r="11" spans="2:14" ht="46.8">
      <c r="B11" s="24"/>
      <c r="C11" s="29" t="s">
        <v>196</v>
      </c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5">
        <f t="shared" si="0"/>
        <v>0</v>
      </c>
    </row>
    <row r="12" spans="2:14" ht="18.75" customHeight="1">
      <c r="B12" s="24"/>
      <c r="C12" s="30" t="s">
        <v>195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5">
        <f t="shared" si="0"/>
        <v>0</v>
      </c>
    </row>
    <row r="13" spans="2:14">
      <c r="B13" s="24"/>
      <c r="C13" s="30" t="s">
        <v>178</v>
      </c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5">
        <f t="shared" si="0"/>
        <v>0</v>
      </c>
    </row>
    <row r="14" spans="2:14" ht="31.2">
      <c r="B14" s="24"/>
      <c r="C14" s="29" t="s">
        <v>194</v>
      </c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>
        <f t="shared" si="0"/>
        <v>0</v>
      </c>
    </row>
    <row r="15" spans="2:14">
      <c r="B15" s="24"/>
      <c r="C15" s="29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>
        <f t="shared" si="0"/>
        <v>0</v>
      </c>
    </row>
    <row r="16" spans="2:14" ht="31.2">
      <c r="B16" s="28" t="s">
        <v>92</v>
      </c>
      <c r="C16" s="29" t="s">
        <v>536</v>
      </c>
      <c r="D16" s="115">
        <f>SUM(D6:D15)</f>
        <v>100000</v>
      </c>
      <c r="E16" s="115">
        <f t="shared" ref="E16:M16" si="2">SUM(E6:E15)</f>
        <v>0</v>
      </c>
      <c r="F16" s="115">
        <f t="shared" si="2"/>
        <v>0</v>
      </c>
      <c r="G16" s="115">
        <f t="shared" si="2"/>
        <v>0</v>
      </c>
      <c r="H16" s="115">
        <f t="shared" si="2"/>
        <v>0</v>
      </c>
      <c r="I16" s="115">
        <f t="shared" si="2"/>
        <v>0</v>
      </c>
      <c r="J16" s="115">
        <f t="shared" si="2"/>
        <v>0</v>
      </c>
      <c r="K16" s="115">
        <f t="shared" si="2"/>
        <v>-217250</v>
      </c>
      <c r="L16" s="115">
        <f t="shared" si="2"/>
        <v>0</v>
      </c>
      <c r="M16" s="115">
        <f t="shared" si="2"/>
        <v>0</v>
      </c>
      <c r="N16" s="115">
        <f t="shared" si="0"/>
        <v>-117250</v>
      </c>
    </row>
    <row r="17" spans="2:14">
      <c r="B17" s="24"/>
      <c r="C17" s="30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5">
        <f t="shared" si="0"/>
        <v>0</v>
      </c>
    </row>
    <row r="18" spans="2:14" ht="31.2">
      <c r="B18" s="28" t="s">
        <v>92</v>
      </c>
      <c r="C18" s="29" t="s">
        <v>537</v>
      </c>
      <c r="D18" s="115">
        <f>Pasivet!F39</f>
        <v>100000</v>
      </c>
      <c r="E18" s="115">
        <f t="shared" ref="E18:M18" si="3">SUM(E16:E17)</f>
        <v>0</v>
      </c>
      <c r="F18" s="115">
        <f t="shared" si="3"/>
        <v>0</v>
      </c>
      <c r="G18" s="115">
        <f t="shared" si="3"/>
        <v>0</v>
      </c>
      <c r="H18" s="115">
        <f t="shared" si="3"/>
        <v>0</v>
      </c>
      <c r="I18" s="115">
        <f t="shared" si="3"/>
        <v>0</v>
      </c>
      <c r="J18" s="115">
        <f>Pasivet!F46</f>
        <v>-217250</v>
      </c>
      <c r="K18" s="115">
        <f>Pasivet!F47</f>
        <v>-493000</v>
      </c>
      <c r="L18" s="115">
        <f t="shared" si="3"/>
        <v>0</v>
      </c>
      <c r="M18" s="115">
        <f t="shared" si="3"/>
        <v>0</v>
      </c>
      <c r="N18" s="115">
        <f t="shared" si="0"/>
        <v>-610250</v>
      </c>
    </row>
    <row r="19" spans="2:14" ht="31.2">
      <c r="B19" s="24"/>
      <c r="C19" s="29" t="s">
        <v>200</v>
      </c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5">
        <f t="shared" si="0"/>
        <v>0</v>
      </c>
    </row>
    <row r="20" spans="2:14">
      <c r="B20" s="24"/>
      <c r="C20" s="30" t="s">
        <v>199</v>
      </c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5">
        <f t="shared" si="0"/>
        <v>0</v>
      </c>
    </row>
    <row r="21" spans="2:14">
      <c r="B21" s="24"/>
      <c r="C21" s="29" t="s">
        <v>198</v>
      </c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5">
        <f t="shared" si="0"/>
        <v>0</v>
      </c>
    </row>
    <row r="22" spans="2:14" ht="31.2">
      <c r="B22" s="24"/>
      <c r="C22" s="29" t="s">
        <v>197</v>
      </c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>
        <f t="shared" si="0"/>
        <v>0</v>
      </c>
    </row>
    <row r="23" spans="2:14" ht="46.8">
      <c r="B23" s="24"/>
      <c r="C23" s="29" t="s">
        <v>196</v>
      </c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5">
        <f t="shared" si="0"/>
        <v>0</v>
      </c>
    </row>
    <row r="24" spans="2:14">
      <c r="B24" s="24"/>
      <c r="C24" s="30" t="s">
        <v>195</v>
      </c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5">
        <f t="shared" si="0"/>
        <v>0</v>
      </c>
    </row>
    <row r="25" spans="2:14">
      <c r="B25" s="24"/>
      <c r="C25" s="30" t="s">
        <v>178</v>
      </c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5">
        <f t="shared" si="0"/>
        <v>0</v>
      </c>
    </row>
    <row r="26" spans="2:14" ht="31.2">
      <c r="B26" s="24"/>
      <c r="C26" s="29" t="s">
        <v>194</v>
      </c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>
        <f t="shared" si="0"/>
        <v>0</v>
      </c>
    </row>
    <row r="27" spans="2:14" ht="31.2">
      <c r="B27" s="28" t="s">
        <v>92</v>
      </c>
      <c r="C27" s="29" t="s">
        <v>538</v>
      </c>
      <c r="D27" s="115">
        <f>SUM(D18:D26)</f>
        <v>100000</v>
      </c>
      <c r="E27" s="115">
        <f t="shared" ref="E27:M27" si="4">SUM(E18:E26)</f>
        <v>0</v>
      </c>
      <c r="F27" s="115">
        <f t="shared" si="4"/>
        <v>0</v>
      </c>
      <c r="G27" s="115">
        <f t="shared" si="4"/>
        <v>0</v>
      </c>
      <c r="H27" s="115">
        <f t="shared" si="4"/>
        <v>0</v>
      </c>
      <c r="I27" s="115">
        <f t="shared" si="4"/>
        <v>0</v>
      </c>
      <c r="J27" s="115">
        <f t="shared" si="4"/>
        <v>-217250</v>
      </c>
      <c r="K27" s="115">
        <f t="shared" si="4"/>
        <v>-493000</v>
      </c>
      <c r="L27" s="115">
        <f t="shared" si="4"/>
        <v>0</v>
      </c>
      <c r="M27" s="115">
        <f t="shared" si="4"/>
        <v>0</v>
      </c>
      <c r="N27" s="115">
        <f t="shared" si="0"/>
        <v>-610250</v>
      </c>
    </row>
    <row r="28" spans="2:14" customFormat="1" ht="13.2"/>
    <row r="29" spans="2:14" customFormat="1" ht="13.2"/>
    <row r="30" spans="2:14" customFormat="1" ht="13.2"/>
    <row r="31" spans="2:14" customFormat="1" ht="13.2"/>
    <row r="32" spans="2:14" customFormat="1" ht="13.2"/>
    <row r="33" customFormat="1" ht="13.2"/>
    <row r="34" customFormat="1" ht="13.2"/>
    <row r="35" customFormat="1" ht="13.2"/>
    <row r="36" customFormat="1" ht="13.2"/>
    <row r="37" customFormat="1" ht="13.2"/>
    <row r="38" customFormat="1" ht="13.2"/>
    <row r="39" customFormat="1" ht="13.2"/>
    <row r="40" customFormat="1" ht="13.2"/>
    <row r="41" customFormat="1" ht="13.2"/>
    <row r="42" customFormat="1" ht="13.2"/>
    <row r="43" customFormat="1" ht="13.2"/>
    <row r="44" customFormat="1" ht="13.2"/>
    <row r="45" customFormat="1" ht="13.2"/>
    <row r="46" customFormat="1" ht="13.2"/>
    <row r="47" customFormat="1" ht="13.2"/>
    <row r="48" customFormat="1" ht="13.2"/>
    <row r="49" customFormat="1" ht="13.2"/>
    <row r="50" customFormat="1" ht="13.2"/>
    <row r="51" customFormat="1" ht="13.2"/>
    <row r="52" customFormat="1" ht="13.2"/>
    <row r="53" customFormat="1" ht="13.2"/>
    <row r="54" customFormat="1" ht="13.2"/>
    <row r="55" customFormat="1" ht="13.2"/>
    <row r="56" customFormat="1" ht="13.2"/>
    <row r="57" customFormat="1" ht="13.2"/>
    <row r="58" customFormat="1" ht="13.2"/>
    <row r="59" customFormat="1" ht="13.2"/>
    <row r="60" customFormat="1" ht="13.2"/>
    <row r="61" customFormat="1" ht="13.2"/>
    <row r="62" customFormat="1" ht="13.2"/>
    <row r="63" customFormat="1" ht="13.2"/>
    <row r="64" customFormat="1" ht="13.2"/>
    <row r="65" customFormat="1" ht="13.2"/>
    <row r="66" customFormat="1" ht="13.2"/>
    <row r="67" customFormat="1" ht="13.2"/>
    <row r="68" customFormat="1" ht="13.2"/>
    <row r="69" customFormat="1" ht="13.2"/>
    <row r="70" customFormat="1" ht="13.2"/>
    <row r="71" customFormat="1" ht="13.2"/>
    <row r="72" customFormat="1" ht="13.2"/>
    <row r="73" customFormat="1" ht="13.2"/>
    <row r="74" customFormat="1" ht="13.2"/>
    <row r="75" customFormat="1" ht="13.2"/>
    <row r="76" customFormat="1" ht="13.2"/>
    <row r="77" customFormat="1" ht="13.2"/>
    <row r="78" customFormat="1" ht="13.2"/>
    <row r="79" customFormat="1" ht="13.2"/>
    <row r="80" customFormat="1" ht="13.2"/>
    <row r="81" customFormat="1" ht="13.2"/>
    <row r="82" customFormat="1" ht="13.2"/>
    <row r="83" customFormat="1" ht="13.2"/>
    <row r="84" customFormat="1" ht="13.2"/>
    <row r="85" customFormat="1" ht="13.2"/>
    <row r="86" customFormat="1" ht="13.2"/>
    <row r="87" customFormat="1" ht="13.2"/>
    <row r="88" customFormat="1" ht="13.2"/>
    <row r="89" customFormat="1" ht="13.2"/>
    <row r="90" customFormat="1" ht="13.2"/>
    <row r="91" customFormat="1" ht="13.2"/>
    <row r="92" customFormat="1" ht="13.2"/>
    <row r="93" customFormat="1" ht="13.2"/>
    <row r="94" customFormat="1" ht="13.2"/>
    <row r="95" customFormat="1" ht="13.2"/>
    <row r="96" customFormat="1" ht="13.2"/>
    <row r="97" customFormat="1" ht="13.2"/>
    <row r="98" customFormat="1" ht="13.2"/>
    <row r="99" customFormat="1" ht="13.2"/>
    <row r="100" customFormat="1" ht="13.2"/>
    <row r="101" customFormat="1" ht="13.2"/>
    <row r="102" customFormat="1" ht="13.2"/>
    <row r="103" customFormat="1" ht="13.2"/>
    <row r="104" customFormat="1" ht="13.2"/>
    <row r="105" customFormat="1" ht="13.2"/>
    <row r="106" customFormat="1" ht="13.2"/>
    <row r="107" customFormat="1" ht="13.2"/>
    <row r="108" customFormat="1" ht="13.2"/>
    <row r="109" customFormat="1" ht="13.2"/>
    <row r="110" customFormat="1" ht="13.2"/>
    <row r="111" customFormat="1" ht="13.2"/>
    <row r="112" customFormat="1" ht="13.2"/>
    <row r="113" customFormat="1" ht="13.2"/>
    <row r="114" customFormat="1" ht="13.2"/>
    <row r="115" customFormat="1" ht="13.2"/>
    <row r="116" customFormat="1" ht="13.2"/>
    <row r="117" customFormat="1" ht="13.2"/>
    <row r="118" customFormat="1" ht="13.2"/>
    <row r="119" customFormat="1" ht="13.2"/>
    <row r="120" customFormat="1" ht="13.2"/>
    <row r="121" customFormat="1" ht="13.2"/>
    <row r="122" customFormat="1" ht="13.2"/>
    <row r="123" customFormat="1" ht="13.2"/>
    <row r="124" customFormat="1" ht="13.2"/>
    <row r="125" customFormat="1" ht="13.2"/>
    <row r="126" customFormat="1" ht="13.2"/>
    <row r="127" customFormat="1" ht="13.2"/>
    <row r="128" customFormat="1" ht="13.2"/>
    <row r="129" customFormat="1" ht="13.2"/>
    <row r="130" customFormat="1" ht="13.2"/>
    <row r="131" customFormat="1" ht="13.2"/>
    <row r="132" customFormat="1" ht="13.2"/>
    <row r="133" customFormat="1" ht="13.2"/>
    <row r="134" customFormat="1" ht="13.2"/>
    <row r="135" customFormat="1" ht="13.2"/>
    <row r="136" customFormat="1" ht="13.2"/>
    <row r="137" customFormat="1" ht="13.2"/>
    <row r="138" customFormat="1" ht="13.2"/>
    <row r="139" customFormat="1" ht="13.2"/>
    <row r="140" customFormat="1" ht="13.2"/>
    <row r="141" customFormat="1" ht="13.2"/>
    <row r="142" customFormat="1" ht="13.2"/>
    <row r="143" customFormat="1" ht="13.2"/>
    <row r="144" customFormat="1" ht="13.2"/>
    <row r="145" customFormat="1" ht="13.2"/>
    <row r="146" customFormat="1" ht="13.2"/>
    <row r="147" customFormat="1" ht="13.2"/>
    <row r="148" customFormat="1" ht="13.2"/>
    <row r="149" customFormat="1" ht="13.2"/>
    <row r="150" customFormat="1" ht="13.2"/>
    <row r="151" customFormat="1" ht="13.2"/>
    <row r="152" customFormat="1" ht="13.2"/>
    <row r="153" customFormat="1" ht="13.2"/>
    <row r="154" customFormat="1" ht="13.2"/>
    <row r="155" customFormat="1" ht="13.2"/>
    <row r="156" customFormat="1" ht="13.2"/>
    <row r="157" customFormat="1" ht="13.2"/>
    <row r="158" customFormat="1" ht="13.2"/>
    <row r="159" customFormat="1" ht="13.2"/>
    <row r="160" customFormat="1" ht="13.2"/>
    <row r="161" customFormat="1" ht="13.2"/>
    <row r="162" customFormat="1" ht="13.2"/>
    <row r="163" customFormat="1" ht="13.2"/>
    <row r="164" customFormat="1" ht="13.2"/>
    <row r="165" customFormat="1" ht="13.2"/>
    <row r="166" customFormat="1" ht="13.2"/>
    <row r="167" customFormat="1" ht="13.2"/>
    <row r="168" customFormat="1" ht="13.2"/>
    <row r="169" customFormat="1" ht="13.2"/>
    <row r="170" customFormat="1" ht="13.2"/>
    <row r="171" customFormat="1" ht="13.2"/>
    <row r="172" customFormat="1" ht="13.2"/>
    <row r="173" customFormat="1" ht="13.2"/>
    <row r="174" customFormat="1" ht="13.2"/>
    <row r="175" customFormat="1" ht="13.2"/>
    <row r="176" customFormat="1" ht="13.2"/>
    <row r="177" customFormat="1" ht="13.2"/>
    <row r="178" customFormat="1" ht="13.2"/>
    <row r="179" customFormat="1" ht="13.2"/>
    <row r="180" customFormat="1" ht="13.2"/>
    <row r="181" customFormat="1" ht="13.2"/>
    <row r="182" customFormat="1" ht="13.2"/>
    <row r="183" customFormat="1" ht="13.2"/>
    <row r="184" customFormat="1" ht="13.2"/>
    <row r="185" customFormat="1" ht="13.2"/>
    <row r="186" customFormat="1" ht="13.2"/>
    <row r="187" customFormat="1" ht="13.2"/>
    <row r="188" customFormat="1" ht="13.2"/>
    <row r="189" customFormat="1" ht="13.2"/>
    <row r="190" customFormat="1" ht="13.2"/>
    <row r="191" customFormat="1" ht="13.2"/>
    <row r="192" customFormat="1" ht="13.2"/>
    <row r="193" customFormat="1" ht="13.2"/>
    <row r="194" customFormat="1" ht="13.2"/>
    <row r="195" customFormat="1" ht="13.2"/>
    <row r="196" customFormat="1" ht="13.2"/>
    <row r="197" customFormat="1" ht="13.2"/>
    <row r="198" customFormat="1" ht="13.2"/>
    <row r="199" customFormat="1" ht="13.2"/>
    <row r="200" customFormat="1" ht="13.2"/>
    <row r="201" customFormat="1" ht="13.2"/>
    <row r="202" customFormat="1" ht="13.2"/>
    <row r="203" customFormat="1" ht="13.2"/>
    <row r="204" customFormat="1" ht="13.2"/>
    <row r="205" customFormat="1" ht="13.2"/>
    <row r="206" customFormat="1" ht="13.2"/>
    <row r="207" customFormat="1" ht="13.2"/>
    <row r="208" customFormat="1" ht="13.2"/>
    <row r="209" customFormat="1" ht="13.2"/>
    <row r="210" customFormat="1" ht="13.2"/>
    <row r="211" customFormat="1" ht="13.2"/>
    <row r="212" customFormat="1" ht="13.2"/>
    <row r="213" customFormat="1" ht="13.2"/>
    <row r="214" customFormat="1" ht="13.2"/>
    <row r="215" customFormat="1" ht="13.2"/>
    <row r="216" customFormat="1" ht="13.2"/>
    <row r="217" customFormat="1" ht="13.2"/>
    <row r="218" customFormat="1" ht="13.2"/>
    <row r="219" customFormat="1" ht="13.2"/>
    <row r="220" customFormat="1" ht="13.2"/>
    <row r="221" customFormat="1" ht="13.2"/>
    <row r="222" customFormat="1" ht="13.2"/>
    <row r="223" customFormat="1" ht="13.2"/>
    <row r="224" customFormat="1" ht="13.2"/>
    <row r="225" customFormat="1" ht="13.2"/>
    <row r="226" customFormat="1" ht="13.2"/>
    <row r="227" customFormat="1" ht="13.2"/>
    <row r="228" customFormat="1" ht="13.2"/>
    <row r="229" customFormat="1" ht="13.2"/>
    <row r="230" customFormat="1" ht="13.2"/>
    <row r="231" customFormat="1" ht="13.2"/>
    <row r="232" customFormat="1" ht="13.2"/>
    <row r="233" customFormat="1" ht="13.2"/>
    <row r="234" customFormat="1" ht="13.2"/>
    <row r="235" customFormat="1" ht="13.2"/>
    <row r="236" customFormat="1" ht="13.2"/>
    <row r="237" customFormat="1" ht="13.2"/>
    <row r="238" customFormat="1" ht="13.2"/>
    <row r="239" customFormat="1" ht="13.2"/>
    <row r="240" customFormat="1" ht="13.2"/>
    <row r="241" customFormat="1" ht="13.2"/>
    <row r="242" customFormat="1" ht="13.2"/>
    <row r="243" customFormat="1" ht="13.2"/>
    <row r="244" customFormat="1" ht="13.2"/>
    <row r="245" customFormat="1" ht="13.2"/>
    <row r="246" customFormat="1" ht="13.2"/>
    <row r="247" customFormat="1" ht="13.2"/>
    <row r="248" customFormat="1" ht="13.2"/>
    <row r="249" customFormat="1" ht="13.2"/>
    <row r="250" customFormat="1" ht="13.2"/>
    <row r="251" customFormat="1" ht="13.2"/>
    <row r="252" customFormat="1" ht="13.2"/>
    <row r="253" customFormat="1" ht="13.2"/>
    <row r="254" customFormat="1" ht="13.2"/>
    <row r="255" customFormat="1" ht="13.2"/>
    <row r="256" customFormat="1" ht="13.2"/>
    <row r="257" customFormat="1" ht="13.2"/>
    <row r="258" customFormat="1" ht="13.2"/>
    <row r="259" customFormat="1" ht="13.2"/>
    <row r="260" customFormat="1" ht="13.2"/>
    <row r="261" customFormat="1" ht="13.2"/>
    <row r="262" customFormat="1" ht="13.2"/>
    <row r="263" customFormat="1" ht="13.2"/>
    <row r="264" customFormat="1" ht="13.2"/>
    <row r="265" customFormat="1" ht="13.2"/>
    <row r="266" customFormat="1" ht="13.2"/>
    <row r="267" customFormat="1" ht="13.2"/>
    <row r="268" customFormat="1" ht="13.2"/>
    <row r="269" customFormat="1" ht="13.2"/>
    <row r="270" customFormat="1" ht="13.2"/>
    <row r="271" customFormat="1" ht="13.2"/>
    <row r="272" customFormat="1" ht="13.2"/>
    <row r="273" customFormat="1" ht="13.2"/>
    <row r="274" customFormat="1" ht="13.2"/>
    <row r="275" customFormat="1" ht="13.2"/>
    <row r="276" customFormat="1" ht="13.2"/>
    <row r="277" customFormat="1" ht="13.2"/>
    <row r="278" customFormat="1" ht="13.2"/>
    <row r="279" customFormat="1" ht="13.2"/>
    <row r="280" customFormat="1" ht="13.2"/>
    <row r="281" customFormat="1" ht="13.2"/>
    <row r="282" customFormat="1" ht="13.2"/>
    <row r="283" customFormat="1" ht="13.2"/>
    <row r="284" customFormat="1" ht="13.2"/>
    <row r="285" customFormat="1" ht="13.2"/>
    <row r="286" customFormat="1" ht="13.2"/>
    <row r="287" customFormat="1" ht="13.2"/>
    <row r="288" customFormat="1" ht="13.2"/>
    <row r="289" customFormat="1" ht="13.2"/>
    <row r="290" customFormat="1" ht="13.2"/>
    <row r="291" customFormat="1" ht="13.2"/>
    <row r="292" customFormat="1" ht="13.2"/>
    <row r="293" customFormat="1" ht="13.2"/>
    <row r="294" customFormat="1" ht="13.2"/>
    <row r="295" customFormat="1" ht="13.2"/>
    <row r="296" customFormat="1" ht="13.2"/>
    <row r="297" customFormat="1" ht="13.2"/>
    <row r="298" customFormat="1" ht="13.2"/>
    <row r="299" customFormat="1" ht="13.2"/>
    <row r="300" customFormat="1" ht="13.2"/>
    <row r="301" customFormat="1" ht="13.2"/>
    <row r="302" customFormat="1" ht="13.2"/>
    <row r="303" customFormat="1" ht="13.2"/>
    <row r="304" customFormat="1" ht="13.2"/>
    <row r="305" customFormat="1" ht="13.2"/>
    <row r="306" customFormat="1" ht="13.2"/>
    <row r="307" customFormat="1" ht="13.2"/>
    <row r="308" customFormat="1" ht="13.2"/>
    <row r="309" customFormat="1" ht="13.2"/>
    <row r="310" customFormat="1" ht="13.2"/>
    <row r="311" customFormat="1" ht="13.2"/>
    <row r="312" customFormat="1" ht="13.2"/>
    <row r="313" customFormat="1" ht="13.2"/>
    <row r="314" customFormat="1" ht="13.2"/>
    <row r="315" customFormat="1" ht="13.2"/>
    <row r="316" customFormat="1" ht="13.2"/>
    <row r="317" customFormat="1" ht="13.2"/>
    <row r="318" customFormat="1" ht="13.2"/>
    <row r="319" customFormat="1" ht="13.2"/>
    <row r="320" customFormat="1" ht="13.2"/>
    <row r="321" customFormat="1" ht="13.2"/>
    <row r="322" customFormat="1" ht="13.2"/>
    <row r="323" customFormat="1" ht="13.2"/>
    <row r="324" customFormat="1" ht="13.2"/>
    <row r="325" customFormat="1" ht="13.2"/>
    <row r="326" customFormat="1" ht="13.2"/>
    <row r="327" customFormat="1" ht="13.2"/>
    <row r="328" customFormat="1" ht="13.2"/>
    <row r="329" customFormat="1" ht="13.2"/>
    <row r="330" customFormat="1" ht="13.2"/>
    <row r="331" customFormat="1" ht="13.2"/>
    <row r="332" customFormat="1" ht="13.2"/>
    <row r="333" customFormat="1" ht="13.2"/>
    <row r="334" customFormat="1" ht="13.2"/>
    <row r="335" customFormat="1" ht="13.2"/>
    <row r="336" customFormat="1" ht="13.2"/>
    <row r="337" customFormat="1" ht="13.2"/>
    <row r="338" customFormat="1" ht="13.2"/>
    <row r="339" customFormat="1" ht="13.2"/>
    <row r="340" customFormat="1" ht="13.2"/>
    <row r="341" customFormat="1" ht="13.2"/>
    <row r="342" customFormat="1" ht="13.2"/>
    <row r="343" customFormat="1" ht="13.2"/>
    <row r="344" customFormat="1" ht="13.2"/>
    <row r="345" customFormat="1" ht="13.2"/>
    <row r="346" customFormat="1" ht="13.2"/>
    <row r="347" customFormat="1" ht="13.2"/>
    <row r="348" customFormat="1" ht="13.2"/>
    <row r="349" customFormat="1" ht="13.2"/>
    <row r="350" customFormat="1" ht="13.2"/>
    <row r="351" customFormat="1" ht="13.2"/>
    <row r="352" customFormat="1" ht="13.2"/>
    <row r="353" customFormat="1" ht="13.2"/>
    <row r="354" customFormat="1" ht="13.2"/>
    <row r="355" customFormat="1" ht="13.2"/>
    <row r="356" customFormat="1" ht="13.2"/>
    <row r="357" customFormat="1" ht="13.2"/>
    <row r="358" customFormat="1" ht="13.2"/>
    <row r="359" customFormat="1" ht="13.2"/>
    <row r="360" customFormat="1" ht="13.2"/>
    <row r="361" customFormat="1" ht="13.2"/>
    <row r="362" customFormat="1" ht="13.2"/>
    <row r="363" customFormat="1" ht="13.2"/>
    <row r="364" customFormat="1" ht="13.2"/>
    <row r="365" customFormat="1" ht="13.2"/>
    <row r="366" customFormat="1" ht="13.2"/>
    <row r="367" customFormat="1" ht="13.2"/>
    <row r="368" customFormat="1" ht="13.2"/>
    <row r="369" customFormat="1" ht="13.2"/>
    <row r="370" customFormat="1" ht="13.2"/>
    <row r="371" customFormat="1" ht="13.2"/>
    <row r="372" customFormat="1" ht="13.2"/>
    <row r="373" customFormat="1" ht="13.2"/>
    <row r="374" customFormat="1" ht="13.2"/>
    <row r="375" customFormat="1" ht="13.2"/>
    <row r="376" customFormat="1" ht="13.2"/>
    <row r="377" customFormat="1" ht="13.2"/>
    <row r="378" customFormat="1" ht="13.2"/>
    <row r="379" customFormat="1" ht="13.2"/>
    <row r="380" customFormat="1" ht="13.2"/>
    <row r="381" customFormat="1" ht="13.2"/>
    <row r="382" customFormat="1" ht="13.2"/>
    <row r="383" customFormat="1" ht="13.2"/>
    <row r="384" customFormat="1" ht="13.2"/>
    <row r="385" customFormat="1" ht="13.2"/>
    <row r="386" customFormat="1" ht="13.2"/>
    <row r="387" customFormat="1" ht="13.2"/>
    <row r="388" customFormat="1" ht="13.2"/>
    <row r="389" customFormat="1" ht="13.2"/>
    <row r="390" customFormat="1" ht="13.2"/>
    <row r="391" customFormat="1" ht="13.2"/>
    <row r="392" customFormat="1" ht="13.2"/>
    <row r="393" customFormat="1" ht="13.2"/>
    <row r="394" customFormat="1" ht="13.2"/>
    <row r="395" customFormat="1" ht="13.2"/>
    <row r="396" customFormat="1" ht="13.2"/>
    <row r="397" customFormat="1" ht="13.2"/>
    <row r="398" customFormat="1" ht="13.2"/>
    <row r="399" customFormat="1" ht="13.2"/>
    <row r="400" customFormat="1" ht="13.2"/>
    <row r="401" customFormat="1" ht="13.2"/>
    <row r="402" customFormat="1" ht="13.2"/>
    <row r="403" customFormat="1" ht="13.2"/>
    <row r="404" customFormat="1" ht="13.2"/>
    <row r="405" customFormat="1" ht="13.2"/>
    <row r="406" customFormat="1" ht="13.2"/>
    <row r="407" customFormat="1" ht="13.2"/>
    <row r="408" customFormat="1" ht="13.2"/>
    <row r="409" customFormat="1" ht="13.2"/>
    <row r="410" customFormat="1" ht="13.2"/>
    <row r="411" customFormat="1" ht="13.2"/>
    <row r="412" customFormat="1" ht="13.2"/>
    <row r="413" customFormat="1" ht="13.2"/>
    <row r="414" customFormat="1" ht="13.2"/>
    <row r="415" customFormat="1" ht="13.2"/>
    <row r="416" customFormat="1" ht="13.2"/>
    <row r="417" customFormat="1" ht="13.2"/>
    <row r="418" customFormat="1" ht="13.2"/>
    <row r="419" customFormat="1" ht="13.2"/>
    <row r="420" customFormat="1" ht="13.2"/>
    <row r="421" customFormat="1" ht="13.2"/>
    <row r="422" customFormat="1" ht="13.2"/>
    <row r="423" customFormat="1" ht="13.2"/>
    <row r="424" customFormat="1" ht="13.2"/>
    <row r="425" customFormat="1" ht="13.2"/>
    <row r="426" customFormat="1" ht="13.2"/>
    <row r="427" customFormat="1" ht="13.2"/>
    <row r="428" customFormat="1" ht="13.2"/>
    <row r="429" customFormat="1" ht="13.2"/>
    <row r="430" customFormat="1" ht="13.2"/>
    <row r="431" customFormat="1" ht="13.2"/>
    <row r="432" customFormat="1" ht="13.2"/>
    <row r="433" customFormat="1" ht="13.2"/>
    <row r="434" customFormat="1" ht="13.2"/>
    <row r="435" customFormat="1" ht="13.2"/>
    <row r="436" customFormat="1" ht="13.2"/>
    <row r="437" customFormat="1" ht="13.2"/>
    <row r="438" customFormat="1" ht="13.2"/>
    <row r="439" customFormat="1" ht="13.2"/>
    <row r="440" customFormat="1" ht="13.2"/>
    <row r="441" customFormat="1" ht="13.2"/>
    <row r="442" customFormat="1" ht="13.2"/>
    <row r="443" customFormat="1" ht="13.2"/>
    <row r="444" customFormat="1" ht="13.2"/>
    <row r="445" customFormat="1" ht="13.2"/>
    <row r="446" customFormat="1" ht="13.2"/>
    <row r="447" customFormat="1" ht="13.2"/>
    <row r="448" customFormat="1" ht="13.2"/>
    <row r="449" customFormat="1" ht="13.2"/>
    <row r="450" customFormat="1" ht="13.2"/>
    <row r="451" customFormat="1" ht="13.2"/>
    <row r="452" customFormat="1" ht="13.2"/>
    <row r="453" customFormat="1" ht="13.2"/>
    <row r="454" customFormat="1" ht="13.2"/>
    <row r="455" customFormat="1" ht="13.2"/>
    <row r="456" customFormat="1" ht="13.2"/>
    <row r="457" customFormat="1" ht="13.2"/>
    <row r="458" customFormat="1" ht="13.2"/>
    <row r="459" customFormat="1" ht="13.2"/>
    <row r="460" customFormat="1" ht="13.2"/>
    <row r="461" customFormat="1" ht="13.2"/>
    <row r="462" customFormat="1" ht="13.2"/>
    <row r="463" customFormat="1" ht="13.2"/>
    <row r="464" customFormat="1" ht="13.2"/>
    <row r="465" customFormat="1" ht="13.2"/>
    <row r="466" customFormat="1" ht="13.2"/>
    <row r="467" customFormat="1" ht="13.2"/>
    <row r="468" customFormat="1" ht="13.2"/>
    <row r="469" customFormat="1" ht="13.2"/>
    <row r="470" customFormat="1" ht="13.2"/>
    <row r="471" customFormat="1" ht="13.2"/>
    <row r="472" customFormat="1" ht="13.2"/>
    <row r="473" customFormat="1" ht="13.2"/>
    <row r="474" customFormat="1" ht="13.2"/>
    <row r="475" customFormat="1" ht="13.2"/>
    <row r="476" customFormat="1" ht="13.2"/>
    <row r="477" customFormat="1" ht="13.2"/>
    <row r="478" customFormat="1" ht="13.2"/>
    <row r="479" customFormat="1" ht="13.2"/>
    <row r="480" customFormat="1" ht="13.2"/>
    <row r="481" customFormat="1" ht="13.2"/>
    <row r="482" customFormat="1" ht="13.2"/>
    <row r="483" customFormat="1" ht="13.2"/>
    <row r="484" customFormat="1" ht="13.2"/>
    <row r="485" customFormat="1" ht="13.2"/>
    <row r="486" customFormat="1" ht="13.2"/>
    <row r="487" customFormat="1" ht="13.2"/>
    <row r="488" customFormat="1" ht="13.2"/>
    <row r="489" customFormat="1" ht="13.2"/>
    <row r="490" customFormat="1" ht="13.2"/>
    <row r="491" customFormat="1" ht="13.2"/>
    <row r="492" customFormat="1" ht="13.2"/>
    <row r="493" customFormat="1" ht="13.2"/>
    <row r="494" customFormat="1" ht="13.2"/>
    <row r="495" customFormat="1" ht="13.2"/>
    <row r="496" customFormat="1" ht="13.2"/>
    <row r="497" customFormat="1" ht="13.2"/>
    <row r="498" customFormat="1" ht="13.2"/>
    <row r="499" customFormat="1" ht="13.2"/>
    <row r="500" customFormat="1" ht="13.2"/>
    <row r="501" customFormat="1" ht="13.2"/>
    <row r="502" customFormat="1" ht="13.2"/>
    <row r="503" customFormat="1" ht="13.2"/>
    <row r="504" customFormat="1" ht="13.2"/>
    <row r="505" customFormat="1" ht="13.2"/>
    <row r="506" customFormat="1" ht="13.2"/>
    <row r="507" customFormat="1" ht="13.2"/>
    <row r="508" customFormat="1" ht="13.2"/>
    <row r="509" customFormat="1" ht="13.2"/>
    <row r="510" customFormat="1" ht="13.2"/>
    <row r="511" customFormat="1" ht="13.2"/>
    <row r="512" customFormat="1" ht="13.2"/>
    <row r="513" customFormat="1" ht="13.2"/>
    <row r="514" customFormat="1" ht="13.2"/>
    <row r="515" customFormat="1" ht="13.2"/>
    <row r="516" customFormat="1" ht="13.2"/>
    <row r="517" customFormat="1" ht="13.2"/>
    <row r="518" customFormat="1" ht="13.2"/>
    <row r="519" customFormat="1" ht="13.2"/>
    <row r="520" customFormat="1" ht="13.2"/>
    <row r="521" customFormat="1" ht="13.2"/>
    <row r="522" customFormat="1" ht="13.2"/>
    <row r="523" customFormat="1" ht="13.2"/>
    <row r="524" customFormat="1" ht="13.2"/>
    <row r="525" customFormat="1" ht="13.2"/>
    <row r="526" customFormat="1" ht="13.2"/>
    <row r="527" customFormat="1" ht="13.2"/>
    <row r="528" customFormat="1" ht="13.2"/>
    <row r="529" customFormat="1" ht="13.2"/>
    <row r="530" customFormat="1" ht="13.2"/>
    <row r="531" customFormat="1" ht="13.2"/>
    <row r="532" customFormat="1" ht="13.2"/>
    <row r="533" customFormat="1" ht="13.2"/>
    <row r="534" customFormat="1" ht="13.2"/>
    <row r="535" customFormat="1" ht="13.2"/>
    <row r="536" customFormat="1" ht="13.2"/>
    <row r="537" customFormat="1" ht="13.2"/>
    <row r="538" customFormat="1" ht="13.2"/>
    <row r="539" customFormat="1" ht="13.2"/>
    <row r="540" customFormat="1" ht="13.2"/>
    <row r="541" customFormat="1" ht="13.2"/>
    <row r="542" customFormat="1" ht="13.2"/>
    <row r="543" customFormat="1" ht="13.2"/>
    <row r="544" customFormat="1" ht="13.2"/>
    <row r="545" customFormat="1" ht="13.2"/>
    <row r="546" customFormat="1" ht="13.2"/>
    <row r="547" customFormat="1" ht="13.2"/>
    <row r="548" customFormat="1" ht="13.2"/>
    <row r="549" customFormat="1" ht="13.2"/>
    <row r="550" customFormat="1" ht="13.2"/>
    <row r="551" customFormat="1" ht="13.2"/>
    <row r="552" customFormat="1" ht="13.2"/>
    <row r="553" customFormat="1" ht="13.2"/>
    <row r="554" customFormat="1" ht="13.2"/>
    <row r="555" customFormat="1" ht="13.2"/>
    <row r="556" customFormat="1" ht="13.2"/>
    <row r="557" customFormat="1" ht="13.2"/>
    <row r="558" customFormat="1" ht="13.2"/>
    <row r="559" customFormat="1" ht="13.2"/>
    <row r="560" customFormat="1" ht="13.2"/>
    <row r="561" customFormat="1" ht="13.2"/>
    <row r="562" customFormat="1" ht="13.2"/>
    <row r="563" customFormat="1" ht="13.2"/>
    <row r="564" customFormat="1" ht="13.2"/>
    <row r="565" customFormat="1" ht="13.2"/>
    <row r="566" customFormat="1" ht="13.2"/>
    <row r="567" customFormat="1" ht="13.2"/>
    <row r="568" customFormat="1" ht="13.2"/>
    <row r="569" customFormat="1" ht="13.2"/>
    <row r="570" customFormat="1" ht="13.2"/>
    <row r="571" customFormat="1" ht="13.2"/>
    <row r="572" customFormat="1" ht="13.2"/>
    <row r="573" customFormat="1" ht="13.2"/>
    <row r="574" customFormat="1" ht="13.2"/>
    <row r="575" customFormat="1" ht="13.2"/>
    <row r="576" customFormat="1" ht="13.2"/>
    <row r="577" customFormat="1" ht="13.2"/>
    <row r="578" customFormat="1" ht="13.2"/>
    <row r="579" customFormat="1" ht="13.2"/>
    <row r="580" customFormat="1" ht="13.2"/>
    <row r="581" customFormat="1" ht="13.2"/>
    <row r="582" customFormat="1" ht="13.2"/>
    <row r="583" customFormat="1" ht="13.2"/>
    <row r="584" customFormat="1" ht="13.2"/>
    <row r="585" customFormat="1" ht="13.2"/>
    <row r="586" customFormat="1" ht="13.2"/>
    <row r="587" customFormat="1" ht="13.2"/>
    <row r="588" customFormat="1" ht="13.2"/>
    <row r="589" customFormat="1" ht="13.2"/>
    <row r="590" customFormat="1" ht="13.2"/>
    <row r="591" customFormat="1" ht="13.2"/>
    <row r="592" customFormat="1" ht="13.2"/>
    <row r="593" customFormat="1" ht="13.2"/>
    <row r="594" customFormat="1" ht="13.2"/>
    <row r="595" customFormat="1" ht="13.2"/>
    <row r="596" customFormat="1" ht="13.2"/>
    <row r="597" customFormat="1" ht="13.2"/>
    <row r="598" customFormat="1" ht="13.2"/>
    <row r="599" customFormat="1" ht="13.2"/>
    <row r="600" customFormat="1" ht="13.2"/>
    <row r="601" customFormat="1" ht="13.2"/>
    <row r="602" customFormat="1" ht="13.2"/>
    <row r="603" customFormat="1" ht="13.2"/>
    <row r="604" customFormat="1" ht="13.2"/>
    <row r="605" customFormat="1" ht="13.2"/>
    <row r="606" customFormat="1" ht="13.2"/>
    <row r="607" customFormat="1" ht="13.2"/>
    <row r="608" customFormat="1" ht="13.2"/>
    <row r="609" customFormat="1" ht="13.2"/>
    <row r="610" customFormat="1" ht="13.2"/>
    <row r="611" customFormat="1" ht="13.2"/>
    <row r="612" customFormat="1" ht="13.2"/>
    <row r="613" customFormat="1" ht="13.2"/>
    <row r="614" customFormat="1" ht="13.2"/>
    <row r="615" customFormat="1" ht="13.2"/>
    <row r="616" customFormat="1" ht="13.2"/>
    <row r="617" customFormat="1" ht="13.2"/>
    <row r="618" customFormat="1" ht="13.2"/>
    <row r="619" customFormat="1" ht="13.2"/>
    <row r="620" customFormat="1" ht="13.2"/>
    <row r="621" customFormat="1" ht="13.2"/>
    <row r="622" customFormat="1" ht="13.2"/>
    <row r="623" customFormat="1" ht="13.2"/>
    <row r="624" customFormat="1" ht="13.2"/>
    <row r="625" customFormat="1" ht="13.2"/>
    <row r="626" customFormat="1" ht="13.2"/>
    <row r="627" customFormat="1" ht="13.2"/>
    <row r="628" customFormat="1" ht="13.2"/>
    <row r="629" customFormat="1" ht="13.2"/>
    <row r="630" customFormat="1" ht="13.2"/>
    <row r="631" customFormat="1" ht="13.2"/>
    <row r="632" customFormat="1" ht="13.2"/>
    <row r="633" customFormat="1" ht="13.2"/>
    <row r="634" customFormat="1" ht="13.2"/>
    <row r="635" customFormat="1" ht="13.2"/>
    <row r="636" customFormat="1" ht="13.2"/>
    <row r="637" customFormat="1" ht="13.2"/>
    <row r="638" customFormat="1" ht="13.2"/>
    <row r="639" customFormat="1" ht="13.2"/>
    <row r="640" customFormat="1" ht="13.2"/>
    <row r="641" customFormat="1" ht="13.2"/>
    <row r="642" customFormat="1" ht="13.2"/>
    <row r="643" customFormat="1" ht="13.2"/>
    <row r="644" customFormat="1" ht="13.2"/>
    <row r="645" customFormat="1" ht="13.2"/>
    <row r="646" customFormat="1" ht="13.2"/>
    <row r="647" customFormat="1" ht="13.2"/>
    <row r="648" customFormat="1" ht="13.2"/>
    <row r="649" customFormat="1" ht="13.2"/>
    <row r="650" customFormat="1" ht="13.2"/>
    <row r="651" customFormat="1" ht="13.2"/>
    <row r="652" customFormat="1" ht="13.2"/>
    <row r="653" customFormat="1" ht="13.2"/>
    <row r="654" customFormat="1" ht="13.2"/>
    <row r="655" customFormat="1" ht="13.2"/>
    <row r="656" customFormat="1" ht="13.2"/>
    <row r="657" customFormat="1" ht="13.2"/>
    <row r="658" customFormat="1" ht="13.2"/>
    <row r="659" customFormat="1" ht="13.2"/>
    <row r="660" customFormat="1" ht="13.2"/>
    <row r="661" customFormat="1" ht="13.2"/>
    <row r="662" customFormat="1" ht="13.2"/>
    <row r="663" customFormat="1" ht="13.2"/>
    <row r="664" customFormat="1" ht="13.2"/>
    <row r="665" customFormat="1" ht="13.2"/>
    <row r="666" customFormat="1" ht="13.2"/>
    <row r="667" customFormat="1" ht="13.2"/>
    <row r="668" customFormat="1" ht="13.2"/>
    <row r="669" customFormat="1" ht="13.2"/>
    <row r="670" customFormat="1" ht="13.2"/>
    <row r="671" customFormat="1" ht="13.2"/>
    <row r="672" customFormat="1" ht="13.2"/>
    <row r="673" customFormat="1" ht="13.2"/>
    <row r="674" customFormat="1" ht="13.2"/>
    <row r="675" customFormat="1" ht="13.2"/>
    <row r="676" customFormat="1" ht="13.2"/>
    <row r="677" customFormat="1" ht="13.2"/>
    <row r="678" customFormat="1" ht="13.2"/>
    <row r="679" customFormat="1" ht="13.2"/>
    <row r="680" customFormat="1" ht="13.2"/>
    <row r="681" customFormat="1" ht="13.2"/>
    <row r="682" customFormat="1" ht="13.2"/>
    <row r="683" customFormat="1" ht="13.2"/>
    <row r="684" customFormat="1" ht="13.2"/>
    <row r="685" customFormat="1" ht="13.2"/>
    <row r="686" customFormat="1" ht="13.2"/>
    <row r="687" customFormat="1" ht="13.2"/>
    <row r="688" customFormat="1" ht="13.2"/>
    <row r="689" customFormat="1" ht="13.2"/>
    <row r="690" customFormat="1" ht="13.2"/>
    <row r="691" customFormat="1" ht="13.2"/>
    <row r="692" customFormat="1" ht="13.2"/>
    <row r="693" customFormat="1" ht="13.2"/>
    <row r="694" customFormat="1" ht="13.2"/>
    <row r="695" customFormat="1" ht="13.2"/>
    <row r="696" customFormat="1" ht="13.2"/>
    <row r="697" customFormat="1" ht="13.2"/>
    <row r="698" customFormat="1" ht="13.2"/>
    <row r="699" customFormat="1" ht="13.2"/>
    <row r="700" customFormat="1" ht="13.2"/>
    <row r="701" customFormat="1" ht="13.2"/>
    <row r="702" customFormat="1" ht="13.2"/>
    <row r="703" customFormat="1" ht="13.2"/>
    <row r="704" customFormat="1" ht="13.2"/>
    <row r="705" customFormat="1" ht="13.2"/>
    <row r="706" customFormat="1" ht="13.2"/>
    <row r="707" customFormat="1" ht="13.2"/>
    <row r="708" customFormat="1" ht="13.2"/>
    <row r="709" customFormat="1" ht="13.2"/>
    <row r="710" customFormat="1" ht="13.2"/>
    <row r="711" customFormat="1" ht="13.2"/>
    <row r="712" customFormat="1" ht="13.2"/>
    <row r="713" customFormat="1" ht="13.2"/>
    <row r="714" customFormat="1" ht="13.2"/>
    <row r="715" customFormat="1" ht="13.2"/>
    <row r="716" customFormat="1" ht="13.2"/>
    <row r="717" customFormat="1" ht="13.2"/>
    <row r="718" customFormat="1" ht="13.2"/>
    <row r="719" customFormat="1" ht="13.2"/>
    <row r="720" customFormat="1" ht="13.2"/>
    <row r="721" customFormat="1" ht="13.2"/>
    <row r="722" customFormat="1" ht="13.2"/>
    <row r="723" customFormat="1" ht="13.2"/>
    <row r="724" customFormat="1" ht="13.2"/>
    <row r="725" customFormat="1" ht="13.2"/>
    <row r="726" customFormat="1" ht="13.2"/>
    <row r="727" customFormat="1" ht="13.2"/>
    <row r="728" customFormat="1" ht="13.2"/>
    <row r="729" customFormat="1" ht="13.2"/>
    <row r="730" customFormat="1" ht="13.2"/>
    <row r="731" customFormat="1" ht="13.2"/>
    <row r="732" customFormat="1" ht="13.2"/>
    <row r="733" customFormat="1" ht="13.2"/>
    <row r="734" customFormat="1" ht="13.2"/>
    <row r="735" customFormat="1" ht="13.2"/>
    <row r="736" customFormat="1" ht="13.2"/>
    <row r="737" customFormat="1" ht="13.2"/>
    <row r="738" customFormat="1" ht="13.2"/>
    <row r="739" customFormat="1" ht="13.2"/>
    <row r="740" customFormat="1" ht="13.2"/>
    <row r="741" customFormat="1" ht="13.2"/>
    <row r="742" customFormat="1" ht="13.2"/>
    <row r="743" customFormat="1" ht="13.2"/>
    <row r="744" customFormat="1" ht="13.2"/>
    <row r="745" customFormat="1" ht="13.2"/>
    <row r="746" customFormat="1" ht="13.2"/>
    <row r="747" customFormat="1" ht="13.2"/>
    <row r="748" customFormat="1" ht="13.2"/>
    <row r="749" customFormat="1" ht="13.2"/>
    <row r="750" customFormat="1" ht="13.2"/>
    <row r="751" customFormat="1" ht="13.2"/>
    <row r="752" customFormat="1" ht="13.2"/>
    <row r="753" customFormat="1" ht="13.2"/>
    <row r="754" customFormat="1" ht="13.2"/>
    <row r="755" customFormat="1" ht="13.2"/>
    <row r="756" customFormat="1" ht="13.2"/>
    <row r="757" customFormat="1" ht="13.2"/>
    <row r="758" customFormat="1" ht="13.2"/>
    <row r="759" customFormat="1" ht="13.2"/>
    <row r="760" customFormat="1" ht="13.2"/>
    <row r="761" customFormat="1" ht="13.2"/>
    <row r="762" customFormat="1" ht="13.2"/>
    <row r="763" customFormat="1" ht="13.2"/>
    <row r="764" customFormat="1" ht="13.2"/>
    <row r="765" customFormat="1" ht="13.2"/>
    <row r="766" customFormat="1" ht="13.2"/>
    <row r="767" customFormat="1" ht="13.2"/>
    <row r="768" customFormat="1" ht="13.2"/>
    <row r="769" customFormat="1" ht="13.2"/>
    <row r="770" customFormat="1" ht="13.2"/>
    <row r="771" customFormat="1" ht="13.2"/>
    <row r="772" customFormat="1" ht="13.2"/>
    <row r="773" customFormat="1" ht="13.2"/>
    <row r="774" customFormat="1" ht="13.2"/>
    <row r="775" customFormat="1" ht="13.2"/>
    <row r="776" customFormat="1" ht="13.2"/>
    <row r="777" customFormat="1" ht="13.2"/>
    <row r="778" customFormat="1" ht="13.2"/>
    <row r="779" customFormat="1" ht="13.2"/>
    <row r="780" customFormat="1" ht="13.2"/>
    <row r="781" customFormat="1" ht="13.2"/>
    <row r="782" customFormat="1" ht="13.2"/>
    <row r="783" customFormat="1" ht="13.2"/>
    <row r="784" customFormat="1" ht="13.2"/>
    <row r="785" customFormat="1" ht="13.2"/>
    <row r="786" customFormat="1" ht="13.2"/>
    <row r="787" customFormat="1" ht="13.2"/>
    <row r="788" customFormat="1" ht="13.2"/>
    <row r="789" customFormat="1" ht="13.2"/>
    <row r="790" customFormat="1" ht="13.2"/>
    <row r="791" customFormat="1" ht="13.2"/>
    <row r="792" customFormat="1" ht="13.2"/>
    <row r="793" customFormat="1" ht="13.2"/>
    <row r="794" customFormat="1" ht="13.2"/>
    <row r="795" customFormat="1" ht="13.2"/>
    <row r="796" customFormat="1" ht="13.2"/>
    <row r="797" customFormat="1" ht="13.2"/>
    <row r="798" customFormat="1" ht="13.2"/>
    <row r="799" customFormat="1" ht="13.2"/>
    <row r="800" customFormat="1" ht="13.2"/>
    <row r="801" customFormat="1" ht="13.2"/>
    <row r="802" customFormat="1" ht="13.2"/>
    <row r="803" customFormat="1" ht="13.2"/>
    <row r="804" customFormat="1" ht="13.2"/>
    <row r="805" customFormat="1" ht="13.2"/>
    <row r="806" customFormat="1" ht="13.2"/>
    <row r="807" customFormat="1" ht="13.2"/>
    <row r="808" customFormat="1" ht="13.2"/>
    <row r="809" customFormat="1" ht="13.2"/>
    <row r="810" customFormat="1" ht="13.2"/>
    <row r="811" customFormat="1" ht="13.2"/>
    <row r="812" customFormat="1" ht="13.2"/>
    <row r="813" customFormat="1" ht="13.2"/>
    <row r="814" customFormat="1" ht="13.2"/>
    <row r="815" customFormat="1" ht="13.2"/>
    <row r="816" customFormat="1" ht="13.2"/>
    <row r="817" customFormat="1" ht="13.2"/>
    <row r="818" customFormat="1" ht="13.2"/>
    <row r="819" customFormat="1" ht="13.2"/>
    <row r="820" customFormat="1" ht="13.2"/>
    <row r="821" customFormat="1" ht="13.2"/>
    <row r="822" customFormat="1" ht="13.2"/>
    <row r="823" customFormat="1" ht="13.2"/>
    <row r="824" customFormat="1" ht="13.2"/>
    <row r="825" customFormat="1" ht="13.2"/>
    <row r="826" customFormat="1" ht="13.2"/>
    <row r="827" customFormat="1" ht="13.2"/>
    <row r="828" customFormat="1" ht="13.2"/>
    <row r="829" customFormat="1" ht="13.2"/>
    <row r="830" customFormat="1" ht="13.2"/>
    <row r="831" customFormat="1" ht="13.2"/>
    <row r="832" customFormat="1" ht="13.2"/>
    <row r="833" customFormat="1" ht="13.2"/>
    <row r="834" customFormat="1" ht="13.2"/>
    <row r="835" customFormat="1" ht="13.2"/>
    <row r="836" customFormat="1" ht="13.2"/>
    <row r="837" customFormat="1" ht="13.2"/>
    <row r="838" customFormat="1" ht="13.2"/>
    <row r="839" customFormat="1" ht="13.2"/>
    <row r="840" customFormat="1" ht="13.2"/>
    <row r="841" customFormat="1" ht="13.2"/>
    <row r="842" customFormat="1" ht="13.2"/>
    <row r="843" customFormat="1" ht="13.2"/>
    <row r="844" customFormat="1" ht="13.2"/>
    <row r="845" customFormat="1" ht="13.2"/>
    <row r="846" customFormat="1" ht="13.2"/>
    <row r="847" customFormat="1" ht="13.2"/>
    <row r="848" customFormat="1" ht="13.2"/>
    <row r="849" customFormat="1" ht="13.2"/>
    <row r="850" customFormat="1" ht="13.2"/>
    <row r="851" customFormat="1" ht="13.2"/>
    <row r="852" customFormat="1" ht="13.2"/>
    <row r="853" customFormat="1" ht="13.2"/>
    <row r="854" customFormat="1" ht="13.2"/>
    <row r="855" customFormat="1" ht="13.2"/>
    <row r="856" customFormat="1" ht="13.2"/>
    <row r="857" customFormat="1" ht="13.2"/>
    <row r="858" customFormat="1" ht="13.2"/>
    <row r="859" customFormat="1" ht="13.2"/>
    <row r="860" customFormat="1" ht="13.2"/>
    <row r="861" customFormat="1" ht="13.2"/>
    <row r="862" customFormat="1" ht="13.2"/>
    <row r="863" customFormat="1" ht="13.2"/>
    <row r="864" customFormat="1" ht="13.2"/>
    <row r="865" customFormat="1" ht="13.2"/>
    <row r="866" customFormat="1" ht="13.2"/>
    <row r="867" customFormat="1" ht="13.2"/>
    <row r="868" customFormat="1" ht="13.2"/>
    <row r="869" customFormat="1" ht="13.2"/>
    <row r="870" customFormat="1" ht="13.2"/>
    <row r="871" customFormat="1" ht="13.2"/>
    <row r="872" customFormat="1" ht="13.2"/>
    <row r="873" customFormat="1" ht="13.2"/>
    <row r="874" customFormat="1" ht="13.2"/>
    <row r="875" customFormat="1" ht="13.2"/>
    <row r="876" customFormat="1" ht="13.2"/>
    <row r="877" customFormat="1" ht="13.2"/>
    <row r="878" customFormat="1" ht="13.2"/>
    <row r="879" customFormat="1" ht="13.2"/>
    <row r="880" customFormat="1" ht="13.2"/>
    <row r="881" customFormat="1" ht="13.2"/>
    <row r="882" customFormat="1" ht="13.2"/>
    <row r="883" customFormat="1" ht="13.2"/>
    <row r="884" customFormat="1" ht="13.2"/>
    <row r="885" customFormat="1" ht="13.2"/>
    <row r="886" customFormat="1" ht="13.2"/>
    <row r="887" customFormat="1" ht="13.2"/>
    <row r="888" customFormat="1" ht="13.2"/>
    <row r="889" customFormat="1" ht="13.2"/>
    <row r="890" customFormat="1" ht="13.2"/>
    <row r="891" customFormat="1" ht="13.2"/>
    <row r="892" customFormat="1" ht="13.2"/>
    <row r="893" customFormat="1" ht="13.2"/>
    <row r="894" customFormat="1" ht="13.2"/>
    <row r="895" customFormat="1" ht="13.2"/>
    <row r="896" customFormat="1" ht="13.2"/>
    <row r="897" customFormat="1" ht="13.2"/>
    <row r="898" customFormat="1" ht="13.2"/>
    <row r="899" customFormat="1" ht="13.2"/>
    <row r="900" customFormat="1" ht="13.2"/>
    <row r="901" customFormat="1" ht="13.2"/>
    <row r="902" customFormat="1" ht="13.2"/>
    <row r="903" customFormat="1" ht="13.2"/>
    <row r="904" customFormat="1" ht="13.2"/>
    <row r="905" customFormat="1" ht="13.2"/>
    <row r="906" customFormat="1" ht="13.2"/>
    <row r="907" customFormat="1" ht="13.2"/>
    <row r="908" customFormat="1" ht="13.2"/>
    <row r="909" customFormat="1" ht="13.2"/>
    <row r="910" customFormat="1" ht="13.2"/>
    <row r="911" customFormat="1" ht="13.2"/>
    <row r="912" customFormat="1" ht="13.2"/>
    <row r="913" customFormat="1" ht="13.2"/>
    <row r="914" customFormat="1" ht="13.2"/>
    <row r="915" customFormat="1" ht="13.2"/>
    <row r="916" customFormat="1" ht="13.2"/>
    <row r="917" customFormat="1" ht="13.2"/>
    <row r="918" customFormat="1" ht="13.2"/>
    <row r="919" customFormat="1" ht="13.2"/>
    <row r="920" customFormat="1" ht="13.2"/>
    <row r="921" customFormat="1" ht="13.2"/>
    <row r="922" customFormat="1" ht="13.2"/>
    <row r="923" customFormat="1" ht="13.2"/>
    <row r="924" customFormat="1" ht="13.2"/>
    <row r="925" customFormat="1" ht="13.2"/>
    <row r="926" customFormat="1" ht="13.2"/>
    <row r="927" customFormat="1" ht="13.2"/>
    <row r="928" customFormat="1" ht="13.2"/>
    <row r="929" customFormat="1" ht="13.2"/>
    <row r="930" customFormat="1" ht="13.2"/>
    <row r="931" customFormat="1" ht="13.2"/>
    <row r="932" customFormat="1" ht="13.2"/>
    <row r="933" customFormat="1" ht="13.2"/>
    <row r="934" customFormat="1" ht="13.2"/>
    <row r="935" customFormat="1" ht="13.2"/>
    <row r="936" customFormat="1" ht="13.2"/>
    <row r="937" customFormat="1" ht="13.2"/>
    <row r="938" customFormat="1" ht="13.2"/>
    <row r="939" customFormat="1" ht="13.2"/>
    <row r="940" customFormat="1" ht="13.2"/>
    <row r="941" customFormat="1" ht="13.2"/>
    <row r="942" customFormat="1" ht="13.2"/>
    <row r="943" customFormat="1" ht="13.2"/>
    <row r="944" customFormat="1" ht="13.2"/>
    <row r="945" customFormat="1" ht="13.2"/>
    <row r="946" customFormat="1" ht="13.2"/>
    <row r="947" customFormat="1" ht="13.2"/>
    <row r="948" customFormat="1" ht="13.2"/>
    <row r="949" customFormat="1" ht="13.2"/>
    <row r="950" customFormat="1" ht="13.2"/>
    <row r="951" customFormat="1" ht="13.2"/>
    <row r="952" customFormat="1" ht="13.2"/>
    <row r="953" customFormat="1" ht="13.2"/>
    <row r="954" customFormat="1" ht="13.2"/>
    <row r="955" customFormat="1" ht="13.2"/>
    <row r="956" customFormat="1" ht="13.2"/>
    <row r="957" customFormat="1" ht="13.2"/>
    <row r="958" customFormat="1" ht="13.2"/>
    <row r="959" customFormat="1" ht="13.2"/>
    <row r="960" customFormat="1" ht="13.2"/>
    <row r="961" customFormat="1" ht="13.2"/>
    <row r="962" customFormat="1" ht="13.2"/>
    <row r="963" customFormat="1" ht="13.2"/>
    <row r="964" customFormat="1" ht="13.2"/>
    <row r="965" customFormat="1" ht="13.2"/>
    <row r="966" customFormat="1" ht="13.2"/>
    <row r="967" customFormat="1" ht="13.2"/>
    <row r="968" customFormat="1" ht="13.2"/>
    <row r="969" customFormat="1" ht="13.2"/>
    <row r="970" customFormat="1" ht="13.2"/>
    <row r="971" customFormat="1" ht="13.2"/>
    <row r="972" customFormat="1" ht="13.2"/>
    <row r="973" customFormat="1" ht="13.2"/>
    <row r="974" customFormat="1" ht="13.2"/>
    <row r="975" customFormat="1" ht="13.2"/>
    <row r="976" customFormat="1" ht="13.2"/>
    <row r="977" customFormat="1" ht="13.2"/>
    <row r="978" customFormat="1" ht="13.2"/>
    <row r="979" customFormat="1" ht="13.2"/>
    <row r="980" customFormat="1" ht="13.2"/>
    <row r="981" customFormat="1" ht="13.2"/>
    <row r="982" customFormat="1" ht="13.2"/>
    <row r="983" customFormat="1" ht="13.2"/>
    <row r="984" customFormat="1" ht="13.2"/>
    <row r="985" customFormat="1" ht="13.2"/>
    <row r="986" customFormat="1" ht="13.2"/>
    <row r="987" customFormat="1" ht="13.2"/>
    <row r="988" customFormat="1" ht="13.2"/>
    <row r="989" customFormat="1" ht="13.2"/>
    <row r="990" customFormat="1" ht="13.2"/>
    <row r="991" customFormat="1" ht="13.2"/>
    <row r="992" customFormat="1" ht="13.2"/>
    <row r="993" customFormat="1" ht="13.2"/>
    <row r="994" customFormat="1" ht="13.2"/>
    <row r="995" customFormat="1" ht="13.2"/>
    <row r="996" customFormat="1" ht="13.2"/>
    <row r="997" customFormat="1" ht="13.2"/>
    <row r="998" customFormat="1" ht="13.2"/>
    <row r="999" customFormat="1" ht="13.2"/>
    <row r="1000" customFormat="1" ht="13.2"/>
    <row r="1001" customFormat="1" ht="13.2"/>
    <row r="1002" customFormat="1" ht="13.2"/>
    <row r="1003" customFormat="1" ht="13.2"/>
    <row r="1004" customFormat="1" ht="13.2"/>
    <row r="1005" customFormat="1" ht="13.2"/>
    <row r="1006" customFormat="1" ht="13.2"/>
    <row r="1007" customFormat="1" ht="13.2"/>
    <row r="1008" customFormat="1" ht="13.2"/>
    <row r="1009" customFormat="1" ht="13.2"/>
    <row r="1010" customFormat="1" ht="13.2"/>
    <row r="1011" customFormat="1" ht="13.2"/>
    <row r="1012" customFormat="1" ht="13.2"/>
    <row r="1013" customFormat="1" ht="13.2"/>
    <row r="1014" customFormat="1" ht="13.2"/>
    <row r="1015" customFormat="1" ht="13.2"/>
    <row r="1016" customFormat="1" ht="13.2"/>
    <row r="1017" customFormat="1" ht="13.2"/>
    <row r="1018" customFormat="1" ht="13.2"/>
    <row r="1019" customFormat="1" ht="13.2"/>
    <row r="1020" customFormat="1" ht="13.2"/>
    <row r="1021" customFormat="1" ht="13.2"/>
    <row r="1022" customFormat="1" ht="13.2"/>
    <row r="1023" customFormat="1" ht="13.2"/>
    <row r="1024" customFormat="1" ht="13.2"/>
    <row r="1025" customFormat="1" ht="13.2"/>
    <row r="1026" customFormat="1" ht="13.2"/>
  </sheetData>
  <mergeCells count="1">
    <mergeCell ref="C1:N1"/>
  </mergeCells>
  <printOptions horizontalCentered="1"/>
  <pageMargins left="0" right="0" top="0.19685039370078741" bottom="0" header="0.31496062992125984" footer="0.31496062992125984"/>
  <pageSetup scale="85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3:N59"/>
  <sheetViews>
    <sheetView view="pageBreakPreview" zoomScale="60" zoomScaleNormal="100" workbookViewId="0">
      <selection activeCell="B1" sqref="B1"/>
    </sheetView>
  </sheetViews>
  <sheetFormatPr defaultColWidth="9.109375" defaultRowHeight="13.2"/>
  <cols>
    <col min="1" max="1" width="3.6640625" style="151" customWidth="1"/>
    <col min="2" max="2" width="4.88671875" style="151" customWidth="1"/>
    <col min="3" max="3" width="3.88671875" style="151" customWidth="1"/>
    <col min="4" max="4" width="2" style="151" customWidth="1"/>
    <col min="5" max="5" width="3.44140625" style="151" customWidth="1"/>
    <col min="6" max="6" width="13.6640625" style="151" customWidth="1"/>
    <col min="7" max="7" width="8.6640625" style="151" customWidth="1"/>
    <col min="8" max="8" width="9.88671875" style="151" customWidth="1"/>
    <col min="9" max="10" width="8.6640625" style="151" customWidth="1"/>
    <col min="11" max="11" width="10.33203125" style="151" customWidth="1"/>
    <col min="12" max="12" width="10.6640625" style="151" customWidth="1"/>
    <col min="13" max="13" width="10.44140625" style="151" customWidth="1"/>
    <col min="14" max="14" width="1.5546875" style="151" customWidth="1"/>
    <col min="15" max="15" width="7.44140625" style="151" customWidth="1"/>
    <col min="16" max="16384" width="9.109375" style="151"/>
  </cols>
  <sheetData>
    <row r="3" spans="2:14"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</row>
    <row r="6" spans="2:14" ht="5.25" customHeight="1"/>
    <row r="48" spans="4:5">
      <c r="D48" s="607"/>
      <c r="E48" s="607"/>
    </row>
    <row r="58" spans="3:13">
      <c r="C58" s="607"/>
      <c r="D58" s="607"/>
      <c r="E58" s="607"/>
      <c r="F58" s="607"/>
      <c r="G58" s="607"/>
      <c r="J58" s="607"/>
      <c r="K58" s="607"/>
      <c r="L58" s="607"/>
      <c r="M58" s="607"/>
    </row>
    <row r="59" spans="3:13">
      <c r="C59" s="607"/>
      <c r="D59" s="607"/>
      <c r="E59" s="607"/>
      <c r="F59" s="607"/>
      <c r="G59" s="607"/>
      <c r="J59" s="607"/>
      <c r="K59" s="607"/>
      <c r="L59" s="607"/>
      <c r="M59" s="607"/>
    </row>
  </sheetData>
  <mergeCells count="6">
    <mergeCell ref="B3:N3"/>
    <mergeCell ref="D48:E48"/>
    <mergeCell ref="C58:G58"/>
    <mergeCell ref="J58:M58"/>
    <mergeCell ref="C59:G59"/>
    <mergeCell ref="J59:M59"/>
  </mergeCells>
  <printOptions horizontalCentered="1" verticalCentered="1"/>
  <pageMargins left="0.25" right="0" top="0" bottom="0" header="0.3" footer="0.3"/>
  <pageSetup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B2:Q51"/>
  <sheetViews>
    <sheetView topLeftCell="A46" workbookViewId="0">
      <selection activeCell="D72" sqref="D72"/>
    </sheetView>
  </sheetViews>
  <sheetFormatPr defaultColWidth="9.109375" defaultRowHeight="13.2"/>
  <cols>
    <col min="1" max="1" width="3.5546875" style="4" customWidth="1"/>
    <col min="2" max="3" width="3.6640625" style="2" customWidth="1"/>
    <col min="4" max="4" width="65.88671875" style="4" customWidth="1"/>
    <col min="5" max="5" width="12.33203125" style="19" customWidth="1"/>
    <col min="6" max="6" width="12.88671875" style="19" customWidth="1"/>
    <col min="7" max="7" width="1.44140625" style="4" customWidth="1"/>
    <col min="8" max="8" width="4.5546875" style="4" bestFit="1" customWidth="1"/>
    <col min="9" max="16384" width="9.109375" style="4"/>
  </cols>
  <sheetData>
    <row r="2" spans="2:17" ht="17.399999999999999">
      <c r="B2" s="609" t="s">
        <v>156</v>
      </c>
      <c r="C2" s="609"/>
      <c r="D2" s="609"/>
      <c r="E2" s="609"/>
      <c r="H2" s="168"/>
      <c r="I2" s="161"/>
      <c r="J2" s="16" t="s">
        <v>345</v>
      </c>
      <c r="K2" s="142"/>
      <c r="L2" s="142"/>
      <c r="M2" s="142"/>
      <c r="N2" s="142"/>
      <c r="O2" s="142"/>
      <c r="P2" s="142"/>
      <c r="Q2" s="142"/>
    </row>
    <row r="3" spans="2:17" ht="18">
      <c r="B3" s="610" t="s">
        <v>182</v>
      </c>
      <c r="C3" s="610"/>
      <c r="D3" s="610"/>
      <c r="E3" s="610"/>
      <c r="H3" s="168"/>
      <c r="I3" s="134"/>
      <c r="J3" s="142"/>
      <c r="K3" s="142"/>
      <c r="L3" s="142"/>
      <c r="M3" s="142"/>
      <c r="N3" s="142"/>
      <c r="O3" s="142"/>
      <c r="P3" s="142"/>
      <c r="Q3" s="142"/>
    </row>
    <row r="4" spans="2:17" ht="13.8">
      <c r="H4" s="168"/>
      <c r="I4" s="134"/>
      <c r="J4" s="122" t="s">
        <v>346</v>
      </c>
      <c r="K4" s="183"/>
      <c r="L4" s="183"/>
      <c r="M4" s="183"/>
      <c r="N4" s="183"/>
      <c r="O4" s="184"/>
      <c r="P4" s="185"/>
      <c r="Q4" s="142"/>
    </row>
    <row r="5" spans="2:17" s="6" customFormat="1" ht="29.25" customHeight="1">
      <c r="B5" s="31"/>
      <c r="C5" s="32"/>
      <c r="D5" s="33"/>
      <c r="E5" s="34">
        <v>2017</v>
      </c>
      <c r="F5" s="34">
        <v>2016</v>
      </c>
      <c r="H5" s="168"/>
      <c r="I5" s="134"/>
      <c r="J5" s="142"/>
      <c r="K5" s="142"/>
      <c r="L5" s="142"/>
      <c r="M5" s="142"/>
      <c r="N5" s="142"/>
      <c r="O5" s="142"/>
      <c r="P5" s="142"/>
      <c r="Q5" s="142"/>
    </row>
    <row r="6" spans="2:17" s="6" customFormat="1" ht="15.75" customHeight="1">
      <c r="B6" s="28" t="s">
        <v>92</v>
      </c>
      <c r="C6" s="32" t="s">
        <v>157</v>
      </c>
      <c r="D6" s="11"/>
      <c r="E6" s="35"/>
      <c r="F6" s="35"/>
      <c r="H6" s="168"/>
      <c r="I6" s="134"/>
      <c r="J6" s="4" t="s">
        <v>347</v>
      </c>
      <c r="K6" s="142"/>
      <c r="L6" s="142"/>
      <c r="M6" s="142"/>
      <c r="N6" s="142"/>
      <c r="O6" s="142"/>
      <c r="P6" s="142"/>
      <c r="Q6" s="142"/>
    </row>
    <row r="7" spans="2:17" s="6" customFormat="1" ht="15.75" customHeight="1">
      <c r="B7" s="36"/>
      <c r="C7" s="32"/>
      <c r="D7" s="11" t="s">
        <v>183</v>
      </c>
      <c r="E7" s="37"/>
      <c r="F7" s="37"/>
      <c r="H7" s="168"/>
      <c r="I7" s="134"/>
      <c r="J7" s="142"/>
      <c r="K7" s="142"/>
      <c r="L7" s="142"/>
      <c r="M7" s="142"/>
      <c r="N7" s="142"/>
      <c r="O7" s="142"/>
      <c r="P7" s="142"/>
      <c r="Q7" s="142"/>
    </row>
    <row r="8" spans="2:17" s="6" customFormat="1" ht="15.75" customHeight="1">
      <c r="B8" s="36"/>
      <c r="C8" s="32"/>
      <c r="D8" s="11" t="s">
        <v>184</v>
      </c>
      <c r="E8" s="37"/>
      <c r="F8" s="37"/>
      <c r="H8" s="168"/>
      <c r="I8" s="134"/>
      <c r="J8" s="142"/>
      <c r="K8" s="4" t="s">
        <v>348</v>
      </c>
      <c r="L8" s="142"/>
      <c r="M8" s="142"/>
      <c r="N8" s="142"/>
      <c r="O8" s="142"/>
      <c r="P8" s="142"/>
      <c r="Q8" s="142"/>
    </row>
    <row r="9" spans="2:17" s="6" customFormat="1" ht="15.75" customHeight="1">
      <c r="B9" s="36"/>
      <c r="C9" s="32"/>
      <c r="D9" s="11" t="s">
        <v>185</v>
      </c>
      <c r="E9" s="37"/>
      <c r="F9" s="37"/>
      <c r="H9" s="168"/>
      <c r="I9" s="134"/>
      <c r="J9" s="142"/>
      <c r="K9" s="142"/>
      <c r="L9" s="142"/>
      <c r="M9" s="142"/>
      <c r="N9" s="142"/>
      <c r="O9" s="142"/>
      <c r="P9" s="142"/>
      <c r="Q9" s="142"/>
    </row>
    <row r="10" spans="2:17" s="6" customFormat="1" ht="15.75" customHeight="1">
      <c r="B10" s="36"/>
      <c r="C10" s="32"/>
      <c r="D10" s="11" t="s">
        <v>186</v>
      </c>
      <c r="E10" s="37"/>
      <c r="F10" s="37"/>
      <c r="H10" s="168"/>
      <c r="I10" s="134"/>
      <c r="J10" s="122" t="s">
        <v>249</v>
      </c>
      <c r="K10" s="123"/>
      <c r="L10" s="123"/>
      <c r="M10" s="123"/>
      <c r="N10" s="123"/>
      <c r="O10" s="77"/>
      <c r="P10" s="99"/>
      <c r="Q10" s="142"/>
    </row>
    <row r="11" spans="2:17" s="6" customFormat="1" ht="15.75" customHeight="1">
      <c r="B11" s="36"/>
      <c r="C11" s="32"/>
      <c r="D11" s="11" t="s">
        <v>123</v>
      </c>
      <c r="E11" s="37"/>
      <c r="F11" s="37"/>
      <c r="H11" s="168"/>
      <c r="I11" s="134"/>
      <c r="J11" s="122" t="s">
        <v>349</v>
      </c>
      <c r="K11" s="123"/>
      <c r="L11" s="123"/>
      <c r="M11" s="123"/>
      <c r="N11" s="123"/>
      <c r="O11" s="77"/>
      <c r="P11" s="99"/>
      <c r="Q11" s="142"/>
    </row>
    <row r="12" spans="2:17" s="6" customFormat="1" ht="15.75" customHeight="1">
      <c r="B12" s="36"/>
      <c r="C12" s="32"/>
      <c r="D12" s="11" t="s">
        <v>122</v>
      </c>
      <c r="E12" s="37"/>
      <c r="F12" s="37"/>
      <c r="H12" s="168"/>
      <c r="I12" s="134"/>
      <c r="J12" s="124" t="s">
        <v>343</v>
      </c>
      <c r="K12" s="123"/>
      <c r="L12" s="123"/>
      <c r="M12" s="123"/>
      <c r="N12" s="123"/>
      <c r="O12" s="77"/>
      <c r="P12" s="99"/>
      <c r="Q12" s="142"/>
    </row>
    <row r="13" spans="2:17" s="6" customFormat="1" ht="15.75" customHeight="1">
      <c r="B13" s="36"/>
      <c r="C13" s="32"/>
      <c r="D13" s="11" t="s">
        <v>187</v>
      </c>
      <c r="E13" s="37"/>
      <c r="F13" s="37"/>
      <c r="H13" s="168"/>
      <c r="I13" s="134"/>
      <c r="J13" s="122" t="s">
        <v>350</v>
      </c>
      <c r="K13" s="123"/>
      <c r="L13" s="123"/>
      <c r="M13" s="123"/>
      <c r="N13" s="123"/>
      <c r="O13" s="77"/>
      <c r="P13" s="99"/>
      <c r="Q13" s="142"/>
    </row>
    <row r="14" spans="2:17" s="6" customFormat="1" ht="15.75" customHeight="1">
      <c r="B14" s="36"/>
      <c r="C14" s="32"/>
      <c r="D14" s="11" t="s">
        <v>188</v>
      </c>
      <c r="E14" s="37"/>
      <c r="F14" s="37"/>
      <c r="H14" s="172"/>
      <c r="I14" s="148"/>
      <c r="J14" s="124" t="s">
        <v>351</v>
      </c>
      <c r="K14" s="50"/>
      <c r="L14" s="50"/>
      <c r="M14" s="50"/>
      <c r="N14" s="50"/>
      <c r="O14" s="149"/>
      <c r="P14" s="103">
        <f>SUM(P10:P13)</f>
        <v>0</v>
      </c>
      <c r="Q14" s="189"/>
    </row>
    <row r="15" spans="2:17" s="6" customFormat="1" ht="15.75" customHeight="1">
      <c r="B15" s="36"/>
      <c r="C15" s="32"/>
      <c r="D15" s="11" t="s">
        <v>189</v>
      </c>
      <c r="E15" s="37"/>
      <c r="F15" s="37"/>
      <c r="H15" s="168"/>
      <c r="I15" s="134"/>
      <c r="J15" s="66"/>
      <c r="K15" s="66"/>
      <c r="L15" s="66"/>
      <c r="M15" s="66"/>
      <c r="N15" s="66"/>
      <c r="O15" s="76"/>
      <c r="P15" s="125"/>
      <c r="Q15" s="142"/>
    </row>
    <row r="16" spans="2:17" s="6" customFormat="1" ht="15.75" customHeight="1">
      <c r="B16" s="36"/>
      <c r="C16" s="32"/>
      <c r="D16" s="11" t="s">
        <v>190</v>
      </c>
      <c r="E16" s="37"/>
      <c r="F16" s="37"/>
      <c r="H16" s="168"/>
      <c r="I16" s="134"/>
      <c r="J16" s="4"/>
      <c r="K16" s="4" t="s">
        <v>352</v>
      </c>
      <c r="L16" s="4"/>
      <c r="M16" s="4"/>
      <c r="N16" s="4"/>
      <c r="O16" s="69"/>
      <c r="P16" s="121"/>
      <c r="Q16" s="142"/>
    </row>
    <row r="17" spans="2:17" s="6" customFormat="1" ht="15.75" customHeight="1">
      <c r="B17" s="36"/>
      <c r="C17" s="32"/>
      <c r="D17" s="11" t="s">
        <v>191</v>
      </c>
      <c r="E17" s="37"/>
      <c r="F17" s="37"/>
      <c r="H17" s="168"/>
      <c r="I17" s="134"/>
      <c r="J17" s="85"/>
      <c r="K17" s="85"/>
      <c r="L17" s="85"/>
      <c r="M17" s="85"/>
      <c r="N17" s="85"/>
      <c r="O17" s="70"/>
      <c r="P17" s="126"/>
      <c r="Q17" s="142"/>
    </row>
    <row r="18" spans="2:17" s="6" customFormat="1" ht="15.75" customHeight="1">
      <c r="B18" s="36"/>
      <c r="C18" s="32"/>
      <c r="D18" s="11" t="s">
        <v>192</v>
      </c>
      <c r="E18" s="37"/>
      <c r="F18" s="37"/>
      <c r="H18" s="168"/>
      <c r="I18" s="134"/>
      <c r="J18" s="124" t="s">
        <v>353</v>
      </c>
      <c r="K18" s="123"/>
      <c r="L18" s="123"/>
      <c r="M18" s="123"/>
      <c r="N18" s="123"/>
      <c r="O18" s="77"/>
      <c r="P18" s="99"/>
      <c r="Q18" s="142"/>
    </row>
    <row r="19" spans="2:17" s="6" customFormat="1" ht="15.75" customHeight="1">
      <c r="B19" s="36"/>
      <c r="C19" s="32"/>
      <c r="D19" s="11" t="s">
        <v>193</v>
      </c>
      <c r="E19" s="37"/>
      <c r="F19" s="37"/>
      <c r="H19" s="168"/>
      <c r="I19" s="134"/>
      <c r="J19" s="122" t="s">
        <v>354</v>
      </c>
      <c r="K19" s="123"/>
      <c r="L19" s="123"/>
      <c r="M19" s="123"/>
      <c r="N19" s="123"/>
      <c r="O19" s="77"/>
      <c r="P19" s="99"/>
      <c r="Q19" s="142"/>
    </row>
    <row r="20" spans="2:17" s="6" customFormat="1" ht="15.75" customHeight="1">
      <c r="B20" s="36"/>
      <c r="C20" s="32" t="s">
        <v>159</v>
      </c>
      <c r="D20" s="11"/>
      <c r="E20" s="38">
        <f>E7+E8+E9+E10+E11+E12+E13+E14+E15+E16+E17+E18+E19</f>
        <v>0</v>
      </c>
      <c r="F20" s="38">
        <f>F7+F8+F9+F10+F11+F12+F13+F14+F15+F16+F17+F18+F19</f>
        <v>0</v>
      </c>
      <c r="H20" s="168"/>
      <c r="I20" s="134"/>
      <c r="J20" s="122" t="s">
        <v>355</v>
      </c>
      <c r="K20" s="123"/>
      <c r="L20" s="123"/>
      <c r="M20" s="123"/>
      <c r="N20" s="123"/>
      <c r="O20" s="77"/>
      <c r="P20" s="99"/>
      <c r="Q20" s="142"/>
    </row>
    <row r="21" spans="2:17" s="6" customFormat="1" ht="15.75" customHeight="1">
      <c r="B21" s="28" t="s">
        <v>92</v>
      </c>
      <c r="C21" s="32" t="s">
        <v>160</v>
      </c>
      <c r="D21" s="11"/>
      <c r="E21" s="35"/>
      <c r="F21" s="35"/>
      <c r="H21" s="168"/>
      <c r="I21" s="134"/>
      <c r="J21" s="122" t="s">
        <v>344</v>
      </c>
      <c r="K21" s="123"/>
      <c r="L21" s="123"/>
      <c r="M21" s="123"/>
      <c r="N21" s="123"/>
      <c r="O21" s="77"/>
      <c r="P21" s="99"/>
      <c r="Q21" s="142"/>
    </row>
    <row r="22" spans="2:17" s="6" customFormat="1" ht="15.75" customHeight="1">
      <c r="B22" s="36"/>
      <c r="C22" s="32"/>
      <c r="D22" s="11" t="s">
        <v>161</v>
      </c>
      <c r="E22" s="37"/>
      <c r="F22" s="37"/>
      <c r="H22" s="168"/>
      <c r="I22" s="134"/>
      <c r="J22" s="122" t="s">
        <v>346</v>
      </c>
      <c r="K22" s="123"/>
      <c r="L22" s="123"/>
      <c r="M22" s="123"/>
      <c r="N22" s="123"/>
      <c r="O22" s="77"/>
      <c r="P22" s="99"/>
      <c r="Q22" s="142"/>
    </row>
    <row r="23" spans="2:17" s="6" customFormat="1" ht="15.75" customHeight="1">
      <c r="B23" s="36"/>
      <c r="C23" s="32"/>
      <c r="D23" s="11" t="s">
        <v>162</v>
      </c>
      <c r="E23" s="37"/>
      <c r="F23" s="37"/>
      <c r="H23" s="172"/>
      <c r="I23" s="148"/>
      <c r="J23" s="124" t="s">
        <v>356</v>
      </c>
      <c r="K23" s="50"/>
      <c r="L23" s="50"/>
      <c r="M23" s="50"/>
      <c r="N23" s="50"/>
      <c r="O23" s="150"/>
      <c r="P23" s="103">
        <f>SUM(P18:P22)</f>
        <v>0</v>
      </c>
      <c r="Q23" s="189"/>
    </row>
    <row r="24" spans="2:17" s="6" customFormat="1" ht="15.75" customHeight="1">
      <c r="B24" s="36"/>
      <c r="C24" s="32"/>
      <c r="D24" s="11" t="s">
        <v>163</v>
      </c>
      <c r="E24" s="37"/>
      <c r="F24" s="37"/>
      <c r="H24" s="168"/>
      <c r="I24" s="134"/>
      <c r="J24" s="4"/>
      <c r="K24" s="4"/>
      <c r="L24" s="4"/>
      <c r="M24" s="4"/>
      <c r="N24" s="4"/>
      <c r="O24" s="4"/>
      <c r="P24" s="4"/>
      <c r="Q24" s="142"/>
    </row>
    <row r="25" spans="2:17" s="6" customFormat="1" ht="15.75" customHeight="1">
      <c r="B25" s="36"/>
      <c r="C25" s="32"/>
      <c r="D25" s="11" t="s">
        <v>164</v>
      </c>
      <c r="E25" s="37"/>
      <c r="F25" s="37"/>
      <c r="H25" s="168"/>
      <c r="I25" s="134"/>
      <c r="J25" s="560" t="s">
        <v>522</v>
      </c>
      <c r="K25" s="611"/>
      <c r="L25" s="611"/>
      <c r="M25" s="611"/>
      <c r="N25" s="611"/>
      <c r="O25" s="612"/>
      <c r="P25" s="99">
        <f>P4+P14-P23</f>
        <v>0</v>
      </c>
      <c r="Q25" s="142"/>
    </row>
    <row r="26" spans="2:17" s="6" customFormat="1" ht="13.8">
      <c r="B26" s="36"/>
      <c r="C26" s="32"/>
      <c r="D26" s="11" t="s">
        <v>165</v>
      </c>
      <c r="E26" s="37"/>
      <c r="F26" s="37"/>
      <c r="H26" s="168"/>
      <c r="I26" s="134"/>
      <c r="J26" s="142"/>
      <c r="K26" s="142"/>
      <c r="L26" s="142"/>
      <c r="M26" s="142"/>
      <c r="N26" s="142"/>
      <c r="O26" s="142"/>
      <c r="P26" s="142"/>
      <c r="Q26" s="142"/>
    </row>
    <row r="27" spans="2:17" s="6" customFormat="1" ht="13.8">
      <c r="B27" s="36"/>
      <c r="C27" s="32"/>
      <c r="D27" s="11" t="s">
        <v>166</v>
      </c>
      <c r="E27" s="37"/>
      <c r="F27" s="37"/>
      <c r="H27" s="168"/>
      <c r="I27" s="161"/>
      <c r="J27" s="142"/>
      <c r="K27" s="142"/>
      <c r="L27" s="142"/>
      <c r="M27" s="142"/>
      <c r="N27" s="142"/>
      <c r="O27" s="142"/>
      <c r="P27" s="142"/>
      <c r="Q27" s="142"/>
    </row>
    <row r="28" spans="2:17" s="6" customFormat="1" ht="17.399999999999999">
      <c r="B28" s="36"/>
      <c r="C28" s="32"/>
      <c r="D28" s="11" t="s">
        <v>167</v>
      </c>
      <c r="E28" s="37"/>
      <c r="F28" s="37"/>
      <c r="H28" s="168"/>
      <c r="I28" s="161"/>
      <c r="J28" s="139" t="s">
        <v>360</v>
      </c>
      <c r="K28" s="142"/>
      <c r="L28" s="142"/>
      <c r="M28" s="142"/>
      <c r="N28" s="142"/>
      <c r="O28" s="142"/>
      <c r="P28" s="142"/>
      <c r="Q28" s="142"/>
    </row>
    <row r="29" spans="2:17" s="6" customFormat="1" ht="13.8">
      <c r="B29" s="36"/>
      <c r="C29" s="32" t="s">
        <v>168</v>
      </c>
      <c r="D29" s="11"/>
      <c r="E29" s="38">
        <f>E22+E23+E24+E25+E26+E27+E28</f>
        <v>0</v>
      </c>
      <c r="F29" s="38">
        <f>F22+F23+F24+F25+F26+F27+F28</f>
        <v>0</v>
      </c>
      <c r="H29" s="168"/>
      <c r="I29" s="134"/>
      <c r="J29" s="142"/>
      <c r="K29" s="142"/>
      <c r="L29" s="142"/>
      <c r="M29" s="142"/>
      <c r="N29" s="142"/>
      <c r="O29" s="142"/>
      <c r="P29" s="142"/>
      <c r="Q29" s="142"/>
    </row>
    <row r="30" spans="2:17" s="6" customFormat="1" ht="17.399999999999999">
      <c r="B30" s="28" t="s">
        <v>92</v>
      </c>
      <c r="C30" s="32" t="s">
        <v>169</v>
      </c>
      <c r="D30" s="11"/>
      <c r="E30" s="35"/>
      <c r="F30" s="35"/>
      <c r="H30" s="168"/>
      <c r="I30" s="147" t="s">
        <v>246</v>
      </c>
      <c r="J30" s="122" t="s">
        <v>357</v>
      </c>
      <c r="K30" s="123"/>
      <c r="L30" s="123"/>
      <c r="M30" s="123"/>
      <c r="N30" s="123"/>
      <c r="O30" s="7"/>
      <c r="P30" s="10"/>
      <c r="Q30" s="142"/>
    </row>
    <row r="31" spans="2:17" s="6" customFormat="1" ht="13.8">
      <c r="B31" s="36"/>
      <c r="C31" s="32"/>
      <c r="D31" s="11" t="s">
        <v>170</v>
      </c>
      <c r="E31" s="37"/>
      <c r="F31" s="37"/>
      <c r="H31" s="168"/>
      <c r="I31" s="147" t="s">
        <v>246</v>
      </c>
      <c r="J31" s="122" t="s">
        <v>358</v>
      </c>
      <c r="K31" s="123"/>
      <c r="L31" s="123"/>
      <c r="M31" s="123"/>
      <c r="N31" s="123"/>
      <c r="O31" s="7"/>
      <c r="P31" s="10"/>
      <c r="Q31" s="142"/>
    </row>
    <row r="32" spans="2:17" s="6" customFormat="1" ht="15.75" customHeight="1">
      <c r="B32" s="36"/>
      <c r="C32" s="32"/>
      <c r="D32" s="11" t="s">
        <v>171</v>
      </c>
      <c r="E32" s="37"/>
      <c r="F32" s="37"/>
      <c r="H32" s="168"/>
      <c r="I32" s="147" t="s">
        <v>246</v>
      </c>
      <c r="J32" s="190" t="s">
        <v>382</v>
      </c>
      <c r="K32" s="123"/>
      <c r="L32" s="123"/>
      <c r="M32" s="123"/>
      <c r="N32" s="123"/>
      <c r="O32" s="7"/>
      <c r="P32" s="10"/>
      <c r="Q32" s="142"/>
    </row>
    <row r="33" spans="2:17" s="6" customFormat="1" ht="15.75" customHeight="1">
      <c r="B33" s="36"/>
      <c r="C33" s="32"/>
      <c r="D33" s="11" t="s">
        <v>172</v>
      </c>
      <c r="E33" s="37"/>
      <c r="F33" s="37"/>
      <c r="H33" s="168"/>
      <c r="I33" s="147" t="s">
        <v>246</v>
      </c>
      <c r="J33" s="190" t="s">
        <v>383</v>
      </c>
      <c r="K33" s="183"/>
      <c r="L33" s="183"/>
      <c r="M33" s="183"/>
      <c r="N33" s="183"/>
      <c r="O33" s="184"/>
      <c r="P33" s="185"/>
      <c r="Q33" s="142"/>
    </row>
    <row r="34" spans="2:17" s="6" customFormat="1" ht="15.75" customHeight="1">
      <c r="B34" s="36"/>
      <c r="C34" s="32"/>
      <c r="D34" s="11" t="s">
        <v>173</v>
      </c>
      <c r="E34" s="37"/>
      <c r="F34" s="37"/>
      <c r="H34" s="168"/>
      <c r="I34" s="161"/>
      <c r="J34" s="142"/>
      <c r="K34" s="142"/>
      <c r="L34" s="142"/>
      <c r="M34" s="142"/>
      <c r="N34" s="142"/>
      <c r="O34" s="142"/>
      <c r="P34" s="142"/>
      <c r="Q34" s="142"/>
    </row>
    <row r="35" spans="2:17" s="6" customFormat="1" ht="15.75" customHeight="1">
      <c r="B35" s="36"/>
      <c r="C35" s="32"/>
      <c r="D35" s="11" t="s">
        <v>174</v>
      </c>
      <c r="E35" s="37"/>
      <c r="F35" s="37"/>
      <c r="H35" s="168"/>
      <c r="I35" s="161"/>
      <c r="J35" s="142"/>
      <c r="K35" s="142"/>
      <c r="L35" s="142"/>
      <c r="M35" s="142"/>
      <c r="N35" s="142"/>
      <c r="O35" s="142"/>
      <c r="P35" s="142"/>
      <c r="Q35" s="142"/>
    </row>
    <row r="36" spans="2:17" s="6" customFormat="1" ht="15.75" customHeight="1">
      <c r="B36" s="36"/>
      <c r="C36" s="32"/>
      <c r="D36" s="11" t="s">
        <v>175</v>
      </c>
      <c r="E36" s="37"/>
      <c r="F36" s="37"/>
      <c r="H36" s="168"/>
      <c r="I36" s="169"/>
      <c r="J36" s="191" t="s">
        <v>359</v>
      </c>
      <c r="K36" s="142"/>
      <c r="L36" s="142"/>
      <c r="M36" s="142"/>
      <c r="N36" s="142"/>
      <c r="O36" s="142"/>
      <c r="P36" s="142"/>
      <c r="Q36" s="142"/>
    </row>
    <row r="37" spans="2:17" s="6" customFormat="1" ht="15.75" customHeight="1">
      <c r="B37" s="36"/>
      <c r="C37" s="32"/>
      <c r="D37" s="11" t="s">
        <v>176</v>
      </c>
      <c r="E37" s="37"/>
      <c r="F37" s="37"/>
      <c r="H37" s="168"/>
      <c r="I37" s="157" t="s">
        <v>238</v>
      </c>
      <c r="J37" s="140"/>
      <c r="K37" s="141"/>
      <c r="L37" s="141"/>
      <c r="M37" s="141"/>
      <c r="N37" s="141"/>
      <c r="O37" s="141"/>
      <c r="P37" s="141"/>
      <c r="Q37" s="142"/>
    </row>
    <row r="38" spans="2:17" s="6" customFormat="1" ht="15.75" customHeight="1">
      <c r="B38" s="36"/>
      <c r="C38" s="32"/>
      <c r="D38" s="11" t="s">
        <v>177</v>
      </c>
      <c r="E38" s="37"/>
      <c r="F38" s="37"/>
      <c r="H38" s="168"/>
      <c r="I38" s="157" t="s">
        <v>238</v>
      </c>
      <c r="J38" s="143"/>
      <c r="K38" s="143"/>
      <c r="L38" s="143"/>
      <c r="M38" s="143"/>
      <c r="N38" s="143"/>
      <c r="O38" s="143"/>
      <c r="P38" s="143"/>
      <c r="Q38" s="142"/>
    </row>
    <row r="39" spans="2:17" s="6" customFormat="1" ht="15.75" customHeight="1">
      <c r="B39" s="36"/>
      <c r="C39" s="32"/>
      <c r="D39" s="11" t="s">
        <v>158</v>
      </c>
      <c r="E39" s="37"/>
      <c r="F39" s="37"/>
      <c r="H39" s="168"/>
      <c r="I39" s="161"/>
      <c r="J39" s="142"/>
      <c r="K39" s="142"/>
      <c r="L39" s="142"/>
      <c r="M39" s="142"/>
      <c r="N39" s="142"/>
      <c r="O39" s="142"/>
      <c r="P39" s="142"/>
      <c r="Q39" s="142"/>
    </row>
    <row r="40" spans="2:17" s="6" customFormat="1" ht="15.75" customHeight="1">
      <c r="B40" s="36"/>
      <c r="C40" s="32"/>
      <c r="D40" s="11" t="s">
        <v>178</v>
      </c>
      <c r="E40" s="37"/>
      <c r="F40" s="37"/>
      <c r="H40" s="168"/>
      <c r="I40" s="161"/>
      <c r="J40" s="142"/>
      <c r="K40" s="142"/>
      <c r="L40" s="142"/>
      <c r="M40" s="142"/>
      <c r="N40" s="142"/>
      <c r="O40" s="142"/>
      <c r="P40" s="142"/>
      <c r="Q40" s="142"/>
    </row>
    <row r="41" spans="2:17" s="6" customFormat="1" ht="15.75" customHeight="1">
      <c r="B41" s="36"/>
      <c r="C41" s="32" t="s">
        <v>179</v>
      </c>
      <c r="D41" s="11"/>
      <c r="E41" s="38">
        <f>E31+E32+E33+E34+E35+E36+E37+E38+E39+E40</f>
        <v>0</v>
      </c>
      <c r="F41" s="38">
        <f>F31+F32+F33+F34+F35+F36+F37+F38+F39+F40</f>
        <v>0</v>
      </c>
      <c r="H41" s="168"/>
      <c r="I41" s="161"/>
      <c r="J41" s="151"/>
      <c r="K41" s="151"/>
      <c r="L41" s="151"/>
      <c r="M41" s="151"/>
      <c r="N41" s="151"/>
      <c r="O41" s="151"/>
      <c r="P41" s="151"/>
      <c r="Q41" s="151"/>
    </row>
    <row r="42" spans="2:17" s="6" customFormat="1" ht="15.75" customHeight="1">
      <c r="B42" s="36"/>
      <c r="C42" s="32"/>
      <c r="D42" s="11"/>
      <c r="E42" s="35"/>
      <c r="F42" s="35"/>
      <c r="H42" s="129"/>
      <c r="I42" s="154"/>
      <c r="J42" s="191" t="s">
        <v>27</v>
      </c>
      <c r="K42" s="127"/>
      <c r="L42" s="127"/>
      <c r="M42" s="127"/>
      <c r="N42" s="127"/>
      <c r="O42" s="127"/>
      <c r="P42" s="127"/>
      <c r="Q42" s="127"/>
    </row>
    <row r="43" spans="2:17" s="6" customFormat="1" ht="15.75" customHeight="1">
      <c r="B43" s="36"/>
      <c r="C43" s="32" t="s">
        <v>180</v>
      </c>
      <c r="D43" s="11"/>
      <c r="E43" s="38">
        <f>E20+E29+E41</f>
        <v>0</v>
      </c>
      <c r="F43" s="38">
        <f>F20+F29+F41</f>
        <v>0</v>
      </c>
      <c r="H43" s="129"/>
      <c r="I43" s="128"/>
      <c r="J43" s="127"/>
      <c r="K43" s="127"/>
      <c r="L43" s="127"/>
      <c r="M43" s="127"/>
      <c r="N43" s="127"/>
      <c r="O43" s="127"/>
      <c r="P43" s="127"/>
      <c r="Q43" s="127"/>
    </row>
    <row r="44" spans="2:17" s="6" customFormat="1" ht="15.75" customHeight="1">
      <c r="B44" s="36"/>
      <c r="C44" s="32" t="s">
        <v>533</v>
      </c>
      <c r="D44" s="11"/>
      <c r="E44" s="37"/>
      <c r="F44" s="37"/>
      <c r="H44" s="129"/>
      <c r="I44" s="128"/>
      <c r="J44" s="127" t="s">
        <v>251</v>
      </c>
      <c r="K44" s="127"/>
      <c r="L44" s="127"/>
      <c r="M44" s="127"/>
      <c r="N44" s="127"/>
      <c r="O44" s="127"/>
      <c r="P44" s="127"/>
      <c r="Q44" s="127"/>
    </row>
    <row r="45" spans="2:17" s="6" customFormat="1" ht="15.75" customHeight="1">
      <c r="B45" s="36"/>
      <c r="C45" s="32"/>
      <c r="D45" s="11" t="s">
        <v>181</v>
      </c>
      <c r="E45" s="37"/>
      <c r="F45" s="37"/>
      <c r="H45" s="129"/>
      <c r="I45" s="192" t="s">
        <v>252</v>
      </c>
      <c r="J45" s="127"/>
      <c r="K45" s="127"/>
      <c r="L45" s="127"/>
      <c r="M45" s="127"/>
      <c r="N45" s="127"/>
      <c r="O45" s="127"/>
      <c r="P45" s="127"/>
      <c r="Q45" s="127"/>
    </row>
    <row r="46" spans="2:17" s="6" customFormat="1" ht="15.75" customHeight="1">
      <c r="B46" s="36"/>
      <c r="C46" s="32" t="s">
        <v>534</v>
      </c>
      <c r="D46" s="11"/>
      <c r="E46" s="38">
        <f>SUM(E43:E45)</f>
        <v>0</v>
      </c>
      <c r="F46" s="38">
        <f>SUM(F43:F45)</f>
        <v>0</v>
      </c>
      <c r="H46" s="129"/>
      <c r="I46" s="128"/>
      <c r="J46" s="127" t="s">
        <v>253</v>
      </c>
      <c r="K46" s="127"/>
      <c r="L46" s="127"/>
      <c r="M46" s="127"/>
      <c r="N46" s="127"/>
      <c r="O46" s="127"/>
      <c r="P46" s="127"/>
      <c r="Q46" s="127"/>
    </row>
    <row r="47" spans="2:17">
      <c r="H47" s="129"/>
      <c r="I47" s="192" t="s">
        <v>254</v>
      </c>
      <c r="J47" s="127"/>
      <c r="K47" s="127"/>
      <c r="L47" s="127"/>
      <c r="M47" s="127"/>
      <c r="N47" s="127"/>
      <c r="O47" s="127"/>
      <c r="P47" s="127"/>
      <c r="Q47" s="127"/>
    </row>
    <row r="48" spans="2:17">
      <c r="H48" s="129"/>
      <c r="I48" s="128"/>
      <c r="J48" s="127"/>
      <c r="K48" s="127"/>
      <c r="L48" s="127"/>
      <c r="M48" s="127"/>
      <c r="N48" s="127"/>
      <c r="O48" s="127"/>
      <c r="P48" s="127"/>
      <c r="Q48" s="127"/>
    </row>
    <row r="49" spans="8:17" ht="15">
      <c r="H49" s="613"/>
      <c r="I49" s="613"/>
      <c r="J49" s="613"/>
      <c r="K49" s="613"/>
      <c r="L49" s="127"/>
      <c r="M49" s="127"/>
      <c r="N49" s="613"/>
      <c r="O49" s="613"/>
      <c r="P49" s="613"/>
      <c r="Q49" s="613"/>
    </row>
    <row r="50" spans="8:17" ht="15">
      <c r="H50" s="608"/>
      <c r="I50" s="608"/>
      <c r="J50" s="608"/>
      <c r="K50" s="608"/>
      <c r="L50" s="127"/>
      <c r="M50" s="127"/>
      <c r="N50" s="608"/>
      <c r="O50" s="608"/>
      <c r="P50" s="608"/>
      <c r="Q50" s="608"/>
    </row>
    <row r="51" spans="8:17">
      <c r="H51" s="193"/>
      <c r="I51" s="194"/>
      <c r="J51" s="152"/>
      <c r="K51" s="152"/>
      <c r="L51" s="152"/>
      <c r="M51" s="152"/>
      <c r="N51" s="152"/>
      <c r="O51" s="152"/>
      <c r="P51" s="152"/>
      <c r="Q51" s="152"/>
    </row>
  </sheetData>
  <mergeCells count="7">
    <mergeCell ref="H50:K50"/>
    <mergeCell ref="N50:Q50"/>
    <mergeCell ref="B2:E2"/>
    <mergeCell ref="B3:E3"/>
    <mergeCell ref="J25:O25"/>
    <mergeCell ref="H49:K49"/>
    <mergeCell ref="N49:Q49"/>
  </mergeCells>
  <phoneticPr fontId="0" type="noConversion"/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Kop.</vt:lpstr>
      <vt:lpstr>Aktivet</vt:lpstr>
      <vt:lpstr>Pasivet</vt:lpstr>
      <vt:lpstr>PASH</vt:lpstr>
      <vt:lpstr>FLUKSI  1</vt:lpstr>
      <vt:lpstr>Ndihmese Fluksi</vt:lpstr>
      <vt:lpstr>Kapitali</vt:lpstr>
      <vt:lpstr>Shenimet Spjeguse</vt:lpstr>
      <vt:lpstr>Fluksi 2</vt:lpstr>
      <vt:lpstr>pasqyra</vt:lpstr>
      <vt:lpstr>Sheet1</vt:lpstr>
      <vt:lpstr>pasqyra!Print_Area</vt:lpstr>
      <vt:lpstr>Sheet1!Print_Area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2019-01-30T14:47:55Z</cp:lastPrinted>
  <dcterms:created xsi:type="dcterms:W3CDTF">2002-02-16T18:16:52Z</dcterms:created>
  <dcterms:modified xsi:type="dcterms:W3CDTF">2019-03-30T15:32:18Z</dcterms:modified>
</cp:coreProperties>
</file>