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7485" windowHeight="4140" tabRatio="949" activeTab="3"/>
  </bookViews>
  <sheets>
    <sheet name="Index" sheetId="11" r:id="rId1"/>
    <sheet name="2013" sheetId="14" r:id="rId2"/>
    <sheet name="2012" sheetId="2" r:id="rId3"/>
    <sheet name="Notes to Balance Sheet " sheetId="6" r:id="rId4"/>
    <sheet name="Balance Sheet" sheetId="3" r:id="rId5"/>
    <sheet name="Profit and Loss" sheetId="4" r:id="rId6"/>
    <sheet name="Notes to Profit and Loss" sheetId="5" r:id="rId7"/>
    <sheet name="Change in equity" sheetId="13" r:id="rId8"/>
    <sheet name="Cash Flow" sheetId="12" r:id="rId9"/>
    <sheet name="CIT" sheetId="10" r:id="rId10"/>
    <sheet name="VAT Balance" sheetId="8" r:id="rId11"/>
    <sheet name="Ledger" sheetId="1" r:id="rId12"/>
  </sheets>
  <externalReferences>
    <externalReference r:id="rId13"/>
  </externalReferences>
  <definedNames>
    <definedName name="_xlnm._FilterDatabase" localSheetId="2" hidden="1">'2012'!#REF!</definedName>
    <definedName name="_xlnm.Print_Area" localSheetId="2">'2012'!#REF!</definedName>
    <definedName name="SheetName" localSheetId="0">"Index"</definedName>
  </definedNames>
  <calcPr calcId="124519" refMode="R1C1"/>
</workbook>
</file>

<file path=xl/calcChain.xml><?xml version="1.0" encoding="utf-8"?>
<calcChain xmlns="http://schemas.openxmlformats.org/spreadsheetml/2006/main">
  <c r="E105" i="6"/>
  <c r="K105" s="1"/>
  <c r="K107" s="1"/>
  <c r="E7" i="13"/>
  <c r="E8"/>
  <c r="E10" i="6"/>
  <c r="K10" s="1"/>
  <c r="E78" i="14"/>
  <c r="E104"/>
  <c r="E116" i="6"/>
  <c r="E91"/>
  <c r="E72" i="5"/>
  <c r="E74"/>
  <c r="D13" i="3"/>
  <c r="D12" i="4"/>
  <c r="E51" i="5" s="1"/>
  <c r="K51" s="1"/>
  <c r="K36" i="6"/>
  <c r="F37"/>
  <c r="D29" i="12"/>
  <c r="E108" i="14"/>
  <c r="K61" i="10"/>
  <c r="K35"/>
  <c r="K37"/>
  <c r="K29"/>
  <c r="H29"/>
  <c r="K27"/>
  <c r="H27"/>
  <c r="S27"/>
  <c r="S28"/>
  <c r="S29"/>
  <c r="T26"/>
  <c r="S26"/>
  <c r="T27"/>
  <c r="D17" i="13"/>
  <c r="E17" s="1"/>
  <c r="D6"/>
  <c r="K69" i="5"/>
  <c r="K66"/>
  <c r="D14" i="3"/>
  <c r="D20" i="12" s="1"/>
  <c r="D21" s="1"/>
  <c r="E46" i="6"/>
  <c r="K46"/>
  <c r="D36" i="3"/>
  <c r="E114" i="6"/>
  <c r="E4" i="5"/>
  <c r="E59"/>
  <c r="E55"/>
  <c r="D21" i="4"/>
  <c r="D6" i="12" s="1"/>
  <c r="F105" i="14"/>
  <c r="F104"/>
  <c r="E105"/>
  <c r="E106"/>
  <c r="E107"/>
  <c r="E68" i="5"/>
  <c r="E65"/>
  <c r="K65" s="1"/>
  <c r="E90" i="6"/>
  <c r="E73"/>
  <c r="B73"/>
  <c r="J16" i="14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E97" i="6"/>
  <c r="E99"/>
  <c r="E89"/>
  <c r="K89"/>
  <c r="K92" s="1"/>
  <c r="E88"/>
  <c r="E92" s="1"/>
  <c r="D23" i="3" s="1"/>
  <c r="E80" i="6"/>
  <c r="E83"/>
  <c r="D22" i="3" s="1"/>
  <c r="F70" i="6"/>
  <c r="L70"/>
  <c r="F74"/>
  <c r="L74"/>
  <c r="B74"/>
  <c r="H74"/>
  <c r="K76"/>
  <c r="B72"/>
  <c r="H72" s="1"/>
  <c r="E72"/>
  <c r="K72" s="1"/>
  <c r="E71"/>
  <c r="K71" s="1"/>
  <c r="E70"/>
  <c r="K70" s="1"/>
  <c r="B71"/>
  <c r="H71" s="1"/>
  <c r="B70"/>
  <c r="H70" s="1"/>
  <c r="C66" i="2"/>
  <c r="F68" i="5"/>
  <c r="E64" i="2"/>
  <c r="C64"/>
  <c r="E56" i="5"/>
  <c r="K56" s="1"/>
  <c r="K58" s="1"/>
  <c r="E36"/>
  <c r="K36" s="1"/>
  <c r="E37"/>
  <c r="K37" s="1"/>
  <c r="E38"/>
  <c r="K38" s="1"/>
  <c r="E39"/>
  <c r="K39" s="1"/>
  <c r="E40"/>
  <c r="K40" s="1"/>
  <c r="E41"/>
  <c r="K41" s="1"/>
  <c r="E42"/>
  <c r="K42" s="1"/>
  <c r="E43"/>
  <c r="K43" s="1"/>
  <c r="E44"/>
  <c r="K44" s="1"/>
  <c r="E45"/>
  <c r="K45" s="1"/>
  <c r="E46"/>
  <c r="K46" s="1"/>
  <c r="E47"/>
  <c r="K47" s="1"/>
  <c r="E48"/>
  <c r="K48" s="1"/>
  <c r="E49"/>
  <c r="K49" s="1"/>
  <c r="E35"/>
  <c r="K35" s="1"/>
  <c r="B45"/>
  <c r="E29"/>
  <c r="D11" i="4"/>
  <c r="E31" i="5" s="1"/>
  <c r="K31" s="1"/>
  <c r="E28"/>
  <c r="L37" i="6"/>
  <c r="K23"/>
  <c r="K24"/>
  <c r="K31"/>
  <c r="E34"/>
  <c r="K34" s="1"/>
  <c r="B34"/>
  <c r="H34" s="1"/>
  <c r="E33"/>
  <c r="K33" s="1"/>
  <c r="E32"/>
  <c r="K32" s="1"/>
  <c r="B33"/>
  <c r="H33" s="1"/>
  <c r="B32"/>
  <c r="H32" s="1"/>
  <c r="E29"/>
  <c r="K29" s="1"/>
  <c r="B29"/>
  <c r="H29" s="1"/>
  <c r="E27"/>
  <c r="K27" s="1"/>
  <c r="B27"/>
  <c r="H27" s="1"/>
  <c r="E35"/>
  <c r="K35" s="1"/>
  <c r="E28"/>
  <c r="K28" s="1"/>
  <c r="E26"/>
  <c r="K26" s="1"/>
  <c r="E25"/>
  <c r="K25" s="1"/>
  <c r="E21"/>
  <c r="K21" s="1"/>
  <c r="E16"/>
  <c r="K16" s="1"/>
  <c r="J15" i="14"/>
  <c r="E9" i="6"/>
  <c r="E8"/>
  <c r="K8" s="1"/>
  <c r="K11" s="1"/>
  <c r="E5"/>
  <c r="E11" s="1"/>
  <c r="D6" i="3" s="1"/>
  <c r="C67" i="2"/>
  <c r="C68"/>
  <c r="D66"/>
  <c r="B56" i="5"/>
  <c r="B55"/>
  <c r="B53"/>
  <c r="B90" i="6"/>
  <c r="B97"/>
  <c r="B88"/>
  <c r="D64" i="2"/>
  <c r="K59" i="5"/>
  <c r="D10" i="4"/>
  <c r="K28" i="5"/>
  <c r="K30" s="1"/>
  <c r="K12"/>
  <c r="K14"/>
  <c r="E104" i="6"/>
  <c r="E107"/>
  <c r="E17"/>
  <c r="K17"/>
  <c r="E18"/>
  <c r="K18"/>
  <c r="E19"/>
  <c r="K19"/>
  <c r="E20"/>
  <c r="K20"/>
  <c r="E22"/>
  <c r="K22"/>
  <c r="E30"/>
  <c r="K30"/>
  <c r="B23"/>
  <c r="H23"/>
  <c r="B24"/>
  <c r="H24"/>
  <c r="B25"/>
  <c r="H25"/>
  <c r="B26"/>
  <c r="H26"/>
  <c r="B28"/>
  <c r="H28"/>
  <c r="B30"/>
  <c r="H30"/>
  <c r="B31"/>
  <c r="H31"/>
  <c r="B35"/>
  <c r="H35"/>
  <c r="B17"/>
  <c r="H17"/>
  <c r="B18"/>
  <c r="H18"/>
  <c r="B19"/>
  <c r="H19"/>
  <c r="B20"/>
  <c r="H20"/>
  <c r="B21"/>
  <c r="H21"/>
  <c r="B22"/>
  <c r="H22"/>
  <c r="B16"/>
  <c r="H16"/>
  <c r="D65" i="2"/>
  <c r="C65"/>
  <c r="E62" i="6"/>
  <c r="K62"/>
  <c r="E55"/>
  <c r="E56"/>
  <c r="K56" s="1"/>
  <c r="E57"/>
  <c r="K57" s="1"/>
  <c r="E58"/>
  <c r="K58" s="1"/>
  <c r="E59"/>
  <c r="K59" s="1"/>
  <c r="E54"/>
  <c r="K54" s="1"/>
  <c r="K61" s="1"/>
  <c r="E49"/>
  <c r="K49" s="1"/>
  <c r="H4"/>
  <c r="K7" i="5"/>
  <c r="K8"/>
  <c r="E22"/>
  <c r="K21"/>
  <c r="K22"/>
  <c r="K43" i="6"/>
  <c r="K45"/>
  <c r="K42"/>
  <c r="K7"/>
  <c r="K4"/>
  <c r="E6"/>
  <c r="K6"/>
  <c r="K55" i="5"/>
  <c r="H97" i="6"/>
  <c r="C21" i="13"/>
  <c r="E6"/>
  <c r="E84" i="6"/>
  <c r="K84"/>
  <c r="E108"/>
  <c r="I135" i="8"/>
  <c r="D140"/>
  <c r="I136"/>
  <c r="B61" i="5"/>
  <c r="B25"/>
  <c r="E21"/>
  <c r="H17"/>
  <c r="B17"/>
  <c r="B10"/>
  <c r="H2"/>
  <c r="E123" i="6"/>
  <c r="E19" i="13"/>
  <c r="E18"/>
  <c r="C10"/>
  <c r="E124" i="6"/>
  <c r="L122"/>
  <c r="H105"/>
  <c r="H104"/>
  <c r="H86"/>
  <c r="B86"/>
  <c r="H78"/>
  <c r="B78"/>
  <c r="K15"/>
  <c r="K41"/>
  <c r="K53"/>
  <c r="K68"/>
  <c r="K79"/>
  <c r="H44"/>
  <c r="H43"/>
  <c r="H42"/>
  <c r="H14"/>
  <c r="B14"/>
  <c r="H2"/>
  <c r="B2"/>
  <c r="I138" i="8"/>
  <c r="E14" i="5"/>
  <c r="E7"/>
  <c r="D4" i="4" s="1"/>
  <c r="K83" i="6"/>
  <c r="K69"/>
  <c r="K44"/>
  <c r="D5" i="4"/>
  <c r="K15" i="5" s="1"/>
  <c r="K5" i="6"/>
  <c r="I27" i="3"/>
  <c r="C69" i="2"/>
  <c r="D26" i="12"/>
  <c r="E50" i="5"/>
  <c r="E30"/>
  <c r="S30" i="10"/>
  <c r="H37"/>
  <c r="H35"/>
  <c r="K49"/>
  <c r="K65"/>
  <c r="K79"/>
  <c r="H59"/>
  <c r="E37" i="6"/>
  <c r="E58" i="5"/>
  <c r="D17" i="4" s="1"/>
  <c r="K29" i="5"/>
  <c r="K97" i="6"/>
  <c r="K99"/>
  <c r="E115"/>
  <c r="E113" s="1"/>
  <c r="K87"/>
  <c r="K103"/>
  <c r="K96"/>
  <c r="D24" i="3"/>
  <c r="E100" i="6"/>
  <c r="K100" s="1"/>
  <c r="E48"/>
  <c r="K104"/>
  <c r="K9"/>
  <c r="K48"/>
  <c r="K55"/>
  <c r="D35" i="3"/>
  <c r="E75" i="6"/>
  <c r="D21" i="3" s="1"/>
  <c r="D7"/>
  <c r="K38" i="6" s="1"/>
  <c r="K112"/>
  <c r="K119"/>
  <c r="B10" i="13"/>
  <c r="B17"/>
  <c r="B21"/>
  <c r="D11" i="12"/>
  <c r="E8" i="5" l="1"/>
  <c r="D6" i="4"/>
  <c r="I22" i="3"/>
  <c r="D13" i="12"/>
  <c r="E93" i="6"/>
  <c r="K93" s="1"/>
  <c r="I23" i="3"/>
  <c r="K68" i="5"/>
  <c r="L68" s="1"/>
  <c r="L65"/>
  <c r="D25" i="3"/>
  <c r="D31" s="1"/>
  <c r="I21"/>
  <c r="D12" i="12"/>
  <c r="E76" i="6"/>
  <c r="E12"/>
  <c r="K12" s="1"/>
  <c r="D10" i="3"/>
  <c r="D16" s="1"/>
  <c r="D32" i="12"/>
  <c r="K37" i="6"/>
  <c r="K50" i="5"/>
  <c r="K75" i="6"/>
  <c r="E15" i="5"/>
  <c r="E61" i="6"/>
  <c r="D13" i="4"/>
  <c r="E67" i="5"/>
  <c r="D16" i="4" s="1"/>
  <c r="D18" s="1"/>
  <c r="D14" l="1"/>
  <c r="D20" s="1"/>
  <c r="D22" s="1"/>
  <c r="D27" l="1"/>
  <c r="D4" i="12"/>
  <c r="D17" s="1"/>
  <c r="D28" s="1"/>
  <c r="D30" s="1"/>
  <c r="D33" s="1"/>
  <c r="D37" i="3"/>
  <c r="D38" s="1"/>
  <c r="D20" i="13"/>
  <c r="D21" s="1"/>
  <c r="E21" s="1"/>
  <c r="D9"/>
  <c r="D10" l="1"/>
  <c r="E10" s="1"/>
  <c r="E9"/>
  <c r="E11"/>
  <c r="K108" i="6"/>
  <c r="D40" i="3"/>
  <c r="D43" s="1"/>
</calcChain>
</file>

<file path=xl/sharedStrings.xml><?xml version="1.0" encoding="utf-8"?>
<sst xmlns="http://schemas.openxmlformats.org/spreadsheetml/2006/main" count="967" uniqueCount="522">
  <si>
    <t>LEK</t>
  </si>
  <si>
    <t>EUR</t>
  </si>
  <si>
    <t>Shuma</t>
  </si>
  <si>
    <t>431</t>
  </si>
  <si>
    <t>442</t>
  </si>
  <si>
    <t>444</t>
  </si>
  <si>
    <t>628</t>
  </si>
  <si>
    <t>Total</t>
  </si>
  <si>
    <t>Assets</t>
  </si>
  <si>
    <t>Retained earnings</t>
  </si>
  <si>
    <t>Personnel costs</t>
  </si>
  <si>
    <t>Trade payables</t>
  </si>
  <si>
    <t>Corporate income tax payable</t>
  </si>
  <si>
    <t>Check</t>
  </si>
  <si>
    <t>Prepayments of during the year</t>
  </si>
  <si>
    <t>Corporate income tax at the beginning of the period</t>
  </si>
  <si>
    <t>Current income tax expense</t>
  </si>
  <si>
    <t>At the beginning of the period</t>
  </si>
  <si>
    <t>Profit for the year</t>
  </si>
  <si>
    <t>At 31 December 2011</t>
  </si>
  <si>
    <t>Operating income</t>
  </si>
  <si>
    <t>Operating expenses</t>
  </si>
  <si>
    <t>Worksheet</t>
  </si>
  <si>
    <t>Link</t>
  </si>
  <si>
    <t>Sheet</t>
  </si>
  <si>
    <t>View</t>
  </si>
  <si>
    <t>Trial Balance</t>
  </si>
  <si>
    <t>CIT</t>
  </si>
  <si>
    <t>VAT Balance</t>
  </si>
  <si>
    <t>SHC &amp; PIT Balance</t>
  </si>
  <si>
    <t>Provision Recalculation</t>
  </si>
  <si>
    <t>Ledger</t>
  </si>
  <si>
    <t>Income tax expense</t>
  </si>
  <si>
    <t>Prepared under the Albanian National Accounting Standards</t>
  </si>
  <si>
    <t>Social and Health Contrbutions</t>
  </si>
  <si>
    <t xml:space="preserve">                                     </t>
  </si>
  <si>
    <t>Shareholder equity</t>
  </si>
  <si>
    <t>Ilda Duhanxhiu</t>
  </si>
  <si>
    <t>6111</t>
  </si>
  <si>
    <t>Other income</t>
  </si>
  <si>
    <t>Shenime</t>
  </si>
  <si>
    <t>Aktivet</t>
  </si>
  <si>
    <t>I. Aktivet afatshkurtra</t>
  </si>
  <si>
    <t>Llogari te arketueshme</t>
  </si>
  <si>
    <t>Total i aktiveve afatshkurtra (I)</t>
  </si>
  <si>
    <t>II. Aktivet afatgjata</t>
  </si>
  <si>
    <t>Totali i aktiveve afatgjata (II)</t>
  </si>
  <si>
    <t>Totali i aktiveve (I + II)</t>
  </si>
  <si>
    <t>Detyrimet dhe kapitali</t>
  </si>
  <si>
    <t xml:space="preserve">I. Detyrimet afatshkurtra </t>
  </si>
  <si>
    <t xml:space="preserve">Llogari te pagueshme </t>
  </si>
  <si>
    <t>Totali i detyrimeve afatshkurtra (I)</t>
  </si>
  <si>
    <t xml:space="preserve">II. Detyrimet afatgjata </t>
  </si>
  <si>
    <t>Totali i detyrimeve afatgjata (II)</t>
  </si>
  <si>
    <t>Totali i detyrimeve (I + II)</t>
  </si>
  <si>
    <t>III. Kapitali</t>
  </si>
  <si>
    <t>Fitimi i periudhes</t>
  </si>
  <si>
    <t>Totali i kapitalit (III)</t>
  </si>
  <si>
    <t>Totali i detyrimeve dhe kapitalit (I,II,III)</t>
  </si>
  <si>
    <t>31 dhjetor 2012</t>
  </si>
  <si>
    <t>I. Current assets</t>
  </si>
  <si>
    <t>Total current assets (I)</t>
  </si>
  <si>
    <t>II. Non-current assets</t>
  </si>
  <si>
    <t>Total non-current assets (II)</t>
  </si>
  <si>
    <t>Total assets (I + II)</t>
  </si>
  <si>
    <t>Liabilities and Equity</t>
  </si>
  <si>
    <t xml:space="preserve">I. Current liabilities </t>
  </si>
  <si>
    <t>Total current liabilities (I)</t>
  </si>
  <si>
    <t xml:space="preserve">II. Non-current liabilities </t>
  </si>
  <si>
    <t>Total non-current liabilities (II)</t>
  </si>
  <si>
    <t>Total liabilities (I + II)</t>
  </si>
  <si>
    <t>III. Net equity</t>
  </si>
  <si>
    <t>Total equity (III)</t>
  </si>
  <si>
    <t>Total liabilities and net equity (I,II,III)</t>
  </si>
  <si>
    <t>Te ardhurat nga aktiviteti</t>
  </si>
  <si>
    <t>Shpenzimet operative</t>
  </si>
  <si>
    <t>Shpenzime personeli</t>
  </si>
  <si>
    <t>-pagat e personelit</t>
  </si>
  <si>
    <r>
      <t xml:space="preserve">-kontributet per sigurimet shoqerore dhe </t>
    </r>
    <r>
      <rPr>
        <sz val="10"/>
        <color indexed="9"/>
        <rFont val="Times New Roman"/>
        <family val="1"/>
      </rPr>
      <t>.  . ….</t>
    </r>
    <r>
      <rPr>
        <sz val="10"/>
        <color indexed="8"/>
        <rFont val="Times New Roman"/>
        <family val="1"/>
      </rPr>
      <t xml:space="preserve">shendetesore                                                    </t>
    </r>
  </si>
  <si>
    <t>Shpenzime te tjera</t>
  </si>
  <si>
    <t>Provizione per detyrimet tatimore</t>
  </si>
  <si>
    <t xml:space="preserve">Totali i shpenzimeve </t>
  </si>
  <si>
    <t xml:space="preserve">Fitimi nga veprimtaria kryesore </t>
  </si>
  <si>
    <t>Totali i te ardhurave financiare - neto</t>
  </si>
  <si>
    <t>Fitimi para tatimit</t>
  </si>
  <si>
    <t>Shpenzimi i tatimit mbi fitimin</t>
  </si>
  <si>
    <t xml:space="preserve">Fitimi i periudhes </t>
  </si>
  <si>
    <t xml:space="preserve">          </t>
  </si>
  <si>
    <t>Personnel Costs</t>
  </si>
  <si>
    <r>
      <t>-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Times New Roman"/>
        <family val="1"/>
      </rPr>
      <t>salaries</t>
    </r>
  </si>
  <si>
    <r>
      <t>-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Times New Roman"/>
        <family val="1"/>
      </rPr>
      <t xml:space="preserve">social and health contributions </t>
    </r>
  </si>
  <si>
    <t>Other expenses</t>
  </si>
  <si>
    <t xml:space="preserve">Total operating expenses </t>
  </si>
  <si>
    <t xml:space="preserve">Profit from the operating activities </t>
  </si>
  <si>
    <t xml:space="preserve">Finance income - net </t>
  </si>
  <si>
    <t>Profit before tax</t>
  </si>
  <si>
    <t>Profit for the period</t>
  </si>
  <si>
    <t>Fitime te akumuluara</t>
  </si>
  <si>
    <t>Totali</t>
  </si>
  <si>
    <t>I. Fluksi monetar nga veprimtarite e shfrytezimit</t>
  </si>
  <si>
    <t>Rregullime per:</t>
  </si>
  <si>
    <t xml:space="preserve">   </t>
  </si>
  <si>
    <t>Fitimi operativ para ndryshimeve ne kapitalin punues</t>
  </si>
  <si>
    <t>Rritje ne llogarite e arketueshme</t>
  </si>
  <si>
    <t>Rritje ne llogari te pagueshme</t>
  </si>
  <si>
    <t>Rritje ne detyrime te tjera</t>
  </si>
  <si>
    <t>Fluksi monetar nga veprimtarite e shfrytezimit</t>
  </si>
  <si>
    <t>Tatim fitimi i paguar</t>
  </si>
  <si>
    <t>Fluksi neto monetar perdorur ne veprimtarite e shfrytezimit</t>
  </si>
  <si>
    <t>II. Fluksi monetar nga veprimtarite e investimit</t>
  </si>
  <si>
    <t xml:space="preserve">                                  -   </t>
  </si>
  <si>
    <t>Fluksi neto monetar perdorur ne veprimtarite e investimit</t>
  </si>
  <si>
    <t>III. Fluksi monetar nga veprimtarite e financimit</t>
  </si>
  <si>
    <t>Fluksi neto monetar nga veprimtarite e financimit</t>
  </si>
  <si>
    <t>IV. Rritja/(pakesimi) neto i mjeteve monetare</t>
  </si>
  <si>
    <t xml:space="preserve">V. Mjetet monetare ne fillim te periudhes </t>
  </si>
  <si>
    <t xml:space="preserve">VI. Mjetet monetare ne fund te periudhes </t>
  </si>
  <si>
    <t>Mjete monetare</t>
  </si>
  <si>
    <t>Cash and cash equivalent</t>
  </si>
  <si>
    <t>Trade  receivables</t>
  </si>
  <si>
    <t>Tatim Fitim i arketueshem</t>
  </si>
  <si>
    <t>VAT receivable</t>
  </si>
  <si>
    <t>Income tax receivable</t>
  </si>
  <si>
    <t>Te pagueshme ndaj personelit</t>
  </si>
  <si>
    <t>Detyrime tatimore</t>
  </si>
  <si>
    <t>Kapitali i shoqerise</t>
  </si>
  <si>
    <t>Translation difference</t>
  </si>
  <si>
    <t>Salary payable</t>
  </si>
  <si>
    <t>Tax payable</t>
  </si>
  <si>
    <t>Revenue from sale of energy</t>
  </si>
  <si>
    <t>Te ardhura te tjera nga veprimtarite e shfrytezimit</t>
  </si>
  <si>
    <t>Materiale te konsumuara</t>
  </si>
  <si>
    <t>Te ardhura/shpenzime nga interesa</t>
  </si>
  <si>
    <t>Te ardhura/shpenzime nga kursi kembimi</t>
  </si>
  <si>
    <t>31 Dhjetor 2012</t>
  </si>
  <si>
    <t>Llogari te tjera e arketueshme</t>
  </si>
  <si>
    <t>Other receivable</t>
  </si>
  <si>
    <t>Non - current assets</t>
  </si>
  <si>
    <t>Income personal tax</t>
  </si>
  <si>
    <t>Kapitali i vet</t>
  </si>
  <si>
    <t>Equity shareholder</t>
  </si>
  <si>
    <t>Fitime/Humbje te mbartura</t>
  </si>
  <si>
    <t>Shperndarje dividend 2011</t>
  </si>
  <si>
    <t>Gjendja me 1 Janar 2012</t>
  </si>
  <si>
    <t>Gjendja ne fillim periudhe</t>
  </si>
  <si>
    <t>parapagime</t>
  </si>
  <si>
    <t>Kapitali</t>
  </si>
  <si>
    <t>Rezerva nga konvertimi i monedhave te huaja</t>
  </si>
  <si>
    <t>Efekte e ndryshimit te kurseve te kembimit gjate konsolidimit</t>
  </si>
  <si>
    <t>Fitimi neto i periudhes</t>
  </si>
  <si>
    <t>reserve from conversion of foreign currencies</t>
  </si>
  <si>
    <t>accumulated earnings</t>
  </si>
  <si>
    <t>Capital</t>
  </si>
  <si>
    <t>Dividend paid</t>
  </si>
  <si>
    <t>Net income</t>
  </si>
  <si>
    <t>Balance 01.01.2012</t>
  </si>
  <si>
    <t>Balance on 31.12.2012</t>
  </si>
  <si>
    <t>Shpenzime per interesa</t>
  </si>
  <si>
    <t>Amortizimi</t>
  </si>
  <si>
    <t>Interesi i paguar</t>
  </si>
  <si>
    <t>Other revenue</t>
  </si>
  <si>
    <t>Te tjera te ardhura</t>
  </si>
  <si>
    <t>Cost of goods</t>
  </si>
  <si>
    <t>Other expense</t>
  </si>
  <si>
    <t>Sherbim konsulence</t>
  </si>
  <si>
    <t>Shpenzime për shërbimet bankare</t>
  </si>
  <si>
    <t>Income/expense from exchange rate</t>
  </si>
  <si>
    <t>Income from interest</t>
  </si>
  <si>
    <t>Expense from interest</t>
  </si>
  <si>
    <t>Income/expense from interest</t>
  </si>
  <si>
    <t>Llogari te pagueshme</t>
  </si>
  <si>
    <t>cancelation of I tax obligation</t>
  </si>
  <si>
    <t>netting with income tax</t>
  </si>
  <si>
    <t xml:space="preserve">Filtrat :  Me Azhornim      </t>
  </si>
  <si>
    <t>5.005.00</t>
  </si>
  <si>
    <t>Fitimi/Humbja e pashpërndarë</t>
  </si>
  <si>
    <t>6</t>
  </si>
  <si>
    <t>7</t>
  </si>
  <si>
    <t>10</t>
  </si>
  <si>
    <t>12</t>
  </si>
  <si>
    <t>11</t>
  </si>
  <si>
    <t>9</t>
  </si>
  <si>
    <t>101</t>
  </si>
  <si>
    <t>8</t>
  </si>
  <si>
    <t>Sigurime shoqërore dhe shëndetsore</t>
  </si>
  <si>
    <t>Tatim mbi të ardhurat personale</t>
  </si>
  <si>
    <t>Tatim mbi fitimin</t>
  </si>
  <si>
    <t>4551</t>
  </si>
  <si>
    <t>421</t>
  </si>
  <si>
    <t>581</t>
  </si>
  <si>
    <t>Xhirime të brendëshme</t>
  </si>
  <si>
    <t>669</t>
  </si>
  <si>
    <t>Humbje nga këmbimet dhe perkthimet valutore</t>
  </si>
  <si>
    <t>66901</t>
  </si>
  <si>
    <t>Humbje nga azhornimi i Arkes/Bankes</t>
  </si>
  <si>
    <t>7088</t>
  </si>
  <si>
    <t>Te tjera</t>
  </si>
  <si>
    <t>769</t>
  </si>
  <si>
    <t>Fitim nga kembimet valutore</t>
  </si>
  <si>
    <t>Balance sheet</t>
  </si>
  <si>
    <t>Notes to Balance sheet</t>
  </si>
  <si>
    <t>Profit and Loss</t>
  </si>
  <si>
    <t>Notes to Profit and Loss</t>
  </si>
  <si>
    <t>Change in equity</t>
  </si>
  <si>
    <t>Cash Flow</t>
  </si>
  <si>
    <t>GJENDJA E LLOGARIVE</t>
  </si>
  <si>
    <t>Monedha Baze:</t>
  </si>
  <si>
    <t xml:space="preserve">Gjendja mon baze </t>
  </si>
  <si>
    <t>Gjendja ne mon llog</t>
  </si>
  <si>
    <t>Nr. Llogarie</t>
  </si>
  <si>
    <t>Emertimi i Llogarise</t>
  </si>
  <si>
    <t>Debi</t>
  </si>
  <si>
    <t>Kredi</t>
  </si>
  <si>
    <t>Kapitali i paguar</t>
  </si>
  <si>
    <t>40101</t>
  </si>
  <si>
    <t>40102</t>
  </si>
  <si>
    <t>Parapagime te marra</t>
  </si>
  <si>
    <t>Paga dhe shpërblime</t>
  </si>
  <si>
    <t>445</t>
  </si>
  <si>
    <t>TVSH</t>
  </si>
  <si>
    <t>Financim nga ortaket</t>
  </si>
  <si>
    <t>Vlera monetare, në lekë</t>
  </si>
  <si>
    <t>Vlera monetare, në monedha të huaja</t>
  </si>
  <si>
    <t>6413</t>
  </si>
  <si>
    <t>Pagat ... për personelin e administratës</t>
  </si>
  <si>
    <t>6443</t>
  </si>
  <si>
    <t>Sigurimet ... për personelin e administratës</t>
  </si>
  <si>
    <t>Totali:</t>
  </si>
  <si>
    <t>Blerje materiale</t>
  </si>
  <si>
    <t>Fitimi (humbja) e vitit financiar</t>
  </si>
  <si>
    <t>Cost of materials</t>
  </si>
  <si>
    <t>Consulting service</t>
  </si>
  <si>
    <t>Telecomunication service</t>
  </si>
  <si>
    <t>Travel expenses</t>
  </si>
  <si>
    <t>Bank commissions</t>
  </si>
  <si>
    <t>Gross salaries</t>
  </si>
  <si>
    <t>Other Tax</t>
  </si>
  <si>
    <t>-</t>
  </si>
  <si>
    <t>ISB USD</t>
  </si>
  <si>
    <t>ISB EUR</t>
  </si>
  <si>
    <t>Lek</t>
  </si>
  <si>
    <t>Cash EUR</t>
  </si>
  <si>
    <t>Loss accumulated</t>
  </si>
  <si>
    <t>Loss of period</t>
  </si>
  <si>
    <t>Financim</t>
  </si>
  <si>
    <r>
      <t xml:space="preserve">·         </t>
    </r>
    <r>
      <rPr>
        <b/>
        <sz val="9"/>
        <color indexed="8"/>
        <rFont val="Arial"/>
        <family val="2"/>
      </rPr>
      <t xml:space="preserve">- </t>
    </r>
  </si>
  <si>
    <t xml:space="preserve">Aktive afatshkurtera te mbajtura per shitje </t>
  </si>
  <si>
    <t>Sales  in domestical customer</t>
  </si>
  <si>
    <t>Sales  in foreign customer</t>
  </si>
  <si>
    <t>Elvis Pojani</t>
  </si>
  <si>
    <t>Euro-Audit Consultancy Co Shpk</t>
  </si>
  <si>
    <t>40103</t>
  </si>
  <si>
    <t>Astrit Koni</t>
  </si>
  <si>
    <t>40104</t>
  </si>
  <si>
    <t>41101</t>
  </si>
  <si>
    <t>Fondacioni per Femijet</t>
  </si>
  <si>
    <t>41102</t>
  </si>
  <si>
    <t>Alsat Sha</t>
  </si>
  <si>
    <t>41103</t>
  </si>
  <si>
    <t>Taci Oil International</t>
  </si>
  <si>
    <t>41104</t>
  </si>
  <si>
    <t>Kombinati Makanik Polican</t>
  </si>
  <si>
    <t>41105</t>
  </si>
  <si>
    <t>BFSH-Farma SHPK</t>
  </si>
  <si>
    <t>41106</t>
  </si>
  <si>
    <t>Simed International</t>
  </si>
  <si>
    <t>41107</t>
  </si>
  <si>
    <t>EBC Oil Company 2011 Sha</t>
  </si>
  <si>
    <t>41108</t>
  </si>
  <si>
    <t>New Petrol Sha</t>
  </si>
  <si>
    <t>41109</t>
  </si>
  <si>
    <t>Albanian Oil Company Sha</t>
  </si>
  <si>
    <t>41110</t>
  </si>
  <si>
    <t>Ben Albpetrol Sha</t>
  </si>
  <si>
    <t>41111</t>
  </si>
  <si>
    <t>Emme &amp; Co Shpk</t>
  </si>
  <si>
    <t>41112</t>
  </si>
  <si>
    <t>Kuid Shpk</t>
  </si>
  <si>
    <t>41113</t>
  </si>
  <si>
    <t>KESH Sha</t>
  </si>
  <si>
    <t>41114</t>
  </si>
  <si>
    <t>Gramozi Oil Company SHA</t>
  </si>
  <si>
    <t>41115</t>
  </si>
  <si>
    <t>Emanuele Adriatic Energy Limites</t>
  </si>
  <si>
    <t>4456</t>
  </si>
  <si>
    <t>Shteti – TVSH e zbritshme</t>
  </si>
  <si>
    <t>4457</t>
  </si>
  <si>
    <t>Shteti – TVSH e pagueshme</t>
  </si>
  <si>
    <t>449</t>
  </si>
  <si>
    <t>Tatimi në burim</t>
  </si>
  <si>
    <t>467</t>
  </si>
  <si>
    <t>Debitorë të tjerë, kreditorë të tjerë</t>
  </si>
  <si>
    <t>5121</t>
  </si>
  <si>
    <t>5123</t>
  </si>
  <si>
    <t>Vlera monetare, ne leke</t>
  </si>
  <si>
    <t>5124</t>
  </si>
  <si>
    <t>6081</t>
  </si>
  <si>
    <t>Shpenzime kancelarie</t>
  </si>
  <si>
    <t>613</t>
  </si>
  <si>
    <t>Qira</t>
  </si>
  <si>
    <t>634</t>
  </si>
  <si>
    <t>Taksa dhe tarifa vendore</t>
  </si>
  <si>
    <t>636</t>
  </si>
  <si>
    <t>Tarife regjistrimi IEKA</t>
  </si>
  <si>
    <t>7041</t>
  </si>
  <si>
    <t>767</t>
  </si>
  <si>
    <t>Të ardhura nga interesat</t>
  </si>
  <si>
    <t>Public Accounting Service Union And Trust</t>
  </si>
  <si>
    <t>Periudha 01/02/2012-31/12/2012</t>
  </si>
  <si>
    <t>BKT Bank</t>
  </si>
  <si>
    <t>Raiffeisen  Bank</t>
  </si>
  <si>
    <t xml:space="preserve">Hua te tjera </t>
  </si>
  <si>
    <t>Huate dhe parapagimet</t>
  </si>
  <si>
    <t>në lekë</t>
  </si>
  <si>
    <t>ne euro</t>
  </si>
  <si>
    <t>Paradhenie</t>
  </si>
  <si>
    <t>Kapital themeltar</t>
  </si>
  <si>
    <t>Debitore te tjere</t>
  </si>
  <si>
    <t>Te ardhura nga shitja</t>
  </si>
  <si>
    <t>Te ardhura nga sherbime</t>
  </si>
  <si>
    <t>Per periudhen nga  23 shkurt 2012 deri me 31 dhjetor 2012</t>
  </si>
  <si>
    <t>Te ardhurat nga shitja e sherbimeve</t>
  </si>
  <si>
    <t xml:space="preserve">Totali </t>
  </si>
  <si>
    <t>Fitimi</t>
  </si>
  <si>
    <t>tatim fitim</t>
  </si>
  <si>
    <t>31 Dhjetor 2013</t>
  </si>
  <si>
    <t>31 dhjetor 2013</t>
  </si>
  <si>
    <t>Per periudhen nga  01 janar 2013 deri me 31 dhjetor 2013</t>
  </si>
  <si>
    <t>Pozicioni me 31 Dhjetor 2012</t>
  </si>
  <si>
    <t>Me 31 dhjetor 2013</t>
  </si>
  <si>
    <t xml:space="preserve">·         - </t>
  </si>
  <si>
    <t>109</t>
  </si>
  <si>
    <t>Rezultati i ushtrimit</t>
  </si>
  <si>
    <t>215</t>
  </si>
  <si>
    <t>Mjete transporti</t>
  </si>
  <si>
    <t>40105</t>
  </si>
  <si>
    <t>Vodafone</t>
  </si>
  <si>
    <t>40106</t>
  </si>
  <si>
    <t>Instituti i modelimeve ne Biznes</t>
  </si>
  <si>
    <t>40107</t>
  </si>
  <si>
    <t>Kuid shpk</t>
  </si>
  <si>
    <t>40108</t>
  </si>
  <si>
    <t>PWC Audit Shpk</t>
  </si>
  <si>
    <t>40109</t>
  </si>
  <si>
    <t>InfoSoft Office Shpk</t>
  </si>
  <si>
    <t>40110</t>
  </si>
  <si>
    <t>Anas Shpk</t>
  </si>
  <si>
    <t>40111</t>
  </si>
  <si>
    <t>Laura Pustina</t>
  </si>
  <si>
    <t>40112</t>
  </si>
  <si>
    <t>Raiffeisen Leasing Sha</t>
  </si>
  <si>
    <t>40113</t>
  </si>
  <si>
    <t>Sigal Uniqa Group Austria Sha</t>
  </si>
  <si>
    <t>40114</t>
  </si>
  <si>
    <t>Valbona Kapllani</t>
  </si>
  <si>
    <t>409</t>
  </si>
  <si>
    <t>41116</t>
  </si>
  <si>
    <t>Roman Port Sha</t>
  </si>
  <si>
    <t>41117</t>
  </si>
  <si>
    <t>Ujesjelles Kanalizimi</t>
  </si>
  <si>
    <t>41118</t>
  </si>
  <si>
    <t>Une Gruaja OJF</t>
  </si>
  <si>
    <t>41119</t>
  </si>
  <si>
    <t>Porti Sarande Sha</t>
  </si>
  <si>
    <t>41120</t>
  </si>
  <si>
    <t>Vellazeria Minerals Albania</t>
  </si>
  <si>
    <t>41121</t>
  </si>
  <si>
    <t>Ndermarja Trajtim i Studenteve</t>
  </si>
  <si>
    <t>41123</t>
  </si>
  <si>
    <t>Qendra Sportive Sha</t>
  </si>
  <si>
    <t>41124</t>
  </si>
  <si>
    <t>Salus Tirana Sha</t>
  </si>
  <si>
    <t>41125</t>
  </si>
  <si>
    <t>Maap Albania Sha</t>
  </si>
  <si>
    <t>41126</t>
  </si>
  <si>
    <t>Ama Dress Shpk</t>
  </si>
  <si>
    <t>41127</t>
  </si>
  <si>
    <t>Italian Clean Industry</t>
  </si>
  <si>
    <t>41128</t>
  </si>
  <si>
    <t>Pe Aksesore Mobilierie</t>
  </si>
  <si>
    <t>41129</t>
  </si>
  <si>
    <t>Dinamo Sha</t>
  </si>
  <si>
    <t>41130</t>
  </si>
  <si>
    <t>Qendra Spitalore Universitare</t>
  </si>
  <si>
    <t>USD</t>
  </si>
  <si>
    <t>41131</t>
  </si>
  <si>
    <t>Armo Sha</t>
  </si>
  <si>
    <t>41132</t>
  </si>
  <si>
    <t>Posta Shqiptare Sha</t>
  </si>
  <si>
    <t>41133</t>
  </si>
  <si>
    <t>Isc Petroleum</t>
  </si>
  <si>
    <t>41134</t>
  </si>
  <si>
    <t>Trajnimi i Studentev nr 2</t>
  </si>
  <si>
    <t>486</t>
  </si>
  <si>
    <t>Shpenzime të periudhave të ardhme</t>
  </si>
  <si>
    <t>4913</t>
  </si>
  <si>
    <t>Zhvlerësim për premtim pagesa të arkëtueshme</t>
  </si>
  <si>
    <t>6082</t>
  </si>
  <si>
    <t>blerje karburant</t>
  </si>
  <si>
    <t>6112</t>
  </si>
  <si>
    <t>Shpenzime trajnimi</t>
  </si>
  <si>
    <t>6113</t>
  </si>
  <si>
    <t>Sherbim noterie</t>
  </si>
  <si>
    <t>615</t>
  </si>
  <si>
    <t>Mirëmbajtje dhe riparime</t>
  </si>
  <si>
    <t>616</t>
  </si>
  <si>
    <t>Sigurime</t>
  </si>
  <si>
    <t>6164</t>
  </si>
  <si>
    <t>Sigurimi kasko</t>
  </si>
  <si>
    <t>6261</t>
  </si>
  <si>
    <t>shpenzime celulari</t>
  </si>
  <si>
    <t>6262</t>
  </si>
  <si>
    <t>shpenzime program Alpha</t>
  </si>
  <si>
    <t>6321</t>
  </si>
  <si>
    <t>Taksa pulle</t>
  </si>
  <si>
    <t>PAS-UT_2013</t>
  </si>
  <si>
    <t>Periudha 01/01/2013-31/12/2013</t>
  </si>
  <si>
    <t xml:space="preserve">Filtrat :  Nr.Llog :1-9      Me Azhornim      </t>
  </si>
  <si>
    <t>Monedha</t>
  </si>
  <si>
    <t>Kurs Kembimi</t>
  </si>
  <si>
    <t>Rent</t>
  </si>
  <si>
    <t>Maintainance Sevice</t>
  </si>
  <si>
    <t xml:space="preserve">Insurance </t>
  </si>
  <si>
    <t>Local Tax</t>
  </si>
  <si>
    <t xml:space="preserve">Notery </t>
  </si>
  <si>
    <t>Oil Expense</t>
  </si>
  <si>
    <t xml:space="preserve">Tax </t>
  </si>
  <si>
    <t>Te ardhura nga interesi</t>
  </si>
  <si>
    <t>Shpenzime interesi</t>
  </si>
  <si>
    <t xml:space="preserve">32 dhjetor 2012 </t>
  </si>
  <si>
    <t>686</t>
  </si>
  <si>
    <t>Provizione për zhvlerësimin e aktiveve financiare</t>
  </si>
  <si>
    <t>69</t>
  </si>
  <si>
    <t>Tatimi mbi fitimin</t>
  </si>
  <si>
    <t>Income/expense from interes</t>
  </si>
  <si>
    <t>Income from exchange</t>
  </si>
  <si>
    <t>Expense from exchange</t>
  </si>
  <si>
    <t>FORMULAR I DEKLARIMIT DHE     PAGESËS SË TATIMIT MBI FITIMIN</t>
  </si>
  <si>
    <r>
      <t xml:space="preserve">Numri i Vendosjes së Dokumentit                    </t>
    </r>
    <r>
      <rPr>
        <sz val="7"/>
        <rFont val="Times New Roman"/>
        <family val="1"/>
        <charset val="204"/>
      </rPr>
      <t>(vetëm për përdorim zyrtar)</t>
    </r>
  </si>
  <si>
    <t>(2) Periudha tatimore</t>
  </si>
  <si>
    <t>(1) Numri serial__________________________________________</t>
  </si>
  <si>
    <t>Numri Identifikues i Personit të Tatueshëm:</t>
  </si>
  <si>
    <t>(3)</t>
  </si>
  <si>
    <t>Emri Tregtar i Personit të Tatueshëm:</t>
  </si>
  <si>
    <t>(4)</t>
  </si>
  <si>
    <t>Brabor</t>
  </si>
  <si>
    <t>Emri Mbiemri i Personit Fizik:</t>
  </si>
  <si>
    <t>(5)</t>
  </si>
  <si>
    <t>Adresa:</t>
  </si>
  <si>
    <t>(6)</t>
  </si>
  <si>
    <t>Qyteti/komuna/rrethi:</t>
  </si>
  <si>
    <t>Numri i Telefonoit:</t>
  </si>
  <si>
    <t>(7)</t>
  </si>
  <si>
    <t>Lajmëroni nëse informacioni i mësipërm është jo i plotë ose ka ndryshuar</t>
  </si>
  <si>
    <t>Llogaritja e rezultatit</t>
  </si>
  <si>
    <t>Të ardhurat dhe shpenzimet</t>
  </si>
  <si>
    <t>Te ushtrimit</t>
  </si>
  <si>
    <t>Tatimore</t>
  </si>
  <si>
    <t>(8/9)</t>
  </si>
  <si>
    <t>Të Ardhurat</t>
  </si>
  <si>
    <t>(8)</t>
  </si>
  <si>
    <t>(9)</t>
  </si>
  <si>
    <t>(10/11)</t>
  </si>
  <si>
    <t>Shpenzimet</t>
  </si>
  <si>
    <t>(10)</t>
  </si>
  <si>
    <t>(11)</t>
  </si>
  <si>
    <t>(12)</t>
  </si>
  <si>
    <t>Shpenzimet e pazbritshme</t>
  </si>
  <si>
    <t>Rezultati</t>
  </si>
  <si>
    <t>(13/14)</t>
  </si>
  <si>
    <t>Humbja</t>
  </si>
  <si>
    <t>(13)</t>
  </si>
  <si>
    <t>(14)</t>
  </si>
  <si>
    <t>(15/16)</t>
  </si>
  <si>
    <t>(15)</t>
  </si>
  <si>
    <t>(16)</t>
  </si>
  <si>
    <t>(17)</t>
  </si>
  <si>
    <t>Humbje e mbartur</t>
  </si>
  <si>
    <t>(18)</t>
  </si>
  <si>
    <t>Fitimi i tatueshëm neto (16-17)</t>
  </si>
  <si>
    <t>Llogaritja e tatim fitimit</t>
  </si>
  <si>
    <t>(19)</t>
  </si>
  <si>
    <t>Tatim fitimi me 10%</t>
  </si>
  <si>
    <t>(20)</t>
  </si>
  <si>
    <t>Tatim fitimi me përqindje të tjera</t>
  </si>
  <si>
    <t>(21)</t>
  </si>
  <si>
    <t>Tatim fitimi (19+20)</t>
  </si>
  <si>
    <t>(22)</t>
  </si>
  <si>
    <t>Tatim fitimi i shtyrë</t>
  </si>
  <si>
    <t>(23)</t>
  </si>
  <si>
    <t>Parapagime</t>
  </si>
  <si>
    <t>(24)</t>
  </si>
  <si>
    <t>Kredi e mbartur nga periudha e meparshme</t>
  </si>
  <si>
    <t>(25)</t>
  </si>
  <si>
    <t>Kerkese per rimbursim</t>
  </si>
  <si>
    <t>(26)</t>
  </si>
  <si>
    <t>Tatim fitimi i mbipaguar</t>
  </si>
  <si>
    <t>(27)</t>
  </si>
  <si>
    <t>Tatim fitimi i detyrueshëm për t'u paguar</t>
  </si>
  <si>
    <t>(28)</t>
  </si>
  <si>
    <t>Dënime/interesa për vonesa</t>
  </si>
  <si>
    <t>(29)</t>
  </si>
  <si>
    <t>TOTALI PËR T'U PAGUAR</t>
  </si>
  <si>
    <r>
      <t>Data dhe Firma e Personit të Tatueshëm</t>
    </r>
    <r>
      <rPr>
        <sz val="10"/>
        <rFont val="Times New Roman"/>
        <family val="1"/>
        <charset val="204"/>
      </rPr>
      <t xml:space="preserve"> - </t>
    </r>
    <r>
      <rPr>
        <sz val="7"/>
        <rFont val="Times New Roman"/>
        <family val="1"/>
        <charset val="204"/>
      </rPr>
      <t>Deklaroj nën përgjegjësinë time që informacioni i mësipërm është i plotë dhe i saktë</t>
    </r>
  </si>
  <si>
    <t>P A G E S A</t>
  </si>
  <si>
    <t>Vetëm për përdorim zyrtar</t>
  </si>
  <si>
    <t>Lekë</t>
  </si>
  <si>
    <t>Xhirim</t>
  </si>
  <si>
    <t>Çek</t>
  </si>
  <si>
    <t>SHUMA E PAGUAR:</t>
  </si>
  <si>
    <t>Të tjera ……………......................................</t>
  </si>
  <si>
    <t>Data, Vula e Bankës dhe nënshkrimi i nëpunësit të bankës</t>
  </si>
  <si>
    <t>Origjinali - Zyra e Tatimeve</t>
  </si>
  <si>
    <t>Kopja - Personi i Tatueshëm</t>
  </si>
  <si>
    <t xml:space="preserve">                 31 Dhjetor 2012</t>
  </si>
  <si>
    <t>Blerje aktive afatgjata</t>
  </si>
  <si>
    <t>Zhvleresim aktivesh</t>
  </si>
  <si>
    <t>Mjete Transporti</t>
  </si>
  <si>
    <t>Tatim fitimi</t>
  </si>
  <si>
    <t>detyrimi i tatim fitimi 2013</t>
  </si>
  <si>
    <t>tatim fitim I pagueshem</t>
  </si>
  <si>
    <t>Veneto Bank</t>
  </si>
</sst>
</file>

<file path=xl/styles.xml><?xml version="1.0" encoding="utf-8"?>
<styleSheet xmlns="http://schemas.openxmlformats.org/spreadsheetml/2006/main">
  <numFmts count="15">
    <numFmt numFmtId="43" formatCode="_(* #,##0.00_);_(* \(#,##0.00\);_(* &quot;-&quot;??_);_(@_)"/>
    <numFmt numFmtId="164" formatCode="dd\/mm\/yyyy"/>
    <numFmt numFmtId="165" formatCode="#,##0.00_);\-#,##0.00"/>
    <numFmt numFmtId="166" formatCode="_-* #,##0.00_-;\-* #,##0.00_-;_-* &quot;-&quot;??_-;_-@_-"/>
    <numFmt numFmtId="167" formatCode="_(* #,##0_);_(* \(#,##0\);_(* &quot;-&quot;??_);_(@_)"/>
    <numFmt numFmtId="168" formatCode="_(* #,##0.0_);_(* \(#,##0.0\);_(* &quot;-&quot;?_);@_)"/>
    <numFmt numFmtId="169" formatCode="_(* #,##0_);_(* \(#,##0\);_(* &quot;-&quot;?_);@_)"/>
    <numFmt numFmtId="170" formatCode="_(* #,##0.0_);_(* \(#,##0.0\);_(* &quot;-&quot;??_);_(@_)"/>
    <numFmt numFmtId="171" formatCode="_(* #,##0.0_);_(* \(#,##0.0\);_(* &quot;-&quot;?_);_(@_)"/>
    <numFmt numFmtId="173" formatCode="_(* #,##0_);_(* \(#,##0\);_(* &quot;-&quot;_);@_)"/>
    <numFmt numFmtId="174" formatCode="0%_);\(0%\)"/>
    <numFmt numFmtId="176" formatCode="dd&quot;/&quot;mm&quot;/&quot;yyyy"/>
    <numFmt numFmtId="180" formatCode="#,##0_);\-#,##0"/>
    <numFmt numFmtId="182" formatCode="&quot;€&quot;#,##0;\-&quot;€&quot;#,##0"/>
    <numFmt numFmtId="183" formatCode="_ * #,##0_ ;_ * \-#,##0_ ;_ * &quot;-&quot;??_ ;_ @_ "/>
  </numFmts>
  <fonts count="91">
    <font>
      <sz val="10"/>
      <color indexed="8"/>
      <name val="MS Sans Serif"/>
      <charset val="238"/>
    </font>
    <font>
      <b/>
      <i/>
      <sz val="13.45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MS Sans Serif"/>
      <family val="2"/>
      <charset val="238"/>
    </font>
    <font>
      <sz val="8"/>
      <name val="Arial"/>
      <family val="2"/>
    </font>
    <font>
      <b/>
      <i/>
      <sz val="8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Arial Unicode MS"/>
      <family val="2"/>
      <charset val="238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9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Arial"/>
      <family val="2"/>
    </font>
    <font>
      <sz val="9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3.9"/>
      <color indexed="8"/>
      <name val="Arial"/>
      <family val="2"/>
    </font>
    <font>
      <sz val="9.9499999999999993"/>
      <color indexed="8"/>
      <name val="Arial"/>
      <family val="2"/>
    </font>
    <font>
      <b/>
      <sz val="9.9499999999999993"/>
      <color indexed="8"/>
      <name val="Tahoma"/>
      <family val="2"/>
    </font>
    <font>
      <b/>
      <sz val="9"/>
      <color indexed="8"/>
      <name val="Arial"/>
      <family val="2"/>
    </font>
    <font>
      <sz val="8.0500000000000007"/>
      <color indexed="8"/>
      <name val="Arial"/>
      <family val="2"/>
    </font>
    <font>
      <sz val="9.85"/>
      <color indexed="9"/>
      <name val="Times New Roman"/>
      <family val="1"/>
    </font>
    <font>
      <b/>
      <i/>
      <sz val="8.9"/>
      <color indexed="8"/>
      <name val="Arial"/>
      <family val="2"/>
    </font>
    <font>
      <b/>
      <sz val="9"/>
      <color indexed="8"/>
      <name val="Verdana"/>
      <family val="2"/>
    </font>
    <font>
      <i/>
      <sz val="6.95"/>
      <color indexed="8"/>
      <name val="Tahoma"/>
      <family val="2"/>
    </font>
    <font>
      <sz val="9.85"/>
      <color indexed="8"/>
      <name val="Times New Roman"/>
      <family val="1"/>
    </font>
    <font>
      <u/>
      <sz val="10"/>
      <name val="MS Sans Serif"/>
      <family val="2"/>
      <charset val="238"/>
    </font>
    <font>
      <b/>
      <sz val="10"/>
      <color indexed="8"/>
      <name val="MS Sans Serif"/>
      <family val="2"/>
    </font>
    <font>
      <sz val="9"/>
      <color indexed="8"/>
      <name val="Arial"/>
      <family val="2"/>
      <charset val="238"/>
    </font>
    <font>
      <sz val="9"/>
      <name val="Garamond"/>
      <family val="1"/>
    </font>
    <font>
      <sz val="10"/>
      <name val="Times New Roman"/>
      <family val="1"/>
    </font>
    <font>
      <u/>
      <sz val="9.85"/>
      <color indexed="12"/>
      <name val="Times New Roman"/>
      <family val="1"/>
    </font>
    <font>
      <b/>
      <sz val="10"/>
      <color indexed="8"/>
      <name val="Arial"/>
      <family val="2"/>
    </font>
    <font>
      <sz val="9"/>
      <color indexed="8"/>
      <name val="Arial"/>
    </font>
    <font>
      <b/>
      <sz val="12"/>
      <color indexed="8"/>
      <name val="Arial"/>
    </font>
    <font>
      <b/>
      <sz val="13.9"/>
      <color indexed="8"/>
      <name val="Arial"/>
    </font>
    <font>
      <sz val="9.9499999999999993"/>
      <color indexed="8"/>
      <name val="Arial"/>
    </font>
    <font>
      <b/>
      <sz val="9.9499999999999993"/>
      <color indexed="8"/>
      <name val="Tahoma"/>
    </font>
    <font>
      <b/>
      <sz val="9"/>
      <color indexed="8"/>
      <name val="Arial"/>
    </font>
    <font>
      <b/>
      <sz val="10"/>
      <name val="Times New Roman"/>
      <family val="1"/>
    </font>
    <font>
      <b/>
      <i/>
      <sz val="10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</font>
    <font>
      <sz val="7"/>
      <name val="Arial"/>
      <family val="2"/>
    </font>
    <font>
      <b/>
      <i/>
      <sz val="9.85"/>
      <color indexed="8"/>
      <name val="Times New Roman"/>
      <family val="1"/>
    </font>
    <font>
      <b/>
      <sz val="12"/>
      <name val="Times New Roman"/>
      <family val="1"/>
      <charset val="204"/>
    </font>
    <font>
      <sz val="6.5"/>
      <name val="Times New Roman"/>
      <family val="1"/>
      <charset val="204"/>
    </font>
    <font>
      <b/>
      <sz val="11"/>
      <color theme="3"/>
      <name val="Calibri"/>
      <family val="2"/>
      <scheme val="minor"/>
    </font>
    <font>
      <u/>
      <sz val="10"/>
      <color theme="10"/>
      <name val="MS Sans Serif"/>
      <family val="2"/>
      <charset val="238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9" tint="-0.499984740745262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9"/>
      <color theme="9" tint="-0.499984740745262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9"/>
      <color rgb="FF000000"/>
      <name val="Arial"/>
      <family val="2"/>
    </font>
    <font>
      <b/>
      <i/>
      <sz val="10"/>
      <color theme="9" tint="-0.499984740745262"/>
      <name val="Times New Roman"/>
      <family val="1"/>
    </font>
    <font>
      <i/>
      <sz val="10"/>
      <color rgb="FF0070C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2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lightUp">
        <bgColor theme="0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2">
    <xf numFmtId="0" fontId="0" fillId="0" borderId="0"/>
    <xf numFmtId="168" fontId="11" fillId="0" borderId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/>
    <xf numFmtId="0" fontId="54" fillId="0" borderId="0"/>
    <xf numFmtId="0" fontId="2" fillId="0" borderId="0"/>
    <xf numFmtId="9" fontId="12" fillId="0" borderId="0" applyFont="0" applyFill="0" applyBorder="0" applyAlignment="0" applyProtection="0"/>
    <xf numFmtId="173" fontId="72" fillId="0" borderId="0" applyNumberFormat="0" applyFill="0" applyBorder="0" applyAlignment="0" applyProtection="0"/>
    <xf numFmtId="173" fontId="71" fillId="2" borderId="0" applyNumberFormat="0" applyFont="0" applyBorder="0" applyAlignment="0" applyProtection="0"/>
    <xf numFmtId="0" fontId="71" fillId="0" borderId="0" applyFill="0" applyBorder="0" applyProtection="0"/>
    <xf numFmtId="173" fontId="71" fillId="3" borderId="0" applyNumberFormat="0" applyFont="0" applyBorder="0" applyAlignment="0" applyProtection="0"/>
    <xf numFmtId="174" fontId="71" fillId="0" borderId="0" applyFill="0" applyBorder="0" applyAlignment="0" applyProtection="0"/>
    <xf numFmtId="0" fontId="73" fillId="0" borderId="0" applyNumberFormat="0" applyAlignment="0" applyProtection="0"/>
    <xf numFmtId="0" fontId="72" fillId="0" borderId="13" applyFill="0" applyProtection="0">
      <alignment horizontal="right" wrapText="1"/>
    </xf>
    <xf numFmtId="0" fontId="72" fillId="0" borderId="0" applyFill="0" applyProtection="0">
      <alignment wrapText="1"/>
    </xf>
    <xf numFmtId="173" fontId="74" fillId="0" borderId="14" applyNumberFormat="0" applyFill="0" applyAlignment="0" applyProtection="0"/>
    <xf numFmtId="0" fontId="69" fillId="0" borderId="0" applyAlignment="0" applyProtection="0"/>
    <xf numFmtId="0" fontId="74" fillId="0" borderId="15" applyNumberFormat="0" applyFill="0" applyAlignment="0" applyProtection="0"/>
  </cellStyleXfs>
  <cellXfs count="456">
    <xf numFmtId="0" fontId="0" fillId="0" borderId="0" xfId="0" applyNumberFormat="1" applyFill="1" applyBorder="1" applyAlignment="1" applyProtection="1"/>
    <xf numFmtId="0" fontId="4" fillId="0" borderId="0" xfId="0" applyFont="1" applyFill="1"/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9" fillId="4" borderId="0" xfId="0" applyFont="1" applyFill="1"/>
    <xf numFmtId="167" fontId="3" fillId="0" borderId="0" xfId="2" applyNumberFormat="1" applyFont="1" applyFill="1" applyBorder="1" applyAlignment="1" applyProtection="1"/>
    <xf numFmtId="167" fontId="3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7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167" fontId="1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167" fontId="4" fillId="4" borderId="0" xfId="2" applyNumberFormat="1" applyFont="1" applyFill="1"/>
    <xf numFmtId="167" fontId="4" fillId="4" borderId="0" xfId="2" applyNumberFormat="1" applyFont="1" applyFill="1" applyAlignment="1"/>
    <xf numFmtId="167" fontId="8" fillId="0" borderId="0" xfId="2" applyNumberFormat="1" applyFont="1" applyFill="1" applyBorder="1" applyAlignment="1" applyProtection="1"/>
    <xf numFmtId="10" fontId="4" fillId="4" borderId="0" xfId="10" applyNumberFormat="1" applyFont="1" applyFill="1" applyBorder="1" applyAlignment="1">
      <alignment horizontal="right"/>
    </xf>
    <xf numFmtId="169" fontId="4" fillId="4" borderId="0" xfId="1" applyNumberFormat="1" applyFont="1" applyFill="1" applyBorder="1" applyAlignment="1">
      <alignment horizontal="right"/>
    </xf>
    <xf numFmtId="169" fontId="76" fillId="4" borderId="0" xfId="4" applyNumberFormat="1" applyFont="1" applyFill="1" applyBorder="1" applyAlignment="1">
      <alignment horizontal="right" wrapText="1"/>
    </xf>
    <xf numFmtId="169" fontId="77" fillId="4" borderId="0" xfId="4" applyNumberFormat="1" applyFont="1" applyFill="1" applyBorder="1" applyAlignment="1">
      <alignment horizontal="right" wrapText="1"/>
    </xf>
    <xf numFmtId="169" fontId="78" fillId="4" borderId="0" xfId="1" applyNumberFormat="1" applyFont="1" applyFill="1" applyBorder="1" applyAlignment="1">
      <alignment horizontal="right"/>
    </xf>
    <xf numFmtId="170" fontId="3" fillId="0" borderId="1" xfId="2" applyNumberFormat="1" applyFont="1" applyFill="1" applyBorder="1" applyAlignment="1" applyProtection="1"/>
    <xf numFmtId="170" fontId="3" fillId="0" borderId="0" xfId="2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170" fontId="3" fillId="0" borderId="1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79" fillId="5" borderId="2" xfId="0" applyNumberFormat="1" applyFont="1" applyFill="1" applyBorder="1" applyAlignment="1" applyProtection="1"/>
    <xf numFmtId="0" fontId="79" fillId="5" borderId="7" xfId="0" applyNumberFormat="1" applyFont="1" applyFill="1" applyBorder="1" applyAlignment="1" applyProtection="1"/>
    <xf numFmtId="0" fontId="80" fillId="5" borderId="8" xfId="0" applyNumberFormat="1" applyFont="1" applyFill="1" applyBorder="1" applyAlignment="1" applyProtection="1"/>
    <xf numFmtId="0" fontId="71" fillId="0" borderId="0" xfId="7" applyFont="1"/>
    <xf numFmtId="0" fontId="71" fillId="0" borderId="0" xfId="7"/>
    <xf numFmtId="0" fontId="72" fillId="0" borderId="0" xfId="18" applyFont="1" applyAlignment="1"/>
    <xf numFmtId="0" fontId="72" fillId="0" borderId="13" xfId="17" applyAlignment="1">
      <alignment horizontal="left" wrapText="1"/>
    </xf>
    <xf numFmtId="49" fontId="71" fillId="0" borderId="16" xfId="7" applyNumberFormat="1" applyFont="1" applyBorder="1" applyAlignment="1">
      <alignment horizontal="left" vertical="top"/>
    </xf>
    <xf numFmtId="0" fontId="71" fillId="0" borderId="16" xfId="7" applyFont="1" applyBorder="1" applyAlignment="1">
      <alignment vertical="top"/>
    </xf>
    <xf numFmtId="0" fontId="7" fillId="4" borderId="0" xfId="0" applyFont="1" applyFill="1" applyBorder="1"/>
    <xf numFmtId="167" fontId="6" fillId="4" borderId="0" xfId="2" applyNumberFormat="1" applyFont="1" applyFill="1" applyBorder="1"/>
    <xf numFmtId="0" fontId="81" fillId="6" borderId="0" xfId="0" applyNumberFormat="1" applyFont="1" applyFill="1" applyBorder="1" applyAlignment="1" applyProtection="1">
      <alignment vertical="top" wrapText="1"/>
    </xf>
    <xf numFmtId="0" fontId="81" fillId="6" borderId="0" xfId="0" applyNumberFormat="1" applyFont="1" applyFill="1" applyBorder="1" applyAlignment="1" applyProtection="1">
      <alignment horizontal="center" vertical="top" wrapText="1"/>
    </xf>
    <xf numFmtId="0" fontId="81" fillId="6" borderId="0" xfId="0" applyNumberFormat="1" applyFont="1" applyFill="1" applyBorder="1" applyAlignment="1" applyProtection="1">
      <alignment horizontal="right" vertical="top" wrapText="1"/>
    </xf>
    <xf numFmtId="0" fontId="82" fillId="6" borderId="0" xfId="0" applyNumberFormat="1" applyFont="1" applyFill="1" applyBorder="1" applyAlignment="1" applyProtection="1">
      <alignment vertical="top" wrapText="1"/>
    </xf>
    <xf numFmtId="0" fontId="83" fillId="6" borderId="0" xfId="0" applyNumberFormat="1" applyFont="1" applyFill="1" applyBorder="1" applyAlignment="1" applyProtection="1">
      <alignment horizontal="right" vertical="top" wrapText="1"/>
    </xf>
    <xf numFmtId="0" fontId="83" fillId="6" borderId="0" xfId="0" applyNumberFormat="1" applyFont="1" applyFill="1" applyBorder="1" applyAlignment="1" applyProtection="1">
      <alignment horizontal="justify" vertical="top" wrapText="1"/>
    </xf>
    <xf numFmtId="0" fontId="18" fillId="6" borderId="0" xfId="0" applyNumberFormat="1" applyFont="1" applyFill="1" applyBorder="1" applyAlignment="1" applyProtection="1">
      <alignment vertical="top" wrapText="1"/>
    </xf>
    <xf numFmtId="0" fontId="18" fillId="6" borderId="0" xfId="0" applyNumberFormat="1" applyFont="1" applyFill="1" applyBorder="1" applyAlignment="1" applyProtection="1">
      <alignment horizontal="center" vertical="top" wrapText="1"/>
    </xf>
    <xf numFmtId="3" fontId="18" fillId="6" borderId="0" xfId="0" applyNumberFormat="1" applyFont="1" applyFill="1" applyBorder="1" applyAlignment="1" applyProtection="1">
      <alignment horizontal="right" vertical="top" wrapText="1"/>
    </xf>
    <xf numFmtId="0" fontId="19" fillId="6" borderId="0" xfId="0" applyNumberFormat="1" applyFont="1" applyFill="1" applyBorder="1" applyAlignment="1" applyProtection="1">
      <alignment vertical="top" wrapText="1"/>
    </xf>
    <xf numFmtId="3" fontId="19" fillId="6" borderId="9" xfId="0" applyNumberFormat="1" applyFont="1" applyFill="1" applyBorder="1" applyAlignment="1" applyProtection="1">
      <alignment horizontal="right" vertical="top" wrapText="1"/>
    </xf>
    <xf numFmtId="0" fontId="18" fillId="6" borderId="0" xfId="0" applyNumberFormat="1" applyFont="1" applyFill="1" applyBorder="1" applyAlignment="1" applyProtection="1">
      <alignment horizontal="right" vertical="top" wrapText="1"/>
    </xf>
    <xf numFmtId="0" fontId="20" fillId="6" borderId="0" xfId="0" applyNumberFormat="1" applyFont="1" applyFill="1" applyBorder="1" applyAlignment="1" applyProtection="1">
      <alignment vertical="top" wrapText="1"/>
    </xf>
    <xf numFmtId="0" fontId="83" fillId="6" borderId="0" xfId="0" applyNumberFormat="1" applyFont="1" applyFill="1" applyBorder="1" applyAlignment="1" applyProtection="1">
      <alignment horizontal="center" vertical="top" wrapText="1"/>
    </xf>
    <xf numFmtId="3" fontId="81" fillId="6" borderId="9" xfId="0" applyNumberFormat="1" applyFont="1" applyFill="1" applyBorder="1" applyAlignment="1" applyProtection="1">
      <alignment horizontal="right" vertical="top" wrapText="1"/>
    </xf>
    <xf numFmtId="0" fontId="83" fillId="6" borderId="0" xfId="0" applyNumberFormat="1" applyFont="1" applyFill="1" applyBorder="1" applyAlignment="1" applyProtection="1">
      <alignment vertical="top" wrapText="1"/>
    </xf>
    <xf numFmtId="0" fontId="83" fillId="6" borderId="10" xfId="0" applyNumberFormat="1" applyFont="1" applyFill="1" applyBorder="1" applyAlignment="1" applyProtection="1">
      <alignment horizontal="right" vertical="top" wrapText="1"/>
    </xf>
    <xf numFmtId="0" fontId="15" fillId="6" borderId="0" xfId="0" applyNumberFormat="1" applyFont="1" applyFill="1" applyBorder="1" applyAlignment="1" applyProtection="1">
      <alignment vertical="top" wrapText="1"/>
    </xf>
    <xf numFmtId="3" fontId="81" fillId="6" borderId="10" xfId="0" applyNumberFormat="1" applyFont="1" applyFill="1" applyBorder="1" applyAlignment="1" applyProtection="1">
      <alignment horizontal="right" vertical="top" wrapText="1"/>
    </xf>
    <xf numFmtId="3" fontId="18" fillId="6" borderId="10" xfId="0" applyNumberFormat="1" applyFont="1" applyFill="1" applyBorder="1" applyAlignment="1" applyProtection="1">
      <alignment horizontal="right" vertical="top" wrapText="1"/>
    </xf>
    <xf numFmtId="3" fontId="19" fillId="6" borderId="10" xfId="0" applyNumberFormat="1" applyFont="1" applyFill="1" applyBorder="1" applyAlignment="1" applyProtection="1">
      <alignment horizontal="right" vertical="top" wrapText="1"/>
    </xf>
    <xf numFmtId="0" fontId="18" fillId="6" borderId="10" xfId="0" applyNumberFormat="1" applyFont="1" applyFill="1" applyBorder="1" applyAlignment="1" applyProtection="1">
      <alignment horizontal="right" vertical="top" wrapText="1"/>
    </xf>
    <xf numFmtId="3" fontId="19" fillId="6" borderId="0" xfId="0" applyNumberFormat="1" applyFont="1" applyFill="1" applyBorder="1" applyAlignment="1" applyProtection="1">
      <alignment horizontal="right" vertical="top" wrapText="1"/>
    </xf>
    <xf numFmtId="0" fontId="19" fillId="6" borderId="0" xfId="0" applyNumberFormat="1" applyFont="1" applyFill="1" applyBorder="1" applyAlignment="1" applyProtection="1">
      <alignment horizontal="right" vertical="top" wrapText="1"/>
    </xf>
    <xf numFmtId="3" fontId="81" fillId="6" borderId="0" xfId="0" applyNumberFormat="1" applyFont="1" applyFill="1" applyBorder="1" applyAlignment="1" applyProtection="1">
      <alignment horizontal="right" vertical="top" wrapText="1"/>
    </xf>
    <xf numFmtId="0" fontId="81" fillId="6" borderId="0" xfId="0" applyNumberFormat="1" applyFont="1" applyFill="1" applyBorder="1" applyAlignment="1" applyProtection="1">
      <alignment wrapText="1"/>
    </xf>
    <xf numFmtId="0" fontId="15" fillId="6" borderId="0" xfId="0" applyNumberFormat="1" applyFont="1" applyFill="1" applyBorder="1" applyAlignment="1" applyProtection="1">
      <alignment wrapText="1"/>
    </xf>
    <xf numFmtId="0" fontId="16" fillId="6" borderId="0" xfId="0" applyNumberFormat="1" applyFont="1" applyFill="1" applyBorder="1" applyAlignment="1" applyProtection="1">
      <alignment horizontal="right" wrapText="1"/>
    </xf>
    <xf numFmtId="0" fontId="83" fillId="6" borderId="0" xfId="0" applyNumberFormat="1" applyFont="1" applyFill="1" applyBorder="1" applyAlignment="1" applyProtection="1">
      <alignment wrapText="1"/>
    </xf>
    <xf numFmtId="0" fontId="83" fillId="6" borderId="0" xfId="0" applyNumberFormat="1" applyFont="1" applyFill="1" applyBorder="1" applyAlignment="1" applyProtection="1">
      <alignment horizontal="center" wrapText="1"/>
    </xf>
    <xf numFmtId="0" fontId="83" fillId="6" borderId="0" xfId="0" applyNumberFormat="1" applyFont="1" applyFill="1" applyBorder="1" applyAlignment="1" applyProtection="1">
      <alignment horizontal="left" wrapText="1" indent="1"/>
    </xf>
    <xf numFmtId="0" fontId="18" fillId="6" borderId="0" xfId="0" applyNumberFormat="1" applyFont="1" applyFill="1" applyBorder="1" applyAlignment="1" applyProtection="1">
      <alignment wrapText="1"/>
    </xf>
    <xf numFmtId="0" fontId="19" fillId="6" borderId="0" xfId="0" applyNumberFormat="1" applyFont="1" applyFill="1" applyBorder="1" applyAlignment="1" applyProtection="1">
      <alignment wrapText="1"/>
    </xf>
    <xf numFmtId="0" fontId="81" fillId="6" borderId="0" xfId="0" applyNumberFormat="1" applyFont="1" applyFill="1" applyBorder="1" applyAlignment="1" applyProtection="1">
      <alignment horizontal="right" wrapText="1"/>
    </xf>
    <xf numFmtId="0" fontId="18" fillId="6" borderId="0" xfId="0" applyNumberFormat="1" applyFont="1" applyFill="1" applyBorder="1" applyAlignment="1" applyProtection="1">
      <alignment horizontal="left" wrapText="1" indent="1"/>
    </xf>
    <xf numFmtId="0" fontId="18" fillId="6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84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/>
    </xf>
    <xf numFmtId="0" fontId="13" fillId="0" borderId="1" xfId="0" applyNumberFormat="1" applyFont="1" applyFill="1" applyBorder="1" applyAlignment="1" applyProtection="1"/>
    <xf numFmtId="0" fontId="14" fillId="0" borderId="1" xfId="0" applyNumberFormat="1" applyFont="1" applyFill="1" applyBorder="1" applyAlignment="1" applyProtection="1"/>
    <xf numFmtId="15" fontId="14" fillId="0" borderId="1" xfId="0" applyNumberFormat="1" applyFont="1" applyFill="1" applyBorder="1" applyAlignment="1" applyProtection="1"/>
    <xf numFmtId="0" fontId="13" fillId="0" borderId="2" xfId="0" applyNumberFormat="1" applyFont="1" applyFill="1" applyBorder="1" applyAlignment="1" applyProtection="1"/>
    <xf numFmtId="167" fontId="13" fillId="0" borderId="2" xfId="2" applyNumberFormat="1" applyFont="1" applyFill="1" applyBorder="1" applyAlignment="1" applyProtection="1"/>
    <xf numFmtId="167" fontId="13" fillId="0" borderId="0" xfId="2" applyNumberFormat="1" applyFont="1" applyFill="1" applyBorder="1" applyAlignment="1" applyProtection="1"/>
    <xf numFmtId="0" fontId="85" fillId="0" borderId="0" xfId="16" applyNumberFormat="1" applyFont="1" applyAlignment="1" applyProtection="1">
      <alignment horizontal="left"/>
    </xf>
    <xf numFmtId="0" fontId="85" fillId="0" borderId="0" xfId="16" applyNumberFormat="1" applyFont="1" applyAlignment="1" applyProtection="1"/>
    <xf numFmtId="167" fontId="85" fillId="0" borderId="0" xfId="16" applyNumberFormat="1" applyFont="1" applyAlignment="1" applyProtection="1"/>
    <xf numFmtId="0" fontId="13" fillId="0" borderId="0" xfId="0" applyNumberFormat="1" applyFont="1" applyFill="1" applyBorder="1" applyAlignment="1" applyProtection="1">
      <alignment horizontal="left"/>
    </xf>
    <xf numFmtId="167" fontId="13" fillId="0" borderId="1" xfId="2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167" fontId="14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167" fontId="25" fillId="0" borderId="0" xfId="0" applyNumberFormat="1" applyFont="1" applyFill="1" applyBorder="1" applyAlignment="1" applyProtection="1"/>
    <xf numFmtId="0" fontId="14" fillId="0" borderId="1" xfId="0" applyNumberFormat="1" applyFont="1" applyFill="1" applyBorder="1" applyAlignment="1" applyProtection="1">
      <alignment horizontal="right"/>
    </xf>
    <xf numFmtId="167" fontId="13" fillId="0" borderId="2" xfId="2" applyNumberFormat="1" applyFont="1" applyFill="1" applyBorder="1" applyAlignment="1" applyProtection="1">
      <alignment horizontal="right"/>
    </xf>
    <xf numFmtId="167" fontId="13" fillId="0" borderId="0" xfId="2" applyNumberFormat="1" applyFont="1" applyFill="1" applyBorder="1" applyAlignment="1" applyProtection="1">
      <alignment horizontal="right"/>
    </xf>
    <xf numFmtId="167" fontId="13" fillId="0" borderId="1" xfId="2" applyNumberFormat="1" applyFont="1" applyFill="1" applyBorder="1" applyAlignment="1" applyProtection="1">
      <alignment horizontal="right"/>
    </xf>
    <xf numFmtId="0" fontId="24" fillId="0" borderId="2" xfId="0" applyNumberFormat="1" applyFont="1" applyFill="1" applyBorder="1" applyAlignment="1" applyProtection="1"/>
    <xf numFmtId="167" fontId="14" fillId="0" borderId="0" xfId="2" applyNumberFormat="1" applyFont="1" applyFill="1" applyBorder="1" applyAlignment="1" applyProtection="1"/>
    <xf numFmtId="0" fontId="84" fillId="0" borderId="1" xfId="0" applyNumberFormat="1" applyFont="1" applyFill="1" applyBorder="1" applyAlignment="1" applyProtection="1"/>
    <xf numFmtId="43" fontId="13" fillId="0" borderId="0" xfId="0" applyNumberFormat="1" applyFont="1" applyFill="1" applyBorder="1" applyAlignment="1" applyProtection="1">
      <alignment horizontal="center"/>
    </xf>
    <xf numFmtId="0" fontId="86" fillId="0" borderId="0" xfId="0" applyNumberFormat="1" applyFont="1" applyFill="1" applyBorder="1" applyAlignment="1" applyProtection="1"/>
    <xf numFmtId="43" fontId="14" fillId="0" borderId="0" xfId="0" applyNumberFormat="1" applyFont="1" applyFill="1" applyBorder="1" applyAlignment="1" applyProtection="1"/>
    <xf numFmtId="43" fontId="13" fillId="0" borderId="0" xfId="0" applyNumberFormat="1" applyFont="1" applyFill="1" applyBorder="1" applyAlignment="1" applyProtection="1"/>
    <xf numFmtId="43" fontId="13" fillId="0" borderId="1" xfId="0" applyNumberFormat="1" applyFont="1" applyFill="1" applyBorder="1" applyAlignment="1" applyProtection="1"/>
    <xf numFmtId="3" fontId="13" fillId="0" borderId="0" xfId="0" applyNumberFormat="1" applyFont="1" applyFill="1" applyBorder="1" applyAlignment="1" applyProtection="1"/>
    <xf numFmtId="15" fontId="14" fillId="0" borderId="1" xfId="0" applyNumberFormat="1" applyFont="1" applyFill="1" applyBorder="1" applyAlignment="1" applyProtection="1">
      <alignment horizontal="right"/>
    </xf>
    <xf numFmtId="0" fontId="14" fillId="0" borderId="9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wrapText="1"/>
    </xf>
    <xf numFmtId="167" fontId="14" fillId="0" borderId="0" xfId="2" applyNumberFormat="1" applyFont="1" applyFill="1" applyBorder="1" applyAlignment="1" applyProtection="1">
      <alignment horizontal="right"/>
    </xf>
    <xf numFmtId="43" fontId="13" fillId="0" borderId="0" xfId="2" applyFont="1" applyFill="1" applyBorder="1" applyAlignment="1" applyProtection="1">
      <alignment horizontal="right"/>
    </xf>
    <xf numFmtId="0" fontId="13" fillId="0" borderId="0" xfId="0" applyNumberFormat="1" applyFont="1" applyFill="1" applyBorder="1" applyAlignment="1" applyProtection="1">
      <alignment horizontal="right"/>
    </xf>
    <xf numFmtId="43" fontId="14" fillId="0" borderId="0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>
      <alignment wrapText="1"/>
    </xf>
    <xf numFmtId="167" fontId="14" fillId="0" borderId="9" xfId="0" applyNumberFormat="1" applyFont="1" applyFill="1" applyBorder="1" applyAlignment="1" applyProtection="1">
      <alignment horizontal="right"/>
    </xf>
    <xf numFmtId="3" fontId="14" fillId="0" borderId="9" xfId="0" applyNumberFormat="1" applyFont="1" applyFill="1" applyBorder="1" applyAlignment="1" applyProtection="1">
      <alignment horizontal="right"/>
    </xf>
    <xf numFmtId="0" fontId="87" fillId="0" borderId="9" xfId="0" applyNumberFormat="1" applyFont="1" applyFill="1" applyBorder="1" applyAlignment="1" applyProtection="1">
      <alignment vertical="justify"/>
    </xf>
    <xf numFmtId="167" fontId="83" fillId="6" borderId="0" xfId="2" applyNumberFormat="1" applyFont="1" applyFill="1" applyBorder="1" applyAlignment="1" applyProtection="1">
      <alignment horizontal="right" vertical="top" wrapText="1"/>
    </xf>
    <xf numFmtId="167" fontId="18" fillId="6" borderId="0" xfId="2" applyNumberFormat="1" applyFont="1" applyFill="1" applyBorder="1" applyAlignment="1" applyProtection="1">
      <alignment horizontal="right" vertical="top" wrapText="1"/>
    </xf>
    <xf numFmtId="167" fontId="26" fillId="0" borderId="0" xfId="2" applyNumberFormat="1" applyFont="1" applyFill="1" applyBorder="1" applyAlignment="1" applyProtection="1"/>
    <xf numFmtId="43" fontId="13" fillId="0" borderId="0" xfId="2" applyFont="1" applyFill="1" applyBorder="1" applyAlignment="1" applyProtection="1"/>
    <xf numFmtId="43" fontId="13" fillId="0" borderId="1" xfId="2" applyFont="1" applyFill="1" applyBorder="1" applyAlignment="1" applyProtection="1"/>
    <xf numFmtId="167" fontId="13" fillId="0" borderId="0" xfId="0" applyNumberFormat="1" applyFont="1" applyFill="1" applyBorder="1" applyAlignment="1" applyProtection="1"/>
    <xf numFmtId="3" fontId="14" fillId="0" borderId="0" xfId="0" applyNumberFormat="1" applyFont="1" applyFill="1" applyBorder="1" applyAlignment="1" applyProtection="1"/>
    <xf numFmtId="43" fontId="13" fillId="0" borderId="2" xfId="2" applyFont="1" applyFill="1" applyBorder="1" applyAlignment="1" applyProtection="1"/>
    <xf numFmtId="0" fontId="6" fillId="0" borderId="0" xfId="0" applyNumberFormat="1" applyFont="1" applyFill="1" applyBorder="1" applyAlignment="1" applyProtection="1"/>
    <xf numFmtId="167" fontId="7" fillId="4" borderId="0" xfId="10" applyNumberFormat="1" applyFont="1" applyFill="1" applyBorder="1" applyAlignment="1">
      <alignment horizontal="right"/>
    </xf>
    <xf numFmtId="43" fontId="3" fillId="0" borderId="0" xfId="0" applyNumberFormat="1" applyFont="1" applyFill="1" applyBorder="1" applyAlignment="1" applyProtection="1"/>
    <xf numFmtId="43" fontId="3" fillId="0" borderId="1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0" fontId="27" fillId="0" borderId="0" xfId="0" applyFont="1" applyAlignment="1">
      <alignment vertical="center"/>
    </xf>
    <xf numFmtId="3" fontId="27" fillId="0" borderId="0" xfId="0" applyNumberFormat="1" applyFont="1" applyAlignment="1">
      <alignment horizontal="right" vertical="center"/>
    </xf>
    <xf numFmtId="167" fontId="83" fillId="6" borderId="0" xfId="2" applyNumberFormat="1" applyFont="1" applyFill="1" applyBorder="1" applyAlignment="1" applyProtection="1">
      <alignment horizontal="right" wrapText="1"/>
    </xf>
    <xf numFmtId="167" fontId="15" fillId="6" borderId="0" xfId="2" applyNumberFormat="1" applyFont="1" applyFill="1" applyBorder="1" applyAlignment="1" applyProtection="1">
      <alignment wrapText="1"/>
    </xf>
    <xf numFmtId="171" fontId="0" fillId="0" borderId="0" xfId="0" applyNumberFormat="1" applyFill="1" applyBorder="1" applyAlignment="1" applyProtection="1"/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3" fontId="33" fillId="0" borderId="0" xfId="0" applyNumberFormat="1" applyFont="1" applyAlignment="1">
      <alignment horizontal="left" vertical="center"/>
    </xf>
    <xf numFmtId="176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3" fontId="33" fillId="0" borderId="0" xfId="0" applyNumberFormat="1" applyFont="1" applyAlignment="1">
      <alignment horizontal="right" vertical="center"/>
    </xf>
    <xf numFmtId="165" fontId="34" fillId="0" borderId="0" xfId="0" applyNumberFormat="1" applyFont="1" applyAlignment="1">
      <alignment horizontal="right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36" fillId="0" borderId="0" xfId="0" applyFont="1" applyAlignment="1">
      <alignment horizontal="left" vertical="center"/>
    </xf>
    <xf numFmtId="3" fontId="32" fillId="0" borderId="0" xfId="0" applyNumberFormat="1" applyFont="1" applyAlignment="1">
      <alignment horizontal="right" vertical="center"/>
    </xf>
    <xf numFmtId="164" fontId="32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3" fontId="38" fillId="0" borderId="0" xfId="0" applyNumberFormat="1" applyFont="1" applyAlignment="1">
      <alignment horizontal="right" vertical="center"/>
    </xf>
    <xf numFmtId="0" fontId="70" fillId="0" borderId="0" xfId="6" quotePrefix="1" applyAlignment="1" applyProtection="1"/>
    <xf numFmtId="0" fontId="39" fillId="0" borderId="16" xfId="6" applyFont="1" applyBorder="1" applyAlignment="1" applyProtection="1">
      <alignment vertical="top"/>
    </xf>
    <xf numFmtId="167" fontId="40" fillId="0" borderId="0" xfId="2" applyNumberFormat="1" applyFont="1" applyFill="1" applyBorder="1" applyAlignment="1" applyProtection="1"/>
    <xf numFmtId="0" fontId="81" fillId="6" borderId="0" xfId="0" applyNumberFormat="1" applyFont="1" applyFill="1" applyBorder="1" applyAlignment="1" applyProtection="1">
      <alignment vertical="top" wrapText="1"/>
    </xf>
    <xf numFmtId="0" fontId="27" fillId="0" borderId="0" xfId="0" applyFont="1" applyFill="1" applyAlignment="1">
      <alignment vertical="center"/>
    </xf>
    <xf numFmtId="3" fontId="27" fillId="0" borderId="0" xfId="0" applyNumberFormat="1" applyFont="1" applyFill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85" fillId="0" borderId="0" xfId="16" applyNumberFormat="1" applyFont="1" applyFill="1" applyAlignment="1" applyProtection="1">
      <alignment horizontal="left"/>
    </xf>
    <xf numFmtId="0" fontId="85" fillId="0" borderId="0" xfId="16" applyNumberFormat="1" applyFont="1" applyFill="1" applyAlignment="1" applyProtection="1"/>
    <xf numFmtId="3" fontId="0" fillId="0" borderId="0" xfId="0" applyNumberFormat="1" applyFill="1" applyBorder="1" applyAlignment="1" applyProtection="1"/>
    <xf numFmtId="3" fontId="27" fillId="0" borderId="0" xfId="0" applyNumberFormat="1" applyFont="1" applyBorder="1" applyAlignment="1">
      <alignment horizontal="right" vertical="center"/>
    </xf>
    <xf numFmtId="3" fontId="27" fillId="0" borderId="2" xfId="0" applyNumberFormat="1" applyFont="1" applyBorder="1" applyAlignment="1">
      <alignment horizontal="right" vertical="center"/>
    </xf>
    <xf numFmtId="0" fontId="27" fillId="0" borderId="1" xfId="0" applyFont="1" applyFill="1" applyBorder="1" applyAlignment="1">
      <alignment vertical="center"/>
    </xf>
    <xf numFmtId="3" fontId="27" fillId="0" borderId="1" xfId="0" applyNumberFormat="1" applyFont="1" applyBorder="1" applyAlignment="1">
      <alignment horizontal="right" vertical="center"/>
    </xf>
    <xf numFmtId="0" fontId="14" fillId="0" borderId="0" xfId="0" applyNumberFormat="1" applyFont="1" applyFill="1" applyBorder="1" applyAlignment="1" applyProtection="1">
      <alignment horizontal="right"/>
    </xf>
    <xf numFmtId="0" fontId="27" fillId="0" borderId="0" xfId="0" applyFont="1" applyBorder="1" applyAlignment="1">
      <alignment vertical="center"/>
    </xf>
    <xf numFmtId="0" fontId="81" fillId="0" borderId="0" xfId="0" applyNumberFormat="1" applyFont="1" applyFill="1" applyBorder="1" applyAlignment="1" applyProtection="1">
      <alignment horizontal="right" vertical="top" wrapText="1"/>
    </xf>
    <xf numFmtId="0" fontId="81" fillId="0" borderId="10" xfId="0" applyNumberFormat="1" applyFont="1" applyFill="1" applyBorder="1" applyAlignment="1" applyProtection="1">
      <alignment horizontal="right" vertical="top" wrapText="1"/>
    </xf>
    <xf numFmtId="0" fontId="19" fillId="0" borderId="0" xfId="0" applyNumberFormat="1" applyFont="1" applyFill="1" applyBorder="1" applyAlignment="1" applyProtection="1">
      <alignment vertical="top" wrapText="1"/>
    </xf>
    <xf numFmtId="0" fontId="15" fillId="0" borderId="0" xfId="0" applyNumberFormat="1" applyFont="1" applyFill="1" applyBorder="1" applyAlignment="1" applyProtection="1">
      <alignment vertical="top" wrapText="1"/>
    </xf>
    <xf numFmtId="0" fontId="17" fillId="6" borderId="0" xfId="0" applyNumberFormat="1" applyFont="1" applyFill="1" applyBorder="1" applyAlignment="1" applyProtection="1">
      <alignment vertical="top" wrapText="1"/>
    </xf>
    <xf numFmtId="3" fontId="18" fillId="0" borderId="0" xfId="0" applyNumberFormat="1" applyFont="1" applyFill="1" applyBorder="1" applyAlignment="1" applyProtection="1">
      <alignment horizontal="right" vertical="top" wrapText="1"/>
    </xf>
    <xf numFmtId="167" fontId="85" fillId="0" borderId="0" xfId="16" applyNumberFormat="1" applyFont="1" applyFill="1" applyAlignment="1" applyProtection="1"/>
    <xf numFmtId="3" fontId="3" fillId="0" borderId="0" xfId="0" applyNumberFormat="1" applyFont="1" applyFill="1" applyBorder="1" applyAlignment="1" applyProtection="1">
      <alignment horizontal="right"/>
    </xf>
    <xf numFmtId="0" fontId="13" fillId="0" borderId="0" xfId="0" applyFont="1" applyFill="1" applyAlignment="1">
      <alignment vertical="center"/>
    </xf>
    <xf numFmtId="167" fontId="83" fillId="6" borderId="10" xfId="2" applyNumberFormat="1" applyFont="1" applyFill="1" applyBorder="1" applyAlignment="1" applyProtection="1">
      <alignment horizontal="right" vertical="top" wrapText="1"/>
    </xf>
    <xf numFmtId="15" fontId="14" fillId="0" borderId="0" xfId="0" applyNumberFormat="1" applyFont="1" applyFill="1" applyBorder="1" applyAlignment="1" applyProtection="1"/>
    <xf numFmtId="15" fontId="14" fillId="0" borderId="0" xfId="0" applyNumberFormat="1" applyFont="1" applyFill="1" applyBorder="1" applyAlignment="1" applyProtection="1">
      <alignment horizontal="right"/>
    </xf>
    <xf numFmtId="0" fontId="85" fillId="0" borderId="0" xfId="16" applyNumberFormat="1" applyFont="1" applyFill="1" applyBorder="1" applyAlignment="1" applyProtection="1"/>
    <xf numFmtId="0" fontId="85" fillId="0" borderId="0" xfId="16" applyNumberFormat="1" applyFont="1" applyFill="1" applyBorder="1" applyAlignment="1" applyProtection="1">
      <alignment horizontal="left"/>
    </xf>
    <xf numFmtId="43" fontId="1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left"/>
    </xf>
    <xf numFmtId="167" fontId="81" fillId="6" borderId="9" xfId="2" applyNumberFormat="1" applyFont="1" applyFill="1" applyBorder="1" applyAlignment="1" applyProtection="1">
      <alignment horizontal="right" wrapText="1"/>
    </xf>
    <xf numFmtId="167" fontId="83" fillId="6" borderId="10" xfId="2" applyNumberFormat="1" applyFont="1" applyFill="1" applyBorder="1" applyAlignment="1" applyProtection="1">
      <alignment horizontal="right" wrapText="1"/>
    </xf>
    <xf numFmtId="167" fontId="81" fillId="6" borderId="10" xfId="2" applyNumberFormat="1" applyFont="1" applyFill="1" applyBorder="1" applyAlignment="1" applyProtection="1">
      <alignment horizontal="right" wrapText="1"/>
    </xf>
    <xf numFmtId="167" fontId="81" fillId="6" borderId="0" xfId="2" applyNumberFormat="1" applyFont="1" applyFill="1" applyBorder="1" applyAlignment="1" applyProtection="1">
      <alignment horizontal="right" wrapText="1"/>
    </xf>
    <xf numFmtId="167" fontId="27" fillId="0" borderId="0" xfId="2" applyNumberFormat="1" applyFont="1" applyAlignment="1">
      <alignment horizontal="right" vertical="center"/>
    </xf>
    <xf numFmtId="0" fontId="13" fillId="6" borderId="10" xfId="0" applyNumberFormat="1" applyFont="1" applyFill="1" applyBorder="1" applyAlignment="1" applyProtection="1">
      <alignment vertical="top" wrapText="1"/>
    </xf>
    <xf numFmtId="0" fontId="88" fillId="6" borderId="10" xfId="0" applyNumberFormat="1" applyFont="1" applyFill="1" applyBorder="1" applyAlignment="1" applyProtection="1">
      <alignment horizontal="right" vertical="top" wrapText="1"/>
    </xf>
    <xf numFmtId="0" fontId="14" fillId="6" borderId="0" xfId="0" applyNumberFormat="1" applyFont="1" applyFill="1" applyBorder="1" applyAlignment="1" applyProtection="1"/>
    <xf numFmtId="0" fontId="13" fillId="6" borderId="0" xfId="0" applyNumberFormat="1" applyFont="1" applyFill="1" applyBorder="1" applyAlignment="1" applyProtection="1"/>
    <xf numFmtId="0" fontId="86" fillId="6" borderId="0" xfId="0" applyNumberFormat="1" applyFont="1" applyFill="1" applyBorder="1" applyAlignment="1" applyProtection="1">
      <alignment horizontal="right" wrapText="1"/>
    </xf>
    <xf numFmtId="0" fontId="13" fillId="6" borderId="0" xfId="0" applyNumberFormat="1" applyFont="1" applyFill="1" applyBorder="1" applyAlignment="1" applyProtection="1">
      <alignment horizontal="left" indent="2"/>
    </xf>
    <xf numFmtId="167" fontId="14" fillId="6" borderId="0" xfId="2" applyNumberFormat="1" applyFont="1" applyFill="1" applyBorder="1" applyAlignment="1" applyProtection="1">
      <alignment horizontal="right"/>
    </xf>
    <xf numFmtId="0" fontId="13" fillId="6" borderId="0" xfId="0" applyNumberFormat="1" applyFont="1" applyFill="1" applyBorder="1" applyAlignment="1" applyProtection="1">
      <alignment horizontal="left" indent="4"/>
    </xf>
    <xf numFmtId="167" fontId="13" fillId="6" borderId="0" xfId="2" applyNumberFormat="1" applyFont="1" applyFill="1" applyBorder="1" applyAlignment="1" applyProtection="1">
      <alignment horizontal="right"/>
    </xf>
    <xf numFmtId="0" fontId="13" fillId="6" borderId="0" xfId="0" applyNumberFormat="1" applyFont="1" applyFill="1" applyBorder="1" applyAlignment="1" applyProtection="1">
      <alignment wrapText="1"/>
    </xf>
    <xf numFmtId="0" fontId="13" fillId="6" borderId="0" xfId="0" applyNumberFormat="1" applyFont="1" applyFill="1" applyBorder="1" applyAlignment="1" applyProtection="1">
      <alignment horizontal="left" wrapText="1" indent="2"/>
    </xf>
    <xf numFmtId="167" fontId="13" fillId="0" borderId="0" xfId="2" applyNumberFormat="1" applyFont="1" applyFill="1" applyBorder="1"/>
    <xf numFmtId="167" fontId="13" fillId="6" borderId="0" xfId="2" applyNumberFormat="1" applyFont="1" applyFill="1" applyBorder="1" applyAlignment="1" applyProtection="1">
      <alignment horizontal="right" indent="15"/>
    </xf>
    <xf numFmtId="167" fontId="14" fillId="6" borderId="9" xfId="2" applyNumberFormat="1" applyFont="1" applyFill="1" applyBorder="1" applyAlignment="1" applyProtection="1">
      <alignment horizontal="right"/>
    </xf>
    <xf numFmtId="167" fontId="13" fillId="6" borderId="0" xfId="2" applyNumberFormat="1" applyFont="1" applyFill="1" applyBorder="1" applyAlignment="1" applyProtection="1"/>
    <xf numFmtId="0" fontId="14" fillId="6" borderId="10" xfId="0" applyNumberFormat="1" applyFont="1" applyFill="1" applyBorder="1" applyAlignment="1" applyProtection="1"/>
    <xf numFmtId="0" fontId="13" fillId="6" borderId="10" xfId="0" applyNumberFormat="1" applyFont="1" applyFill="1" applyBorder="1" applyAlignment="1" applyProtection="1"/>
    <xf numFmtId="167" fontId="14" fillId="6" borderId="10" xfId="2" applyNumberFormat="1" applyFont="1" applyFill="1" applyBorder="1" applyAlignment="1" applyProtection="1">
      <alignment horizontal="right"/>
    </xf>
    <xf numFmtId="167" fontId="88" fillId="6" borderId="0" xfId="2" applyNumberFormat="1" applyFont="1" applyFill="1" applyBorder="1" applyAlignment="1" applyProtection="1">
      <alignment horizontal="right"/>
    </xf>
    <xf numFmtId="167" fontId="88" fillId="6" borderId="10" xfId="2" applyNumberFormat="1" applyFont="1" applyFill="1" applyBorder="1" applyAlignment="1" applyProtection="1">
      <alignment horizontal="right"/>
    </xf>
    <xf numFmtId="167" fontId="19" fillId="6" borderId="9" xfId="2" applyNumberFormat="1" applyFont="1" applyFill="1" applyBorder="1" applyAlignment="1" applyProtection="1">
      <alignment horizontal="right" vertical="top" wrapText="1"/>
    </xf>
    <xf numFmtId="167" fontId="19" fillId="6" borderId="0" xfId="2" applyNumberFormat="1" applyFont="1" applyFill="1" applyBorder="1" applyAlignment="1" applyProtection="1">
      <alignment horizontal="right" vertical="top" wrapText="1"/>
    </xf>
    <xf numFmtId="3" fontId="3" fillId="0" borderId="0" xfId="0" applyNumberFormat="1" applyFont="1" applyFill="1" applyBorder="1" applyAlignment="1" applyProtection="1"/>
    <xf numFmtId="3" fontId="0" fillId="0" borderId="0" xfId="0" applyNumberFormat="1" applyFill="1" applyBorder="1" applyAlignment="1" applyProtection="1">
      <alignment horizontal="right"/>
    </xf>
    <xf numFmtId="167" fontId="14" fillId="0" borderId="0" xfId="0" applyNumberFormat="1" applyFont="1" applyFill="1" applyBorder="1" applyAlignment="1" applyProtection="1">
      <alignment horizontal="right"/>
    </xf>
    <xf numFmtId="167" fontId="25" fillId="0" borderId="0" xfId="0" applyNumberFormat="1" applyFont="1" applyFill="1" applyBorder="1" applyAlignment="1" applyProtection="1">
      <alignment horizontal="right"/>
    </xf>
    <xf numFmtId="0" fontId="27" fillId="0" borderId="1" xfId="0" applyFont="1" applyBorder="1" applyAlignment="1">
      <alignment vertical="center"/>
    </xf>
    <xf numFmtId="0" fontId="0" fillId="0" borderId="1" xfId="0" applyNumberFormat="1" applyFill="1" applyBorder="1" applyAlignment="1" applyProtection="1"/>
    <xf numFmtId="0" fontId="84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 applyAlignment="1" applyProtection="1">
      <alignment horizontal="left"/>
    </xf>
    <xf numFmtId="0" fontId="27" fillId="0" borderId="2" xfId="0" applyFont="1" applyFill="1" applyBorder="1" applyAlignment="1">
      <alignment horizontal="left" vertical="center"/>
    </xf>
    <xf numFmtId="0" fontId="13" fillId="0" borderId="2" xfId="0" applyNumberFormat="1" applyFont="1" applyFill="1" applyBorder="1" applyAlignment="1" applyProtection="1">
      <alignment horizontal="left"/>
    </xf>
    <xf numFmtId="0" fontId="27" fillId="0" borderId="0" xfId="0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 applyProtection="1">
      <alignment horizontal="left"/>
    </xf>
    <xf numFmtId="167" fontId="3" fillId="0" borderId="0" xfId="2" applyNumberFormat="1" applyFont="1" applyFill="1" applyBorder="1" applyAlignment="1" applyProtection="1">
      <alignment horizontal="right"/>
    </xf>
    <xf numFmtId="167" fontId="26" fillId="0" borderId="0" xfId="2" applyNumberFormat="1" applyFont="1" applyFill="1" applyBorder="1" applyAlignment="1" applyProtection="1">
      <alignment horizontal="right"/>
    </xf>
    <xf numFmtId="167" fontId="5" fillId="0" borderId="0" xfId="0" applyNumberFormat="1" applyFont="1" applyFill="1" applyBorder="1" applyAlignment="1" applyProtection="1">
      <alignment horizontal="right"/>
    </xf>
    <xf numFmtId="0" fontId="41" fillId="0" borderId="2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horizontal="right"/>
    </xf>
    <xf numFmtId="0" fontId="41" fillId="0" borderId="0" xfId="0" applyNumberFormat="1" applyFont="1" applyFill="1" applyBorder="1" applyAlignment="1" applyProtection="1"/>
    <xf numFmtId="167" fontId="13" fillId="0" borderId="0" xfId="2" applyNumberFormat="1" applyFont="1" applyFill="1" applyBorder="1" applyAlignment="1">
      <alignment horizontal="right" vertical="center"/>
    </xf>
    <xf numFmtId="167" fontId="41" fillId="0" borderId="0" xfId="2" applyNumberFormat="1" applyFont="1" applyFill="1" applyBorder="1" applyAlignment="1" applyProtection="1">
      <alignment horizontal="right"/>
    </xf>
    <xf numFmtId="0" fontId="41" fillId="0" borderId="1" xfId="0" applyNumberFormat="1" applyFont="1" applyFill="1" applyBorder="1" applyAlignment="1" applyProtection="1"/>
    <xf numFmtId="167" fontId="13" fillId="0" borderId="1" xfId="2" applyNumberFormat="1" applyFont="1" applyFill="1" applyBorder="1" applyAlignment="1">
      <alignment horizontal="right" vertical="center"/>
    </xf>
    <xf numFmtId="167" fontId="42" fillId="0" borderId="1" xfId="2" applyNumberFormat="1" applyFont="1" applyBorder="1" applyAlignment="1">
      <alignment horizontal="right" vertical="center" wrapText="1"/>
    </xf>
    <xf numFmtId="0" fontId="15" fillId="6" borderId="0" xfId="0" applyNumberFormat="1" applyFont="1" applyFill="1" applyBorder="1" applyAlignment="1" applyProtection="1">
      <alignment horizontal="center" vertical="top" wrapText="1"/>
    </xf>
    <xf numFmtId="0" fontId="81" fillId="6" borderId="0" xfId="0" applyNumberFormat="1" applyFont="1" applyFill="1" applyBorder="1" applyAlignment="1" applyProtection="1">
      <alignment horizontal="center" wrapText="1"/>
    </xf>
    <xf numFmtId="0" fontId="17" fillId="6" borderId="0" xfId="0" applyNumberFormat="1" applyFont="1" applyFill="1" applyBorder="1" applyAlignment="1" applyProtection="1">
      <alignment horizontal="center" wrapText="1"/>
    </xf>
    <xf numFmtId="0" fontId="17" fillId="0" borderId="0" xfId="0" applyNumberFormat="1" applyFont="1" applyFill="1" applyBorder="1" applyAlignment="1" applyProtection="1"/>
    <xf numFmtId="0" fontId="17" fillId="6" borderId="0" xfId="0" applyNumberFormat="1" applyFont="1" applyFill="1" applyBorder="1" applyAlignment="1" applyProtection="1">
      <alignment wrapText="1"/>
    </xf>
    <xf numFmtId="0" fontId="43" fillId="4" borderId="0" xfId="0" applyFont="1" applyFill="1"/>
    <xf numFmtId="0" fontId="43" fillId="4" borderId="0" xfId="0" applyFont="1" applyFill="1" applyBorder="1"/>
    <xf numFmtId="0" fontId="13" fillId="4" borderId="1" xfId="0" applyNumberFormat="1" applyFont="1" applyFill="1" applyBorder="1" applyAlignment="1" applyProtection="1"/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0" fontId="44" fillId="0" borderId="0" xfId="0" applyFont="1" applyAlignment="1">
      <alignment horizontal="left" vertical="center"/>
    </xf>
    <xf numFmtId="3" fontId="14" fillId="0" borderId="0" xfId="0" applyNumberFormat="1" applyFont="1" applyAlignment="1">
      <alignment horizontal="right" vertical="center"/>
    </xf>
    <xf numFmtId="167" fontId="45" fillId="0" borderId="0" xfId="2" applyNumberFormat="1" applyFont="1" applyFill="1" applyBorder="1" applyAlignment="1" applyProtection="1"/>
    <xf numFmtId="0" fontId="13" fillId="7" borderId="0" xfId="0" applyFont="1" applyFill="1" applyAlignment="1">
      <alignment vertical="center"/>
    </xf>
    <xf numFmtId="3" fontId="13" fillId="7" borderId="0" xfId="0" applyNumberFormat="1" applyFont="1" applyFill="1" applyAlignment="1">
      <alignment horizontal="right" vertical="center"/>
    </xf>
    <xf numFmtId="0" fontId="0" fillId="7" borderId="0" xfId="0" applyNumberFormat="1" applyFill="1" applyBorder="1" applyAlignment="1" applyProtection="1"/>
    <xf numFmtId="0" fontId="44" fillId="7" borderId="0" xfId="0" applyFont="1" applyFill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0" fontId="44" fillId="0" borderId="0" xfId="0" applyFont="1" applyFill="1" applyAlignment="1">
      <alignment horizontal="left" vertical="center"/>
    </xf>
    <xf numFmtId="3" fontId="13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167" fontId="27" fillId="0" borderId="0" xfId="2" applyNumberFormat="1" applyFont="1" applyFill="1" applyAlignment="1">
      <alignment horizontal="right" vertical="center"/>
    </xf>
    <xf numFmtId="167" fontId="27" fillId="0" borderId="1" xfId="2" applyNumberFormat="1" applyFont="1" applyBorder="1" applyAlignment="1">
      <alignment horizontal="right" vertical="center"/>
    </xf>
    <xf numFmtId="167" fontId="81" fillId="6" borderId="0" xfId="2" applyNumberFormat="1" applyFont="1" applyFill="1" applyBorder="1" applyAlignment="1" applyProtection="1">
      <alignment horizontal="right" vertical="top" wrapText="1"/>
    </xf>
    <xf numFmtId="167" fontId="81" fillId="6" borderId="9" xfId="2" applyNumberFormat="1" applyFont="1" applyFill="1" applyBorder="1" applyAlignment="1" applyProtection="1">
      <alignment horizontal="right" vertical="top" wrapText="1"/>
    </xf>
    <xf numFmtId="167" fontId="81" fillId="6" borderId="10" xfId="2" applyNumberFormat="1" applyFont="1" applyFill="1" applyBorder="1" applyAlignment="1" applyProtection="1">
      <alignment horizontal="right" vertical="top" wrapText="1"/>
    </xf>
    <xf numFmtId="167" fontId="81" fillId="0" borderId="10" xfId="2" applyNumberFormat="1" applyFont="1" applyFill="1" applyBorder="1" applyAlignment="1" applyProtection="1">
      <alignment horizontal="right" vertical="top" wrapText="1"/>
    </xf>
    <xf numFmtId="167" fontId="83" fillId="6" borderId="0" xfId="2" applyNumberFormat="1" applyFont="1" applyFill="1" applyBorder="1" applyAlignment="1" applyProtection="1">
      <alignment horizontal="center" vertical="top" wrapText="1"/>
    </xf>
    <xf numFmtId="167" fontId="18" fillId="0" borderId="0" xfId="2" applyNumberFormat="1" applyFont="1" applyFill="1" applyBorder="1" applyAlignment="1" applyProtection="1">
      <alignment horizontal="right" vertical="top" wrapText="1"/>
    </xf>
    <xf numFmtId="167" fontId="18" fillId="6" borderId="10" xfId="2" applyNumberFormat="1" applyFont="1" applyFill="1" applyBorder="1" applyAlignment="1" applyProtection="1">
      <alignment horizontal="right" vertical="top" wrapText="1"/>
    </xf>
    <xf numFmtId="167" fontId="19" fillId="6" borderId="10" xfId="2" applyNumberFormat="1" applyFont="1" applyFill="1" applyBorder="1" applyAlignment="1" applyProtection="1">
      <alignment horizontal="right" vertical="top" wrapText="1"/>
    </xf>
    <xf numFmtId="167" fontId="84" fillId="0" borderId="0" xfId="2" applyNumberFormat="1" applyFont="1" applyFill="1" applyBorder="1" applyAlignment="1" applyProtection="1"/>
    <xf numFmtId="167" fontId="27" fillId="0" borderId="0" xfId="2" applyNumberFormat="1" applyFont="1" applyAlignment="1">
      <alignment vertical="center"/>
    </xf>
    <xf numFmtId="167" fontId="0" fillId="0" borderId="0" xfId="2" applyNumberFormat="1" applyFont="1" applyFill="1" applyBorder="1" applyAlignment="1" applyProtection="1"/>
    <xf numFmtId="0" fontId="46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3" fontId="46" fillId="0" borderId="0" xfId="0" applyNumberFormat="1" applyFont="1" applyAlignment="1">
      <alignment horizontal="right" vertical="center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vertical="center"/>
    </xf>
    <xf numFmtId="0" fontId="50" fillId="0" borderId="0" xfId="0" applyFont="1" applyAlignment="1">
      <alignment horizontal="right" vertical="center"/>
    </xf>
    <xf numFmtId="0" fontId="50" fillId="0" borderId="0" xfId="0" applyFont="1" applyAlignment="1">
      <alignment horizontal="center" vertical="center"/>
    </xf>
    <xf numFmtId="3" fontId="51" fillId="0" borderId="0" xfId="0" applyNumberFormat="1" applyFont="1" applyAlignment="1">
      <alignment horizontal="right" vertical="center"/>
    </xf>
    <xf numFmtId="0" fontId="40" fillId="0" borderId="0" xfId="0" applyNumberFormat="1" applyFont="1" applyFill="1" applyBorder="1" applyAlignment="1" applyProtection="1"/>
    <xf numFmtId="180" fontId="13" fillId="0" borderId="0" xfId="0" applyNumberFormat="1" applyFont="1" applyFill="1" applyAlignment="1">
      <alignment horizontal="right" vertical="center"/>
    </xf>
    <xf numFmtId="180" fontId="13" fillId="0" borderId="1" xfId="2" applyNumberFormat="1" applyFont="1" applyFill="1" applyBorder="1" applyAlignment="1" applyProtection="1">
      <alignment horizontal="right"/>
    </xf>
    <xf numFmtId="180" fontId="13" fillId="0" borderId="1" xfId="0" applyNumberFormat="1" applyFont="1" applyFill="1" applyBorder="1" applyAlignment="1">
      <alignment horizontal="right" vertical="center"/>
    </xf>
    <xf numFmtId="3" fontId="46" fillId="7" borderId="0" xfId="0" applyNumberFormat="1" applyFont="1" applyFill="1" applyAlignment="1">
      <alignment horizontal="right" vertical="center"/>
    </xf>
    <xf numFmtId="0" fontId="13" fillId="4" borderId="2" xfId="0" applyNumberFormat="1" applyFont="1" applyFill="1" applyBorder="1" applyAlignment="1" applyProtection="1"/>
    <xf numFmtId="0" fontId="13" fillId="4" borderId="0" xfId="0" applyNumberFormat="1" applyFont="1" applyFill="1" applyBorder="1" applyAlignment="1" applyProtection="1"/>
    <xf numFmtId="180" fontId="13" fillId="0" borderId="2" xfId="2" applyNumberFormat="1" applyFont="1" applyFill="1" applyBorder="1" applyAlignment="1" applyProtection="1"/>
    <xf numFmtId="180" fontId="13" fillId="0" borderId="0" xfId="2" applyNumberFormat="1" applyFont="1" applyFill="1" applyBorder="1" applyAlignment="1" applyProtection="1"/>
    <xf numFmtId="180" fontId="13" fillId="0" borderId="1" xfId="2" applyNumberFormat="1" applyFont="1" applyFill="1" applyBorder="1" applyAlignment="1" applyProtection="1"/>
    <xf numFmtId="167" fontId="27" fillId="0" borderId="0" xfId="2" applyNumberFormat="1" applyFont="1" applyBorder="1" applyAlignment="1">
      <alignment horizontal="right" vertical="center"/>
    </xf>
    <xf numFmtId="0" fontId="46" fillId="0" borderId="1" xfId="0" applyFont="1" applyBorder="1" applyAlignment="1">
      <alignment vertical="center"/>
    </xf>
    <xf numFmtId="0" fontId="89" fillId="0" borderId="0" xfId="0" applyNumberFormat="1" applyFont="1" applyFill="1" applyBorder="1" applyAlignment="1" applyProtection="1"/>
    <xf numFmtId="173" fontId="90" fillId="4" borderId="0" xfId="0" applyNumberFormat="1" applyFont="1" applyFill="1"/>
    <xf numFmtId="173" fontId="43" fillId="4" borderId="0" xfId="0" applyNumberFormat="1" applyFont="1" applyFill="1"/>
    <xf numFmtId="173" fontId="43" fillId="4" borderId="1" xfId="0" applyNumberFormat="1" applyFont="1" applyFill="1" applyBorder="1"/>
    <xf numFmtId="2" fontId="43" fillId="4" borderId="1" xfId="0" applyNumberFormat="1" applyFont="1" applyFill="1" applyBorder="1" applyAlignment="1">
      <alignment horizontal="center"/>
    </xf>
    <xf numFmtId="173" fontId="52" fillId="4" borderId="1" xfId="0" applyNumberFormat="1" applyFont="1" applyFill="1" applyBorder="1" applyAlignment="1">
      <alignment horizontal="right"/>
    </xf>
    <xf numFmtId="167" fontId="17" fillId="0" borderId="0" xfId="2" applyNumberFormat="1" applyFont="1" applyFill="1" applyBorder="1" applyAlignment="1" applyProtection="1"/>
    <xf numFmtId="0" fontId="17" fillId="0" borderId="1" xfId="0" applyFont="1" applyFill="1" applyBorder="1" applyAlignment="1">
      <alignment vertical="center"/>
    </xf>
    <xf numFmtId="0" fontId="17" fillId="0" borderId="1" xfId="0" applyNumberFormat="1" applyFont="1" applyFill="1" applyBorder="1" applyAlignment="1" applyProtection="1"/>
    <xf numFmtId="167" fontId="17" fillId="0" borderId="1" xfId="2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167" fontId="19" fillId="0" borderId="0" xfId="2" applyNumberFormat="1" applyFont="1" applyFill="1" applyBorder="1" applyAlignment="1" applyProtection="1"/>
    <xf numFmtId="0" fontId="53" fillId="0" borderId="0" xfId="0" applyNumberFormat="1" applyFont="1" applyFill="1" applyBorder="1" applyAlignment="1" applyProtection="1"/>
    <xf numFmtId="167" fontId="17" fillId="6" borderId="0" xfId="2" applyNumberFormat="1" applyFont="1" applyFill="1" applyBorder="1" applyAlignment="1" applyProtection="1">
      <alignment horizontal="right" vertical="top" wrapText="1"/>
    </xf>
    <xf numFmtId="0" fontId="46" fillId="0" borderId="0" xfId="0" applyNumberFormat="1" applyFont="1" applyFill="1" applyBorder="1" applyAlignment="1" applyProtection="1">
      <alignment horizontal="center" vertical="center"/>
    </xf>
    <xf numFmtId="0" fontId="46" fillId="8" borderId="0" xfId="0" applyFont="1" applyFill="1" applyAlignment="1">
      <alignment vertical="center"/>
    </xf>
    <xf numFmtId="0" fontId="46" fillId="8" borderId="0" xfId="0" applyFont="1" applyFill="1" applyAlignment="1">
      <alignment horizontal="center" vertical="center"/>
    </xf>
    <xf numFmtId="0" fontId="0" fillId="8" borderId="0" xfId="0" applyNumberFormat="1" applyFill="1" applyBorder="1" applyAlignment="1" applyProtection="1"/>
    <xf numFmtId="3" fontId="46" fillId="8" borderId="0" xfId="0" applyNumberFormat="1" applyFont="1" applyFill="1" applyAlignment="1">
      <alignment horizontal="right" vertical="center"/>
    </xf>
    <xf numFmtId="0" fontId="46" fillId="9" borderId="0" xfId="0" applyFont="1" applyFill="1" applyAlignment="1">
      <alignment vertical="center"/>
    </xf>
    <xf numFmtId="0" fontId="46" fillId="9" borderId="0" xfId="0" applyFont="1" applyFill="1" applyAlignment="1">
      <alignment horizontal="center" vertical="center"/>
    </xf>
    <xf numFmtId="0" fontId="0" fillId="9" borderId="0" xfId="0" applyNumberFormat="1" applyFill="1" applyBorder="1" applyAlignment="1" applyProtection="1"/>
    <xf numFmtId="3" fontId="46" fillId="9" borderId="0" xfId="0" applyNumberFormat="1" applyFont="1" applyFill="1" applyAlignment="1">
      <alignment horizontal="right" vertical="center"/>
    </xf>
    <xf numFmtId="3" fontId="46" fillId="10" borderId="0" xfId="0" applyNumberFormat="1" applyFont="1" applyFill="1" applyAlignment="1">
      <alignment horizontal="right" vertical="center"/>
    </xf>
    <xf numFmtId="167" fontId="27" fillId="0" borderId="0" xfId="2" applyNumberFormat="1" applyFont="1" applyFill="1" applyBorder="1" applyAlignment="1">
      <alignment horizontal="right" vertical="center"/>
    </xf>
    <xf numFmtId="167" fontId="27" fillId="0" borderId="1" xfId="2" applyNumberFormat="1" applyFont="1" applyFill="1" applyBorder="1" applyAlignment="1">
      <alignment horizontal="right" vertical="center"/>
    </xf>
    <xf numFmtId="170" fontId="13" fillId="0" borderId="0" xfId="2" applyNumberFormat="1" applyFont="1" applyFill="1" applyBorder="1" applyAlignment="1" applyProtection="1">
      <alignment horizontal="right"/>
    </xf>
    <xf numFmtId="2" fontId="56" fillId="4" borderId="0" xfId="8" applyNumberFormat="1" applyFont="1" applyFill="1" applyAlignment="1">
      <alignment wrapText="1"/>
    </xf>
    <xf numFmtId="2" fontId="56" fillId="4" borderId="0" xfId="8" applyNumberFormat="1" applyFont="1" applyFill="1"/>
    <xf numFmtId="183" fontId="56" fillId="4" borderId="0" xfId="5" applyNumberFormat="1" applyFont="1" applyFill="1"/>
    <xf numFmtId="0" fontId="0" fillId="4" borderId="0" xfId="0" applyFill="1"/>
    <xf numFmtId="183" fontId="54" fillId="4" borderId="3" xfId="5" applyNumberFormat="1" applyFont="1" applyFill="1" applyBorder="1" applyAlignment="1"/>
    <xf numFmtId="183" fontId="54" fillId="4" borderId="0" xfId="5" applyNumberFormat="1" applyFont="1" applyFill="1" applyBorder="1" applyAlignment="1"/>
    <xf numFmtId="183" fontId="54" fillId="4" borderId="4" xfId="5" applyNumberFormat="1" applyFont="1" applyFill="1" applyBorder="1" applyAlignment="1"/>
    <xf numFmtId="183" fontId="56" fillId="4" borderId="5" xfId="5" applyNumberFormat="1" applyFont="1" applyFill="1" applyBorder="1"/>
    <xf numFmtId="183" fontId="56" fillId="4" borderId="1" xfId="5" applyNumberFormat="1" applyFont="1" applyFill="1" applyBorder="1"/>
    <xf numFmtId="183" fontId="56" fillId="4" borderId="6" xfId="5" applyNumberFormat="1" applyFont="1" applyFill="1" applyBorder="1"/>
    <xf numFmtId="2" fontId="56" fillId="4" borderId="0" xfId="8" applyNumberFormat="1" applyFont="1" applyFill="1" applyBorder="1" applyAlignment="1">
      <alignment vertical="center" wrapText="1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165" fontId="13" fillId="4" borderId="0" xfId="0" applyNumberFormat="1" applyFont="1" applyFill="1" applyAlignment="1">
      <alignment horizontal="right" vertical="center"/>
    </xf>
    <xf numFmtId="0" fontId="0" fillId="4" borderId="0" xfId="0" applyNumberFormat="1" applyFill="1" applyBorder="1" applyAlignment="1" applyProtection="1"/>
    <xf numFmtId="1" fontId="56" fillId="4" borderId="5" xfId="8" applyNumberFormat="1" applyFont="1" applyFill="1" applyBorder="1"/>
    <xf numFmtId="2" fontId="56" fillId="4" borderId="6" xfId="8" applyNumberFormat="1" applyFont="1" applyFill="1" applyBorder="1"/>
    <xf numFmtId="2" fontId="56" fillId="4" borderId="0" xfId="8" applyNumberFormat="1" applyFont="1" applyFill="1" applyBorder="1"/>
    <xf numFmtId="2" fontId="56" fillId="4" borderId="8" xfId="8" applyNumberFormat="1" applyFont="1" applyFill="1" applyBorder="1"/>
    <xf numFmtId="2" fontId="56" fillId="4" borderId="2" xfId="8" applyNumberFormat="1" applyFont="1" applyFill="1" applyBorder="1"/>
    <xf numFmtId="183" fontId="56" fillId="4" borderId="2" xfId="5" applyNumberFormat="1" applyFont="1" applyFill="1" applyBorder="1"/>
    <xf numFmtId="183" fontId="56" fillId="4" borderId="7" xfId="5" applyNumberFormat="1" applyFont="1" applyFill="1" applyBorder="1"/>
    <xf numFmtId="2" fontId="58" fillId="4" borderId="3" xfId="8" applyNumberFormat="1" applyFont="1" applyFill="1" applyBorder="1"/>
    <xf numFmtId="2" fontId="58" fillId="4" borderId="0" xfId="8" applyNumberFormat="1" applyFont="1" applyFill="1" applyAlignment="1">
      <alignment horizontal="right"/>
    </xf>
    <xf numFmtId="2" fontId="56" fillId="4" borderId="1" xfId="8" applyNumberFormat="1" applyFont="1" applyFill="1" applyBorder="1"/>
    <xf numFmtId="166" fontId="59" fillId="4" borderId="0" xfId="2" applyNumberFormat="1" applyFont="1" applyFill="1" applyBorder="1" applyAlignment="1" applyProtection="1"/>
    <xf numFmtId="2" fontId="56" fillId="4" borderId="3" xfId="8" applyNumberFormat="1" applyFont="1" applyFill="1" applyBorder="1"/>
    <xf numFmtId="183" fontId="56" fillId="4" borderId="0" xfId="5" applyNumberFormat="1" applyFont="1" applyFill="1" applyBorder="1"/>
    <xf numFmtId="183" fontId="56" fillId="4" borderId="4" xfId="5" applyNumberFormat="1" applyFont="1" applyFill="1" applyBorder="1"/>
    <xf numFmtId="2" fontId="62" fillId="4" borderId="0" xfId="8" applyNumberFormat="1" applyFont="1" applyFill="1" applyAlignment="1">
      <alignment horizontal="center"/>
    </xf>
    <xf numFmtId="2" fontId="63" fillId="4" borderId="0" xfId="8" applyNumberFormat="1" applyFont="1" applyFill="1" applyAlignment="1">
      <alignment horizontal="center"/>
    </xf>
    <xf numFmtId="2" fontId="63" fillId="4" borderId="0" xfId="8" applyNumberFormat="1" applyFont="1" applyFill="1" applyBorder="1" applyAlignment="1">
      <alignment horizontal="center"/>
    </xf>
    <xf numFmtId="183" fontId="64" fillId="4" borderId="0" xfId="5" applyNumberFormat="1" applyFont="1" applyFill="1" applyBorder="1" applyAlignment="1">
      <alignment horizontal="center"/>
    </xf>
    <xf numFmtId="2" fontId="64" fillId="4" borderId="0" xfId="8" applyNumberFormat="1" applyFont="1" applyFill="1" applyBorder="1" applyAlignment="1">
      <alignment horizontal="center"/>
    </xf>
    <xf numFmtId="2" fontId="65" fillId="4" borderId="8" xfId="8" applyNumberFormat="1" applyFont="1" applyFill="1" applyBorder="1" applyAlignment="1">
      <alignment vertical="center"/>
    </xf>
    <xf numFmtId="183" fontId="54" fillId="4" borderId="2" xfId="5" applyNumberFormat="1" applyFont="1" applyFill="1" applyBorder="1" applyAlignment="1"/>
    <xf numFmtId="183" fontId="54" fillId="4" borderId="7" xfId="5" applyNumberFormat="1" applyFont="1" applyFill="1" applyBorder="1" applyAlignment="1"/>
    <xf numFmtId="183" fontId="65" fillId="4" borderId="8" xfId="5" applyNumberFormat="1" applyFont="1" applyFill="1" applyBorder="1" applyAlignment="1">
      <alignment vertical="center"/>
    </xf>
    <xf numFmtId="2" fontId="54" fillId="4" borderId="5" xfId="8" applyNumberFormat="1" applyFill="1" applyBorder="1" applyAlignment="1"/>
    <xf numFmtId="183" fontId="54" fillId="4" borderId="1" xfId="5" applyNumberFormat="1" applyFont="1" applyFill="1" applyBorder="1" applyAlignment="1"/>
    <xf numFmtId="183" fontId="54" fillId="4" borderId="6" xfId="5" applyNumberFormat="1" applyFont="1" applyFill="1" applyBorder="1" applyAlignment="1"/>
    <xf numFmtId="183" fontId="54" fillId="4" borderId="5" xfId="5" applyNumberFormat="1" applyFont="1" applyFill="1" applyBorder="1" applyAlignment="1"/>
    <xf numFmtId="2" fontId="65" fillId="11" borderId="8" xfId="8" applyNumberFormat="1" applyFont="1" applyFill="1" applyBorder="1" applyAlignment="1">
      <alignment vertical="center"/>
    </xf>
    <xf numFmtId="183" fontId="54" fillId="11" borderId="2" xfId="5" applyNumberFormat="1" applyFont="1" applyFill="1" applyBorder="1" applyAlignment="1"/>
    <xf numFmtId="183" fontId="54" fillId="11" borderId="7" xfId="5" applyNumberFormat="1" applyFont="1" applyFill="1" applyBorder="1" applyAlignment="1"/>
    <xf numFmtId="2" fontId="54" fillId="11" borderId="5" xfId="8" applyNumberFormat="1" applyFill="1" applyBorder="1" applyAlignment="1"/>
    <xf numFmtId="183" fontId="54" fillId="11" borderId="1" xfId="5" applyNumberFormat="1" applyFont="1" applyFill="1" applyBorder="1" applyAlignment="1"/>
    <xf numFmtId="183" fontId="54" fillId="11" borderId="6" xfId="5" applyNumberFormat="1" applyFont="1" applyFill="1" applyBorder="1" applyAlignment="1"/>
    <xf numFmtId="2" fontId="61" fillId="4" borderId="0" xfId="8" applyNumberFormat="1" applyFont="1" applyFill="1" applyAlignment="1">
      <alignment horizontal="left"/>
    </xf>
    <xf numFmtId="2" fontId="58" fillId="4" borderId="0" xfId="8" applyNumberFormat="1" applyFont="1" applyFill="1"/>
    <xf numFmtId="2" fontId="54" fillId="4" borderId="0" xfId="8" applyNumberFormat="1" applyFill="1" applyBorder="1" applyAlignment="1"/>
    <xf numFmtId="165" fontId="0" fillId="4" borderId="0" xfId="0" applyNumberFormat="1" applyFill="1" applyBorder="1" applyAlignment="1" applyProtection="1"/>
    <xf numFmtId="0" fontId="66" fillId="4" borderId="0" xfId="0" applyFont="1" applyFill="1" applyAlignment="1">
      <alignment horizontal="right" vertical="center"/>
    </xf>
    <xf numFmtId="165" fontId="14" fillId="4" borderId="0" xfId="0" applyNumberFormat="1" applyFont="1" applyFill="1" applyAlignment="1">
      <alignment horizontal="right" vertical="center"/>
    </xf>
    <xf numFmtId="43" fontId="0" fillId="4" borderId="0" xfId="0" applyNumberFormat="1" applyFill="1"/>
    <xf numFmtId="2" fontId="54" fillId="11" borderId="3" xfId="8" applyNumberFormat="1" applyFill="1" applyBorder="1" applyAlignment="1"/>
    <xf numFmtId="183" fontId="54" fillId="11" borderId="0" xfId="5" applyNumberFormat="1" applyFont="1" applyFill="1" applyBorder="1" applyAlignment="1"/>
    <xf numFmtId="183" fontId="54" fillId="11" borderId="4" xfId="5" applyNumberFormat="1" applyFont="1" applyFill="1" applyBorder="1" applyAlignment="1"/>
    <xf numFmtId="2" fontId="65" fillId="11" borderId="3" xfId="8" applyNumberFormat="1" applyFont="1" applyFill="1" applyBorder="1" applyAlignment="1">
      <alignment vertical="center"/>
    </xf>
    <xf numFmtId="2" fontId="56" fillId="4" borderId="0" xfId="8" applyNumberFormat="1" applyFont="1" applyFill="1" applyBorder="1" applyAlignment="1"/>
    <xf numFmtId="183" fontId="56" fillId="4" borderId="0" xfId="5" applyNumberFormat="1" applyFont="1" applyFill="1" applyBorder="1" applyAlignment="1"/>
    <xf numFmtId="183" fontId="65" fillId="4" borderId="3" xfId="5" applyNumberFormat="1" applyFont="1" applyFill="1" applyBorder="1" applyAlignment="1">
      <alignment vertical="center"/>
    </xf>
    <xf numFmtId="2" fontId="65" fillId="4" borderId="8" xfId="8" quotePrefix="1" applyNumberFormat="1" applyFont="1" applyFill="1" applyBorder="1" applyAlignment="1">
      <alignment vertical="center"/>
    </xf>
    <xf numFmtId="183" fontId="56" fillId="11" borderId="0" xfId="5" applyNumberFormat="1" applyFont="1" applyFill="1" applyBorder="1" applyAlignment="1"/>
    <xf numFmtId="2" fontId="54" fillId="4" borderId="3" xfId="8" applyNumberFormat="1" applyFill="1" applyBorder="1" applyAlignment="1"/>
    <xf numFmtId="183" fontId="65" fillId="4" borderId="8" xfId="5" quotePrefix="1" applyNumberFormat="1" applyFont="1" applyFill="1" applyBorder="1" applyAlignment="1">
      <alignment vertical="center"/>
    </xf>
    <xf numFmtId="2" fontId="58" fillId="4" borderId="1" xfId="8" applyNumberFormat="1" applyFont="1" applyFill="1" applyBorder="1"/>
    <xf numFmtId="2" fontId="56" fillId="4" borderId="0" xfId="8" applyNumberFormat="1" applyFont="1" applyFill="1" applyAlignment="1">
      <alignment horizontal="right"/>
    </xf>
    <xf numFmtId="2" fontId="56" fillId="4" borderId="0" xfId="8" applyNumberFormat="1" applyFont="1" applyFill="1" applyAlignment="1">
      <alignment horizontal="center"/>
    </xf>
    <xf numFmtId="2" fontId="56" fillId="4" borderId="0" xfId="8" applyNumberFormat="1" applyFont="1" applyFill="1" applyAlignment="1">
      <alignment horizontal="left"/>
    </xf>
    <xf numFmtId="183" fontId="56" fillId="4" borderId="8" xfId="5" applyNumberFormat="1" applyFont="1" applyFill="1" applyBorder="1"/>
    <xf numFmtId="183" fontId="67" fillId="4" borderId="1" xfId="5" applyNumberFormat="1" applyFont="1" applyFill="1" applyBorder="1"/>
    <xf numFmtId="183" fontId="57" fillId="4" borderId="0" xfId="5" applyNumberFormat="1" applyFont="1" applyFill="1" applyAlignment="1">
      <alignment horizontal="right"/>
    </xf>
    <xf numFmtId="183" fontId="68" fillId="4" borderId="0" xfId="5" applyNumberFormat="1" applyFont="1" applyFill="1" applyAlignment="1">
      <alignment horizontal="left" indent="1"/>
    </xf>
    <xf numFmtId="0" fontId="46" fillId="0" borderId="0" xfId="0" applyFont="1" applyFill="1" applyAlignment="1">
      <alignment vertical="center"/>
    </xf>
    <xf numFmtId="0" fontId="46" fillId="0" borderId="0" xfId="0" applyFont="1" applyFill="1" applyAlignment="1">
      <alignment horizontal="center" vertical="center"/>
    </xf>
    <xf numFmtId="3" fontId="46" fillId="0" borderId="0" xfId="0" applyNumberFormat="1" applyFont="1" applyFill="1" applyAlignment="1">
      <alignment horizontal="right" vertical="center"/>
    </xf>
    <xf numFmtId="3" fontId="51" fillId="0" borderId="0" xfId="0" applyNumberFormat="1" applyFont="1" applyFill="1" applyAlignment="1">
      <alignment horizontal="right" vertical="center"/>
    </xf>
    <xf numFmtId="3" fontId="14" fillId="0" borderId="0" xfId="0" applyNumberFormat="1" applyFont="1" applyFill="1" applyAlignment="1">
      <alignment horizontal="right" vertical="center"/>
    </xf>
    <xf numFmtId="3" fontId="14" fillId="0" borderId="0" xfId="0" applyNumberFormat="1" applyFont="1" applyFill="1" applyAlignment="1">
      <alignment horizontal="left" vertical="center"/>
    </xf>
    <xf numFmtId="180" fontId="13" fillId="0" borderId="0" xfId="2" applyNumberFormat="1" applyFont="1" applyFill="1" applyBorder="1" applyAlignment="1" applyProtection="1">
      <alignment horizontal="right"/>
    </xf>
    <xf numFmtId="0" fontId="13" fillId="0" borderId="1" xfId="0" applyNumberFormat="1" applyFont="1" applyFill="1" applyBorder="1" applyAlignment="1" applyProtection="1">
      <alignment horizontal="center"/>
    </xf>
    <xf numFmtId="0" fontId="14" fillId="0" borderId="2" xfId="0" applyNumberFormat="1" applyFont="1" applyFill="1" applyBorder="1" applyAlignment="1" applyProtection="1"/>
    <xf numFmtId="167" fontId="14" fillId="0" borderId="2" xfId="0" applyNumberFormat="1" applyFont="1" applyFill="1" applyBorder="1" applyAlignment="1" applyProtection="1">
      <alignment horizontal="right"/>
    </xf>
    <xf numFmtId="0" fontId="13" fillId="0" borderId="1" xfId="0" applyFont="1" applyFill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7" fillId="6" borderId="0" xfId="0" applyNumberFormat="1" applyFont="1" applyFill="1" applyBorder="1" applyAlignment="1" applyProtection="1">
      <alignment horizontal="center" wrapText="1"/>
    </xf>
    <xf numFmtId="0" fontId="81" fillId="6" borderId="0" xfId="0" applyNumberFormat="1" applyFont="1" applyFill="1" applyBorder="1" applyAlignment="1" applyProtection="1">
      <alignment vertical="top" wrapText="1"/>
    </xf>
    <xf numFmtId="0" fontId="17" fillId="6" borderId="0" xfId="0" applyNumberFormat="1" applyFont="1" applyFill="1" applyBorder="1" applyAlignment="1" applyProtection="1">
      <alignment wrapText="1"/>
    </xf>
    <xf numFmtId="2" fontId="55" fillId="4" borderId="0" xfId="8" applyNumberFormat="1" applyFont="1" applyFill="1" applyAlignment="1">
      <alignment vertical="center" wrapText="1"/>
    </xf>
    <xf numFmtId="0" fontId="0" fillId="4" borderId="0" xfId="0" applyFill="1"/>
    <xf numFmtId="183" fontId="56" fillId="4" borderId="8" xfId="5" applyNumberFormat="1" applyFont="1" applyFill="1" applyBorder="1" applyAlignment="1">
      <alignment horizontal="center" vertical="center" wrapText="1"/>
    </xf>
    <xf numFmtId="183" fontId="54" fillId="4" borderId="2" xfId="5" applyNumberFormat="1" applyFont="1" applyFill="1" applyBorder="1" applyAlignment="1"/>
    <xf numFmtId="183" fontId="54" fillId="4" borderId="7" xfId="5" applyNumberFormat="1" applyFont="1" applyFill="1" applyBorder="1" applyAlignment="1"/>
    <xf numFmtId="183" fontId="54" fillId="4" borderId="3" xfId="5" applyNumberFormat="1" applyFont="1" applyFill="1" applyBorder="1" applyAlignment="1"/>
    <xf numFmtId="183" fontId="54" fillId="4" borderId="0" xfId="5" applyNumberFormat="1" applyFont="1" applyFill="1" applyAlignment="1"/>
    <xf numFmtId="183" fontId="54" fillId="4" borderId="4" xfId="5" applyNumberFormat="1" applyFont="1" applyFill="1" applyBorder="1" applyAlignment="1"/>
    <xf numFmtId="2" fontId="56" fillId="4" borderId="8" xfId="8" applyNumberFormat="1" applyFont="1" applyFill="1" applyBorder="1" applyAlignment="1">
      <alignment vertical="center" wrapText="1"/>
    </xf>
    <xf numFmtId="2" fontId="56" fillId="4" borderId="7" xfId="8" applyNumberFormat="1" applyFont="1" applyFill="1" applyBorder="1" applyAlignment="1">
      <alignment vertical="center" wrapText="1"/>
    </xf>
    <xf numFmtId="2" fontId="56" fillId="4" borderId="3" xfId="8" applyNumberFormat="1" applyFont="1" applyFill="1" applyBorder="1" applyAlignment="1">
      <alignment vertical="center" wrapText="1"/>
    </xf>
    <xf numFmtId="2" fontId="56" fillId="4" borderId="4" xfId="8" applyNumberFormat="1" applyFont="1" applyFill="1" applyBorder="1" applyAlignment="1">
      <alignment vertical="center" wrapText="1"/>
    </xf>
    <xf numFmtId="2" fontId="56" fillId="4" borderId="8" xfId="8" applyNumberFormat="1" applyFont="1" applyFill="1" applyBorder="1" applyAlignment="1">
      <alignment horizontal="left" vertical="center" wrapText="1"/>
    </xf>
    <xf numFmtId="2" fontId="56" fillId="4" borderId="2" xfId="8" applyNumberFormat="1" applyFont="1" applyFill="1" applyBorder="1" applyAlignment="1">
      <alignment horizontal="left" vertical="center" wrapText="1"/>
    </xf>
    <xf numFmtId="2" fontId="56" fillId="4" borderId="7" xfId="8" applyNumberFormat="1" applyFont="1" applyFill="1" applyBorder="1" applyAlignment="1">
      <alignment horizontal="left" vertical="center" wrapText="1"/>
    </xf>
    <xf numFmtId="2" fontId="56" fillId="4" borderId="3" xfId="8" applyNumberFormat="1" applyFont="1" applyFill="1" applyBorder="1" applyAlignment="1">
      <alignment horizontal="left" vertical="center" wrapText="1"/>
    </xf>
    <xf numFmtId="2" fontId="56" fillId="4" borderId="0" xfId="8" applyNumberFormat="1" applyFont="1" applyFill="1" applyBorder="1" applyAlignment="1">
      <alignment horizontal="left" vertical="center" wrapText="1"/>
    </xf>
    <xf numFmtId="2" fontId="56" fillId="4" borderId="0" xfId="8" applyNumberFormat="1" applyFont="1" applyFill="1" applyAlignment="1">
      <alignment horizontal="left" vertical="center" wrapText="1"/>
    </xf>
    <xf numFmtId="2" fontId="56" fillId="4" borderId="4" xfId="8" applyNumberFormat="1" applyFont="1" applyFill="1" applyBorder="1" applyAlignment="1">
      <alignment horizontal="left" vertical="center" wrapText="1"/>
    </xf>
    <xf numFmtId="2" fontId="56" fillId="4" borderId="5" xfId="8" applyNumberFormat="1" applyFont="1" applyFill="1" applyBorder="1" applyAlignment="1">
      <alignment horizontal="left" vertical="center" wrapText="1"/>
    </xf>
    <xf numFmtId="2" fontId="56" fillId="4" borderId="1" xfId="8" applyNumberFormat="1" applyFont="1" applyFill="1" applyBorder="1" applyAlignment="1">
      <alignment horizontal="left" vertical="center" wrapText="1"/>
    </xf>
    <xf numFmtId="2" fontId="56" fillId="4" borderId="6" xfId="8" applyNumberFormat="1" applyFont="1" applyFill="1" applyBorder="1" applyAlignment="1">
      <alignment horizontal="left" vertical="center" wrapText="1"/>
    </xf>
    <xf numFmtId="2" fontId="58" fillId="4" borderId="11" xfId="8" applyNumberFormat="1" applyFont="1" applyFill="1" applyBorder="1" applyAlignment="1">
      <alignment horizontal="center"/>
    </xf>
    <xf numFmtId="2" fontId="58" fillId="4" borderId="12" xfId="8" applyNumberFormat="1" applyFont="1" applyFill="1" applyBorder="1" applyAlignment="1">
      <alignment horizontal="center"/>
    </xf>
    <xf numFmtId="2" fontId="60" fillId="4" borderId="5" xfId="8" applyNumberFormat="1" applyFont="1" applyFill="1" applyBorder="1" applyAlignment="1">
      <alignment horizontal="center"/>
    </xf>
    <xf numFmtId="2" fontId="60" fillId="4" borderId="1" xfId="8" applyNumberFormat="1" applyFont="1" applyFill="1" applyBorder="1" applyAlignment="1">
      <alignment horizontal="center"/>
    </xf>
    <xf numFmtId="2" fontId="60" fillId="4" borderId="6" xfId="8" applyNumberFormat="1" applyFont="1" applyFill="1" applyBorder="1" applyAlignment="1">
      <alignment horizontal="center"/>
    </xf>
    <xf numFmtId="2" fontId="61" fillId="4" borderId="0" xfId="8" applyNumberFormat="1" applyFont="1" applyFill="1" applyAlignment="1">
      <alignment horizontal="center"/>
    </xf>
    <xf numFmtId="2" fontId="63" fillId="4" borderId="0" xfId="8" applyNumberFormat="1" applyFont="1" applyFill="1" applyAlignment="1">
      <alignment horizontal="center"/>
    </xf>
    <xf numFmtId="2" fontId="58" fillId="4" borderId="0" xfId="8" applyNumberFormat="1" applyFont="1" applyFill="1" applyAlignment="1">
      <alignment horizontal="left" vertical="center"/>
    </xf>
    <xf numFmtId="2" fontId="58" fillId="4" borderId="4" xfId="8" applyNumberFormat="1" applyFont="1" applyFill="1" applyBorder="1" applyAlignment="1">
      <alignment horizontal="left" vertical="center"/>
    </xf>
    <xf numFmtId="2" fontId="62" fillId="4" borderId="0" xfId="8" applyNumberFormat="1" applyFont="1" applyFill="1" applyAlignment="1">
      <alignment horizontal="center"/>
    </xf>
    <xf numFmtId="2" fontId="58" fillId="4" borderId="0" xfId="8" quotePrefix="1" applyNumberFormat="1" applyFont="1" applyFill="1" applyAlignment="1">
      <alignment horizontal="left" vertical="center"/>
    </xf>
    <xf numFmtId="2" fontId="58" fillId="4" borderId="0" xfId="8" applyNumberFormat="1" applyFont="1" applyFill="1" applyAlignment="1">
      <alignment horizontal="center"/>
    </xf>
    <xf numFmtId="2" fontId="54" fillId="4" borderId="0" xfId="8" applyNumberFormat="1" applyFill="1" applyAlignment="1"/>
    <xf numFmtId="2" fontId="58" fillId="4" borderId="0" xfId="8" applyNumberFormat="1" applyFont="1" applyFill="1" applyAlignment="1">
      <alignment horizontal="right" vertical="center" indent="2"/>
    </xf>
    <xf numFmtId="2" fontId="58" fillId="4" borderId="4" xfId="8" applyNumberFormat="1" applyFont="1" applyFill="1" applyBorder="1" applyAlignment="1">
      <alignment horizontal="right" vertical="center" indent="2"/>
    </xf>
  </cellXfs>
  <cellStyles count="22">
    <cellStyle name="Brand Default 2" xfId="1"/>
    <cellStyle name="Comma" xfId="2" builtinId="3"/>
    <cellStyle name="Comma 2" xfId="3"/>
    <cellStyle name="Comma 5" xfId="4"/>
    <cellStyle name="Comma_CIT Template (shqip)" xfId="5"/>
    <cellStyle name="Hyperlink" xfId="6" builtinId="8"/>
    <cellStyle name="Normal" xfId="0" builtinId="0"/>
    <cellStyle name="Normal 3" xfId="7"/>
    <cellStyle name="Normal_Template CIT tax return in English" xfId="8"/>
    <cellStyle name="Normale_BILANCIO FKT 1997" xfId="9"/>
    <cellStyle name="Percent 2" xfId="10"/>
    <cellStyle name="Smart Bold" xfId="11"/>
    <cellStyle name="Smart Forecast" xfId="12"/>
    <cellStyle name="Smart General" xfId="13"/>
    <cellStyle name="Smart Highlight" xfId="14"/>
    <cellStyle name="Smart Percent" xfId="15"/>
    <cellStyle name="Smart Source" xfId="16"/>
    <cellStyle name="Smart Subtitle 1" xfId="17"/>
    <cellStyle name="Smart Subtitle 2" xfId="18"/>
    <cellStyle name="Smart Subtotal" xfId="19"/>
    <cellStyle name="Smart Title" xfId="20"/>
    <cellStyle name="Smart Total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73</xdr:row>
      <xdr:rowOff>9525</xdr:rowOff>
    </xdr:from>
    <xdr:to>
      <xdr:col>1</xdr:col>
      <xdr:colOff>152400</xdr:colOff>
      <xdr:row>74</xdr:row>
      <xdr:rowOff>0</xdr:rowOff>
    </xdr:to>
    <xdr:sp macro="" textlink="">
      <xdr:nvSpPr>
        <xdr:cNvPr id="129073" name="Rectangle 1"/>
        <xdr:cNvSpPr>
          <a:spLocks noChangeArrowheads="1"/>
        </xdr:cNvSpPr>
      </xdr:nvSpPr>
      <xdr:spPr bwMode="auto">
        <a:xfrm>
          <a:off x="142875" y="1198245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75</xdr:row>
      <xdr:rowOff>9525</xdr:rowOff>
    </xdr:from>
    <xdr:to>
      <xdr:col>1</xdr:col>
      <xdr:colOff>152400</xdr:colOff>
      <xdr:row>76</xdr:row>
      <xdr:rowOff>0</xdr:rowOff>
    </xdr:to>
    <xdr:sp macro="" textlink="">
      <xdr:nvSpPr>
        <xdr:cNvPr id="129074" name="Rectangle 2"/>
        <xdr:cNvSpPr>
          <a:spLocks noChangeArrowheads="1"/>
        </xdr:cNvSpPr>
      </xdr:nvSpPr>
      <xdr:spPr bwMode="auto">
        <a:xfrm>
          <a:off x="142875" y="123063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77</xdr:row>
      <xdr:rowOff>9525</xdr:rowOff>
    </xdr:from>
    <xdr:to>
      <xdr:col>1</xdr:col>
      <xdr:colOff>152400</xdr:colOff>
      <xdr:row>78</xdr:row>
      <xdr:rowOff>0</xdr:rowOff>
    </xdr:to>
    <xdr:sp macro="" textlink="">
      <xdr:nvSpPr>
        <xdr:cNvPr id="129075" name="Rectangle 3"/>
        <xdr:cNvSpPr>
          <a:spLocks noChangeArrowheads="1"/>
        </xdr:cNvSpPr>
      </xdr:nvSpPr>
      <xdr:spPr bwMode="auto">
        <a:xfrm>
          <a:off x="142875" y="1263015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79</xdr:row>
      <xdr:rowOff>9525</xdr:rowOff>
    </xdr:from>
    <xdr:to>
      <xdr:col>1</xdr:col>
      <xdr:colOff>152400</xdr:colOff>
      <xdr:row>80</xdr:row>
      <xdr:rowOff>0</xdr:rowOff>
    </xdr:to>
    <xdr:sp macro="" textlink="">
      <xdr:nvSpPr>
        <xdr:cNvPr id="129076" name="Rectangle 4"/>
        <xdr:cNvSpPr>
          <a:spLocks noChangeArrowheads="1"/>
        </xdr:cNvSpPr>
      </xdr:nvSpPr>
      <xdr:spPr bwMode="auto">
        <a:xfrm>
          <a:off x="142875" y="129921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20</xdr:row>
      <xdr:rowOff>0</xdr:rowOff>
    </xdr:from>
    <xdr:to>
      <xdr:col>0</xdr:col>
      <xdr:colOff>323850</xdr:colOff>
      <xdr:row>21</xdr:row>
      <xdr:rowOff>95250</xdr:rowOff>
    </xdr:to>
    <xdr:pic>
      <xdr:nvPicPr>
        <xdr:cNvPr id="3406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43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</xdr:row>
      <xdr:rowOff>0</xdr:rowOff>
    </xdr:from>
    <xdr:to>
      <xdr:col>0</xdr:col>
      <xdr:colOff>323850</xdr:colOff>
      <xdr:row>34</xdr:row>
      <xdr:rowOff>95250</xdr:rowOff>
    </xdr:to>
    <xdr:pic>
      <xdr:nvPicPr>
        <xdr:cNvPr id="3406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48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</xdr:row>
      <xdr:rowOff>0</xdr:rowOff>
    </xdr:from>
    <xdr:to>
      <xdr:col>0</xdr:col>
      <xdr:colOff>323850</xdr:colOff>
      <xdr:row>47</xdr:row>
      <xdr:rowOff>95250</xdr:rowOff>
    </xdr:to>
    <xdr:pic>
      <xdr:nvPicPr>
        <xdr:cNvPr id="340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53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</xdr:row>
      <xdr:rowOff>0</xdr:rowOff>
    </xdr:from>
    <xdr:to>
      <xdr:col>0</xdr:col>
      <xdr:colOff>323850</xdr:colOff>
      <xdr:row>49</xdr:row>
      <xdr:rowOff>95250</xdr:rowOff>
    </xdr:to>
    <xdr:pic>
      <xdr:nvPicPr>
        <xdr:cNvPr id="3406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77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</xdr:row>
      <xdr:rowOff>0</xdr:rowOff>
    </xdr:from>
    <xdr:to>
      <xdr:col>0</xdr:col>
      <xdr:colOff>323850</xdr:colOff>
      <xdr:row>62</xdr:row>
      <xdr:rowOff>95250</xdr:rowOff>
    </xdr:to>
    <xdr:pic>
      <xdr:nvPicPr>
        <xdr:cNvPr id="3406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82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</xdr:row>
      <xdr:rowOff>0</xdr:rowOff>
    </xdr:from>
    <xdr:to>
      <xdr:col>0</xdr:col>
      <xdr:colOff>323850</xdr:colOff>
      <xdr:row>75</xdr:row>
      <xdr:rowOff>95250</xdr:rowOff>
    </xdr:to>
    <xdr:pic>
      <xdr:nvPicPr>
        <xdr:cNvPr id="3406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087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87</xdr:row>
      <xdr:rowOff>0</xdr:rowOff>
    </xdr:from>
    <xdr:to>
      <xdr:col>0</xdr:col>
      <xdr:colOff>323850</xdr:colOff>
      <xdr:row>88</xdr:row>
      <xdr:rowOff>95250</xdr:rowOff>
    </xdr:to>
    <xdr:pic>
      <xdr:nvPicPr>
        <xdr:cNvPr id="3406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192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89</xdr:row>
      <xdr:rowOff>0</xdr:rowOff>
    </xdr:from>
    <xdr:to>
      <xdr:col>0</xdr:col>
      <xdr:colOff>323850</xdr:colOff>
      <xdr:row>90</xdr:row>
      <xdr:rowOff>95250</xdr:rowOff>
    </xdr:to>
    <xdr:pic>
      <xdr:nvPicPr>
        <xdr:cNvPr id="3406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516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91</xdr:row>
      <xdr:rowOff>0</xdr:rowOff>
    </xdr:from>
    <xdr:to>
      <xdr:col>0</xdr:col>
      <xdr:colOff>323850</xdr:colOff>
      <xdr:row>92</xdr:row>
      <xdr:rowOff>95250</xdr:rowOff>
    </xdr:to>
    <xdr:pic>
      <xdr:nvPicPr>
        <xdr:cNvPr id="3406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839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93</xdr:row>
      <xdr:rowOff>0</xdr:rowOff>
    </xdr:from>
    <xdr:to>
      <xdr:col>0</xdr:col>
      <xdr:colOff>323850</xdr:colOff>
      <xdr:row>94</xdr:row>
      <xdr:rowOff>95250</xdr:rowOff>
    </xdr:to>
    <xdr:pic>
      <xdr:nvPicPr>
        <xdr:cNvPr id="3406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163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95</xdr:row>
      <xdr:rowOff>0</xdr:rowOff>
    </xdr:from>
    <xdr:to>
      <xdr:col>0</xdr:col>
      <xdr:colOff>323850</xdr:colOff>
      <xdr:row>96</xdr:row>
      <xdr:rowOff>95250</xdr:rowOff>
    </xdr:to>
    <xdr:pic>
      <xdr:nvPicPr>
        <xdr:cNvPr id="3406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487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97</xdr:row>
      <xdr:rowOff>0</xdr:rowOff>
    </xdr:from>
    <xdr:to>
      <xdr:col>0</xdr:col>
      <xdr:colOff>323850</xdr:colOff>
      <xdr:row>98</xdr:row>
      <xdr:rowOff>104775</xdr:rowOff>
    </xdr:to>
    <xdr:pic>
      <xdr:nvPicPr>
        <xdr:cNvPr id="3406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811500"/>
          <a:ext cx="1905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110</xdr:row>
      <xdr:rowOff>0</xdr:rowOff>
    </xdr:from>
    <xdr:to>
      <xdr:col>0</xdr:col>
      <xdr:colOff>323850</xdr:colOff>
      <xdr:row>111</xdr:row>
      <xdr:rowOff>123825</xdr:rowOff>
    </xdr:to>
    <xdr:pic>
      <xdr:nvPicPr>
        <xdr:cNvPr id="3406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916525"/>
          <a:ext cx="19050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112</xdr:row>
      <xdr:rowOff>0</xdr:rowOff>
    </xdr:from>
    <xdr:to>
      <xdr:col>0</xdr:col>
      <xdr:colOff>323850</xdr:colOff>
      <xdr:row>113</xdr:row>
      <xdr:rowOff>95250</xdr:rowOff>
    </xdr:to>
    <xdr:pic>
      <xdr:nvPicPr>
        <xdr:cNvPr id="3406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8240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114</xdr:row>
      <xdr:rowOff>0</xdr:rowOff>
    </xdr:from>
    <xdr:to>
      <xdr:col>0</xdr:col>
      <xdr:colOff>323850</xdr:colOff>
      <xdr:row>115</xdr:row>
      <xdr:rowOff>95250</xdr:rowOff>
    </xdr:to>
    <xdr:pic>
      <xdr:nvPicPr>
        <xdr:cNvPr id="3406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8564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127</xdr:row>
      <xdr:rowOff>0</xdr:rowOff>
    </xdr:from>
    <xdr:to>
      <xdr:col>0</xdr:col>
      <xdr:colOff>323850</xdr:colOff>
      <xdr:row>128</xdr:row>
      <xdr:rowOff>95250</xdr:rowOff>
    </xdr:to>
    <xdr:pic>
      <xdr:nvPicPr>
        <xdr:cNvPr id="3406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0669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129</xdr:row>
      <xdr:rowOff>0</xdr:rowOff>
    </xdr:from>
    <xdr:to>
      <xdr:col>0</xdr:col>
      <xdr:colOff>323850</xdr:colOff>
      <xdr:row>130</xdr:row>
      <xdr:rowOff>95250</xdr:rowOff>
    </xdr:to>
    <xdr:pic>
      <xdr:nvPicPr>
        <xdr:cNvPr id="3406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0993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142</xdr:row>
      <xdr:rowOff>0</xdr:rowOff>
    </xdr:from>
    <xdr:to>
      <xdr:col>0</xdr:col>
      <xdr:colOff>323850</xdr:colOff>
      <xdr:row>143</xdr:row>
      <xdr:rowOff>95250</xdr:rowOff>
    </xdr:to>
    <xdr:pic>
      <xdr:nvPicPr>
        <xdr:cNvPr id="3406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098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144</xdr:row>
      <xdr:rowOff>0</xdr:rowOff>
    </xdr:from>
    <xdr:to>
      <xdr:col>0</xdr:col>
      <xdr:colOff>323850</xdr:colOff>
      <xdr:row>145</xdr:row>
      <xdr:rowOff>95250</xdr:rowOff>
    </xdr:to>
    <xdr:pic>
      <xdr:nvPicPr>
        <xdr:cNvPr id="3406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421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157</xdr:row>
      <xdr:rowOff>0</xdr:rowOff>
    </xdr:from>
    <xdr:to>
      <xdr:col>0</xdr:col>
      <xdr:colOff>323850</xdr:colOff>
      <xdr:row>158</xdr:row>
      <xdr:rowOff>104775</xdr:rowOff>
    </xdr:to>
    <xdr:pic>
      <xdr:nvPicPr>
        <xdr:cNvPr id="3406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5527000"/>
          <a:ext cx="1905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170</xdr:row>
      <xdr:rowOff>0</xdr:rowOff>
    </xdr:from>
    <xdr:to>
      <xdr:col>0</xdr:col>
      <xdr:colOff>323850</xdr:colOff>
      <xdr:row>171</xdr:row>
      <xdr:rowOff>95250</xdr:rowOff>
    </xdr:to>
    <xdr:pic>
      <xdr:nvPicPr>
        <xdr:cNvPr id="3407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632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183</xdr:row>
      <xdr:rowOff>0</xdr:rowOff>
    </xdr:from>
    <xdr:to>
      <xdr:col>0</xdr:col>
      <xdr:colOff>323850</xdr:colOff>
      <xdr:row>184</xdr:row>
      <xdr:rowOff>95250</xdr:rowOff>
    </xdr:to>
    <xdr:pic>
      <xdr:nvPicPr>
        <xdr:cNvPr id="3407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737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185</xdr:row>
      <xdr:rowOff>0</xdr:rowOff>
    </xdr:from>
    <xdr:to>
      <xdr:col>0</xdr:col>
      <xdr:colOff>323850</xdr:colOff>
      <xdr:row>186</xdr:row>
      <xdr:rowOff>95250</xdr:rowOff>
    </xdr:to>
    <xdr:pic>
      <xdr:nvPicPr>
        <xdr:cNvPr id="3407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060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187</xdr:row>
      <xdr:rowOff>0</xdr:rowOff>
    </xdr:from>
    <xdr:to>
      <xdr:col>0</xdr:col>
      <xdr:colOff>323850</xdr:colOff>
      <xdr:row>188</xdr:row>
      <xdr:rowOff>95250</xdr:rowOff>
    </xdr:to>
    <xdr:pic>
      <xdr:nvPicPr>
        <xdr:cNvPr id="3407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384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189</xdr:row>
      <xdr:rowOff>0</xdr:rowOff>
    </xdr:from>
    <xdr:to>
      <xdr:col>0</xdr:col>
      <xdr:colOff>323850</xdr:colOff>
      <xdr:row>190</xdr:row>
      <xdr:rowOff>95250</xdr:rowOff>
    </xdr:to>
    <xdr:pic>
      <xdr:nvPicPr>
        <xdr:cNvPr id="3407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708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191</xdr:row>
      <xdr:rowOff>0</xdr:rowOff>
    </xdr:from>
    <xdr:to>
      <xdr:col>0</xdr:col>
      <xdr:colOff>323850</xdr:colOff>
      <xdr:row>192</xdr:row>
      <xdr:rowOff>95250</xdr:rowOff>
    </xdr:to>
    <xdr:pic>
      <xdr:nvPicPr>
        <xdr:cNvPr id="3407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032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193</xdr:row>
      <xdr:rowOff>0</xdr:rowOff>
    </xdr:from>
    <xdr:to>
      <xdr:col>0</xdr:col>
      <xdr:colOff>323850</xdr:colOff>
      <xdr:row>194</xdr:row>
      <xdr:rowOff>95250</xdr:rowOff>
    </xdr:to>
    <xdr:pic>
      <xdr:nvPicPr>
        <xdr:cNvPr id="3407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356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195</xdr:row>
      <xdr:rowOff>0</xdr:rowOff>
    </xdr:from>
    <xdr:to>
      <xdr:col>0</xdr:col>
      <xdr:colOff>323850</xdr:colOff>
      <xdr:row>196</xdr:row>
      <xdr:rowOff>104775</xdr:rowOff>
    </xdr:to>
    <xdr:pic>
      <xdr:nvPicPr>
        <xdr:cNvPr id="3407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680150"/>
          <a:ext cx="1905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197</xdr:row>
      <xdr:rowOff>0</xdr:rowOff>
    </xdr:from>
    <xdr:to>
      <xdr:col>0</xdr:col>
      <xdr:colOff>323850</xdr:colOff>
      <xdr:row>198</xdr:row>
      <xdr:rowOff>95250</xdr:rowOff>
    </xdr:to>
    <xdr:pic>
      <xdr:nvPicPr>
        <xdr:cNvPr id="3407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004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199</xdr:row>
      <xdr:rowOff>0</xdr:rowOff>
    </xdr:from>
    <xdr:to>
      <xdr:col>0</xdr:col>
      <xdr:colOff>323850</xdr:colOff>
      <xdr:row>200</xdr:row>
      <xdr:rowOff>95250</xdr:rowOff>
    </xdr:to>
    <xdr:pic>
      <xdr:nvPicPr>
        <xdr:cNvPr id="3407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327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201</xdr:row>
      <xdr:rowOff>0</xdr:rowOff>
    </xdr:from>
    <xdr:to>
      <xdr:col>0</xdr:col>
      <xdr:colOff>323850</xdr:colOff>
      <xdr:row>202</xdr:row>
      <xdr:rowOff>95250</xdr:rowOff>
    </xdr:to>
    <xdr:pic>
      <xdr:nvPicPr>
        <xdr:cNvPr id="3407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651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203</xdr:row>
      <xdr:rowOff>0</xdr:rowOff>
    </xdr:from>
    <xdr:to>
      <xdr:col>0</xdr:col>
      <xdr:colOff>323850</xdr:colOff>
      <xdr:row>204</xdr:row>
      <xdr:rowOff>95250</xdr:rowOff>
    </xdr:to>
    <xdr:pic>
      <xdr:nvPicPr>
        <xdr:cNvPr id="3407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975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205</xdr:row>
      <xdr:rowOff>0</xdr:rowOff>
    </xdr:from>
    <xdr:to>
      <xdr:col>0</xdr:col>
      <xdr:colOff>323850</xdr:colOff>
      <xdr:row>206</xdr:row>
      <xdr:rowOff>104775</xdr:rowOff>
    </xdr:to>
    <xdr:pic>
      <xdr:nvPicPr>
        <xdr:cNvPr id="3407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299400"/>
          <a:ext cx="1905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207</xdr:row>
      <xdr:rowOff>0</xdr:rowOff>
    </xdr:from>
    <xdr:to>
      <xdr:col>0</xdr:col>
      <xdr:colOff>323850</xdr:colOff>
      <xdr:row>208</xdr:row>
      <xdr:rowOff>95250</xdr:rowOff>
    </xdr:to>
    <xdr:pic>
      <xdr:nvPicPr>
        <xdr:cNvPr id="3407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623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220</xdr:row>
      <xdr:rowOff>0</xdr:rowOff>
    </xdr:from>
    <xdr:to>
      <xdr:col>0</xdr:col>
      <xdr:colOff>323850</xdr:colOff>
      <xdr:row>221</xdr:row>
      <xdr:rowOff>95250</xdr:rowOff>
    </xdr:to>
    <xdr:pic>
      <xdr:nvPicPr>
        <xdr:cNvPr id="3407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728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222</xdr:row>
      <xdr:rowOff>0</xdr:rowOff>
    </xdr:from>
    <xdr:to>
      <xdr:col>0</xdr:col>
      <xdr:colOff>323850</xdr:colOff>
      <xdr:row>223</xdr:row>
      <xdr:rowOff>95250</xdr:rowOff>
    </xdr:to>
    <xdr:pic>
      <xdr:nvPicPr>
        <xdr:cNvPr id="3407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052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224</xdr:row>
      <xdr:rowOff>0</xdr:rowOff>
    </xdr:from>
    <xdr:to>
      <xdr:col>0</xdr:col>
      <xdr:colOff>323850</xdr:colOff>
      <xdr:row>225</xdr:row>
      <xdr:rowOff>95250</xdr:rowOff>
    </xdr:to>
    <xdr:pic>
      <xdr:nvPicPr>
        <xdr:cNvPr id="3407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375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226</xdr:row>
      <xdr:rowOff>0</xdr:rowOff>
    </xdr:from>
    <xdr:to>
      <xdr:col>0</xdr:col>
      <xdr:colOff>323850</xdr:colOff>
      <xdr:row>227</xdr:row>
      <xdr:rowOff>95250</xdr:rowOff>
    </xdr:to>
    <xdr:pic>
      <xdr:nvPicPr>
        <xdr:cNvPr id="3407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699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228</xdr:row>
      <xdr:rowOff>0</xdr:rowOff>
    </xdr:from>
    <xdr:to>
      <xdr:col>0</xdr:col>
      <xdr:colOff>323850</xdr:colOff>
      <xdr:row>229</xdr:row>
      <xdr:rowOff>95250</xdr:rowOff>
    </xdr:to>
    <xdr:pic>
      <xdr:nvPicPr>
        <xdr:cNvPr id="3407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023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230</xdr:row>
      <xdr:rowOff>0</xdr:rowOff>
    </xdr:from>
    <xdr:to>
      <xdr:col>0</xdr:col>
      <xdr:colOff>323850</xdr:colOff>
      <xdr:row>231</xdr:row>
      <xdr:rowOff>104775</xdr:rowOff>
    </xdr:to>
    <xdr:pic>
      <xdr:nvPicPr>
        <xdr:cNvPr id="3407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347525"/>
          <a:ext cx="1905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232</xdr:row>
      <xdr:rowOff>0</xdr:rowOff>
    </xdr:from>
    <xdr:to>
      <xdr:col>0</xdr:col>
      <xdr:colOff>323850</xdr:colOff>
      <xdr:row>233</xdr:row>
      <xdr:rowOff>95250</xdr:rowOff>
    </xdr:to>
    <xdr:pic>
      <xdr:nvPicPr>
        <xdr:cNvPr id="3407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671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234</xdr:row>
      <xdr:rowOff>0</xdr:rowOff>
    </xdr:from>
    <xdr:to>
      <xdr:col>0</xdr:col>
      <xdr:colOff>323850</xdr:colOff>
      <xdr:row>235</xdr:row>
      <xdr:rowOff>123825</xdr:rowOff>
    </xdr:to>
    <xdr:pic>
      <xdr:nvPicPr>
        <xdr:cNvPr id="340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995225"/>
          <a:ext cx="19050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236</xdr:row>
      <xdr:rowOff>0</xdr:rowOff>
    </xdr:from>
    <xdr:to>
      <xdr:col>0</xdr:col>
      <xdr:colOff>323850</xdr:colOff>
      <xdr:row>237</xdr:row>
      <xdr:rowOff>95250</xdr:rowOff>
    </xdr:to>
    <xdr:pic>
      <xdr:nvPicPr>
        <xdr:cNvPr id="3407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319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238</xdr:row>
      <xdr:rowOff>0</xdr:rowOff>
    </xdr:from>
    <xdr:to>
      <xdr:col>0</xdr:col>
      <xdr:colOff>323850</xdr:colOff>
      <xdr:row>239</xdr:row>
      <xdr:rowOff>95250</xdr:rowOff>
    </xdr:to>
    <xdr:pic>
      <xdr:nvPicPr>
        <xdr:cNvPr id="3407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642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240</xdr:row>
      <xdr:rowOff>0</xdr:rowOff>
    </xdr:from>
    <xdr:to>
      <xdr:col>0</xdr:col>
      <xdr:colOff>323850</xdr:colOff>
      <xdr:row>241</xdr:row>
      <xdr:rowOff>95250</xdr:rowOff>
    </xdr:to>
    <xdr:pic>
      <xdr:nvPicPr>
        <xdr:cNvPr id="3407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966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242</xdr:row>
      <xdr:rowOff>0</xdr:rowOff>
    </xdr:from>
    <xdr:to>
      <xdr:col>0</xdr:col>
      <xdr:colOff>323850</xdr:colOff>
      <xdr:row>243</xdr:row>
      <xdr:rowOff>104775</xdr:rowOff>
    </xdr:to>
    <xdr:pic>
      <xdr:nvPicPr>
        <xdr:cNvPr id="3407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290625"/>
          <a:ext cx="1905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244</xdr:row>
      <xdr:rowOff>0</xdr:rowOff>
    </xdr:from>
    <xdr:to>
      <xdr:col>0</xdr:col>
      <xdr:colOff>323850</xdr:colOff>
      <xdr:row>245</xdr:row>
      <xdr:rowOff>95250</xdr:rowOff>
    </xdr:to>
    <xdr:pic>
      <xdr:nvPicPr>
        <xdr:cNvPr id="3407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614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246</xdr:row>
      <xdr:rowOff>0</xdr:rowOff>
    </xdr:from>
    <xdr:to>
      <xdr:col>0</xdr:col>
      <xdr:colOff>323850</xdr:colOff>
      <xdr:row>247</xdr:row>
      <xdr:rowOff>95250</xdr:rowOff>
    </xdr:to>
    <xdr:pic>
      <xdr:nvPicPr>
        <xdr:cNvPr id="3407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938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248</xdr:row>
      <xdr:rowOff>0</xdr:rowOff>
    </xdr:from>
    <xdr:to>
      <xdr:col>0</xdr:col>
      <xdr:colOff>323850</xdr:colOff>
      <xdr:row>249</xdr:row>
      <xdr:rowOff>95250</xdr:rowOff>
    </xdr:to>
    <xdr:pic>
      <xdr:nvPicPr>
        <xdr:cNvPr id="3407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262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250</xdr:row>
      <xdr:rowOff>0</xdr:rowOff>
    </xdr:from>
    <xdr:to>
      <xdr:col>0</xdr:col>
      <xdr:colOff>323850</xdr:colOff>
      <xdr:row>251</xdr:row>
      <xdr:rowOff>95250</xdr:rowOff>
    </xdr:to>
    <xdr:pic>
      <xdr:nvPicPr>
        <xdr:cNvPr id="3407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586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252</xdr:row>
      <xdr:rowOff>0</xdr:rowOff>
    </xdr:from>
    <xdr:to>
      <xdr:col>0</xdr:col>
      <xdr:colOff>323850</xdr:colOff>
      <xdr:row>253</xdr:row>
      <xdr:rowOff>104775</xdr:rowOff>
    </xdr:to>
    <xdr:pic>
      <xdr:nvPicPr>
        <xdr:cNvPr id="3407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909875"/>
          <a:ext cx="1905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254</xdr:row>
      <xdr:rowOff>0</xdr:rowOff>
    </xdr:from>
    <xdr:to>
      <xdr:col>0</xdr:col>
      <xdr:colOff>323850</xdr:colOff>
      <xdr:row>255</xdr:row>
      <xdr:rowOff>95250</xdr:rowOff>
    </xdr:to>
    <xdr:pic>
      <xdr:nvPicPr>
        <xdr:cNvPr id="3407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233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267</xdr:row>
      <xdr:rowOff>0</xdr:rowOff>
    </xdr:from>
    <xdr:to>
      <xdr:col>0</xdr:col>
      <xdr:colOff>323850</xdr:colOff>
      <xdr:row>268</xdr:row>
      <xdr:rowOff>95250</xdr:rowOff>
    </xdr:to>
    <xdr:pic>
      <xdr:nvPicPr>
        <xdr:cNvPr id="3407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338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269</xdr:row>
      <xdr:rowOff>0</xdr:rowOff>
    </xdr:from>
    <xdr:to>
      <xdr:col>0</xdr:col>
      <xdr:colOff>323850</xdr:colOff>
      <xdr:row>270</xdr:row>
      <xdr:rowOff>95250</xdr:rowOff>
    </xdr:to>
    <xdr:pic>
      <xdr:nvPicPr>
        <xdr:cNvPr id="3407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662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282</xdr:row>
      <xdr:rowOff>0</xdr:rowOff>
    </xdr:from>
    <xdr:to>
      <xdr:col>0</xdr:col>
      <xdr:colOff>323850</xdr:colOff>
      <xdr:row>283</xdr:row>
      <xdr:rowOff>95250</xdr:rowOff>
    </xdr:to>
    <xdr:pic>
      <xdr:nvPicPr>
        <xdr:cNvPr id="3407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767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284</xdr:row>
      <xdr:rowOff>0</xdr:rowOff>
    </xdr:from>
    <xdr:to>
      <xdr:col>0</xdr:col>
      <xdr:colOff>323850</xdr:colOff>
      <xdr:row>285</xdr:row>
      <xdr:rowOff>104775</xdr:rowOff>
    </xdr:to>
    <xdr:pic>
      <xdr:nvPicPr>
        <xdr:cNvPr id="3407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091475"/>
          <a:ext cx="1905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286</xdr:row>
      <xdr:rowOff>0</xdr:rowOff>
    </xdr:from>
    <xdr:to>
      <xdr:col>0</xdr:col>
      <xdr:colOff>323850</xdr:colOff>
      <xdr:row>287</xdr:row>
      <xdr:rowOff>95250</xdr:rowOff>
    </xdr:to>
    <xdr:pic>
      <xdr:nvPicPr>
        <xdr:cNvPr id="3407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415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288</xdr:row>
      <xdr:rowOff>0</xdr:rowOff>
    </xdr:from>
    <xdr:to>
      <xdr:col>0</xdr:col>
      <xdr:colOff>323850</xdr:colOff>
      <xdr:row>289</xdr:row>
      <xdr:rowOff>104775</xdr:rowOff>
    </xdr:to>
    <xdr:pic>
      <xdr:nvPicPr>
        <xdr:cNvPr id="3407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739175"/>
          <a:ext cx="1905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301</xdr:row>
      <xdr:rowOff>0</xdr:rowOff>
    </xdr:from>
    <xdr:to>
      <xdr:col>0</xdr:col>
      <xdr:colOff>323850</xdr:colOff>
      <xdr:row>302</xdr:row>
      <xdr:rowOff>95250</xdr:rowOff>
    </xdr:to>
    <xdr:pic>
      <xdr:nvPicPr>
        <xdr:cNvPr id="3407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844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303</xdr:row>
      <xdr:rowOff>0</xdr:rowOff>
    </xdr:from>
    <xdr:to>
      <xdr:col>0</xdr:col>
      <xdr:colOff>323850</xdr:colOff>
      <xdr:row>304</xdr:row>
      <xdr:rowOff>95250</xdr:rowOff>
    </xdr:to>
    <xdr:pic>
      <xdr:nvPicPr>
        <xdr:cNvPr id="3407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168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305</xdr:row>
      <xdr:rowOff>0</xdr:rowOff>
    </xdr:from>
    <xdr:to>
      <xdr:col>0</xdr:col>
      <xdr:colOff>323850</xdr:colOff>
      <xdr:row>306</xdr:row>
      <xdr:rowOff>95250</xdr:rowOff>
    </xdr:to>
    <xdr:pic>
      <xdr:nvPicPr>
        <xdr:cNvPr id="3407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491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307</xdr:row>
      <xdr:rowOff>0</xdr:rowOff>
    </xdr:from>
    <xdr:to>
      <xdr:col>0</xdr:col>
      <xdr:colOff>323850</xdr:colOff>
      <xdr:row>308</xdr:row>
      <xdr:rowOff>95250</xdr:rowOff>
    </xdr:to>
    <xdr:pic>
      <xdr:nvPicPr>
        <xdr:cNvPr id="340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815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309</xdr:row>
      <xdr:rowOff>0</xdr:rowOff>
    </xdr:from>
    <xdr:to>
      <xdr:col>0</xdr:col>
      <xdr:colOff>323850</xdr:colOff>
      <xdr:row>310</xdr:row>
      <xdr:rowOff>95250</xdr:rowOff>
    </xdr:to>
    <xdr:pic>
      <xdr:nvPicPr>
        <xdr:cNvPr id="3407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139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322</xdr:row>
      <xdr:rowOff>0</xdr:rowOff>
    </xdr:from>
    <xdr:to>
      <xdr:col>0</xdr:col>
      <xdr:colOff>323850</xdr:colOff>
      <xdr:row>323</xdr:row>
      <xdr:rowOff>95250</xdr:rowOff>
    </xdr:to>
    <xdr:pic>
      <xdr:nvPicPr>
        <xdr:cNvPr id="3407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244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324</xdr:row>
      <xdr:rowOff>0</xdr:rowOff>
    </xdr:from>
    <xdr:to>
      <xdr:col>0</xdr:col>
      <xdr:colOff>323850</xdr:colOff>
      <xdr:row>325</xdr:row>
      <xdr:rowOff>95250</xdr:rowOff>
    </xdr:to>
    <xdr:pic>
      <xdr:nvPicPr>
        <xdr:cNvPr id="340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568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326</xdr:row>
      <xdr:rowOff>0</xdr:rowOff>
    </xdr:from>
    <xdr:to>
      <xdr:col>0</xdr:col>
      <xdr:colOff>323850</xdr:colOff>
      <xdr:row>327</xdr:row>
      <xdr:rowOff>95250</xdr:rowOff>
    </xdr:to>
    <xdr:pic>
      <xdr:nvPicPr>
        <xdr:cNvPr id="3407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892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328</xdr:row>
      <xdr:rowOff>0</xdr:rowOff>
    </xdr:from>
    <xdr:to>
      <xdr:col>0</xdr:col>
      <xdr:colOff>323850</xdr:colOff>
      <xdr:row>329</xdr:row>
      <xdr:rowOff>95250</xdr:rowOff>
    </xdr:to>
    <xdr:pic>
      <xdr:nvPicPr>
        <xdr:cNvPr id="3407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216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330</xdr:row>
      <xdr:rowOff>0</xdr:rowOff>
    </xdr:from>
    <xdr:to>
      <xdr:col>0</xdr:col>
      <xdr:colOff>323850</xdr:colOff>
      <xdr:row>331</xdr:row>
      <xdr:rowOff>95250</xdr:rowOff>
    </xdr:to>
    <xdr:pic>
      <xdr:nvPicPr>
        <xdr:cNvPr id="3407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540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332</xdr:row>
      <xdr:rowOff>0</xdr:rowOff>
    </xdr:from>
    <xdr:to>
      <xdr:col>0</xdr:col>
      <xdr:colOff>323850</xdr:colOff>
      <xdr:row>333</xdr:row>
      <xdr:rowOff>95250</xdr:rowOff>
    </xdr:to>
    <xdr:pic>
      <xdr:nvPicPr>
        <xdr:cNvPr id="3407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863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334</xdr:row>
      <xdr:rowOff>0</xdr:rowOff>
    </xdr:from>
    <xdr:to>
      <xdr:col>0</xdr:col>
      <xdr:colOff>323850</xdr:colOff>
      <xdr:row>335</xdr:row>
      <xdr:rowOff>95250</xdr:rowOff>
    </xdr:to>
    <xdr:pic>
      <xdr:nvPicPr>
        <xdr:cNvPr id="3407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187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336</xdr:row>
      <xdr:rowOff>0</xdr:rowOff>
    </xdr:from>
    <xdr:to>
      <xdr:col>0</xdr:col>
      <xdr:colOff>323850</xdr:colOff>
      <xdr:row>337</xdr:row>
      <xdr:rowOff>95250</xdr:rowOff>
    </xdr:to>
    <xdr:pic>
      <xdr:nvPicPr>
        <xdr:cNvPr id="3407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511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338</xdr:row>
      <xdr:rowOff>0</xdr:rowOff>
    </xdr:from>
    <xdr:to>
      <xdr:col>0</xdr:col>
      <xdr:colOff>323850</xdr:colOff>
      <xdr:row>339</xdr:row>
      <xdr:rowOff>95250</xdr:rowOff>
    </xdr:to>
    <xdr:pic>
      <xdr:nvPicPr>
        <xdr:cNvPr id="3407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835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340</xdr:row>
      <xdr:rowOff>0</xdr:rowOff>
    </xdr:from>
    <xdr:to>
      <xdr:col>0</xdr:col>
      <xdr:colOff>323850</xdr:colOff>
      <xdr:row>341</xdr:row>
      <xdr:rowOff>95250</xdr:rowOff>
    </xdr:to>
    <xdr:pic>
      <xdr:nvPicPr>
        <xdr:cNvPr id="3407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5159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342</xdr:row>
      <xdr:rowOff>0</xdr:rowOff>
    </xdr:from>
    <xdr:to>
      <xdr:col>0</xdr:col>
      <xdr:colOff>323850</xdr:colOff>
      <xdr:row>343</xdr:row>
      <xdr:rowOff>95250</xdr:rowOff>
    </xdr:to>
    <xdr:pic>
      <xdr:nvPicPr>
        <xdr:cNvPr id="3407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5483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344</xdr:row>
      <xdr:rowOff>0</xdr:rowOff>
    </xdr:from>
    <xdr:to>
      <xdr:col>0</xdr:col>
      <xdr:colOff>323850</xdr:colOff>
      <xdr:row>345</xdr:row>
      <xdr:rowOff>95250</xdr:rowOff>
    </xdr:to>
    <xdr:pic>
      <xdr:nvPicPr>
        <xdr:cNvPr id="3407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5806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346</xdr:row>
      <xdr:rowOff>0</xdr:rowOff>
    </xdr:from>
    <xdr:to>
      <xdr:col>0</xdr:col>
      <xdr:colOff>323850</xdr:colOff>
      <xdr:row>347</xdr:row>
      <xdr:rowOff>95250</xdr:rowOff>
    </xdr:to>
    <xdr:pic>
      <xdr:nvPicPr>
        <xdr:cNvPr id="3407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130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348</xdr:row>
      <xdr:rowOff>0</xdr:rowOff>
    </xdr:from>
    <xdr:to>
      <xdr:col>0</xdr:col>
      <xdr:colOff>323850</xdr:colOff>
      <xdr:row>349</xdr:row>
      <xdr:rowOff>95250</xdr:rowOff>
    </xdr:to>
    <xdr:pic>
      <xdr:nvPicPr>
        <xdr:cNvPr id="3407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454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350</xdr:row>
      <xdr:rowOff>0</xdr:rowOff>
    </xdr:from>
    <xdr:to>
      <xdr:col>0</xdr:col>
      <xdr:colOff>323850</xdr:colOff>
      <xdr:row>351</xdr:row>
      <xdr:rowOff>95250</xdr:rowOff>
    </xdr:to>
    <xdr:pic>
      <xdr:nvPicPr>
        <xdr:cNvPr id="3407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778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352</xdr:row>
      <xdr:rowOff>0</xdr:rowOff>
    </xdr:from>
    <xdr:to>
      <xdr:col>0</xdr:col>
      <xdr:colOff>323850</xdr:colOff>
      <xdr:row>353</xdr:row>
      <xdr:rowOff>95250</xdr:rowOff>
    </xdr:to>
    <xdr:pic>
      <xdr:nvPicPr>
        <xdr:cNvPr id="3407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102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354</xdr:row>
      <xdr:rowOff>0</xdr:rowOff>
    </xdr:from>
    <xdr:to>
      <xdr:col>0</xdr:col>
      <xdr:colOff>323850</xdr:colOff>
      <xdr:row>355</xdr:row>
      <xdr:rowOff>95250</xdr:rowOff>
    </xdr:to>
    <xdr:pic>
      <xdr:nvPicPr>
        <xdr:cNvPr id="3407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426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356</xdr:row>
      <xdr:rowOff>0</xdr:rowOff>
    </xdr:from>
    <xdr:to>
      <xdr:col>0</xdr:col>
      <xdr:colOff>323850</xdr:colOff>
      <xdr:row>357</xdr:row>
      <xdr:rowOff>95250</xdr:rowOff>
    </xdr:to>
    <xdr:pic>
      <xdr:nvPicPr>
        <xdr:cNvPr id="3407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750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358</xdr:row>
      <xdr:rowOff>0</xdr:rowOff>
    </xdr:from>
    <xdr:to>
      <xdr:col>0</xdr:col>
      <xdr:colOff>323850</xdr:colOff>
      <xdr:row>359</xdr:row>
      <xdr:rowOff>95250</xdr:rowOff>
    </xdr:to>
    <xdr:pic>
      <xdr:nvPicPr>
        <xdr:cNvPr id="3407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073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360</xdr:row>
      <xdr:rowOff>0</xdr:rowOff>
    </xdr:from>
    <xdr:to>
      <xdr:col>0</xdr:col>
      <xdr:colOff>323850</xdr:colOff>
      <xdr:row>361</xdr:row>
      <xdr:rowOff>95250</xdr:rowOff>
    </xdr:to>
    <xdr:pic>
      <xdr:nvPicPr>
        <xdr:cNvPr id="3407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397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362</xdr:row>
      <xdr:rowOff>0</xdr:rowOff>
    </xdr:from>
    <xdr:to>
      <xdr:col>0</xdr:col>
      <xdr:colOff>323850</xdr:colOff>
      <xdr:row>363</xdr:row>
      <xdr:rowOff>95250</xdr:rowOff>
    </xdr:to>
    <xdr:pic>
      <xdr:nvPicPr>
        <xdr:cNvPr id="3407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721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364</xdr:row>
      <xdr:rowOff>0</xdr:rowOff>
    </xdr:from>
    <xdr:to>
      <xdr:col>0</xdr:col>
      <xdr:colOff>323850</xdr:colOff>
      <xdr:row>365</xdr:row>
      <xdr:rowOff>95250</xdr:rowOff>
    </xdr:to>
    <xdr:pic>
      <xdr:nvPicPr>
        <xdr:cNvPr id="3407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045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366</xdr:row>
      <xdr:rowOff>0</xdr:rowOff>
    </xdr:from>
    <xdr:to>
      <xdr:col>0</xdr:col>
      <xdr:colOff>323850</xdr:colOff>
      <xdr:row>367</xdr:row>
      <xdr:rowOff>95250</xdr:rowOff>
    </xdr:to>
    <xdr:pic>
      <xdr:nvPicPr>
        <xdr:cNvPr id="3407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369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368</xdr:row>
      <xdr:rowOff>0</xdr:rowOff>
    </xdr:from>
    <xdr:to>
      <xdr:col>0</xdr:col>
      <xdr:colOff>323850</xdr:colOff>
      <xdr:row>369</xdr:row>
      <xdr:rowOff>95250</xdr:rowOff>
    </xdr:to>
    <xdr:pic>
      <xdr:nvPicPr>
        <xdr:cNvPr id="3407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693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370</xdr:row>
      <xdr:rowOff>0</xdr:rowOff>
    </xdr:from>
    <xdr:to>
      <xdr:col>0</xdr:col>
      <xdr:colOff>323850</xdr:colOff>
      <xdr:row>371</xdr:row>
      <xdr:rowOff>95250</xdr:rowOff>
    </xdr:to>
    <xdr:pic>
      <xdr:nvPicPr>
        <xdr:cNvPr id="3407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017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372</xdr:row>
      <xdr:rowOff>0</xdr:rowOff>
    </xdr:from>
    <xdr:to>
      <xdr:col>0</xdr:col>
      <xdr:colOff>323850</xdr:colOff>
      <xdr:row>373</xdr:row>
      <xdr:rowOff>95250</xdr:rowOff>
    </xdr:to>
    <xdr:pic>
      <xdr:nvPicPr>
        <xdr:cNvPr id="3407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340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374</xdr:row>
      <xdr:rowOff>0</xdr:rowOff>
    </xdr:from>
    <xdr:to>
      <xdr:col>0</xdr:col>
      <xdr:colOff>323850</xdr:colOff>
      <xdr:row>375</xdr:row>
      <xdr:rowOff>95250</xdr:rowOff>
    </xdr:to>
    <xdr:pic>
      <xdr:nvPicPr>
        <xdr:cNvPr id="340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664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376</xdr:row>
      <xdr:rowOff>0</xdr:rowOff>
    </xdr:from>
    <xdr:to>
      <xdr:col>0</xdr:col>
      <xdr:colOff>323850</xdr:colOff>
      <xdr:row>377</xdr:row>
      <xdr:rowOff>95250</xdr:rowOff>
    </xdr:to>
    <xdr:pic>
      <xdr:nvPicPr>
        <xdr:cNvPr id="3407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988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378</xdr:row>
      <xdr:rowOff>0</xdr:rowOff>
    </xdr:from>
    <xdr:to>
      <xdr:col>0</xdr:col>
      <xdr:colOff>323850</xdr:colOff>
      <xdr:row>379</xdr:row>
      <xdr:rowOff>95250</xdr:rowOff>
    </xdr:to>
    <xdr:pic>
      <xdr:nvPicPr>
        <xdr:cNvPr id="3407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312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380</xdr:row>
      <xdr:rowOff>0</xdr:rowOff>
    </xdr:from>
    <xdr:to>
      <xdr:col>0</xdr:col>
      <xdr:colOff>323850</xdr:colOff>
      <xdr:row>381</xdr:row>
      <xdr:rowOff>95250</xdr:rowOff>
    </xdr:to>
    <xdr:pic>
      <xdr:nvPicPr>
        <xdr:cNvPr id="3407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636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382</xdr:row>
      <xdr:rowOff>0</xdr:rowOff>
    </xdr:from>
    <xdr:to>
      <xdr:col>0</xdr:col>
      <xdr:colOff>323850</xdr:colOff>
      <xdr:row>383</xdr:row>
      <xdr:rowOff>95250</xdr:rowOff>
    </xdr:to>
    <xdr:pic>
      <xdr:nvPicPr>
        <xdr:cNvPr id="3407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960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384</xdr:row>
      <xdr:rowOff>0</xdr:rowOff>
    </xdr:from>
    <xdr:to>
      <xdr:col>0</xdr:col>
      <xdr:colOff>323850</xdr:colOff>
      <xdr:row>385</xdr:row>
      <xdr:rowOff>95250</xdr:rowOff>
    </xdr:to>
    <xdr:pic>
      <xdr:nvPicPr>
        <xdr:cNvPr id="3407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283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386</xdr:row>
      <xdr:rowOff>0</xdr:rowOff>
    </xdr:from>
    <xdr:to>
      <xdr:col>0</xdr:col>
      <xdr:colOff>323850</xdr:colOff>
      <xdr:row>387</xdr:row>
      <xdr:rowOff>95250</xdr:rowOff>
    </xdr:to>
    <xdr:pic>
      <xdr:nvPicPr>
        <xdr:cNvPr id="3407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607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388</xdr:row>
      <xdr:rowOff>0</xdr:rowOff>
    </xdr:from>
    <xdr:to>
      <xdr:col>0</xdr:col>
      <xdr:colOff>323850</xdr:colOff>
      <xdr:row>389</xdr:row>
      <xdr:rowOff>95250</xdr:rowOff>
    </xdr:to>
    <xdr:pic>
      <xdr:nvPicPr>
        <xdr:cNvPr id="3407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931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390</xdr:row>
      <xdr:rowOff>0</xdr:rowOff>
    </xdr:from>
    <xdr:to>
      <xdr:col>0</xdr:col>
      <xdr:colOff>323850</xdr:colOff>
      <xdr:row>391</xdr:row>
      <xdr:rowOff>95250</xdr:rowOff>
    </xdr:to>
    <xdr:pic>
      <xdr:nvPicPr>
        <xdr:cNvPr id="3407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255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392</xdr:row>
      <xdr:rowOff>0</xdr:rowOff>
    </xdr:from>
    <xdr:to>
      <xdr:col>0</xdr:col>
      <xdr:colOff>323850</xdr:colOff>
      <xdr:row>393</xdr:row>
      <xdr:rowOff>95250</xdr:rowOff>
    </xdr:to>
    <xdr:pic>
      <xdr:nvPicPr>
        <xdr:cNvPr id="3407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579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394</xdr:row>
      <xdr:rowOff>0</xdr:rowOff>
    </xdr:from>
    <xdr:to>
      <xdr:col>0</xdr:col>
      <xdr:colOff>323850</xdr:colOff>
      <xdr:row>395</xdr:row>
      <xdr:rowOff>95250</xdr:rowOff>
    </xdr:to>
    <xdr:pic>
      <xdr:nvPicPr>
        <xdr:cNvPr id="3407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903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396</xdr:row>
      <xdr:rowOff>0</xdr:rowOff>
    </xdr:from>
    <xdr:to>
      <xdr:col>0</xdr:col>
      <xdr:colOff>323850</xdr:colOff>
      <xdr:row>397</xdr:row>
      <xdr:rowOff>95250</xdr:rowOff>
    </xdr:to>
    <xdr:pic>
      <xdr:nvPicPr>
        <xdr:cNvPr id="3407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227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398</xdr:row>
      <xdr:rowOff>0</xdr:rowOff>
    </xdr:from>
    <xdr:to>
      <xdr:col>0</xdr:col>
      <xdr:colOff>323850</xdr:colOff>
      <xdr:row>399</xdr:row>
      <xdr:rowOff>95250</xdr:rowOff>
    </xdr:to>
    <xdr:pic>
      <xdr:nvPicPr>
        <xdr:cNvPr id="3407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550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400</xdr:row>
      <xdr:rowOff>0</xdr:rowOff>
    </xdr:from>
    <xdr:to>
      <xdr:col>0</xdr:col>
      <xdr:colOff>323850</xdr:colOff>
      <xdr:row>401</xdr:row>
      <xdr:rowOff>95250</xdr:rowOff>
    </xdr:to>
    <xdr:pic>
      <xdr:nvPicPr>
        <xdr:cNvPr id="3407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874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402</xdr:row>
      <xdr:rowOff>0</xdr:rowOff>
    </xdr:from>
    <xdr:to>
      <xdr:col>0</xdr:col>
      <xdr:colOff>323850</xdr:colOff>
      <xdr:row>403</xdr:row>
      <xdr:rowOff>95250</xdr:rowOff>
    </xdr:to>
    <xdr:pic>
      <xdr:nvPicPr>
        <xdr:cNvPr id="3407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198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404</xdr:row>
      <xdr:rowOff>0</xdr:rowOff>
    </xdr:from>
    <xdr:to>
      <xdr:col>0</xdr:col>
      <xdr:colOff>323850</xdr:colOff>
      <xdr:row>405</xdr:row>
      <xdr:rowOff>95250</xdr:rowOff>
    </xdr:to>
    <xdr:pic>
      <xdr:nvPicPr>
        <xdr:cNvPr id="3407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522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406</xdr:row>
      <xdr:rowOff>0</xdr:rowOff>
    </xdr:from>
    <xdr:to>
      <xdr:col>0</xdr:col>
      <xdr:colOff>323850</xdr:colOff>
      <xdr:row>407</xdr:row>
      <xdr:rowOff>95250</xdr:rowOff>
    </xdr:to>
    <xdr:pic>
      <xdr:nvPicPr>
        <xdr:cNvPr id="3407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846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408</xdr:row>
      <xdr:rowOff>0</xdr:rowOff>
    </xdr:from>
    <xdr:to>
      <xdr:col>0</xdr:col>
      <xdr:colOff>323850</xdr:colOff>
      <xdr:row>409</xdr:row>
      <xdr:rowOff>95250</xdr:rowOff>
    </xdr:to>
    <xdr:pic>
      <xdr:nvPicPr>
        <xdr:cNvPr id="3407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170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410</xdr:row>
      <xdr:rowOff>0</xdr:rowOff>
    </xdr:from>
    <xdr:to>
      <xdr:col>0</xdr:col>
      <xdr:colOff>323850</xdr:colOff>
      <xdr:row>411</xdr:row>
      <xdr:rowOff>95250</xdr:rowOff>
    </xdr:to>
    <xdr:pic>
      <xdr:nvPicPr>
        <xdr:cNvPr id="3407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494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412</xdr:row>
      <xdr:rowOff>0</xdr:rowOff>
    </xdr:from>
    <xdr:to>
      <xdr:col>0</xdr:col>
      <xdr:colOff>323850</xdr:colOff>
      <xdr:row>413</xdr:row>
      <xdr:rowOff>95250</xdr:rowOff>
    </xdr:to>
    <xdr:pic>
      <xdr:nvPicPr>
        <xdr:cNvPr id="3407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817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414</xdr:row>
      <xdr:rowOff>0</xdr:rowOff>
    </xdr:from>
    <xdr:to>
      <xdr:col>0</xdr:col>
      <xdr:colOff>323850</xdr:colOff>
      <xdr:row>415</xdr:row>
      <xdr:rowOff>95250</xdr:rowOff>
    </xdr:to>
    <xdr:pic>
      <xdr:nvPicPr>
        <xdr:cNvPr id="3407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141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416</xdr:row>
      <xdr:rowOff>0</xdr:rowOff>
    </xdr:from>
    <xdr:to>
      <xdr:col>0</xdr:col>
      <xdr:colOff>323850</xdr:colOff>
      <xdr:row>417</xdr:row>
      <xdr:rowOff>95250</xdr:rowOff>
    </xdr:to>
    <xdr:pic>
      <xdr:nvPicPr>
        <xdr:cNvPr id="3407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465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418</xdr:row>
      <xdr:rowOff>0</xdr:rowOff>
    </xdr:from>
    <xdr:to>
      <xdr:col>0</xdr:col>
      <xdr:colOff>323850</xdr:colOff>
      <xdr:row>419</xdr:row>
      <xdr:rowOff>95250</xdr:rowOff>
    </xdr:to>
    <xdr:pic>
      <xdr:nvPicPr>
        <xdr:cNvPr id="3407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789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420</xdr:row>
      <xdr:rowOff>0</xdr:rowOff>
    </xdr:from>
    <xdr:to>
      <xdr:col>0</xdr:col>
      <xdr:colOff>323850</xdr:colOff>
      <xdr:row>421</xdr:row>
      <xdr:rowOff>95250</xdr:rowOff>
    </xdr:to>
    <xdr:pic>
      <xdr:nvPicPr>
        <xdr:cNvPr id="3407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113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422</xdr:row>
      <xdr:rowOff>0</xdr:rowOff>
    </xdr:from>
    <xdr:to>
      <xdr:col>0</xdr:col>
      <xdr:colOff>323850</xdr:colOff>
      <xdr:row>423</xdr:row>
      <xdr:rowOff>95250</xdr:rowOff>
    </xdr:to>
    <xdr:pic>
      <xdr:nvPicPr>
        <xdr:cNvPr id="3407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437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424</xdr:row>
      <xdr:rowOff>0</xdr:rowOff>
    </xdr:from>
    <xdr:to>
      <xdr:col>0</xdr:col>
      <xdr:colOff>323850</xdr:colOff>
      <xdr:row>425</xdr:row>
      <xdr:rowOff>95250</xdr:rowOff>
    </xdr:to>
    <xdr:pic>
      <xdr:nvPicPr>
        <xdr:cNvPr id="3407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760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426</xdr:row>
      <xdr:rowOff>0</xdr:rowOff>
    </xdr:from>
    <xdr:to>
      <xdr:col>0</xdr:col>
      <xdr:colOff>323850</xdr:colOff>
      <xdr:row>427</xdr:row>
      <xdr:rowOff>95250</xdr:rowOff>
    </xdr:to>
    <xdr:pic>
      <xdr:nvPicPr>
        <xdr:cNvPr id="3407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084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428</xdr:row>
      <xdr:rowOff>0</xdr:rowOff>
    </xdr:from>
    <xdr:to>
      <xdr:col>0</xdr:col>
      <xdr:colOff>323850</xdr:colOff>
      <xdr:row>429</xdr:row>
      <xdr:rowOff>95250</xdr:rowOff>
    </xdr:to>
    <xdr:pic>
      <xdr:nvPicPr>
        <xdr:cNvPr id="3407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408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430</xdr:row>
      <xdr:rowOff>0</xdr:rowOff>
    </xdr:from>
    <xdr:to>
      <xdr:col>0</xdr:col>
      <xdr:colOff>323850</xdr:colOff>
      <xdr:row>431</xdr:row>
      <xdr:rowOff>95250</xdr:rowOff>
    </xdr:to>
    <xdr:pic>
      <xdr:nvPicPr>
        <xdr:cNvPr id="3407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732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432</xdr:row>
      <xdr:rowOff>0</xdr:rowOff>
    </xdr:from>
    <xdr:to>
      <xdr:col>0</xdr:col>
      <xdr:colOff>323850</xdr:colOff>
      <xdr:row>433</xdr:row>
      <xdr:rowOff>95250</xdr:rowOff>
    </xdr:to>
    <xdr:pic>
      <xdr:nvPicPr>
        <xdr:cNvPr id="3407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056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434</xdr:row>
      <xdr:rowOff>0</xdr:rowOff>
    </xdr:from>
    <xdr:to>
      <xdr:col>0</xdr:col>
      <xdr:colOff>323850</xdr:colOff>
      <xdr:row>435</xdr:row>
      <xdr:rowOff>95250</xdr:rowOff>
    </xdr:to>
    <xdr:pic>
      <xdr:nvPicPr>
        <xdr:cNvPr id="3407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380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436</xdr:row>
      <xdr:rowOff>0</xdr:rowOff>
    </xdr:from>
    <xdr:to>
      <xdr:col>0</xdr:col>
      <xdr:colOff>323850</xdr:colOff>
      <xdr:row>437</xdr:row>
      <xdr:rowOff>95250</xdr:rowOff>
    </xdr:to>
    <xdr:pic>
      <xdr:nvPicPr>
        <xdr:cNvPr id="3408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704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438</xdr:row>
      <xdr:rowOff>0</xdr:rowOff>
    </xdr:from>
    <xdr:to>
      <xdr:col>0</xdr:col>
      <xdr:colOff>323850</xdr:colOff>
      <xdr:row>439</xdr:row>
      <xdr:rowOff>95250</xdr:rowOff>
    </xdr:to>
    <xdr:pic>
      <xdr:nvPicPr>
        <xdr:cNvPr id="3408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027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440</xdr:row>
      <xdr:rowOff>0</xdr:rowOff>
    </xdr:from>
    <xdr:to>
      <xdr:col>0</xdr:col>
      <xdr:colOff>323850</xdr:colOff>
      <xdr:row>441</xdr:row>
      <xdr:rowOff>95250</xdr:rowOff>
    </xdr:to>
    <xdr:pic>
      <xdr:nvPicPr>
        <xdr:cNvPr id="3408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351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453</xdr:row>
      <xdr:rowOff>0</xdr:rowOff>
    </xdr:from>
    <xdr:to>
      <xdr:col>0</xdr:col>
      <xdr:colOff>323850</xdr:colOff>
      <xdr:row>454</xdr:row>
      <xdr:rowOff>95250</xdr:rowOff>
    </xdr:to>
    <xdr:pic>
      <xdr:nvPicPr>
        <xdr:cNvPr id="3408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456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455</xdr:row>
      <xdr:rowOff>0</xdr:rowOff>
    </xdr:from>
    <xdr:to>
      <xdr:col>0</xdr:col>
      <xdr:colOff>323850</xdr:colOff>
      <xdr:row>456</xdr:row>
      <xdr:rowOff>95250</xdr:rowOff>
    </xdr:to>
    <xdr:pic>
      <xdr:nvPicPr>
        <xdr:cNvPr id="3408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780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457</xdr:row>
      <xdr:rowOff>0</xdr:rowOff>
    </xdr:from>
    <xdr:to>
      <xdr:col>0</xdr:col>
      <xdr:colOff>323850</xdr:colOff>
      <xdr:row>458</xdr:row>
      <xdr:rowOff>95250</xdr:rowOff>
    </xdr:to>
    <xdr:pic>
      <xdr:nvPicPr>
        <xdr:cNvPr id="3408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104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459</xdr:row>
      <xdr:rowOff>0</xdr:rowOff>
    </xdr:from>
    <xdr:to>
      <xdr:col>0</xdr:col>
      <xdr:colOff>323850</xdr:colOff>
      <xdr:row>460</xdr:row>
      <xdr:rowOff>95250</xdr:rowOff>
    </xdr:to>
    <xdr:pic>
      <xdr:nvPicPr>
        <xdr:cNvPr id="3408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428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461</xdr:row>
      <xdr:rowOff>0</xdr:rowOff>
    </xdr:from>
    <xdr:to>
      <xdr:col>0</xdr:col>
      <xdr:colOff>323850</xdr:colOff>
      <xdr:row>462</xdr:row>
      <xdr:rowOff>95250</xdr:rowOff>
    </xdr:to>
    <xdr:pic>
      <xdr:nvPicPr>
        <xdr:cNvPr id="3408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752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463</xdr:row>
      <xdr:rowOff>0</xdr:rowOff>
    </xdr:from>
    <xdr:to>
      <xdr:col>0</xdr:col>
      <xdr:colOff>323850</xdr:colOff>
      <xdr:row>464</xdr:row>
      <xdr:rowOff>95250</xdr:rowOff>
    </xdr:to>
    <xdr:pic>
      <xdr:nvPicPr>
        <xdr:cNvPr id="3408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076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465</xdr:row>
      <xdr:rowOff>0</xdr:rowOff>
    </xdr:from>
    <xdr:to>
      <xdr:col>0</xdr:col>
      <xdr:colOff>323850</xdr:colOff>
      <xdr:row>466</xdr:row>
      <xdr:rowOff>95250</xdr:rowOff>
    </xdr:to>
    <xdr:pic>
      <xdr:nvPicPr>
        <xdr:cNvPr id="3408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399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467</xdr:row>
      <xdr:rowOff>0</xdr:rowOff>
    </xdr:from>
    <xdr:to>
      <xdr:col>0</xdr:col>
      <xdr:colOff>323850</xdr:colOff>
      <xdr:row>468</xdr:row>
      <xdr:rowOff>95250</xdr:rowOff>
    </xdr:to>
    <xdr:pic>
      <xdr:nvPicPr>
        <xdr:cNvPr id="3408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723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469</xdr:row>
      <xdr:rowOff>0</xdr:rowOff>
    </xdr:from>
    <xdr:to>
      <xdr:col>0</xdr:col>
      <xdr:colOff>323850</xdr:colOff>
      <xdr:row>470</xdr:row>
      <xdr:rowOff>95250</xdr:rowOff>
    </xdr:to>
    <xdr:pic>
      <xdr:nvPicPr>
        <xdr:cNvPr id="3408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047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471</xdr:row>
      <xdr:rowOff>0</xdr:rowOff>
    </xdr:from>
    <xdr:to>
      <xdr:col>0</xdr:col>
      <xdr:colOff>323850</xdr:colOff>
      <xdr:row>472</xdr:row>
      <xdr:rowOff>95250</xdr:rowOff>
    </xdr:to>
    <xdr:pic>
      <xdr:nvPicPr>
        <xdr:cNvPr id="3408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371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473</xdr:row>
      <xdr:rowOff>0</xdr:rowOff>
    </xdr:from>
    <xdr:to>
      <xdr:col>0</xdr:col>
      <xdr:colOff>323850</xdr:colOff>
      <xdr:row>474</xdr:row>
      <xdr:rowOff>95250</xdr:rowOff>
    </xdr:to>
    <xdr:pic>
      <xdr:nvPicPr>
        <xdr:cNvPr id="3408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695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475</xdr:row>
      <xdr:rowOff>0</xdr:rowOff>
    </xdr:from>
    <xdr:to>
      <xdr:col>0</xdr:col>
      <xdr:colOff>323850</xdr:colOff>
      <xdr:row>476</xdr:row>
      <xdr:rowOff>95250</xdr:rowOff>
    </xdr:to>
    <xdr:pic>
      <xdr:nvPicPr>
        <xdr:cNvPr id="3408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019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477</xdr:row>
      <xdr:rowOff>0</xdr:rowOff>
    </xdr:from>
    <xdr:to>
      <xdr:col>0</xdr:col>
      <xdr:colOff>323850</xdr:colOff>
      <xdr:row>478</xdr:row>
      <xdr:rowOff>95250</xdr:rowOff>
    </xdr:to>
    <xdr:pic>
      <xdr:nvPicPr>
        <xdr:cNvPr id="3408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343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479</xdr:row>
      <xdr:rowOff>0</xdr:rowOff>
    </xdr:from>
    <xdr:to>
      <xdr:col>0</xdr:col>
      <xdr:colOff>323850</xdr:colOff>
      <xdr:row>480</xdr:row>
      <xdr:rowOff>95250</xdr:rowOff>
    </xdr:to>
    <xdr:pic>
      <xdr:nvPicPr>
        <xdr:cNvPr id="3408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666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481</xdr:row>
      <xdr:rowOff>0</xdr:rowOff>
    </xdr:from>
    <xdr:to>
      <xdr:col>0</xdr:col>
      <xdr:colOff>323850</xdr:colOff>
      <xdr:row>482</xdr:row>
      <xdr:rowOff>95250</xdr:rowOff>
    </xdr:to>
    <xdr:pic>
      <xdr:nvPicPr>
        <xdr:cNvPr id="3408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990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483</xdr:row>
      <xdr:rowOff>0</xdr:rowOff>
    </xdr:from>
    <xdr:to>
      <xdr:col>0</xdr:col>
      <xdr:colOff>323850</xdr:colOff>
      <xdr:row>484</xdr:row>
      <xdr:rowOff>95250</xdr:rowOff>
    </xdr:to>
    <xdr:pic>
      <xdr:nvPicPr>
        <xdr:cNvPr id="3408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314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485</xdr:row>
      <xdr:rowOff>0</xdr:rowOff>
    </xdr:from>
    <xdr:to>
      <xdr:col>0</xdr:col>
      <xdr:colOff>323850</xdr:colOff>
      <xdr:row>486</xdr:row>
      <xdr:rowOff>95250</xdr:rowOff>
    </xdr:to>
    <xdr:pic>
      <xdr:nvPicPr>
        <xdr:cNvPr id="3408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638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487</xdr:row>
      <xdr:rowOff>0</xdr:rowOff>
    </xdr:from>
    <xdr:to>
      <xdr:col>0</xdr:col>
      <xdr:colOff>323850</xdr:colOff>
      <xdr:row>488</xdr:row>
      <xdr:rowOff>95250</xdr:rowOff>
    </xdr:to>
    <xdr:pic>
      <xdr:nvPicPr>
        <xdr:cNvPr id="3408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962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500</xdr:row>
      <xdr:rowOff>0</xdr:rowOff>
    </xdr:from>
    <xdr:to>
      <xdr:col>0</xdr:col>
      <xdr:colOff>323850</xdr:colOff>
      <xdr:row>501</xdr:row>
      <xdr:rowOff>95250</xdr:rowOff>
    </xdr:to>
    <xdr:pic>
      <xdr:nvPicPr>
        <xdr:cNvPr id="3408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067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502</xdr:row>
      <xdr:rowOff>0</xdr:rowOff>
    </xdr:from>
    <xdr:to>
      <xdr:col>0</xdr:col>
      <xdr:colOff>323850</xdr:colOff>
      <xdr:row>503</xdr:row>
      <xdr:rowOff>95250</xdr:rowOff>
    </xdr:to>
    <xdr:pic>
      <xdr:nvPicPr>
        <xdr:cNvPr id="3408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391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504</xdr:row>
      <xdr:rowOff>0</xdr:rowOff>
    </xdr:from>
    <xdr:to>
      <xdr:col>0</xdr:col>
      <xdr:colOff>323850</xdr:colOff>
      <xdr:row>505</xdr:row>
      <xdr:rowOff>95250</xdr:rowOff>
    </xdr:to>
    <xdr:pic>
      <xdr:nvPicPr>
        <xdr:cNvPr id="3408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714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506</xdr:row>
      <xdr:rowOff>0</xdr:rowOff>
    </xdr:from>
    <xdr:to>
      <xdr:col>0</xdr:col>
      <xdr:colOff>323850</xdr:colOff>
      <xdr:row>507</xdr:row>
      <xdr:rowOff>95250</xdr:rowOff>
    </xdr:to>
    <xdr:pic>
      <xdr:nvPicPr>
        <xdr:cNvPr id="3408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038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508</xdr:row>
      <xdr:rowOff>0</xdr:rowOff>
    </xdr:from>
    <xdr:to>
      <xdr:col>0</xdr:col>
      <xdr:colOff>323850</xdr:colOff>
      <xdr:row>509</xdr:row>
      <xdr:rowOff>95250</xdr:rowOff>
    </xdr:to>
    <xdr:pic>
      <xdr:nvPicPr>
        <xdr:cNvPr id="3408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362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510</xdr:row>
      <xdr:rowOff>0</xdr:rowOff>
    </xdr:from>
    <xdr:to>
      <xdr:col>0</xdr:col>
      <xdr:colOff>323850</xdr:colOff>
      <xdr:row>511</xdr:row>
      <xdr:rowOff>95250</xdr:rowOff>
    </xdr:to>
    <xdr:pic>
      <xdr:nvPicPr>
        <xdr:cNvPr id="3408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686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512</xdr:row>
      <xdr:rowOff>0</xdr:rowOff>
    </xdr:from>
    <xdr:to>
      <xdr:col>0</xdr:col>
      <xdr:colOff>323850</xdr:colOff>
      <xdr:row>513</xdr:row>
      <xdr:rowOff>95250</xdr:rowOff>
    </xdr:to>
    <xdr:pic>
      <xdr:nvPicPr>
        <xdr:cNvPr id="3408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010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514</xdr:row>
      <xdr:rowOff>0</xdr:rowOff>
    </xdr:from>
    <xdr:to>
      <xdr:col>0</xdr:col>
      <xdr:colOff>323850</xdr:colOff>
      <xdr:row>515</xdr:row>
      <xdr:rowOff>95250</xdr:rowOff>
    </xdr:to>
    <xdr:pic>
      <xdr:nvPicPr>
        <xdr:cNvPr id="3408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334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516</xdr:row>
      <xdr:rowOff>0</xdr:rowOff>
    </xdr:from>
    <xdr:to>
      <xdr:col>0</xdr:col>
      <xdr:colOff>323850</xdr:colOff>
      <xdr:row>517</xdr:row>
      <xdr:rowOff>95250</xdr:rowOff>
    </xdr:to>
    <xdr:pic>
      <xdr:nvPicPr>
        <xdr:cNvPr id="3408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658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518</xdr:row>
      <xdr:rowOff>0</xdr:rowOff>
    </xdr:from>
    <xdr:to>
      <xdr:col>0</xdr:col>
      <xdr:colOff>323850</xdr:colOff>
      <xdr:row>519</xdr:row>
      <xdr:rowOff>95250</xdr:rowOff>
    </xdr:to>
    <xdr:pic>
      <xdr:nvPicPr>
        <xdr:cNvPr id="3408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981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531</xdr:row>
      <xdr:rowOff>0</xdr:rowOff>
    </xdr:from>
    <xdr:to>
      <xdr:col>0</xdr:col>
      <xdr:colOff>323850</xdr:colOff>
      <xdr:row>532</xdr:row>
      <xdr:rowOff>95250</xdr:rowOff>
    </xdr:to>
    <xdr:pic>
      <xdr:nvPicPr>
        <xdr:cNvPr id="3408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086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533</xdr:row>
      <xdr:rowOff>0</xdr:rowOff>
    </xdr:from>
    <xdr:to>
      <xdr:col>0</xdr:col>
      <xdr:colOff>323850</xdr:colOff>
      <xdr:row>534</xdr:row>
      <xdr:rowOff>95250</xdr:rowOff>
    </xdr:to>
    <xdr:pic>
      <xdr:nvPicPr>
        <xdr:cNvPr id="3408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410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535</xdr:row>
      <xdr:rowOff>0</xdr:rowOff>
    </xdr:from>
    <xdr:to>
      <xdr:col>0</xdr:col>
      <xdr:colOff>323850</xdr:colOff>
      <xdr:row>536</xdr:row>
      <xdr:rowOff>95250</xdr:rowOff>
    </xdr:to>
    <xdr:pic>
      <xdr:nvPicPr>
        <xdr:cNvPr id="3408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734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537</xdr:row>
      <xdr:rowOff>0</xdr:rowOff>
    </xdr:from>
    <xdr:to>
      <xdr:col>0</xdr:col>
      <xdr:colOff>323850</xdr:colOff>
      <xdr:row>538</xdr:row>
      <xdr:rowOff>95250</xdr:rowOff>
    </xdr:to>
    <xdr:pic>
      <xdr:nvPicPr>
        <xdr:cNvPr id="3408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7058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539</xdr:row>
      <xdr:rowOff>0</xdr:rowOff>
    </xdr:from>
    <xdr:to>
      <xdr:col>0</xdr:col>
      <xdr:colOff>323850</xdr:colOff>
      <xdr:row>540</xdr:row>
      <xdr:rowOff>95250</xdr:rowOff>
    </xdr:to>
    <xdr:pic>
      <xdr:nvPicPr>
        <xdr:cNvPr id="3408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7382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541</xdr:row>
      <xdr:rowOff>0</xdr:rowOff>
    </xdr:from>
    <xdr:to>
      <xdr:col>0</xdr:col>
      <xdr:colOff>323850</xdr:colOff>
      <xdr:row>542</xdr:row>
      <xdr:rowOff>95250</xdr:rowOff>
    </xdr:to>
    <xdr:pic>
      <xdr:nvPicPr>
        <xdr:cNvPr id="3408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7706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543</xdr:row>
      <xdr:rowOff>0</xdr:rowOff>
    </xdr:from>
    <xdr:to>
      <xdr:col>0</xdr:col>
      <xdr:colOff>323850</xdr:colOff>
      <xdr:row>544</xdr:row>
      <xdr:rowOff>95250</xdr:rowOff>
    </xdr:to>
    <xdr:pic>
      <xdr:nvPicPr>
        <xdr:cNvPr id="3408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030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545</xdr:row>
      <xdr:rowOff>0</xdr:rowOff>
    </xdr:from>
    <xdr:to>
      <xdr:col>0</xdr:col>
      <xdr:colOff>323850</xdr:colOff>
      <xdr:row>546</xdr:row>
      <xdr:rowOff>95250</xdr:rowOff>
    </xdr:to>
    <xdr:pic>
      <xdr:nvPicPr>
        <xdr:cNvPr id="3408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353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547</xdr:row>
      <xdr:rowOff>0</xdr:rowOff>
    </xdr:from>
    <xdr:to>
      <xdr:col>0</xdr:col>
      <xdr:colOff>323850</xdr:colOff>
      <xdr:row>548</xdr:row>
      <xdr:rowOff>95250</xdr:rowOff>
    </xdr:to>
    <xdr:pic>
      <xdr:nvPicPr>
        <xdr:cNvPr id="3408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677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549</xdr:row>
      <xdr:rowOff>0</xdr:rowOff>
    </xdr:from>
    <xdr:to>
      <xdr:col>0</xdr:col>
      <xdr:colOff>323850</xdr:colOff>
      <xdr:row>550</xdr:row>
      <xdr:rowOff>95250</xdr:rowOff>
    </xdr:to>
    <xdr:pic>
      <xdr:nvPicPr>
        <xdr:cNvPr id="3408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001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551</xdr:row>
      <xdr:rowOff>0</xdr:rowOff>
    </xdr:from>
    <xdr:to>
      <xdr:col>0</xdr:col>
      <xdr:colOff>323850</xdr:colOff>
      <xdr:row>552</xdr:row>
      <xdr:rowOff>95250</xdr:rowOff>
    </xdr:to>
    <xdr:pic>
      <xdr:nvPicPr>
        <xdr:cNvPr id="3408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325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564</xdr:row>
      <xdr:rowOff>0</xdr:rowOff>
    </xdr:from>
    <xdr:to>
      <xdr:col>0</xdr:col>
      <xdr:colOff>323850</xdr:colOff>
      <xdr:row>565</xdr:row>
      <xdr:rowOff>95250</xdr:rowOff>
    </xdr:to>
    <xdr:pic>
      <xdr:nvPicPr>
        <xdr:cNvPr id="3408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430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566</xdr:row>
      <xdr:rowOff>0</xdr:rowOff>
    </xdr:from>
    <xdr:to>
      <xdr:col>0</xdr:col>
      <xdr:colOff>323850</xdr:colOff>
      <xdr:row>567</xdr:row>
      <xdr:rowOff>95250</xdr:rowOff>
    </xdr:to>
    <xdr:pic>
      <xdr:nvPicPr>
        <xdr:cNvPr id="3408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754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568</xdr:row>
      <xdr:rowOff>0</xdr:rowOff>
    </xdr:from>
    <xdr:to>
      <xdr:col>0</xdr:col>
      <xdr:colOff>323850</xdr:colOff>
      <xdr:row>569</xdr:row>
      <xdr:rowOff>95250</xdr:rowOff>
    </xdr:to>
    <xdr:pic>
      <xdr:nvPicPr>
        <xdr:cNvPr id="3408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078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570</xdr:row>
      <xdr:rowOff>0</xdr:rowOff>
    </xdr:from>
    <xdr:to>
      <xdr:col>0</xdr:col>
      <xdr:colOff>323850</xdr:colOff>
      <xdr:row>571</xdr:row>
      <xdr:rowOff>95250</xdr:rowOff>
    </xdr:to>
    <xdr:pic>
      <xdr:nvPicPr>
        <xdr:cNvPr id="3408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402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572</xdr:row>
      <xdr:rowOff>0</xdr:rowOff>
    </xdr:from>
    <xdr:to>
      <xdr:col>0</xdr:col>
      <xdr:colOff>323850</xdr:colOff>
      <xdr:row>573</xdr:row>
      <xdr:rowOff>95250</xdr:rowOff>
    </xdr:to>
    <xdr:pic>
      <xdr:nvPicPr>
        <xdr:cNvPr id="3408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725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574</xdr:row>
      <xdr:rowOff>0</xdr:rowOff>
    </xdr:from>
    <xdr:to>
      <xdr:col>0</xdr:col>
      <xdr:colOff>323850</xdr:colOff>
      <xdr:row>575</xdr:row>
      <xdr:rowOff>95250</xdr:rowOff>
    </xdr:to>
    <xdr:pic>
      <xdr:nvPicPr>
        <xdr:cNvPr id="3408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3049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576</xdr:row>
      <xdr:rowOff>0</xdr:rowOff>
    </xdr:from>
    <xdr:to>
      <xdr:col>0</xdr:col>
      <xdr:colOff>323850</xdr:colOff>
      <xdr:row>577</xdr:row>
      <xdr:rowOff>95250</xdr:rowOff>
    </xdr:to>
    <xdr:pic>
      <xdr:nvPicPr>
        <xdr:cNvPr id="3408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3373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578</xdr:row>
      <xdr:rowOff>0</xdr:rowOff>
    </xdr:from>
    <xdr:to>
      <xdr:col>0</xdr:col>
      <xdr:colOff>323850</xdr:colOff>
      <xdr:row>579</xdr:row>
      <xdr:rowOff>95250</xdr:rowOff>
    </xdr:to>
    <xdr:pic>
      <xdr:nvPicPr>
        <xdr:cNvPr id="3408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3697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580</xdr:row>
      <xdr:rowOff>0</xdr:rowOff>
    </xdr:from>
    <xdr:to>
      <xdr:col>0</xdr:col>
      <xdr:colOff>323850</xdr:colOff>
      <xdr:row>581</xdr:row>
      <xdr:rowOff>95250</xdr:rowOff>
    </xdr:to>
    <xdr:pic>
      <xdr:nvPicPr>
        <xdr:cNvPr id="3408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021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582</xdr:row>
      <xdr:rowOff>0</xdr:rowOff>
    </xdr:from>
    <xdr:to>
      <xdr:col>0</xdr:col>
      <xdr:colOff>323850</xdr:colOff>
      <xdr:row>583</xdr:row>
      <xdr:rowOff>95250</xdr:rowOff>
    </xdr:to>
    <xdr:pic>
      <xdr:nvPicPr>
        <xdr:cNvPr id="3408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345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595</xdr:row>
      <xdr:rowOff>0</xdr:rowOff>
    </xdr:from>
    <xdr:to>
      <xdr:col>0</xdr:col>
      <xdr:colOff>323850</xdr:colOff>
      <xdr:row>596</xdr:row>
      <xdr:rowOff>95250</xdr:rowOff>
    </xdr:to>
    <xdr:pic>
      <xdr:nvPicPr>
        <xdr:cNvPr id="3408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450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597</xdr:row>
      <xdr:rowOff>0</xdr:rowOff>
    </xdr:from>
    <xdr:to>
      <xdr:col>0</xdr:col>
      <xdr:colOff>323850</xdr:colOff>
      <xdr:row>598</xdr:row>
      <xdr:rowOff>95250</xdr:rowOff>
    </xdr:to>
    <xdr:pic>
      <xdr:nvPicPr>
        <xdr:cNvPr id="3408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774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599</xdr:row>
      <xdr:rowOff>0</xdr:rowOff>
    </xdr:from>
    <xdr:to>
      <xdr:col>0</xdr:col>
      <xdr:colOff>323850</xdr:colOff>
      <xdr:row>600</xdr:row>
      <xdr:rowOff>95250</xdr:rowOff>
    </xdr:to>
    <xdr:pic>
      <xdr:nvPicPr>
        <xdr:cNvPr id="3408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097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601</xdr:row>
      <xdr:rowOff>0</xdr:rowOff>
    </xdr:from>
    <xdr:to>
      <xdr:col>0</xdr:col>
      <xdr:colOff>323850</xdr:colOff>
      <xdr:row>602</xdr:row>
      <xdr:rowOff>95250</xdr:rowOff>
    </xdr:to>
    <xdr:pic>
      <xdr:nvPicPr>
        <xdr:cNvPr id="3408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421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603</xdr:row>
      <xdr:rowOff>0</xdr:rowOff>
    </xdr:from>
    <xdr:to>
      <xdr:col>0</xdr:col>
      <xdr:colOff>323850</xdr:colOff>
      <xdr:row>604</xdr:row>
      <xdr:rowOff>95250</xdr:rowOff>
    </xdr:to>
    <xdr:pic>
      <xdr:nvPicPr>
        <xdr:cNvPr id="3408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745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605</xdr:row>
      <xdr:rowOff>0</xdr:rowOff>
    </xdr:from>
    <xdr:to>
      <xdr:col>0</xdr:col>
      <xdr:colOff>323850</xdr:colOff>
      <xdr:row>606</xdr:row>
      <xdr:rowOff>95250</xdr:rowOff>
    </xdr:to>
    <xdr:pic>
      <xdr:nvPicPr>
        <xdr:cNvPr id="3408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069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607</xdr:row>
      <xdr:rowOff>0</xdr:rowOff>
    </xdr:from>
    <xdr:to>
      <xdr:col>0</xdr:col>
      <xdr:colOff>323850</xdr:colOff>
      <xdr:row>608</xdr:row>
      <xdr:rowOff>95250</xdr:rowOff>
    </xdr:to>
    <xdr:pic>
      <xdr:nvPicPr>
        <xdr:cNvPr id="3408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393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609</xdr:row>
      <xdr:rowOff>0</xdr:rowOff>
    </xdr:from>
    <xdr:to>
      <xdr:col>0</xdr:col>
      <xdr:colOff>323850</xdr:colOff>
      <xdr:row>610</xdr:row>
      <xdr:rowOff>95250</xdr:rowOff>
    </xdr:to>
    <xdr:pic>
      <xdr:nvPicPr>
        <xdr:cNvPr id="3408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717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611</xdr:row>
      <xdr:rowOff>0</xdr:rowOff>
    </xdr:from>
    <xdr:to>
      <xdr:col>0</xdr:col>
      <xdr:colOff>323850</xdr:colOff>
      <xdr:row>612</xdr:row>
      <xdr:rowOff>95250</xdr:rowOff>
    </xdr:to>
    <xdr:pic>
      <xdr:nvPicPr>
        <xdr:cNvPr id="3408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040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613</xdr:row>
      <xdr:rowOff>0</xdr:rowOff>
    </xdr:from>
    <xdr:to>
      <xdr:col>0</xdr:col>
      <xdr:colOff>323850</xdr:colOff>
      <xdr:row>614</xdr:row>
      <xdr:rowOff>95250</xdr:rowOff>
    </xdr:to>
    <xdr:pic>
      <xdr:nvPicPr>
        <xdr:cNvPr id="3408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364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626</xdr:row>
      <xdr:rowOff>0</xdr:rowOff>
    </xdr:from>
    <xdr:to>
      <xdr:col>0</xdr:col>
      <xdr:colOff>323850</xdr:colOff>
      <xdr:row>627</xdr:row>
      <xdr:rowOff>95250</xdr:rowOff>
    </xdr:to>
    <xdr:pic>
      <xdr:nvPicPr>
        <xdr:cNvPr id="3408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469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639</xdr:row>
      <xdr:rowOff>0</xdr:rowOff>
    </xdr:from>
    <xdr:to>
      <xdr:col>0</xdr:col>
      <xdr:colOff>323850</xdr:colOff>
      <xdr:row>640</xdr:row>
      <xdr:rowOff>95250</xdr:rowOff>
    </xdr:to>
    <xdr:pic>
      <xdr:nvPicPr>
        <xdr:cNvPr id="3408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574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641</xdr:row>
      <xdr:rowOff>0</xdr:rowOff>
    </xdr:from>
    <xdr:to>
      <xdr:col>0</xdr:col>
      <xdr:colOff>323850</xdr:colOff>
      <xdr:row>642</xdr:row>
      <xdr:rowOff>95250</xdr:rowOff>
    </xdr:to>
    <xdr:pic>
      <xdr:nvPicPr>
        <xdr:cNvPr id="3408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898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643</xdr:row>
      <xdr:rowOff>0</xdr:rowOff>
    </xdr:from>
    <xdr:to>
      <xdr:col>0</xdr:col>
      <xdr:colOff>323850</xdr:colOff>
      <xdr:row>644</xdr:row>
      <xdr:rowOff>95250</xdr:rowOff>
    </xdr:to>
    <xdr:pic>
      <xdr:nvPicPr>
        <xdr:cNvPr id="3408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222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645</xdr:row>
      <xdr:rowOff>0</xdr:rowOff>
    </xdr:from>
    <xdr:to>
      <xdr:col>0</xdr:col>
      <xdr:colOff>323850</xdr:colOff>
      <xdr:row>646</xdr:row>
      <xdr:rowOff>95250</xdr:rowOff>
    </xdr:to>
    <xdr:pic>
      <xdr:nvPicPr>
        <xdr:cNvPr id="3408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546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647</xdr:row>
      <xdr:rowOff>0</xdr:rowOff>
    </xdr:from>
    <xdr:to>
      <xdr:col>0</xdr:col>
      <xdr:colOff>323850</xdr:colOff>
      <xdr:row>648</xdr:row>
      <xdr:rowOff>95250</xdr:rowOff>
    </xdr:to>
    <xdr:pic>
      <xdr:nvPicPr>
        <xdr:cNvPr id="3408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870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649</xdr:row>
      <xdr:rowOff>0</xdr:rowOff>
    </xdr:from>
    <xdr:to>
      <xdr:col>0</xdr:col>
      <xdr:colOff>323850</xdr:colOff>
      <xdr:row>650</xdr:row>
      <xdr:rowOff>95250</xdr:rowOff>
    </xdr:to>
    <xdr:pic>
      <xdr:nvPicPr>
        <xdr:cNvPr id="3408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194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651</xdr:row>
      <xdr:rowOff>0</xdr:rowOff>
    </xdr:from>
    <xdr:to>
      <xdr:col>0</xdr:col>
      <xdr:colOff>323850</xdr:colOff>
      <xdr:row>652</xdr:row>
      <xdr:rowOff>95250</xdr:rowOff>
    </xdr:to>
    <xdr:pic>
      <xdr:nvPicPr>
        <xdr:cNvPr id="3408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517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653</xdr:row>
      <xdr:rowOff>0</xdr:rowOff>
    </xdr:from>
    <xdr:to>
      <xdr:col>0</xdr:col>
      <xdr:colOff>323850</xdr:colOff>
      <xdr:row>654</xdr:row>
      <xdr:rowOff>95250</xdr:rowOff>
    </xdr:to>
    <xdr:pic>
      <xdr:nvPicPr>
        <xdr:cNvPr id="3408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841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655</xdr:row>
      <xdr:rowOff>0</xdr:rowOff>
    </xdr:from>
    <xdr:to>
      <xdr:col>0</xdr:col>
      <xdr:colOff>323850</xdr:colOff>
      <xdr:row>656</xdr:row>
      <xdr:rowOff>95250</xdr:rowOff>
    </xdr:to>
    <xdr:pic>
      <xdr:nvPicPr>
        <xdr:cNvPr id="3408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165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657</xdr:row>
      <xdr:rowOff>0</xdr:rowOff>
    </xdr:from>
    <xdr:to>
      <xdr:col>0</xdr:col>
      <xdr:colOff>323850</xdr:colOff>
      <xdr:row>658</xdr:row>
      <xdr:rowOff>95250</xdr:rowOff>
    </xdr:to>
    <xdr:pic>
      <xdr:nvPicPr>
        <xdr:cNvPr id="3408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489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659</xdr:row>
      <xdr:rowOff>0</xdr:rowOff>
    </xdr:from>
    <xdr:to>
      <xdr:col>0</xdr:col>
      <xdr:colOff>323850</xdr:colOff>
      <xdr:row>660</xdr:row>
      <xdr:rowOff>95250</xdr:rowOff>
    </xdr:to>
    <xdr:pic>
      <xdr:nvPicPr>
        <xdr:cNvPr id="3408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813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661</xdr:row>
      <xdr:rowOff>0</xdr:rowOff>
    </xdr:from>
    <xdr:to>
      <xdr:col>0</xdr:col>
      <xdr:colOff>323850</xdr:colOff>
      <xdr:row>662</xdr:row>
      <xdr:rowOff>95250</xdr:rowOff>
    </xdr:to>
    <xdr:pic>
      <xdr:nvPicPr>
        <xdr:cNvPr id="3408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137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663</xdr:row>
      <xdr:rowOff>0</xdr:rowOff>
    </xdr:from>
    <xdr:to>
      <xdr:col>0</xdr:col>
      <xdr:colOff>323850</xdr:colOff>
      <xdr:row>664</xdr:row>
      <xdr:rowOff>95250</xdr:rowOff>
    </xdr:to>
    <xdr:pic>
      <xdr:nvPicPr>
        <xdr:cNvPr id="3408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461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665</xdr:row>
      <xdr:rowOff>0</xdr:rowOff>
    </xdr:from>
    <xdr:to>
      <xdr:col>0</xdr:col>
      <xdr:colOff>323850</xdr:colOff>
      <xdr:row>666</xdr:row>
      <xdr:rowOff>95250</xdr:rowOff>
    </xdr:to>
    <xdr:pic>
      <xdr:nvPicPr>
        <xdr:cNvPr id="3408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784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667</xdr:row>
      <xdr:rowOff>0</xdr:rowOff>
    </xdr:from>
    <xdr:to>
      <xdr:col>0</xdr:col>
      <xdr:colOff>323850</xdr:colOff>
      <xdr:row>668</xdr:row>
      <xdr:rowOff>95250</xdr:rowOff>
    </xdr:to>
    <xdr:pic>
      <xdr:nvPicPr>
        <xdr:cNvPr id="3408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108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669</xdr:row>
      <xdr:rowOff>0</xdr:rowOff>
    </xdr:from>
    <xdr:to>
      <xdr:col>0</xdr:col>
      <xdr:colOff>323850</xdr:colOff>
      <xdr:row>670</xdr:row>
      <xdr:rowOff>95250</xdr:rowOff>
    </xdr:to>
    <xdr:pic>
      <xdr:nvPicPr>
        <xdr:cNvPr id="3408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432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671</xdr:row>
      <xdr:rowOff>0</xdr:rowOff>
    </xdr:from>
    <xdr:to>
      <xdr:col>0</xdr:col>
      <xdr:colOff>323850</xdr:colOff>
      <xdr:row>672</xdr:row>
      <xdr:rowOff>95250</xdr:rowOff>
    </xdr:to>
    <xdr:pic>
      <xdr:nvPicPr>
        <xdr:cNvPr id="3408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756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673</xdr:row>
      <xdr:rowOff>0</xdr:rowOff>
    </xdr:from>
    <xdr:to>
      <xdr:col>0</xdr:col>
      <xdr:colOff>323850</xdr:colOff>
      <xdr:row>674</xdr:row>
      <xdr:rowOff>95250</xdr:rowOff>
    </xdr:to>
    <xdr:pic>
      <xdr:nvPicPr>
        <xdr:cNvPr id="3408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080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675</xdr:row>
      <xdr:rowOff>0</xdr:rowOff>
    </xdr:from>
    <xdr:to>
      <xdr:col>0</xdr:col>
      <xdr:colOff>323850</xdr:colOff>
      <xdr:row>676</xdr:row>
      <xdr:rowOff>95250</xdr:rowOff>
    </xdr:to>
    <xdr:pic>
      <xdr:nvPicPr>
        <xdr:cNvPr id="3408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404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677</xdr:row>
      <xdr:rowOff>0</xdr:rowOff>
    </xdr:from>
    <xdr:to>
      <xdr:col>0</xdr:col>
      <xdr:colOff>323850</xdr:colOff>
      <xdr:row>678</xdr:row>
      <xdr:rowOff>95250</xdr:rowOff>
    </xdr:to>
    <xdr:pic>
      <xdr:nvPicPr>
        <xdr:cNvPr id="3408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728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679</xdr:row>
      <xdr:rowOff>0</xdr:rowOff>
    </xdr:from>
    <xdr:to>
      <xdr:col>0</xdr:col>
      <xdr:colOff>323850</xdr:colOff>
      <xdr:row>680</xdr:row>
      <xdr:rowOff>95250</xdr:rowOff>
    </xdr:to>
    <xdr:pic>
      <xdr:nvPicPr>
        <xdr:cNvPr id="3408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051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681</xdr:row>
      <xdr:rowOff>0</xdr:rowOff>
    </xdr:from>
    <xdr:to>
      <xdr:col>0</xdr:col>
      <xdr:colOff>323850</xdr:colOff>
      <xdr:row>682</xdr:row>
      <xdr:rowOff>95250</xdr:rowOff>
    </xdr:to>
    <xdr:pic>
      <xdr:nvPicPr>
        <xdr:cNvPr id="3408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375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683</xdr:row>
      <xdr:rowOff>0</xdr:rowOff>
    </xdr:from>
    <xdr:to>
      <xdr:col>0</xdr:col>
      <xdr:colOff>323850</xdr:colOff>
      <xdr:row>684</xdr:row>
      <xdr:rowOff>95250</xdr:rowOff>
    </xdr:to>
    <xdr:pic>
      <xdr:nvPicPr>
        <xdr:cNvPr id="3408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699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685</xdr:row>
      <xdr:rowOff>0</xdr:rowOff>
    </xdr:from>
    <xdr:to>
      <xdr:col>0</xdr:col>
      <xdr:colOff>323850</xdr:colOff>
      <xdr:row>686</xdr:row>
      <xdr:rowOff>95250</xdr:rowOff>
    </xdr:to>
    <xdr:pic>
      <xdr:nvPicPr>
        <xdr:cNvPr id="3408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1023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687</xdr:row>
      <xdr:rowOff>0</xdr:rowOff>
    </xdr:from>
    <xdr:to>
      <xdr:col>0</xdr:col>
      <xdr:colOff>323850</xdr:colOff>
      <xdr:row>688</xdr:row>
      <xdr:rowOff>95250</xdr:rowOff>
    </xdr:to>
    <xdr:pic>
      <xdr:nvPicPr>
        <xdr:cNvPr id="340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1347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689</xdr:row>
      <xdr:rowOff>0</xdr:rowOff>
    </xdr:from>
    <xdr:to>
      <xdr:col>0</xdr:col>
      <xdr:colOff>323850</xdr:colOff>
      <xdr:row>690</xdr:row>
      <xdr:rowOff>95250</xdr:rowOff>
    </xdr:to>
    <xdr:pic>
      <xdr:nvPicPr>
        <xdr:cNvPr id="3408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1671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691</xdr:row>
      <xdr:rowOff>0</xdr:rowOff>
    </xdr:from>
    <xdr:to>
      <xdr:col>0</xdr:col>
      <xdr:colOff>323850</xdr:colOff>
      <xdr:row>692</xdr:row>
      <xdr:rowOff>95250</xdr:rowOff>
    </xdr:to>
    <xdr:pic>
      <xdr:nvPicPr>
        <xdr:cNvPr id="3408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1994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693</xdr:row>
      <xdr:rowOff>0</xdr:rowOff>
    </xdr:from>
    <xdr:to>
      <xdr:col>0</xdr:col>
      <xdr:colOff>323850</xdr:colOff>
      <xdr:row>694</xdr:row>
      <xdr:rowOff>95250</xdr:rowOff>
    </xdr:to>
    <xdr:pic>
      <xdr:nvPicPr>
        <xdr:cNvPr id="3408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318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695</xdr:row>
      <xdr:rowOff>0</xdr:rowOff>
    </xdr:from>
    <xdr:to>
      <xdr:col>0</xdr:col>
      <xdr:colOff>323850</xdr:colOff>
      <xdr:row>696</xdr:row>
      <xdr:rowOff>95250</xdr:rowOff>
    </xdr:to>
    <xdr:pic>
      <xdr:nvPicPr>
        <xdr:cNvPr id="3408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642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697</xdr:row>
      <xdr:rowOff>0</xdr:rowOff>
    </xdr:from>
    <xdr:to>
      <xdr:col>0</xdr:col>
      <xdr:colOff>323850</xdr:colOff>
      <xdr:row>698</xdr:row>
      <xdr:rowOff>95250</xdr:rowOff>
    </xdr:to>
    <xdr:pic>
      <xdr:nvPicPr>
        <xdr:cNvPr id="3408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966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699</xdr:row>
      <xdr:rowOff>0</xdr:rowOff>
    </xdr:from>
    <xdr:to>
      <xdr:col>0</xdr:col>
      <xdr:colOff>323850</xdr:colOff>
      <xdr:row>700</xdr:row>
      <xdr:rowOff>95250</xdr:rowOff>
    </xdr:to>
    <xdr:pic>
      <xdr:nvPicPr>
        <xdr:cNvPr id="3408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3290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701</xdr:row>
      <xdr:rowOff>0</xdr:rowOff>
    </xdr:from>
    <xdr:to>
      <xdr:col>0</xdr:col>
      <xdr:colOff>323850</xdr:colOff>
      <xdr:row>702</xdr:row>
      <xdr:rowOff>95250</xdr:rowOff>
    </xdr:to>
    <xdr:pic>
      <xdr:nvPicPr>
        <xdr:cNvPr id="3408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3614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703</xdr:row>
      <xdr:rowOff>0</xdr:rowOff>
    </xdr:from>
    <xdr:to>
      <xdr:col>0</xdr:col>
      <xdr:colOff>323850</xdr:colOff>
      <xdr:row>704</xdr:row>
      <xdr:rowOff>95250</xdr:rowOff>
    </xdr:to>
    <xdr:pic>
      <xdr:nvPicPr>
        <xdr:cNvPr id="3408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3938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705</xdr:row>
      <xdr:rowOff>0</xdr:rowOff>
    </xdr:from>
    <xdr:to>
      <xdr:col>0</xdr:col>
      <xdr:colOff>323850</xdr:colOff>
      <xdr:row>706</xdr:row>
      <xdr:rowOff>95250</xdr:rowOff>
    </xdr:to>
    <xdr:pic>
      <xdr:nvPicPr>
        <xdr:cNvPr id="3408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261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707</xdr:row>
      <xdr:rowOff>0</xdr:rowOff>
    </xdr:from>
    <xdr:to>
      <xdr:col>0</xdr:col>
      <xdr:colOff>323850</xdr:colOff>
      <xdr:row>708</xdr:row>
      <xdr:rowOff>95250</xdr:rowOff>
    </xdr:to>
    <xdr:pic>
      <xdr:nvPicPr>
        <xdr:cNvPr id="3408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585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709</xdr:row>
      <xdr:rowOff>0</xdr:rowOff>
    </xdr:from>
    <xdr:to>
      <xdr:col>0</xdr:col>
      <xdr:colOff>323850</xdr:colOff>
      <xdr:row>710</xdr:row>
      <xdr:rowOff>95250</xdr:rowOff>
    </xdr:to>
    <xdr:pic>
      <xdr:nvPicPr>
        <xdr:cNvPr id="3408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909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722</xdr:row>
      <xdr:rowOff>0</xdr:rowOff>
    </xdr:from>
    <xdr:to>
      <xdr:col>0</xdr:col>
      <xdr:colOff>323850</xdr:colOff>
      <xdr:row>723</xdr:row>
      <xdr:rowOff>95250</xdr:rowOff>
    </xdr:to>
    <xdr:pic>
      <xdr:nvPicPr>
        <xdr:cNvPr id="340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7014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724</xdr:row>
      <xdr:rowOff>0</xdr:rowOff>
    </xdr:from>
    <xdr:to>
      <xdr:col>0</xdr:col>
      <xdr:colOff>323850</xdr:colOff>
      <xdr:row>725</xdr:row>
      <xdr:rowOff>95250</xdr:rowOff>
    </xdr:to>
    <xdr:pic>
      <xdr:nvPicPr>
        <xdr:cNvPr id="3409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7338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726</xdr:row>
      <xdr:rowOff>0</xdr:rowOff>
    </xdr:from>
    <xdr:to>
      <xdr:col>0</xdr:col>
      <xdr:colOff>323850</xdr:colOff>
      <xdr:row>727</xdr:row>
      <xdr:rowOff>95250</xdr:rowOff>
    </xdr:to>
    <xdr:pic>
      <xdr:nvPicPr>
        <xdr:cNvPr id="340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7662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728</xdr:row>
      <xdr:rowOff>0</xdr:rowOff>
    </xdr:from>
    <xdr:to>
      <xdr:col>0</xdr:col>
      <xdr:colOff>323850</xdr:colOff>
      <xdr:row>729</xdr:row>
      <xdr:rowOff>95250</xdr:rowOff>
    </xdr:to>
    <xdr:pic>
      <xdr:nvPicPr>
        <xdr:cNvPr id="3409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7986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730</xdr:row>
      <xdr:rowOff>0</xdr:rowOff>
    </xdr:from>
    <xdr:to>
      <xdr:col>0</xdr:col>
      <xdr:colOff>323850</xdr:colOff>
      <xdr:row>731</xdr:row>
      <xdr:rowOff>95250</xdr:rowOff>
    </xdr:to>
    <xdr:pic>
      <xdr:nvPicPr>
        <xdr:cNvPr id="340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8310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732</xdr:row>
      <xdr:rowOff>0</xdr:rowOff>
    </xdr:from>
    <xdr:to>
      <xdr:col>0</xdr:col>
      <xdr:colOff>323850</xdr:colOff>
      <xdr:row>733</xdr:row>
      <xdr:rowOff>95250</xdr:rowOff>
    </xdr:to>
    <xdr:pic>
      <xdr:nvPicPr>
        <xdr:cNvPr id="3409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8633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734</xdr:row>
      <xdr:rowOff>0</xdr:rowOff>
    </xdr:from>
    <xdr:to>
      <xdr:col>0</xdr:col>
      <xdr:colOff>323850</xdr:colOff>
      <xdr:row>735</xdr:row>
      <xdr:rowOff>95250</xdr:rowOff>
    </xdr:to>
    <xdr:pic>
      <xdr:nvPicPr>
        <xdr:cNvPr id="3409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8957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736</xdr:row>
      <xdr:rowOff>0</xdr:rowOff>
    </xdr:from>
    <xdr:to>
      <xdr:col>0</xdr:col>
      <xdr:colOff>323850</xdr:colOff>
      <xdr:row>737</xdr:row>
      <xdr:rowOff>95250</xdr:rowOff>
    </xdr:to>
    <xdr:pic>
      <xdr:nvPicPr>
        <xdr:cNvPr id="3409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281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738</xdr:row>
      <xdr:rowOff>0</xdr:rowOff>
    </xdr:from>
    <xdr:to>
      <xdr:col>0</xdr:col>
      <xdr:colOff>323850</xdr:colOff>
      <xdr:row>739</xdr:row>
      <xdr:rowOff>95250</xdr:rowOff>
    </xdr:to>
    <xdr:pic>
      <xdr:nvPicPr>
        <xdr:cNvPr id="3409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605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740</xdr:row>
      <xdr:rowOff>0</xdr:rowOff>
    </xdr:from>
    <xdr:to>
      <xdr:col>0</xdr:col>
      <xdr:colOff>323850</xdr:colOff>
      <xdr:row>741</xdr:row>
      <xdr:rowOff>95250</xdr:rowOff>
    </xdr:to>
    <xdr:pic>
      <xdr:nvPicPr>
        <xdr:cNvPr id="3409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929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742</xdr:row>
      <xdr:rowOff>0</xdr:rowOff>
    </xdr:from>
    <xdr:to>
      <xdr:col>0</xdr:col>
      <xdr:colOff>323850</xdr:colOff>
      <xdr:row>743</xdr:row>
      <xdr:rowOff>95250</xdr:rowOff>
    </xdr:to>
    <xdr:pic>
      <xdr:nvPicPr>
        <xdr:cNvPr id="3409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0253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744</xdr:row>
      <xdr:rowOff>0</xdr:rowOff>
    </xdr:from>
    <xdr:to>
      <xdr:col>0</xdr:col>
      <xdr:colOff>323850</xdr:colOff>
      <xdr:row>745</xdr:row>
      <xdr:rowOff>95250</xdr:rowOff>
    </xdr:to>
    <xdr:pic>
      <xdr:nvPicPr>
        <xdr:cNvPr id="3409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0576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746</xdr:row>
      <xdr:rowOff>0</xdr:rowOff>
    </xdr:from>
    <xdr:to>
      <xdr:col>0</xdr:col>
      <xdr:colOff>323850</xdr:colOff>
      <xdr:row>747</xdr:row>
      <xdr:rowOff>95250</xdr:rowOff>
    </xdr:to>
    <xdr:pic>
      <xdr:nvPicPr>
        <xdr:cNvPr id="3409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0900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748</xdr:row>
      <xdr:rowOff>0</xdr:rowOff>
    </xdr:from>
    <xdr:to>
      <xdr:col>0</xdr:col>
      <xdr:colOff>323850</xdr:colOff>
      <xdr:row>749</xdr:row>
      <xdr:rowOff>95250</xdr:rowOff>
    </xdr:to>
    <xdr:pic>
      <xdr:nvPicPr>
        <xdr:cNvPr id="3409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224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761</xdr:row>
      <xdr:rowOff>0</xdr:rowOff>
    </xdr:from>
    <xdr:to>
      <xdr:col>0</xdr:col>
      <xdr:colOff>323850</xdr:colOff>
      <xdr:row>762</xdr:row>
      <xdr:rowOff>95250</xdr:rowOff>
    </xdr:to>
    <xdr:pic>
      <xdr:nvPicPr>
        <xdr:cNvPr id="3409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3329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763</xdr:row>
      <xdr:rowOff>0</xdr:rowOff>
    </xdr:from>
    <xdr:to>
      <xdr:col>0</xdr:col>
      <xdr:colOff>323850</xdr:colOff>
      <xdr:row>764</xdr:row>
      <xdr:rowOff>95250</xdr:rowOff>
    </xdr:to>
    <xdr:pic>
      <xdr:nvPicPr>
        <xdr:cNvPr id="3409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3653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765</xdr:row>
      <xdr:rowOff>0</xdr:rowOff>
    </xdr:from>
    <xdr:to>
      <xdr:col>0</xdr:col>
      <xdr:colOff>323850</xdr:colOff>
      <xdr:row>766</xdr:row>
      <xdr:rowOff>95250</xdr:rowOff>
    </xdr:to>
    <xdr:pic>
      <xdr:nvPicPr>
        <xdr:cNvPr id="3409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3977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767</xdr:row>
      <xdr:rowOff>0</xdr:rowOff>
    </xdr:from>
    <xdr:to>
      <xdr:col>0</xdr:col>
      <xdr:colOff>323850</xdr:colOff>
      <xdr:row>768</xdr:row>
      <xdr:rowOff>95250</xdr:rowOff>
    </xdr:to>
    <xdr:pic>
      <xdr:nvPicPr>
        <xdr:cNvPr id="3409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4301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769</xdr:row>
      <xdr:rowOff>0</xdr:rowOff>
    </xdr:from>
    <xdr:to>
      <xdr:col>0</xdr:col>
      <xdr:colOff>323850</xdr:colOff>
      <xdr:row>770</xdr:row>
      <xdr:rowOff>95250</xdr:rowOff>
    </xdr:to>
    <xdr:pic>
      <xdr:nvPicPr>
        <xdr:cNvPr id="3409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4625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771</xdr:row>
      <xdr:rowOff>0</xdr:rowOff>
    </xdr:from>
    <xdr:to>
      <xdr:col>0</xdr:col>
      <xdr:colOff>323850</xdr:colOff>
      <xdr:row>772</xdr:row>
      <xdr:rowOff>95250</xdr:rowOff>
    </xdr:to>
    <xdr:pic>
      <xdr:nvPicPr>
        <xdr:cNvPr id="3409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4948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773</xdr:row>
      <xdr:rowOff>0</xdr:rowOff>
    </xdr:from>
    <xdr:to>
      <xdr:col>0</xdr:col>
      <xdr:colOff>323850</xdr:colOff>
      <xdr:row>774</xdr:row>
      <xdr:rowOff>95250</xdr:rowOff>
    </xdr:to>
    <xdr:pic>
      <xdr:nvPicPr>
        <xdr:cNvPr id="3409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5272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775</xdr:row>
      <xdr:rowOff>0</xdr:rowOff>
    </xdr:from>
    <xdr:to>
      <xdr:col>0</xdr:col>
      <xdr:colOff>323850</xdr:colOff>
      <xdr:row>776</xdr:row>
      <xdr:rowOff>95250</xdr:rowOff>
    </xdr:to>
    <xdr:pic>
      <xdr:nvPicPr>
        <xdr:cNvPr id="3409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5596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777</xdr:row>
      <xdr:rowOff>0</xdr:rowOff>
    </xdr:from>
    <xdr:to>
      <xdr:col>0</xdr:col>
      <xdr:colOff>323850</xdr:colOff>
      <xdr:row>778</xdr:row>
      <xdr:rowOff>95250</xdr:rowOff>
    </xdr:to>
    <xdr:pic>
      <xdr:nvPicPr>
        <xdr:cNvPr id="3409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5920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790</xdr:row>
      <xdr:rowOff>0</xdr:rowOff>
    </xdr:from>
    <xdr:to>
      <xdr:col>0</xdr:col>
      <xdr:colOff>323850</xdr:colOff>
      <xdr:row>791</xdr:row>
      <xdr:rowOff>95250</xdr:rowOff>
    </xdr:to>
    <xdr:pic>
      <xdr:nvPicPr>
        <xdr:cNvPr id="3409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8025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792</xdr:row>
      <xdr:rowOff>0</xdr:rowOff>
    </xdr:from>
    <xdr:to>
      <xdr:col>0</xdr:col>
      <xdr:colOff>323850</xdr:colOff>
      <xdr:row>793</xdr:row>
      <xdr:rowOff>95250</xdr:rowOff>
    </xdr:to>
    <xdr:pic>
      <xdr:nvPicPr>
        <xdr:cNvPr id="340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8349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805</xdr:row>
      <xdr:rowOff>0</xdr:rowOff>
    </xdr:from>
    <xdr:to>
      <xdr:col>0</xdr:col>
      <xdr:colOff>323850</xdr:colOff>
      <xdr:row>806</xdr:row>
      <xdr:rowOff>95250</xdr:rowOff>
    </xdr:to>
    <xdr:pic>
      <xdr:nvPicPr>
        <xdr:cNvPr id="3409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0454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807</xdr:row>
      <xdr:rowOff>0</xdr:rowOff>
    </xdr:from>
    <xdr:to>
      <xdr:col>0</xdr:col>
      <xdr:colOff>323850</xdr:colOff>
      <xdr:row>808</xdr:row>
      <xdr:rowOff>95250</xdr:rowOff>
    </xdr:to>
    <xdr:pic>
      <xdr:nvPicPr>
        <xdr:cNvPr id="3409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0778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809</xdr:row>
      <xdr:rowOff>0</xdr:rowOff>
    </xdr:from>
    <xdr:to>
      <xdr:col>0</xdr:col>
      <xdr:colOff>323850</xdr:colOff>
      <xdr:row>810</xdr:row>
      <xdr:rowOff>95250</xdr:rowOff>
    </xdr:to>
    <xdr:pic>
      <xdr:nvPicPr>
        <xdr:cNvPr id="3409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1102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811</xdr:row>
      <xdr:rowOff>0</xdr:rowOff>
    </xdr:from>
    <xdr:to>
      <xdr:col>0</xdr:col>
      <xdr:colOff>323850</xdr:colOff>
      <xdr:row>812</xdr:row>
      <xdr:rowOff>95250</xdr:rowOff>
    </xdr:to>
    <xdr:pic>
      <xdr:nvPicPr>
        <xdr:cNvPr id="3409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1425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813</xdr:row>
      <xdr:rowOff>0</xdr:rowOff>
    </xdr:from>
    <xdr:to>
      <xdr:col>0</xdr:col>
      <xdr:colOff>323850</xdr:colOff>
      <xdr:row>814</xdr:row>
      <xdr:rowOff>95250</xdr:rowOff>
    </xdr:to>
    <xdr:pic>
      <xdr:nvPicPr>
        <xdr:cNvPr id="3409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1749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815</xdr:row>
      <xdr:rowOff>0</xdr:rowOff>
    </xdr:from>
    <xdr:to>
      <xdr:col>0</xdr:col>
      <xdr:colOff>323850</xdr:colOff>
      <xdr:row>816</xdr:row>
      <xdr:rowOff>95250</xdr:rowOff>
    </xdr:to>
    <xdr:pic>
      <xdr:nvPicPr>
        <xdr:cNvPr id="3409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2073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817</xdr:row>
      <xdr:rowOff>0</xdr:rowOff>
    </xdr:from>
    <xdr:to>
      <xdr:col>0</xdr:col>
      <xdr:colOff>323850</xdr:colOff>
      <xdr:row>818</xdr:row>
      <xdr:rowOff>95250</xdr:rowOff>
    </xdr:to>
    <xdr:pic>
      <xdr:nvPicPr>
        <xdr:cNvPr id="3409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2397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819</xdr:row>
      <xdr:rowOff>0</xdr:rowOff>
    </xdr:from>
    <xdr:to>
      <xdr:col>0</xdr:col>
      <xdr:colOff>323850</xdr:colOff>
      <xdr:row>820</xdr:row>
      <xdr:rowOff>95250</xdr:rowOff>
    </xdr:to>
    <xdr:pic>
      <xdr:nvPicPr>
        <xdr:cNvPr id="3409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2721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821</xdr:row>
      <xdr:rowOff>0</xdr:rowOff>
    </xdr:from>
    <xdr:to>
      <xdr:col>0</xdr:col>
      <xdr:colOff>323850</xdr:colOff>
      <xdr:row>822</xdr:row>
      <xdr:rowOff>95250</xdr:rowOff>
    </xdr:to>
    <xdr:pic>
      <xdr:nvPicPr>
        <xdr:cNvPr id="3409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3045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823</xdr:row>
      <xdr:rowOff>0</xdr:rowOff>
    </xdr:from>
    <xdr:to>
      <xdr:col>0</xdr:col>
      <xdr:colOff>323850</xdr:colOff>
      <xdr:row>824</xdr:row>
      <xdr:rowOff>95250</xdr:rowOff>
    </xdr:to>
    <xdr:pic>
      <xdr:nvPicPr>
        <xdr:cNvPr id="3409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3369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825</xdr:row>
      <xdr:rowOff>0</xdr:rowOff>
    </xdr:from>
    <xdr:to>
      <xdr:col>0</xdr:col>
      <xdr:colOff>323850</xdr:colOff>
      <xdr:row>826</xdr:row>
      <xdr:rowOff>95250</xdr:rowOff>
    </xdr:to>
    <xdr:pic>
      <xdr:nvPicPr>
        <xdr:cNvPr id="3409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3692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827</xdr:row>
      <xdr:rowOff>0</xdr:rowOff>
    </xdr:from>
    <xdr:to>
      <xdr:col>0</xdr:col>
      <xdr:colOff>323850</xdr:colOff>
      <xdr:row>828</xdr:row>
      <xdr:rowOff>95250</xdr:rowOff>
    </xdr:to>
    <xdr:pic>
      <xdr:nvPicPr>
        <xdr:cNvPr id="3409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4016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829</xdr:row>
      <xdr:rowOff>0</xdr:rowOff>
    </xdr:from>
    <xdr:to>
      <xdr:col>0</xdr:col>
      <xdr:colOff>323850</xdr:colOff>
      <xdr:row>830</xdr:row>
      <xdr:rowOff>95250</xdr:rowOff>
    </xdr:to>
    <xdr:pic>
      <xdr:nvPicPr>
        <xdr:cNvPr id="3409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4340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831</xdr:row>
      <xdr:rowOff>0</xdr:rowOff>
    </xdr:from>
    <xdr:to>
      <xdr:col>0</xdr:col>
      <xdr:colOff>323850</xdr:colOff>
      <xdr:row>832</xdr:row>
      <xdr:rowOff>95250</xdr:rowOff>
    </xdr:to>
    <xdr:pic>
      <xdr:nvPicPr>
        <xdr:cNvPr id="3409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4664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833</xdr:row>
      <xdr:rowOff>0</xdr:rowOff>
    </xdr:from>
    <xdr:to>
      <xdr:col>0</xdr:col>
      <xdr:colOff>323850</xdr:colOff>
      <xdr:row>834</xdr:row>
      <xdr:rowOff>95250</xdr:rowOff>
    </xdr:to>
    <xdr:pic>
      <xdr:nvPicPr>
        <xdr:cNvPr id="340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4988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835</xdr:row>
      <xdr:rowOff>0</xdr:rowOff>
    </xdr:from>
    <xdr:to>
      <xdr:col>0</xdr:col>
      <xdr:colOff>323850</xdr:colOff>
      <xdr:row>836</xdr:row>
      <xdr:rowOff>95250</xdr:rowOff>
    </xdr:to>
    <xdr:pic>
      <xdr:nvPicPr>
        <xdr:cNvPr id="3409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5312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837</xdr:row>
      <xdr:rowOff>0</xdr:rowOff>
    </xdr:from>
    <xdr:to>
      <xdr:col>0</xdr:col>
      <xdr:colOff>323850</xdr:colOff>
      <xdr:row>838</xdr:row>
      <xdr:rowOff>95250</xdr:rowOff>
    </xdr:to>
    <xdr:pic>
      <xdr:nvPicPr>
        <xdr:cNvPr id="3409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5636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839</xdr:row>
      <xdr:rowOff>0</xdr:rowOff>
    </xdr:from>
    <xdr:to>
      <xdr:col>0</xdr:col>
      <xdr:colOff>323850</xdr:colOff>
      <xdr:row>840</xdr:row>
      <xdr:rowOff>95250</xdr:rowOff>
    </xdr:to>
    <xdr:pic>
      <xdr:nvPicPr>
        <xdr:cNvPr id="3409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5959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841</xdr:row>
      <xdr:rowOff>0</xdr:rowOff>
    </xdr:from>
    <xdr:to>
      <xdr:col>0</xdr:col>
      <xdr:colOff>323850</xdr:colOff>
      <xdr:row>842</xdr:row>
      <xdr:rowOff>95250</xdr:rowOff>
    </xdr:to>
    <xdr:pic>
      <xdr:nvPicPr>
        <xdr:cNvPr id="3409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6283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843</xdr:row>
      <xdr:rowOff>0</xdr:rowOff>
    </xdr:from>
    <xdr:to>
      <xdr:col>0</xdr:col>
      <xdr:colOff>323850</xdr:colOff>
      <xdr:row>844</xdr:row>
      <xdr:rowOff>95250</xdr:rowOff>
    </xdr:to>
    <xdr:pic>
      <xdr:nvPicPr>
        <xdr:cNvPr id="3409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6607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845</xdr:row>
      <xdr:rowOff>0</xdr:rowOff>
    </xdr:from>
    <xdr:to>
      <xdr:col>0</xdr:col>
      <xdr:colOff>323850</xdr:colOff>
      <xdr:row>846</xdr:row>
      <xdr:rowOff>95250</xdr:rowOff>
    </xdr:to>
    <xdr:pic>
      <xdr:nvPicPr>
        <xdr:cNvPr id="3409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6931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847</xdr:row>
      <xdr:rowOff>0</xdr:rowOff>
    </xdr:from>
    <xdr:to>
      <xdr:col>0</xdr:col>
      <xdr:colOff>323850</xdr:colOff>
      <xdr:row>848</xdr:row>
      <xdr:rowOff>95250</xdr:rowOff>
    </xdr:to>
    <xdr:pic>
      <xdr:nvPicPr>
        <xdr:cNvPr id="3409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7255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849</xdr:row>
      <xdr:rowOff>0</xdr:rowOff>
    </xdr:from>
    <xdr:to>
      <xdr:col>0</xdr:col>
      <xdr:colOff>323850</xdr:colOff>
      <xdr:row>850</xdr:row>
      <xdr:rowOff>95250</xdr:rowOff>
    </xdr:to>
    <xdr:pic>
      <xdr:nvPicPr>
        <xdr:cNvPr id="3409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7579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851</xdr:row>
      <xdr:rowOff>0</xdr:rowOff>
    </xdr:from>
    <xdr:to>
      <xdr:col>0</xdr:col>
      <xdr:colOff>323850</xdr:colOff>
      <xdr:row>852</xdr:row>
      <xdr:rowOff>95250</xdr:rowOff>
    </xdr:to>
    <xdr:pic>
      <xdr:nvPicPr>
        <xdr:cNvPr id="3409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7902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853</xdr:row>
      <xdr:rowOff>0</xdr:rowOff>
    </xdr:from>
    <xdr:to>
      <xdr:col>0</xdr:col>
      <xdr:colOff>323850</xdr:colOff>
      <xdr:row>854</xdr:row>
      <xdr:rowOff>95250</xdr:rowOff>
    </xdr:to>
    <xdr:pic>
      <xdr:nvPicPr>
        <xdr:cNvPr id="3409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8226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855</xdr:row>
      <xdr:rowOff>0</xdr:rowOff>
    </xdr:from>
    <xdr:to>
      <xdr:col>0</xdr:col>
      <xdr:colOff>323850</xdr:colOff>
      <xdr:row>856</xdr:row>
      <xdr:rowOff>95250</xdr:rowOff>
    </xdr:to>
    <xdr:pic>
      <xdr:nvPicPr>
        <xdr:cNvPr id="3409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38550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868</xdr:row>
      <xdr:rowOff>0</xdr:rowOff>
    </xdr:from>
    <xdr:to>
      <xdr:col>0</xdr:col>
      <xdr:colOff>323850</xdr:colOff>
      <xdr:row>869</xdr:row>
      <xdr:rowOff>95250</xdr:rowOff>
    </xdr:to>
    <xdr:pic>
      <xdr:nvPicPr>
        <xdr:cNvPr id="3409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0655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870</xdr:row>
      <xdr:rowOff>0</xdr:rowOff>
    </xdr:from>
    <xdr:to>
      <xdr:col>0</xdr:col>
      <xdr:colOff>323850</xdr:colOff>
      <xdr:row>871</xdr:row>
      <xdr:rowOff>95250</xdr:rowOff>
    </xdr:to>
    <xdr:pic>
      <xdr:nvPicPr>
        <xdr:cNvPr id="3409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0979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872</xdr:row>
      <xdr:rowOff>0</xdr:rowOff>
    </xdr:from>
    <xdr:to>
      <xdr:col>0</xdr:col>
      <xdr:colOff>323850</xdr:colOff>
      <xdr:row>873</xdr:row>
      <xdr:rowOff>95250</xdr:rowOff>
    </xdr:to>
    <xdr:pic>
      <xdr:nvPicPr>
        <xdr:cNvPr id="3409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1303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874</xdr:row>
      <xdr:rowOff>0</xdr:rowOff>
    </xdr:from>
    <xdr:to>
      <xdr:col>0</xdr:col>
      <xdr:colOff>323850</xdr:colOff>
      <xdr:row>875</xdr:row>
      <xdr:rowOff>95250</xdr:rowOff>
    </xdr:to>
    <xdr:pic>
      <xdr:nvPicPr>
        <xdr:cNvPr id="3409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1627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876</xdr:row>
      <xdr:rowOff>0</xdr:rowOff>
    </xdr:from>
    <xdr:to>
      <xdr:col>0</xdr:col>
      <xdr:colOff>323850</xdr:colOff>
      <xdr:row>877</xdr:row>
      <xdr:rowOff>95250</xdr:rowOff>
    </xdr:to>
    <xdr:pic>
      <xdr:nvPicPr>
        <xdr:cNvPr id="3409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1951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878</xdr:row>
      <xdr:rowOff>0</xdr:rowOff>
    </xdr:from>
    <xdr:to>
      <xdr:col>0</xdr:col>
      <xdr:colOff>323850</xdr:colOff>
      <xdr:row>879</xdr:row>
      <xdr:rowOff>95250</xdr:rowOff>
    </xdr:to>
    <xdr:pic>
      <xdr:nvPicPr>
        <xdr:cNvPr id="3409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2274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880</xdr:row>
      <xdr:rowOff>0</xdr:rowOff>
    </xdr:from>
    <xdr:to>
      <xdr:col>0</xdr:col>
      <xdr:colOff>323850</xdr:colOff>
      <xdr:row>881</xdr:row>
      <xdr:rowOff>95250</xdr:rowOff>
    </xdr:to>
    <xdr:pic>
      <xdr:nvPicPr>
        <xdr:cNvPr id="3409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2598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882</xdr:row>
      <xdr:rowOff>0</xdr:rowOff>
    </xdr:from>
    <xdr:to>
      <xdr:col>0</xdr:col>
      <xdr:colOff>323850</xdr:colOff>
      <xdr:row>883</xdr:row>
      <xdr:rowOff>95250</xdr:rowOff>
    </xdr:to>
    <xdr:pic>
      <xdr:nvPicPr>
        <xdr:cNvPr id="3409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2922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884</xdr:row>
      <xdr:rowOff>0</xdr:rowOff>
    </xdr:from>
    <xdr:to>
      <xdr:col>0</xdr:col>
      <xdr:colOff>323850</xdr:colOff>
      <xdr:row>885</xdr:row>
      <xdr:rowOff>95250</xdr:rowOff>
    </xdr:to>
    <xdr:pic>
      <xdr:nvPicPr>
        <xdr:cNvPr id="3409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3246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897</xdr:row>
      <xdr:rowOff>0</xdr:rowOff>
    </xdr:from>
    <xdr:to>
      <xdr:col>0</xdr:col>
      <xdr:colOff>323850</xdr:colOff>
      <xdr:row>898</xdr:row>
      <xdr:rowOff>95250</xdr:rowOff>
    </xdr:to>
    <xdr:pic>
      <xdr:nvPicPr>
        <xdr:cNvPr id="3409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5351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899</xdr:row>
      <xdr:rowOff>0</xdr:rowOff>
    </xdr:from>
    <xdr:to>
      <xdr:col>0</xdr:col>
      <xdr:colOff>323850</xdr:colOff>
      <xdr:row>900</xdr:row>
      <xdr:rowOff>95250</xdr:rowOff>
    </xdr:to>
    <xdr:pic>
      <xdr:nvPicPr>
        <xdr:cNvPr id="3409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5675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901</xdr:row>
      <xdr:rowOff>0</xdr:rowOff>
    </xdr:from>
    <xdr:to>
      <xdr:col>0</xdr:col>
      <xdr:colOff>323850</xdr:colOff>
      <xdr:row>902</xdr:row>
      <xdr:rowOff>95250</xdr:rowOff>
    </xdr:to>
    <xdr:pic>
      <xdr:nvPicPr>
        <xdr:cNvPr id="3409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5999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903</xdr:row>
      <xdr:rowOff>0</xdr:rowOff>
    </xdr:from>
    <xdr:to>
      <xdr:col>0</xdr:col>
      <xdr:colOff>323850</xdr:colOff>
      <xdr:row>904</xdr:row>
      <xdr:rowOff>95250</xdr:rowOff>
    </xdr:to>
    <xdr:pic>
      <xdr:nvPicPr>
        <xdr:cNvPr id="3409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6323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905</xdr:row>
      <xdr:rowOff>0</xdr:rowOff>
    </xdr:from>
    <xdr:to>
      <xdr:col>0</xdr:col>
      <xdr:colOff>323850</xdr:colOff>
      <xdr:row>906</xdr:row>
      <xdr:rowOff>95250</xdr:rowOff>
    </xdr:to>
    <xdr:pic>
      <xdr:nvPicPr>
        <xdr:cNvPr id="3409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6646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907</xdr:row>
      <xdr:rowOff>0</xdr:rowOff>
    </xdr:from>
    <xdr:to>
      <xdr:col>0</xdr:col>
      <xdr:colOff>323850</xdr:colOff>
      <xdr:row>908</xdr:row>
      <xdr:rowOff>95250</xdr:rowOff>
    </xdr:to>
    <xdr:pic>
      <xdr:nvPicPr>
        <xdr:cNvPr id="3409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6970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909</xdr:row>
      <xdr:rowOff>0</xdr:rowOff>
    </xdr:from>
    <xdr:to>
      <xdr:col>0</xdr:col>
      <xdr:colOff>323850</xdr:colOff>
      <xdr:row>910</xdr:row>
      <xdr:rowOff>95250</xdr:rowOff>
    </xdr:to>
    <xdr:pic>
      <xdr:nvPicPr>
        <xdr:cNvPr id="3409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7294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911</xdr:row>
      <xdr:rowOff>0</xdr:rowOff>
    </xdr:from>
    <xdr:to>
      <xdr:col>0</xdr:col>
      <xdr:colOff>323850</xdr:colOff>
      <xdr:row>912</xdr:row>
      <xdr:rowOff>95250</xdr:rowOff>
    </xdr:to>
    <xdr:pic>
      <xdr:nvPicPr>
        <xdr:cNvPr id="340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7618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913</xdr:row>
      <xdr:rowOff>0</xdr:rowOff>
    </xdr:from>
    <xdr:to>
      <xdr:col>0</xdr:col>
      <xdr:colOff>323850</xdr:colOff>
      <xdr:row>914</xdr:row>
      <xdr:rowOff>95250</xdr:rowOff>
    </xdr:to>
    <xdr:pic>
      <xdr:nvPicPr>
        <xdr:cNvPr id="3409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7942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915</xdr:row>
      <xdr:rowOff>0</xdr:rowOff>
    </xdr:from>
    <xdr:to>
      <xdr:col>0</xdr:col>
      <xdr:colOff>323850</xdr:colOff>
      <xdr:row>916</xdr:row>
      <xdr:rowOff>95250</xdr:rowOff>
    </xdr:to>
    <xdr:pic>
      <xdr:nvPicPr>
        <xdr:cNvPr id="3409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8266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917</xdr:row>
      <xdr:rowOff>0</xdr:rowOff>
    </xdr:from>
    <xdr:to>
      <xdr:col>0</xdr:col>
      <xdr:colOff>323850</xdr:colOff>
      <xdr:row>918</xdr:row>
      <xdr:rowOff>95250</xdr:rowOff>
    </xdr:to>
    <xdr:pic>
      <xdr:nvPicPr>
        <xdr:cNvPr id="3409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8590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919</xdr:row>
      <xdr:rowOff>0</xdr:rowOff>
    </xdr:from>
    <xdr:to>
      <xdr:col>0</xdr:col>
      <xdr:colOff>323850</xdr:colOff>
      <xdr:row>920</xdr:row>
      <xdr:rowOff>95250</xdr:rowOff>
    </xdr:to>
    <xdr:pic>
      <xdr:nvPicPr>
        <xdr:cNvPr id="3409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8913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921</xdr:row>
      <xdr:rowOff>0</xdr:rowOff>
    </xdr:from>
    <xdr:to>
      <xdr:col>0</xdr:col>
      <xdr:colOff>323850</xdr:colOff>
      <xdr:row>922</xdr:row>
      <xdr:rowOff>95250</xdr:rowOff>
    </xdr:to>
    <xdr:pic>
      <xdr:nvPicPr>
        <xdr:cNvPr id="3409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9237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923</xdr:row>
      <xdr:rowOff>0</xdr:rowOff>
    </xdr:from>
    <xdr:to>
      <xdr:col>0</xdr:col>
      <xdr:colOff>323850</xdr:colOff>
      <xdr:row>924</xdr:row>
      <xdr:rowOff>95250</xdr:rowOff>
    </xdr:to>
    <xdr:pic>
      <xdr:nvPicPr>
        <xdr:cNvPr id="3409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9561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925</xdr:row>
      <xdr:rowOff>0</xdr:rowOff>
    </xdr:from>
    <xdr:to>
      <xdr:col>0</xdr:col>
      <xdr:colOff>323850</xdr:colOff>
      <xdr:row>926</xdr:row>
      <xdr:rowOff>95250</xdr:rowOff>
    </xdr:to>
    <xdr:pic>
      <xdr:nvPicPr>
        <xdr:cNvPr id="3409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49885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927</xdr:row>
      <xdr:rowOff>0</xdr:rowOff>
    </xdr:from>
    <xdr:to>
      <xdr:col>0</xdr:col>
      <xdr:colOff>323850</xdr:colOff>
      <xdr:row>928</xdr:row>
      <xdr:rowOff>95250</xdr:rowOff>
    </xdr:to>
    <xdr:pic>
      <xdr:nvPicPr>
        <xdr:cNvPr id="3409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0209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929</xdr:row>
      <xdr:rowOff>0</xdr:rowOff>
    </xdr:from>
    <xdr:to>
      <xdr:col>0</xdr:col>
      <xdr:colOff>323850</xdr:colOff>
      <xdr:row>930</xdr:row>
      <xdr:rowOff>95250</xdr:rowOff>
    </xdr:to>
    <xdr:pic>
      <xdr:nvPicPr>
        <xdr:cNvPr id="3409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0533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931</xdr:row>
      <xdr:rowOff>0</xdr:rowOff>
    </xdr:from>
    <xdr:to>
      <xdr:col>0</xdr:col>
      <xdr:colOff>323850</xdr:colOff>
      <xdr:row>932</xdr:row>
      <xdr:rowOff>95250</xdr:rowOff>
    </xdr:to>
    <xdr:pic>
      <xdr:nvPicPr>
        <xdr:cNvPr id="3409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0856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933</xdr:row>
      <xdr:rowOff>0</xdr:rowOff>
    </xdr:from>
    <xdr:to>
      <xdr:col>0</xdr:col>
      <xdr:colOff>323850</xdr:colOff>
      <xdr:row>934</xdr:row>
      <xdr:rowOff>95250</xdr:rowOff>
    </xdr:to>
    <xdr:pic>
      <xdr:nvPicPr>
        <xdr:cNvPr id="3409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1180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935</xdr:row>
      <xdr:rowOff>0</xdr:rowOff>
    </xdr:from>
    <xdr:to>
      <xdr:col>0</xdr:col>
      <xdr:colOff>323850</xdr:colOff>
      <xdr:row>936</xdr:row>
      <xdr:rowOff>95250</xdr:rowOff>
    </xdr:to>
    <xdr:pic>
      <xdr:nvPicPr>
        <xdr:cNvPr id="3409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1504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937</xdr:row>
      <xdr:rowOff>0</xdr:rowOff>
    </xdr:from>
    <xdr:to>
      <xdr:col>0</xdr:col>
      <xdr:colOff>323850</xdr:colOff>
      <xdr:row>938</xdr:row>
      <xdr:rowOff>95250</xdr:rowOff>
    </xdr:to>
    <xdr:pic>
      <xdr:nvPicPr>
        <xdr:cNvPr id="3409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1828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939</xdr:row>
      <xdr:rowOff>0</xdr:rowOff>
    </xdr:from>
    <xdr:to>
      <xdr:col>0</xdr:col>
      <xdr:colOff>323850</xdr:colOff>
      <xdr:row>940</xdr:row>
      <xdr:rowOff>95250</xdr:rowOff>
    </xdr:to>
    <xdr:pic>
      <xdr:nvPicPr>
        <xdr:cNvPr id="3409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2152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941</xdr:row>
      <xdr:rowOff>0</xdr:rowOff>
    </xdr:from>
    <xdr:to>
      <xdr:col>0</xdr:col>
      <xdr:colOff>323850</xdr:colOff>
      <xdr:row>942</xdr:row>
      <xdr:rowOff>95250</xdr:rowOff>
    </xdr:to>
    <xdr:pic>
      <xdr:nvPicPr>
        <xdr:cNvPr id="3409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2476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943</xdr:row>
      <xdr:rowOff>0</xdr:rowOff>
    </xdr:from>
    <xdr:to>
      <xdr:col>0</xdr:col>
      <xdr:colOff>323850</xdr:colOff>
      <xdr:row>944</xdr:row>
      <xdr:rowOff>95250</xdr:rowOff>
    </xdr:to>
    <xdr:pic>
      <xdr:nvPicPr>
        <xdr:cNvPr id="3409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2800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945</xdr:row>
      <xdr:rowOff>0</xdr:rowOff>
    </xdr:from>
    <xdr:to>
      <xdr:col>0</xdr:col>
      <xdr:colOff>323850</xdr:colOff>
      <xdr:row>946</xdr:row>
      <xdr:rowOff>95250</xdr:rowOff>
    </xdr:to>
    <xdr:pic>
      <xdr:nvPicPr>
        <xdr:cNvPr id="3409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3123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947</xdr:row>
      <xdr:rowOff>0</xdr:rowOff>
    </xdr:from>
    <xdr:to>
      <xdr:col>0</xdr:col>
      <xdr:colOff>323850</xdr:colOff>
      <xdr:row>948</xdr:row>
      <xdr:rowOff>95250</xdr:rowOff>
    </xdr:to>
    <xdr:pic>
      <xdr:nvPicPr>
        <xdr:cNvPr id="3409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3447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949</xdr:row>
      <xdr:rowOff>0</xdr:rowOff>
    </xdr:from>
    <xdr:to>
      <xdr:col>0</xdr:col>
      <xdr:colOff>323850</xdr:colOff>
      <xdr:row>950</xdr:row>
      <xdr:rowOff>95250</xdr:rowOff>
    </xdr:to>
    <xdr:pic>
      <xdr:nvPicPr>
        <xdr:cNvPr id="3409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3771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951</xdr:row>
      <xdr:rowOff>0</xdr:rowOff>
    </xdr:from>
    <xdr:to>
      <xdr:col>0</xdr:col>
      <xdr:colOff>323850</xdr:colOff>
      <xdr:row>952</xdr:row>
      <xdr:rowOff>95250</xdr:rowOff>
    </xdr:to>
    <xdr:pic>
      <xdr:nvPicPr>
        <xdr:cNvPr id="3409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4095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953</xdr:row>
      <xdr:rowOff>0</xdr:rowOff>
    </xdr:from>
    <xdr:to>
      <xdr:col>0</xdr:col>
      <xdr:colOff>323850</xdr:colOff>
      <xdr:row>954</xdr:row>
      <xdr:rowOff>95250</xdr:rowOff>
    </xdr:to>
    <xdr:pic>
      <xdr:nvPicPr>
        <xdr:cNvPr id="3409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4419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955</xdr:row>
      <xdr:rowOff>0</xdr:rowOff>
    </xdr:from>
    <xdr:to>
      <xdr:col>0</xdr:col>
      <xdr:colOff>323850</xdr:colOff>
      <xdr:row>956</xdr:row>
      <xdr:rowOff>95250</xdr:rowOff>
    </xdr:to>
    <xdr:pic>
      <xdr:nvPicPr>
        <xdr:cNvPr id="3409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4743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957</xdr:row>
      <xdr:rowOff>0</xdr:rowOff>
    </xdr:from>
    <xdr:to>
      <xdr:col>0</xdr:col>
      <xdr:colOff>323850</xdr:colOff>
      <xdr:row>958</xdr:row>
      <xdr:rowOff>95250</xdr:rowOff>
    </xdr:to>
    <xdr:pic>
      <xdr:nvPicPr>
        <xdr:cNvPr id="3409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5067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959</xdr:row>
      <xdr:rowOff>0</xdr:rowOff>
    </xdr:from>
    <xdr:to>
      <xdr:col>0</xdr:col>
      <xdr:colOff>323850</xdr:colOff>
      <xdr:row>960</xdr:row>
      <xdr:rowOff>95250</xdr:rowOff>
    </xdr:to>
    <xdr:pic>
      <xdr:nvPicPr>
        <xdr:cNvPr id="3409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5390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961</xdr:row>
      <xdr:rowOff>0</xdr:rowOff>
    </xdr:from>
    <xdr:to>
      <xdr:col>0</xdr:col>
      <xdr:colOff>323850</xdr:colOff>
      <xdr:row>962</xdr:row>
      <xdr:rowOff>95250</xdr:rowOff>
    </xdr:to>
    <xdr:pic>
      <xdr:nvPicPr>
        <xdr:cNvPr id="3409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5714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963</xdr:row>
      <xdr:rowOff>0</xdr:rowOff>
    </xdr:from>
    <xdr:to>
      <xdr:col>0</xdr:col>
      <xdr:colOff>323850</xdr:colOff>
      <xdr:row>964</xdr:row>
      <xdr:rowOff>95250</xdr:rowOff>
    </xdr:to>
    <xdr:pic>
      <xdr:nvPicPr>
        <xdr:cNvPr id="3409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6038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965</xdr:row>
      <xdr:rowOff>0</xdr:rowOff>
    </xdr:from>
    <xdr:to>
      <xdr:col>0</xdr:col>
      <xdr:colOff>323850</xdr:colOff>
      <xdr:row>966</xdr:row>
      <xdr:rowOff>95250</xdr:rowOff>
    </xdr:to>
    <xdr:pic>
      <xdr:nvPicPr>
        <xdr:cNvPr id="3409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6362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967</xdr:row>
      <xdr:rowOff>0</xdr:rowOff>
    </xdr:from>
    <xdr:to>
      <xdr:col>0</xdr:col>
      <xdr:colOff>323850</xdr:colOff>
      <xdr:row>968</xdr:row>
      <xdr:rowOff>95250</xdr:rowOff>
    </xdr:to>
    <xdr:pic>
      <xdr:nvPicPr>
        <xdr:cNvPr id="3409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6686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969</xdr:row>
      <xdr:rowOff>0</xdr:rowOff>
    </xdr:from>
    <xdr:to>
      <xdr:col>0</xdr:col>
      <xdr:colOff>323850</xdr:colOff>
      <xdr:row>970</xdr:row>
      <xdr:rowOff>95250</xdr:rowOff>
    </xdr:to>
    <xdr:pic>
      <xdr:nvPicPr>
        <xdr:cNvPr id="3409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7010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971</xdr:row>
      <xdr:rowOff>0</xdr:rowOff>
    </xdr:from>
    <xdr:to>
      <xdr:col>0</xdr:col>
      <xdr:colOff>323850</xdr:colOff>
      <xdr:row>972</xdr:row>
      <xdr:rowOff>95250</xdr:rowOff>
    </xdr:to>
    <xdr:pic>
      <xdr:nvPicPr>
        <xdr:cNvPr id="3409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7333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973</xdr:row>
      <xdr:rowOff>0</xdr:rowOff>
    </xdr:from>
    <xdr:to>
      <xdr:col>0</xdr:col>
      <xdr:colOff>323850</xdr:colOff>
      <xdr:row>974</xdr:row>
      <xdr:rowOff>95250</xdr:rowOff>
    </xdr:to>
    <xdr:pic>
      <xdr:nvPicPr>
        <xdr:cNvPr id="3409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7657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975</xdr:row>
      <xdr:rowOff>0</xdr:rowOff>
    </xdr:from>
    <xdr:to>
      <xdr:col>0</xdr:col>
      <xdr:colOff>323850</xdr:colOff>
      <xdr:row>976</xdr:row>
      <xdr:rowOff>95250</xdr:rowOff>
    </xdr:to>
    <xdr:pic>
      <xdr:nvPicPr>
        <xdr:cNvPr id="3409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7981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977</xdr:row>
      <xdr:rowOff>0</xdr:rowOff>
    </xdr:from>
    <xdr:to>
      <xdr:col>0</xdr:col>
      <xdr:colOff>323850</xdr:colOff>
      <xdr:row>978</xdr:row>
      <xdr:rowOff>95250</xdr:rowOff>
    </xdr:to>
    <xdr:pic>
      <xdr:nvPicPr>
        <xdr:cNvPr id="3409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8305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979</xdr:row>
      <xdr:rowOff>0</xdr:rowOff>
    </xdr:from>
    <xdr:to>
      <xdr:col>0</xdr:col>
      <xdr:colOff>323850</xdr:colOff>
      <xdr:row>980</xdr:row>
      <xdr:rowOff>95250</xdr:rowOff>
    </xdr:to>
    <xdr:pic>
      <xdr:nvPicPr>
        <xdr:cNvPr id="3410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8629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981</xdr:row>
      <xdr:rowOff>0</xdr:rowOff>
    </xdr:from>
    <xdr:to>
      <xdr:col>0</xdr:col>
      <xdr:colOff>323850</xdr:colOff>
      <xdr:row>982</xdr:row>
      <xdr:rowOff>95250</xdr:rowOff>
    </xdr:to>
    <xdr:pic>
      <xdr:nvPicPr>
        <xdr:cNvPr id="3410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8953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983</xdr:row>
      <xdr:rowOff>0</xdr:rowOff>
    </xdr:from>
    <xdr:to>
      <xdr:col>0</xdr:col>
      <xdr:colOff>323850</xdr:colOff>
      <xdr:row>984</xdr:row>
      <xdr:rowOff>95250</xdr:rowOff>
    </xdr:to>
    <xdr:pic>
      <xdr:nvPicPr>
        <xdr:cNvPr id="3410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9277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985</xdr:row>
      <xdr:rowOff>0</xdr:rowOff>
    </xdr:from>
    <xdr:to>
      <xdr:col>0</xdr:col>
      <xdr:colOff>323850</xdr:colOff>
      <xdr:row>986</xdr:row>
      <xdr:rowOff>95250</xdr:rowOff>
    </xdr:to>
    <xdr:pic>
      <xdr:nvPicPr>
        <xdr:cNvPr id="3410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9600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987</xdr:row>
      <xdr:rowOff>0</xdr:rowOff>
    </xdr:from>
    <xdr:to>
      <xdr:col>0</xdr:col>
      <xdr:colOff>323850</xdr:colOff>
      <xdr:row>988</xdr:row>
      <xdr:rowOff>95250</xdr:rowOff>
    </xdr:to>
    <xdr:pic>
      <xdr:nvPicPr>
        <xdr:cNvPr id="3410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9924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989</xdr:row>
      <xdr:rowOff>0</xdr:rowOff>
    </xdr:from>
    <xdr:to>
      <xdr:col>0</xdr:col>
      <xdr:colOff>323850</xdr:colOff>
      <xdr:row>990</xdr:row>
      <xdr:rowOff>95250</xdr:rowOff>
    </xdr:to>
    <xdr:pic>
      <xdr:nvPicPr>
        <xdr:cNvPr id="3410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0248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991</xdr:row>
      <xdr:rowOff>0</xdr:rowOff>
    </xdr:from>
    <xdr:to>
      <xdr:col>0</xdr:col>
      <xdr:colOff>323850</xdr:colOff>
      <xdr:row>992</xdr:row>
      <xdr:rowOff>95250</xdr:rowOff>
    </xdr:to>
    <xdr:pic>
      <xdr:nvPicPr>
        <xdr:cNvPr id="3410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0572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993</xdr:row>
      <xdr:rowOff>0</xdr:rowOff>
    </xdr:from>
    <xdr:to>
      <xdr:col>0</xdr:col>
      <xdr:colOff>323850</xdr:colOff>
      <xdr:row>994</xdr:row>
      <xdr:rowOff>95250</xdr:rowOff>
    </xdr:to>
    <xdr:pic>
      <xdr:nvPicPr>
        <xdr:cNvPr id="3410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0896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995</xdr:row>
      <xdr:rowOff>0</xdr:rowOff>
    </xdr:from>
    <xdr:to>
      <xdr:col>0</xdr:col>
      <xdr:colOff>323850</xdr:colOff>
      <xdr:row>996</xdr:row>
      <xdr:rowOff>95250</xdr:rowOff>
    </xdr:to>
    <xdr:pic>
      <xdr:nvPicPr>
        <xdr:cNvPr id="3410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1220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997</xdr:row>
      <xdr:rowOff>0</xdr:rowOff>
    </xdr:from>
    <xdr:to>
      <xdr:col>0</xdr:col>
      <xdr:colOff>323850</xdr:colOff>
      <xdr:row>998</xdr:row>
      <xdr:rowOff>95250</xdr:rowOff>
    </xdr:to>
    <xdr:pic>
      <xdr:nvPicPr>
        <xdr:cNvPr id="3410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1544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999</xdr:row>
      <xdr:rowOff>0</xdr:rowOff>
    </xdr:from>
    <xdr:to>
      <xdr:col>0</xdr:col>
      <xdr:colOff>323850</xdr:colOff>
      <xdr:row>1000</xdr:row>
      <xdr:rowOff>95250</xdr:rowOff>
    </xdr:to>
    <xdr:pic>
      <xdr:nvPicPr>
        <xdr:cNvPr id="3410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1867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1012</xdr:row>
      <xdr:rowOff>0</xdr:rowOff>
    </xdr:from>
    <xdr:to>
      <xdr:col>0</xdr:col>
      <xdr:colOff>323850</xdr:colOff>
      <xdr:row>1013</xdr:row>
      <xdr:rowOff>95250</xdr:rowOff>
    </xdr:to>
    <xdr:pic>
      <xdr:nvPicPr>
        <xdr:cNvPr id="3410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3972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1014</xdr:row>
      <xdr:rowOff>0</xdr:rowOff>
    </xdr:from>
    <xdr:to>
      <xdr:col>0</xdr:col>
      <xdr:colOff>323850</xdr:colOff>
      <xdr:row>1015</xdr:row>
      <xdr:rowOff>95250</xdr:rowOff>
    </xdr:to>
    <xdr:pic>
      <xdr:nvPicPr>
        <xdr:cNvPr id="3410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4296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1016</xdr:row>
      <xdr:rowOff>0</xdr:rowOff>
    </xdr:from>
    <xdr:to>
      <xdr:col>0</xdr:col>
      <xdr:colOff>323850</xdr:colOff>
      <xdr:row>1017</xdr:row>
      <xdr:rowOff>95250</xdr:rowOff>
    </xdr:to>
    <xdr:pic>
      <xdr:nvPicPr>
        <xdr:cNvPr id="3410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4620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1018</xdr:row>
      <xdr:rowOff>0</xdr:rowOff>
    </xdr:from>
    <xdr:to>
      <xdr:col>0</xdr:col>
      <xdr:colOff>323850</xdr:colOff>
      <xdr:row>1019</xdr:row>
      <xdr:rowOff>95250</xdr:rowOff>
    </xdr:to>
    <xdr:pic>
      <xdr:nvPicPr>
        <xdr:cNvPr id="3410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4944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1020</xdr:row>
      <xdr:rowOff>0</xdr:rowOff>
    </xdr:from>
    <xdr:to>
      <xdr:col>0</xdr:col>
      <xdr:colOff>323850</xdr:colOff>
      <xdr:row>1021</xdr:row>
      <xdr:rowOff>95250</xdr:rowOff>
    </xdr:to>
    <xdr:pic>
      <xdr:nvPicPr>
        <xdr:cNvPr id="3410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5268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1022</xdr:row>
      <xdr:rowOff>0</xdr:rowOff>
    </xdr:from>
    <xdr:to>
      <xdr:col>0</xdr:col>
      <xdr:colOff>323850</xdr:colOff>
      <xdr:row>1023</xdr:row>
      <xdr:rowOff>95250</xdr:rowOff>
    </xdr:to>
    <xdr:pic>
      <xdr:nvPicPr>
        <xdr:cNvPr id="3410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5592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1024</xdr:row>
      <xdr:rowOff>0</xdr:rowOff>
    </xdr:from>
    <xdr:to>
      <xdr:col>0</xdr:col>
      <xdr:colOff>323850</xdr:colOff>
      <xdr:row>1025</xdr:row>
      <xdr:rowOff>95250</xdr:rowOff>
    </xdr:to>
    <xdr:pic>
      <xdr:nvPicPr>
        <xdr:cNvPr id="3410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5915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1026</xdr:row>
      <xdr:rowOff>0</xdr:rowOff>
    </xdr:from>
    <xdr:to>
      <xdr:col>0</xdr:col>
      <xdr:colOff>323850</xdr:colOff>
      <xdr:row>1027</xdr:row>
      <xdr:rowOff>95250</xdr:rowOff>
    </xdr:to>
    <xdr:pic>
      <xdr:nvPicPr>
        <xdr:cNvPr id="3410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6239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1039</xdr:row>
      <xdr:rowOff>0</xdr:rowOff>
    </xdr:from>
    <xdr:to>
      <xdr:col>0</xdr:col>
      <xdr:colOff>323850</xdr:colOff>
      <xdr:row>1040</xdr:row>
      <xdr:rowOff>95250</xdr:rowOff>
    </xdr:to>
    <xdr:pic>
      <xdr:nvPicPr>
        <xdr:cNvPr id="3410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8344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1041</xdr:row>
      <xdr:rowOff>0</xdr:rowOff>
    </xdr:from>
    <xdr:to>
      <xdr:col>0</xdr:col>
      <xdr:colOff>323850</xdr:colOff>
      <xdr:row>1042</xdr:row>
      <xdr:rowOff>95250</xdr:rowOff>
    </xdr:to>
    <xdr:pic>
      <xdr:nvPicPr>
        <xdr:cNvPr id="3410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8668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1043</xdr:row>
      <xdr:rowOff>0</xdr:rowOff>
    </xdr:from>
    <xdr:to>
      <xdr:col>0</xdr:col>
      <xdr:colOff>323850</xdr:colOff>
      <xdr:row>1044</xdr:row>
      <xdr:rowOff>95250</xdr:rowOff>
    </xdr:to>
    <xdr:pic>
      <xdr:nvPicPr>
        <xdr:cNvPr id="3410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8992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1045</xdr:row>
      <xdr:rowOff>0</xdr:rowOff>
    </xdr:from>
    <xdr:to>
      <xdr:col>0</xdr:col>
      <xdr:colOff>323850</xdr:colOff>
      <xdr:row>1046</xdr:row>
      <xdr:rowOff>95250</xdr:rowOff>
    </xdr:to>
    <xdr:pic>
      <xdr:nvPicPr>
        <xdr:cNvPr id="3410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9316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1047</xdr:row>
      <xdr:rowOff>0</xdr:rowOff>
    </xdr:from>
    <xdr:to>
      <xdr:col>0</xdr:col>
      <xdr:colOff>323850</xdr:colOff>
      <xdr:row>1048</xdr:row>
      <xdr:rowOff>95250</xdr:rowOff>
    </xdr:to>
    <xdr:pic>
      <xdr:nvPicPr>
        <xdr:cNvPr id="3410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9640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1049</xdr:row>
      <xdr:rowOff>0</xdr:rowOff>
    </xdr:from>
    <xdr:to>
      <xdr:col>0</xdr:col>
      <xdr:colOff>323850</xdr:colOff>
      <xdr:row>1050</xdr:row>
      <xdr:rowOff>95250</xdr:rowOff>
    </xdr:to>
    <xdr:pic>
      <xdr:nvPicPr>
        <xdr:cNvPr id="3410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9964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1051</xdr:row>
      <xdr:rowOff>0</xdr:rowOff>
    </xdr:from>
    <xdr:to>
      <xdr:col>0</xdr:col>
      <xdr:colOff>323850</xdr:colOff>
      <xdr:row>1052</xdr:row>
      <xdr:rowOff>95250</xdr:rowOff>
    </xdr:to>
    <xdr:pic>
      <xdr:nvPicPr>
        <xdr:cNvPr id="34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0287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1053</xdr:row>
      <xdr:rowOff>0</xdr:rowOff>
    </xdr:from>
    <xdr:to>
      <xdr:col>0</xdr:col>
      <xdr:colOff>323850</xdr:colOff>
      <xdr:row>1054</xdr:row>
      <xdr:rowOff>95250</xdr:rowOff>
    </xdr:to>
    <xdr:pic>
      <xdr:nvPicPr>
        <xdr:cNvPr id="34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0611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1055</xdr:row>
      <xdr:rowOff>0</xdr:rowOff>
    </xdr:from>
    <xdr:to>
      <xdr:col>0</xdr:col>
      <xdr:colOff>323850</xdr:colOff>
      <xdr:row>1056</xdr:row>
      <xdr:rowOff>95250</xdr:rowOff>
    </xdr:to>
    <xdr:pic>
      <xdr:nvPicPr>
        <xdr:cNvPr id="34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0935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1057</xdr:row>
      <xdr:rowOff>0</xdr:rowOff>
    </xdr:from>
    <xdr:to>
      <xdr:col>0</xdr:col>
      <xdr:colOff>323850</xdr:colOff>
      <xdr:row>1058</xdr:row>
      <xdr:rowOff>95250</xdr:rowOff>
    </xdr:to>
    <xdr:pic>
      <xdr:nvPicPr>
        <xdr:cNvPr id="34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259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1059</xdr:row>
      <xdr:rowOff>0</xdr:rowOff>
    </xdr:from>
    <xdr:to>
      <xdr:col>0</xdr:col>
      <xdr:colOff>323850</xdr:colOff>
      <xdr:row>1060</xdr:row>
      <xdr:rowOff>95250</xdr:rowOff>
    </xdr:to>
    <xdr:pic>
      <xdr:nvPicPr>
        <xdr:cNvPr id="34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583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1061</xdr:row>
      <xdr:rowOff>0</xdr:rowOff>
    </xdr:from>
    <xdr:to>
      <xdr:col>0</xdr:col>
      <xdr:colOff>323850</xdr:colOff>
      <xdr:row>1062</xdr:row>
      <xdr:rowOff>95250</xdr:rowOff>
    </xdr:to>
    <xdr:pic>
      <xdr:nvPicPr>
        <xdr:cNvPr id="341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907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1063</xdr:row>
      <xdr:rowOff>0</xdr:rowOff>
    </xdr:from>
    <xdr:to>
      <xdr:col>0</xdr:col>
      <xdr:colOff>323850</xdr:colOff>
      <xdr:row>1064</xdr:row>
      <xdr:rowOff>95250</xdr:rowOff>
    </xdr:to>
    <xdr:pic>
      <xdr:nvPicPr>
        <xdr:cNvPr id="341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2231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1065</xdr:row>
      <xdr:rowOff>0</xdr:rowOff>
    </xdr:from>
    <xdr:to>
      <xdr:col>0</xdr:col>
      <xdr:colOff>323850</xdr:colOff>
      <xdr:row>1066</xdr:row>
      <xdr:rowOff>95250</xdr:rowOff>
    </xdr:to>
    <xdr:pic>
      <xdr:nvPicPr>
        <xdr:cNvPr id="3410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2554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1067</xdr:row>
      <xdr:rowOff>0</xdr:rowOff>
    </xdr:from>
    <xdr:to>
      <xdr:col>0</xdr:col>
      <xdr:colOff>323850</xdr:colOff>
      <xdr:row>1068</xdr:row>
      <xdr:rowOff>95250</xdr:rowOff>
    </xdr:to>
    <xdr:pic>
      <xdr:nvPicPr>
        <xdr:cNvPr id="3410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2878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1069</xdr:row>
      <xdr:rowOff>0</xdr:rowOff>
    </xdr:from>
    <xdr:to>
      <xdr:col>0</xdr:col>
      <xdr:colOff>323850</xdr:colOff>
      <xdr:row>1070</xdr:row>
      <xdr:rowOff>95250</xdr:rowOff>
    </xdr:to>
    <xdr:pic>
      <xdr:nvPicPr>
        <xdr:cNvPr id="3410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3202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1071</xdr:row>
      <xdr:rowOff>0</xdr:rowOff>
    </xdr:from>
    <xdr:to>
      <xdr:col>0</xdr:col>
      <xdr:colOff>323850</xdr:colOff>
      <xdr:row>1072</xdr:row>
      <xdr:rowOff>95250</xdr:rowOff>
    </xdr:to>
    <xdr:pic>
      <xdr:nvPicPr>
        <xdr:cNvPr id="341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3526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1084</xdr:row>
      <xdr:rowOff>0</xdr:rowOff>
    </xdr:from>
    <xdr:to>
      <xdr:col>0</xdr:col>
      <xdr:colOff>323850</xdr:colOff>
      <xdr:row>1085</xdr:row>
      <xdr:rowOff>95250</xdr:rowOff>
    </xdr:to>
    <xdr:pic>
      <xdr:nvPicPr>
        <xdr:cNvPr id="3410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5631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1097</xdr:row>
      <xdr:rowOff>0</xdr:rowOff>
    </xdr:from>
    <xdr:to>
      <xdr:col>0</xdr:col>
      <xdr:colOff>323850</xdr:colOff>
      <xdr:row>1098</xdr:row>
      <xdr:rowOff>95250</xdr:rowOff>
    </xdr:to>
    <xdr:pic>
      <xdr:nvPicPr>
        <xdr:cNvPr id="3410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7736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1099</xdr:row>
      <xdr:rowOff>0</xdr:rowOff>
    </xdr:from>
    <xdr:to>
      <xdr:col>0</xdr:col>
      <xdr:colOff>323850</xdr:colOff>
      <xdr:row>1100</xdr:row>
      <xdr:rowOff>95250</xdr:rowOff>
    </xdr:to>
    <xdr:pic>
      <xdr:nvPicPr>
        <xdr:cNvPr id="3410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8060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1101</xdr:row>
      <xdr:rowOff>0</xdr:rowOff>
    </xdr:from>
    <xdr:to>
      <xdr:col>0</xdr:col>
      <xdr:colOff>323850</xdr:colOff>
      <xdr:row>1102</xdr:row>
      <xdr:rowOff>95250</xdr:rowOff>
    </xdr:to>
    <xdr:pic>
      <xdr:nvPicPr>
        <xdr:cNvPr id="3410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8384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1103</xdr:row>
      <xdr:rowOff>0</xdr:rowOff>
    </xdr:from>
    <xdr:to>
      <xdr:col>0</xdr:col>
      <xdr:colOff>323850</xdr:colOff>
      <xdr:row>1104</xdr:row>
      <xdr:rowOff>95250</xdr:rowOff>
    </xdr:to>
    <xdr:pic>
      <xdr:nvPicPr>
        <xdr:cNvPr id="341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8708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1116</xdr:row>
      <xdr:rowOff>0</xdr:rowOff>
    </xdr:from>
    <xdr:to>
      <xdr:col>0</xdr:col>
      <xdr:colOff>323850</xdr:colOff>
      <xdr:row>1117</xdr:row>
      <xdr:rowOff>95250</xdr:rowOff>
    </xdr:to>
    <xdr:pic>
      <xdr:nvPicPr>
        <xdr:cNvPr id="3410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80813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1118</xdr:row>
      <xdr:rowOff>0</xdr:rowOff>
    </xdr:from>
    <xdr:to>
      <xdr:col>0</xdr:col>
      <xdr:colOff>323850</xdr:colOff>
      <xdr:row>1119</xdr:row>
      <xdr:rowOff>95250</xdr:rowOff>
    </xdr:to>
    <xdr:pic>
      <xdr:nvPicPr>
        <xdr:cNvPr id="3410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81136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1120</xdr:row>
      <xdr:rowOff>0</xdr:rowOff>
    </xdr:from>
    <xdr:to>
      <xdr:col>0</xdr:col>
      <xdr:colOff>323850</xdr:colOff>
      <xdr:row>1121</xdr:row>
      <xdr:rowOff>95250</xdr:rowOff>
    </xdr:to>
    <xdr:pic>
      <xdr:nvPicPr>
        <xdr:cNvPr id="3410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81460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1133</xdr:row>
      <xdr:rowOff>0</xdr:rowOff>
    </xdr:from>
    <xdr:to>
      <xdr:col>0</xdr:col>
      <xdr:colOff>323850</xdr:colOff>
      <xdr:row>1134</xdr:row>
      <xdr:rowOff>95250</xdr:rowOff>
    </xdr:to>
    <xdr:pic>
      <xdr:nvPicPr>
        <xdr:cNvPr id="3410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83565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1135</xdr:row>
      <xdr:rowOff>0</xdr:rowOff>
    </xdr:from>
    <xdr:to>
      <xdr:col>0</xdr:col>
      <xdr:colOff>323850</xdr:colOff>
      <xdr:row>1136</xdr:row>
      <xdr:rowOff>95250</xdr:rowOff>
    </xdr:to>
    <xdr:pic>
      <xdr:nvPicPr>
        <xdr:cNvPr id="3410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83889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1148</xdr:row>
      <xdr:rowOff>0</xdr:rowOff>
    </xdr:from>
    <xdr:to>
      <xdr:col>0</xdr:col>
      <xdr:colOff>323850</xdr:colOff>
      <xdr:row>1149</xdr:row>
      <xdr:rowOff>95250</xdr:rowOff>
    </xdr:to>
    <xdr:pic>
      <xdr:nvPicPr>
        <xdr:cNvPr id="3410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85994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1150</xdr:row>
      <xdr:rowOff>0</xdr:rowOff>
    </xdr:from>
    <xdr:to>
      <xdr:col>0</xdr:col>
      <xdr:colOff>323850</xdr:colOff>
      <xdr:row>1151</xdr:row>
      <xdr:rowOff>95250</xdr:rowOff>
    </xdr:to>
    <xdr:pic>
      <xdr:nvPicPr>
        <xdr:cNvPr id="3410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86318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1152</xdr:row>
      <xdr:rowOff>0</xdr:rowOff>
    </xdr:from>
    <xdr:to>
      <xdr:col>0</xdr:col>
      <xdr:colOff>323850</xdr:colOff>
      <xdr:row>1153</xdr:row>
      <xdr:rowOff>95250</xdr:rowOff>
    </xdr:to>
    <xdr:pic>
      <xdr:nvPicPr>
        <xdr:cNvPr id="341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86642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1154</xdr:row>
      <xdr:rowOff>0</xdr:rowOff>
    </xdr:from>
    <xdr:to>
      <xdr:col>0</xdr:col>
      <xdr:colOff>323850</xdr:colOff>
      <xdr:row>1155</xdr:row>
      <xdr:rowOff>95250</xdr:rowOff>
    </xdr:to>
    <xdr:pic>
      <xdr:nvPicPr>
        <xdr:cNvPr id="341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86966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1156</xdr:row>
      <xdr:rowOff>0</xdr:rowOff>
    </xdr:from>
    <xdr:to>
      <xdr:col>0</xdr:col>
      <xdr:colOff>323850</xdr:colOff>
      <xdr:row>1157</xdr:row>
      <xdr:rowOff>95250</xdr:rowOff>
    </xdr:to>
    <xdr:pic>
      <xdr:nvPicPr>
        <xdr:cNvPr id="341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87290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1169</xdr:row>
      <xdr:rowOff>0</xdr:rowOff>
    </xdr:from>
    <xdr:to>
      <xdr:col>0</xdr:col>
      <xdr:colOff>323850</xdr:colOff>
      <xdr:row>1170</xdr:row>
      <xdr:rowOff>95250</xdr:rowOff>
    </xdr:to>
    <xdr:pic>
      <xdr:nvPicPr>
        <xdr:cNvPr id="341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89395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1171</xdr:row>
      <xdr:rowOff>0</xdr:rowOff>
    </xdr:from>
    <xdr:to>
      <xdr:col>0</xdr:col>
      <xdr:colOff>323850</xdr:colOff>
      <xdr:row>1172</xdr:row>
      <xdr:rowOff>95250</xdr:rowOff>
    </xdr:to>
    <xdr:pic>
      <xdr:nvPicPr>
        <xdr:cNvPr id="341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89718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1173</xdr:row>
      <xdr:rowOff>0</xdr:rowOff>
    </xdr:from>
    <xdr:to>
      <xdr:col>0</xdr:col>
      <xdr:colOff>323850</xdr:colOff>
      <xdr:row>1174</xdr:row>
      <xdr:rowOff>95250</xdr:rowOff>
    </xdr:to>
    <xdr:pic>
      <xdr:nvPicPr>
        <xdr:cNvPr id="341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0042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1175</xdr:row>
      <xdr:rowOff>0</xdr:rowOff>
    </xdr:from>
    <xdr:to>
      <xdr:col>0</xdr:col>
      <xdr:colOff>323850</xdr:colOff>
      <xdr:row>1176</xdr:row>
      <xdr:rowOff>95250</xdr:rowOff>
    </xdr:to>
    <xdr:pic>
      <xdr:nvPicPr>
        <xdr:cNvPr id="341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0366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1177</xdr:row>
      <xdr:rowOff>0</xdr:rowOff>
    </xdr:from>
    <xdr:to>
      <xdr:col>0</xdr:col>
      <xdr:colOff>323850</xdr:colOff>
      <xdr:row>1178</xdr:row>
      <xdr:rowOff>95250</xdr:rowOff>
    </xdr:to>
    <xdr:pic>
      <xdr:nvPicPr>
        <xdr:cNvPr id="3410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0690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1179</xdr:row>
      <xdr:rowOff>0</xdr:rowOff>
    </xdr:from>
    <xdr:to>
      <xdr:col>0</xdr:col>
      <xdr:colOff>323850</xdr:colOff>
      <xdr:row>1180</xdr:row>
      <xdr:rowOff>95250</xdr:rowOff>
    </xdr:to>
    <xdr:pic>
      <xdr:nvPicPr>
        <xdr:cNvPr id="3410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1014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1181</xdr:row>
      <xdr:rowOff>0</xdr:rowOff>
    </xdr:from>
    <xdr:to>
      <xdr:col>0</xdr:col>
      <xdr:colOff>323850</xdr:colOff>
      <xdr:row>1182</xdr:row>
      <xdr:rowOff>95250</xdr:rowOff>
    </xdr:to>
    <xdr:pic>
      <xdr:nvPicPr>
        <xdr:cNvPr id="3410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1338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1183</xdr:row>
      <xdr:rowOff>0</xdr:rowOff>
    </xdr:from>
    <xdr:to>
      <xdr:col>0</xdr:col>
      <xdr:colOff>323850</xdr:colOff>
      <xdr:row>1184</xdr:row>
      <xdr:rowOff>95250</xdr:rowOff>
    </xdr:to>
    <xdr:pic>
      <xdr:nvPicPr>
        <xdr:cNvPr id="3410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1662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1185</xdr:row>
      <xdr:rowOff>0</xdr:rowOff>
    </xdr:from>
    <xdr:to>
      <xdr:col>0</xdr:col>
      <xdr:colOff>323850</xdr:colOff>
      <xdr:row>1186</xdr:row>
      <xdr:rowOff>95250</xdr:rowOff>
    </xdr:to>
    <xdr:pic>
      <xdr:nvPicPr>
        <xdr:cNvPr id="3410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1985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1187</xdr:row>
      <xdr:rowOff>0</xdr:rowOff>
    </xdr:from>
    <xdr:to>
      <xdr:col>0</xdr:col>
      <xdr:colOff>323850</xdr:colOff>
      <xdr:row>1188</xdr:row>
      <xdr:rowOff>95250</xdr:rowOff>
    </xdr:to>
    <xdr:pic>
      <xdr:nvPicPr>
        <xdr:cNvPr id="3410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2309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1189</xdr:row>
      <xdr:rowOff>0</xdr:rowOff>
    </xdr:from>
    <xdr:to>
      <xdr:col>0</xdr:col>
      <xdr:colOff>323850</xdr:colOff>
      <xdr:row>1190</xdr:row>
      <xdr:rowOff>95250</xdr:rowOff>
    </xdr:to>
    <xdr:pic>
      <xdr:nvPicPr>
        <xdr:cNvPr id="3410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2633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1191</xdr:row>
      <xdr:rowOff>0</xdr:rowOff>
    </xdr:from>
    <xdr:to>
      <xdr:col>0</xdr:col>
      <xdr:colOff>323850</xdr:colOff>
      <xdr:row>1192</xdr:row>
      <xdr:rowOff>95250</xdr:rowOff>
    </xdr:to>
    <xdr:pic>
      <xdr:nvPicPr>
        <xdr:cNvPr id="341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2957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1193</xdr:row>
      <xdr:rowOff>0</xdr:rowOff>
    </xdr:from>
    <xdr:to>
      <xdr:col>0</xdr:col>
      <xdr:colOff>323850</xdr:colOff>
      <xdr:row>1194</xdr:row>
      <xdr:rowOff>95250</xdr:rowOff>
    </xdr:to>
    <xdr:pic>
      <xdr:nvPicPr>
        <xdr:cNvPr id="3410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3281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1195</xdr:row>
      <xdr:rowOff>0</xdr:rowOff>
    </xdr:from>
    <xdr:to>
      <xdr:col>0</xdr:col>
      <xdr:colOff>323850</xdr:colOff>
      <xdr:row>1196</xdr:row>
      <xdr:rowOff>95250</xdr:rowOff>
    </xdr:to>
    <xdr:pic>
      <xdr:nvPicPr>
        <xdr:cNvPr id="3410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3605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1208</xdr:row>
      <xdr:rowOff>0</xdr:rowOff>
    </xdr:from>
    <xdr:to>
      <xdr:col>0</xdr:col>
      <xdr:colOff>323850</xdr:colOff>
      <xdr:row>1209</xdr:row>
      <xdr:rowOff>95250</xdr:rowOff>
    </xdr:to>
    <xdr:pic>
      <xdr:nvPicPr>
        <xdr:cNvPr id="3410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5710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1210</xdr:row>
      <xdr:rowOff>0</xdr:rowOff>
    </xdr:from>
    <xdr:to>
      <xdr:col>0</xdr:col>
      <xdr:colOff>323850</xdr:colOff>
      <xdr:row>1211</xdr:row>
      <xdr:rowOff>95250</xdr:rowOff>
    </xdr:to>
    <xdr:pic>
      <xdr:nvPicPr>
        <xdr:cNvPr id="3410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6034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1212</xdr:row>
      <xdr:rowOff>0</xdr:rowOff>
    </xdr:from>
    <xdr:to>
      <xdr:col>0</xdr:col>
      <xdr:colOff>323850</xdr:colOff>
      <xdr:row>1213</xdr:row>
      <xdr:rowOff>95250</xdr:rowOff>
    </xdr:to>
    <xdr:pic>
      <xdr:nvPicPr>
        <xdr:cNvPr id="3410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6357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1214</xdr:row>
      <xdr:rowOff>0</xdr:rowOff>
    </xdr:from>
    <xdr:to>
      <xdr:col>0</xdr:col>
      <xdr:colOff>323850</xdr:colOff>
      <xdr:row>1215</xdr:row>
      <xdr:rowOff>95250</xdr:rowOff>
    </xdr:to>
    <xdr:pic>
      <xdr:nvPicPr>
        <xdr:cNvPr id="3410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6681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1216</xdr:row>
      <xdr:rowOff>0</xdr:rowOff>
    </xdr:from>
    <xdr:to>
      <xdr:col>0</xdr:col>
      <xdr:colOff>323850</xdr:colOff>
      <xdr:row>1217</xdr:row>
      <xdr:rowOff>95250</xdr:rowOff>
    </xdr:to>
    <xdr:pic>
      <xdr:nvPicPr>
        <xdr:cNvPr id="3410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7005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1229</xdr:row>
      <xdr:rowOff>0</xdr:rowOff>
    </xdr:from>
    <xdr:to>
      <xdr:col>0</xdr:col>
      <xdr:colOff>323850</xdr:colOff>
      <xdr:row>1230</xdr:row>
      <xdr:rowOff>95250</xdr:rowOff>
    </xdr:to>
    <xdr:pic>
      <xdr:nvPicPr>
        <xdr:cNvPr id="3410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9110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1231</xdr:row>
      <xdr:rowOff>0</xdr:rowOff>
    </xdr:from>
    <xdr:to>
      <xdr:col>0</xdr:col>
      <xdr:colOff>323850</xdr:colOff>
      <xdr:row>1232</xdr:row>
      <xdr:rowOff>95250</xdr:rowOff>
    </xdr:to>
    <xdr:pic>
      <xdr:nvPicPr>
        <xdr:cNvPr id="3410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99434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1244</xdr:row>
      <xdr:rowOff>0</xdr:rowOff>
    </xdr:from>
    <xdr:to>
      <xdr:col>0</xdr:col>
      <xdr:colOff>323850</xdr:colOff>
      <xdr:row>1245</xdr:row>
      <xdr:rowOff>95250</xdr:rowOff>
    </xdr:to>
    <xdr:pic>
      <xdr:nvPicPr>
        <xdr:cNvPr id="3410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01539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1246</xdr:row>
      <xdr:rowOff>0</xdr:rowOff>
    </xdr:from>
    <xdr:to>
      <xdr:col>0</xdr:col>
      <xdr:colOff>323850</xdr:colOff>
      <xdr:row>1247</xdr:row>
      <xdr:rowOff>95250</xdr:rowOff>
    </xdr:to>
    <xdr:pic>
      <xdr:nvPicPr>
        <xdr:cNvPr id="341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01863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1259</xdr:row>
      <xdr:rowOff>0</xdr:rowOff>
    </xdr:from>
    <xdr:to>
      <xdr:col>0</xdr:col>
      <xdr:colOff>323850</xdr:colOff>
      <xdr:row>1260</xdr:row>
      <xdr:rowOff>95250</xdr:rowOff>
    </xdr:to>
    <xdr:pic>
      <xdr:nvPicPr>
        <xdr:cNvPr id="341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03968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1261</xdr:row>
      <xdr:rowOff>0</xdr:rowOff>
    </xdr:from>
    <xdr:to>
      <xdr:col>0</xdr:col>
      <xdr:colOff>323850</xdr:colOff>
      <xdr:row>1262</xdr:row>
      <xdr:rowOff>95250</xdr:rowOff>
    </xdr:to>
    <xdr:pic>
      <xdr:nvPicPr>
        <xdr:cNvPr id="3410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04292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1274</xdr:row>
      <xdr:rowOff>0</xdr:rowOff>
    </xdr:from>
    <xdr:to>
      <xdr:col>0</xdr:col>
      <xdr:colOff>323850</xdr:colOff>
      <xdr:row>1275</xdr:row>
      <xdr:rowOff>95250</xdr:rowOff>
    </xdr:to>
    <xdr:pic>
      <xdr:nvPicPr>
        <xdr:cNvPr id="3410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06397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1276</xdr:row>
      <xdr:rowOff>0</xdr:rowOff>
    </xdr:from>
    <xdr:to>
      <xdr:col>0</xdr:col>
      <xdr:colOff>323850</xdr:colOff>
      <xdr:row>1277</xdr:row>
      <xdr:rowOff>95250</xdr:rowOff>
    </xdr:to>
    <xdr:pic>
      <xdr:nvPicPr>
        <xdr:cNvPr id="341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06721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1289</xdr:row>
      <xdr:rowOff>0</xdr:rowOff>
    </xdr:from>
    <xdr:to>
      <xdr:col>0</xdr:col>
      <xdr:colOff>323850</xdr:colOff>
      <xdr:row>1290</xdr:row>
      <xdr:rowOff>95250</xdr:rowOff>
    </xdr:to>
    <xdr:pic>
      <xdr:nvPicPr>
        <xdr:cNvPr id="3410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08826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1291</xdr:row>
      <xdr:rowOff>0</xdr:rowOff>
    </xdr:from>
    <xdr:to>
      <xdr:col>0</xdr:col>
      <xdr:colOff>323850</xdr:colOff>
      <xdr:row>1292</xdr:row>
      <xdr:rowOff>95250</xdr:rowOff>
    </xdr:to>
    <xdr:pic>
      <xdr:nvPicPr>
        <xdr:cNvPr id="3410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09149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1304</xdr:row>
      <xdr:rowOff>0</xdr:rowOff>
    </xdr:from>
    <xdr:to>
      <xdr:col>0</xdr:col>
      <xdr:colOff>323850</xdr:colOff>
      <xdr:row>1305</xdr:row>
      <xdr:rowOff>95250</xdr:rowOff>
    </xdr:to>
    <xdr:pic>
      <xdr:nvPicPr>
        <xdr:cNvPr id="3410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11254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1306</xdr:row>
      <xdr:rowOff>0</xdr:rowOff>
    </xdr:from>
    <xdr:to>
      <xdr:col>0</xdr:col>
      <xdr:colOff>323850</xdr:colOff>
      <xdr:row>1307</xdr:row>
      <xdr:rowOff>95250</xdr:rowOff>
    </xdr:to>
    <xdr:pic>
      <xdr:nvPicPr>
        <xdr:cNvPr id="3410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11578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1319</xdr:row>
      <xdr:rowOff>0</xdr:rowOff>
    </xdr:from>
    <xdr:to>
      <xdr:col>0</xdr:col>
      <xdr:colOff>323850</xdr:colOff>
      <xdr:row>1320</xdr:row>
      <xdr:rowOff>95250</xdr:rowOff>
    </xdr:to>
    <xdr:pic>
      <xdr:nvPicPr>
        <xdr:cNvPr id="3410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13683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1321</xdr:row>
      <xdr:rowOff>0</xdr:rowOff>
    </xdr:from>
    <xdr:to>
      <xdr:col>0</xdr:col>
      <xdr:colOff>323850</xdr:colOff>
      <xdr:row>1322</xdr:row>
      <xdr:rowOff>95250</xdr:rowOff>
    </xdr:to>
    <xdr:pic>
      <xdr:nvPicPr>
        <xdr:cNvPr id="3410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14007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1323</xdr:row>
      <xdr:rowOff>0</xdr:rowOff>
    </xdr:from>
    <xdr:to>
      <xdr:col>0</xdr:col>
      <xdr:colOff>323850</xdr:colOff>
      <xdr:row>1324</xdr:row>
      <xdr:rowOff>95250</xdr:rowOff>
    </xdr:to>
    <xdr:pic>
      <xdr:nvPicPr>
        <xdr:cNvPr id="341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14331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1336</xdr:row>
      <xdr:rowOff>0</xdr:rowOff>
    </xdr:from>
    <xdr:to>
      <xdr:col>0</xdr:col>
      <xdr:colOff>323850</xdr:colOff>
      <xdr:row>1337</xdr:row>
      <xdr:rowOff>95250</xdr:rowOff>
    </xdr:to>
    <xdr:pic>
      <xdr:nvPicPr>
        <xdr:cNvPr id="3410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16436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1338</xdr:row>
      <xdr:rowOff>0</xdr:rowOff>
    </xdr:from>
    <xdr:to>
      <xdr:col>0</xdr:col>
      <xdr:colOff>323850</xdr:colOff>
      <xdr:row>1339</xdr:row>
      <xdr:rowOff>95250</xdr:rowOff>
    </xdr:to>
    <xdr:pic>
      <xdr:nvPicPr>
        <xdr:cNvPr id="3410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16760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1351</xdr:row>
      <xdr:rowOff>0</xdr:rowOff>
    </xdr:from>
    <xdr:to>
      <xdr:col>0</xdr:col>
      <xdr:colOff>323850</xdr:colOff>
      <xdr:row>1352</xdr:row>
      <xdr:rowOff>95250</xdr:rowOff>
    </xdr:to>
    <xdr:pic>
      <xdr:nvPicPr>
        <xdr:cNvPr id="3410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18865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1353</xdr:row>
      <xdr:rowOff>0</xdr:rowOff>
    </xdr:from>
    <xdr:to>
      <xdr:col>0</xdr:col>
      <xdr:colOff>323850</xdr:colOff>
      <xdr:row>1354</xdr:row>
      <xdr:rowOff>95250</xdr:rowOff>
    </xdr:to>
    <xdr:pic>
      <xdr:nvPicPr>
        <xdr:cNvPr id="3410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19189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1355</xdr:row>
      <xdr:rowOff>0</xdr:rowOff>
    </xdr:from>
    <xdr:to>
      <xdr:col>0</xdr:col>
      <xdr:colOff>323850</xdr:colOff>
      <xdr:row>1356</xdr:row>
      <xdr:rowOff>95250</xdr:rowOff>
    </xdr:to>
    <xdr:pic>
      <xdr:nvPicPr>
        <xdr:cNvPr id="3410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19513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1357</xdr:row>
      <xdr:rowOff>0</xdr:rowOff>
    </xdr:from>
    <xdr:to>
      <xdr:col>0</xdr:col>
      <xdr:colOff>323850</xdr:colOff>
      <xdr:row>1358</xdr:row>
      <xdr:rowOff>95250</xdr:rowOff>
    </xdr:to>
    <xdr:pic>
      <xdr:nvPicPr>
        <xdr:cNvPr id="341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19837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1370</xdr:row>
      <xdr:rowOff>0</xdr:rowOff>
    </xdr:from>
    <xdr:to>
      <xdr:col>0</xdr:col>
      <xdr:colOff>323850</xdr:colOff>
      <xdr:row>1371</xdr:row>
      <xdr:rowOff>95250</xdr:rowOff>
    </xdr:to>
    <xdr:pic>
      <xdr:nvPicPr>
        <xdr:cNvPr id="3410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21942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1372</xdr:row>
      <xdr:rowOff>0</xdr:rowOff>
    </xdr:from>
    <xdr:to>
      <xdr:col>0</xdr:col>
      <xdr:colOff>323850</xdr:colOff>
      <xdr:row>1373</xdr:row>
      <xdr:rowOff>95250</xdr:rowOff>
    </xdr:to>
    <xdr:pic>
      <xdr:nvPicPr>
        <xdr:cNvPr id="3410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22265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1385</xdr:row>
      <xdr:rowOff>0</xdr:rowOff>
    </xdr:from>
    <xdr:to>
      <xdr:col>0</xdr:col>
      <xdr:colOff>323850</xdr:colOff>
      <xdr:row>1386</xdr:row>
      <xdr:rowOff>95250</xdr:rowOff>
    </xdr:to>
    <xdr:pic>
      <xdr:nvPicPr>
        <xdr:cNvPr id="3410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24370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1387</xdr:row>
      <xdr:rowOff>0</xdr:rowOff>
    </xdr:from>
    <xdr:to>
      <xdr:col>0</xdr:col>
      <xdr:colOff>323850</xdr:colOff>
      <xdr:row>1388</xdr:row>
      <xdr:rowOff>95250</xdr:rowOff>
    </xdr:to>
    <xdr:pic>
      <xdr:nvPicPr>
        <xdr:cNvPr id="3410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24694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1400</xdr:row>
      <xdr:rowOff>0</xdr:rowOff>
    </xdr:from>
    <xdr:to>
      <xdr:col>0</xdr:col>
      <xdr:colOff>323850</xdr:colOff>
      <xdr:row>1401</xdr:row>
      <xdr:rowOff>95250</xdr:rowOff>
    </xdr:to>
    <xdr:pic>
      <xdr:nvPicPr>
        <xdr:cNvPr id="3410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26799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1402</xdr:row>
      <xdr:rowOff>0</xdr:rowOff>
    </xdr:from>
    <xdr:to>
      <xdr:col>0</xdr:col>
      <xdr:colOff>323850</xdr:colOff>
      <xdr:row>1403</xdr:row>
      <xdr:rowOff>95250</xdr:rowOff>
    </xdr:to>
    <xdr:pic>
      <xdr:nvPicPr>
        <xdr:cNvPr id="3410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27123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1404</xdr:row>
      <xdr:rowOff>0</xdr:rowOff>
    </xdr:from>
    <xdr:to>
      <xdr:col>0</xdr:col>
      <xdr:colOff>323850</xdr:colOff>
      <xdr:row>1405</xdr:row>
      <xdr:rowOff>95250</xdr:rowOff>
    </xdr:to>
    <xdr:pic>
      <xdr:nvPicPr>
        <xdr:cNvPr id="341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27447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1406</xdr:row>
      <xdr:rowOff>0</xdr:rowOff>
    </xdr:from>
    <xdr:to>
      <xdr:col>0</xdr:col>
      <xdr:colOff>323850</xdr:colOff>
      <xdr:row>1407</xdr:row>
      <xdr:rowOff>95250</xdr:rowOff>
    </xdr:to>
    <xdr:pic>
      <xdr:nvPicPr>
        <xdr:cNvPr id="3410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27771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1408</xdr:row>
      <xdr:rowOff>0</xdr:rowOff>
    </xdr:from>
    <xdr:to>
      <xdr:col>0</xdr:col>
      <xdr:colOff>323850</xdr:colOff>
      <xdr:row>1409</xdr:row>
      <xdr:rowOff>95250</xdr:rowOff>
    </xdr:to>
    <xdr:pic>
      <xdr:nvPicPr>
        <xdr:cNvPr id="3410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28095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1410</xdr:row>
      <xdr:rowOff>0</xdr:rowOff>
    </xdr:from>
    <xdr:to>
      <xdr:col>0</xdr:col>
      <xdr:colOff>323850</xdr:colOff>
      <xdr:row>1411</xdr:row>
      <xdr:rowOff>95250</xdr:rowOff>
    </xdr:to>
    <xdr:pic>
      <xdr:nvPicPr>
        <xdr:cNvPr id="3411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28419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1412</xdr:row>
      <xdr:rowOff>0</xdr:rowOff>
    </xdr:from>
    <xdr:to>
      <xdr:col>0</xdr:col>
      <xdr:colOff>323850</xdr:colOff>
      <xdr:row>1413</xdr:row>
      <xdr:rowOff>95250</xdr:rowOff>
    </xdr:to>
    <xdr:pic>
      <xdr:nvPicPr>
        <xdr:cNvPr id="3411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28742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1414</xdr:row>
      <xdr:rowOff>0</xdr:rowOff>
    </xdr:from>
    <xdr:to>
      <xdr:col>0</xdr:col>
      <xdr:colOff>323850</xdr:colOff>
      <xdr:row>1415</xdr:row>
      <xdr:rowOff>95250</xdr:rowOff>
    </xdr:to>
    <xdr:pic>
      <xdr:nvPicPr>
        <xdr:cNvPr id="341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29066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1416</xdr:row>
      <xdr:rowOff>0</xdr:rowOff>
    </xdr:from>
    <xdr:to>
      <xdr:col>0</xdr:col>
      <xdr:colOff>323850</xdr:colOff>
      <xdr:row>1417</xdr:row>
      <xdr:rowOff>95250</xdr:rowOff>
    </xdr:to>
    <xdr:pic>
      <xdr:nvPicPr>
        <xdr:cNvPr id="3411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29390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1418</xdr:row>
      <xdr:rowOff>0</xdr:rowOff>
    </xdr:from>
    <xdr:to>
      <xdr:col>0</xdr:col>
      <xdr:colOff>323850</xdr:colOff>
      <xdr:row>1419</xdr:row>
      <xdr:rowOff>95250</xdr:rowOff>
    </xdr:to>
    <xdr:pic>
      <xdr:nvPicPr>
        <xdr:cNvPr id="341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29714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1420</xdr:row>
      <xdr:rowOff>0</xdr:rowOff>
    </xdr:from>
    <xdr:to>
      <xdr:col>0</xdr:col>
      <xdr:colOff>323850</xdr:colOff>
      <xdr:row>1421</xdr:row>
      <xdr:rowOff>95250</xdr:rowOff>
    </xdr:to>
    <xdr:pic>
      <xdr:nvPicPr>
        <xdr:cNvPr id="341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0038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1422</xdr:row>
      <xdr:rowOff>0</xdr:rowOff>
    </xdr:from>
    <xdr:to>
      <xdr:col>0</xdr:col>
      <xdr:colOff>323850</xdr:colOff>
      <xdr:row>1423</xdr:row>
      <xdr:rowOff>95250</xdr:rowOff>
    </xdr:to>
    <xdr:pic>
      <xdr:nvPicPr>
        <xdr:cNvPr id="3411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0362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1424</xdr:row>
      <xdr:rowOff>0</xdr:rowOff>
    </xdr:from>
    <xdr:to>
      <xdr:col>0</xdr:col>
      <xdr:colOff>323850</xdr:colOff>
      <xdr:row>1425</xdr:row>
      <xdr:rowOff>95250</xdr:rowOff>
    </xdr:to>
    <xdr:pic>
      <xdr:nvPicPr>
        <xdr:cNvPr id="341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0685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1426</xdr:row>
      <xdr:rowOff>0</xdr:rowOff>
    </xdr:from>
    <xdr:to>
      <xdr:col>0</xdr:col>
      <xdr:colOff>323850</xdr:colOff>
      <xdr:row>1427</xdr:row>
      <xdr:rowOff>95250</xdr:rowOff>
    </xdr:to>
    <xdr:pic>
      <xdr:nvPicPr>
        <xdr:cNvPr id="3411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1009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1428</xdr:row>
      <xdr:rowOff>0</xdr:rowOff>
    </xdr:from>
    <xdr:to>
      <xdr:col>0</xdr:col>
      <xdr:colOff>323850</xdr:colOff>
      <xdr:row>1429</xdr:row>
      <xdr:rowOff>95250</xdr:rowOff>
    </xdr:to>
    <xdr:pic>
      <xdr:nvPicPr>
        <xdr:cNvPr id="3411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1333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1430</xdr:row>
      <xdr:rowOff>0</xdr:rowOff>
    </xdr:from>
    <xdr:to>
      <xdr:col>0</xdr:col>
      <xdr:colOff>323850</xdr:colOff>
      <xdr:row>1431</xdr:row>
      <xdr:rowOff>95250</xdr:rowOff>
    </xdr:to>
    <xdr:pic>
      <xdr:nvPicPr>
        <xdr:cNvPr id="3411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1657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1432</xdr:row>
      <xdr:rowOff>0</xdr:rowOff>
    </xdr:from>
    <xdr:to>
      <xdr:col>0</xdr:col>
      <xdr:colOff>323850</xdr:colOff>
      <xdr:row>1433</xdr:row>
      <xdr:rowOff>95250</xdr:rowOff>
    </xdr:to>
    <xdr:pic>
      <xdr:nvPicPr>
        <xdr:cNvPr id="3411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1981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1434</xdr:row>
      <xdr:rowOff>0</xdr:rowOff>
    </xdr:from>
    <xdr:to>
      <xdr:col>0</xdr:col>
      <xdr:colOff>323850</xdr:colOff>
      <xdr:row>1435</xdr:row>
      <xdr:rowOff>95250</xdr:rowOff>
    </xdr:to>
    <xdr:pic>
      <xdr:nvPicPr>
        <xdr:cNvPr id="341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2305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1436</xdr:row>
      <xdr:rowOff>0</xdr:rowOff>
    </xdr:from>
    <xdr:to>
      <xdr:col>0</xdr:col>
      <xdr:colOff>323850</xdr:colOff>
      <xdr:row>1437</xdr:row>
      <xdr:rowOff>95250</xdr:rowOff>
    </xdr:to>
    <xdr:pic>
      <xdr:nvPicPr>
        <xdr:cNvPr id="3411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2629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1449</xdr:row>
      <xdr:rowOff>0</xdr:rowOff>
    </xdr:from>
    <xdr:to>
      <xdr:col>0</xdr:col>
      <xdr:colOff>323850</xdr:colOff>
      <xdr:row>1450</xdr:row>
      <xdr:rowOff>95250</xdr:rowOff>
    </xdr:to>
    <xdr:pic>
      <xdr:nvPicPr>
        <xdr:cNvPr id="3411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4734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1451</xdr:row>
      <xdr:rowOff>0</xdr:rowOff>
    </xdr:from>
    <xdr:to>
      <xdr:col>0</xdr:col>
      <xdr:colOff>323850</xdr:colOff>
      <xdr:row>1452</xdr:row>
      <xdr:rowOff>95250</xdr:rowOff>
    </xdr:to>
    <xdr:pic>
      <xdr:nvPicPr>
        <xdr:cNvPr id="3411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5057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1453</xdr:row>
      <xdr:rowOff>0</xdr:rowOff>
    </xdr:from>
    <xdr:to>
      <xdr:col>0</xdr:col>
      <xdr:colOff>323850</xdr:colOff>
      <xdr:row>1454</xdr:row>
      <xdr:rowOff>95250</xdr:rowOff>
    </xdr:to>
    <xdr:pic>
      <xdr:nvPicPr>
        <xdr:cNvPr id="3411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5381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1466</xdr:row>
      <xdr:rowOff>0</xdr:rowOff>
    </xdr:from>
    <xdr:to>
      <xdr:col>0</xdr:col>
      <xdr:colOff>323850</xdr:colOff>
      <xdr:row>1467</xdr:row>
      <xdr:rowOff>95250</xdr:rowOff>
    </xdr:to>
    <xdr:pic>
      <xdr:nvPicPr>
        <xdr:cNvPr id="3411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7486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1468</xdr:row>
      <xdr:rowOff>0</xdr:rowOff>
    </xdr:from>
    <xdr:to>
      <xdr:col>0</xdr:col>
      <xdr:colOff>323850</xdr:colOff>
      <xdr:row>1469</xdr:row>
      <xdr:rowOff>95250</xdr:rowOff>
    </xdr:to>
    <xdr:pic>
      <xdr:nvPicPr>
        <xdr:cNvPr id="341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7810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1481</xdr:row>
      <xdr:rowOff>0</xdr:rowOff>
    </xdr:from>
    <xdr:to>
      <xdr:col>0</xdr:col>
      <xdr:colOff>323850</xdr:colOff>
      <xdr:row>1482</xdr:row>
      <xdr:rowOff>95250</xdr:rowOff>
    </xdr:to>
    <xdr:pic>
      <xdr:nvPicPr>
        <xdr:cNvPr id="3411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39915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1483</xdr:row>
      <xdr:rowOff>0</xdr:rowOff>
    </xdr:from>
    <xdr:to>
      <xdr:col>0</xdr:col>
      <xdr:colOff>323850</xdr:colOff>
      <xdr:row>1484</xdr:row>
      <xdr:rowOff>95250</xdr:rowOff>
    </xdr:to>
    <xdr:pic>
      <xdr:nvPicPr>
        <xdr:cNvPr id="3411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0239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1485</xdr:row>
      <xdr:rowOff>0</xdr:rowOff>
    </xdr:from>
    <xdr:to>
      <xdr:col>0</xdr:col>
      <xdr:colOff>323850</xdr:colOff>
      <xdr:row>1486</xdr:row>
      <xdr:rowOff>95250</xdr:rowOff>
    </xdr:to>
    <xdr:pic>
      <xdr:nvPicPr>
        <xdr:cNvPr id="341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0563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1487</xdr:row>
      <xdr:rowOff>0</xdr:rowOff>
    </xdr:from>
    <xdr:to>
      <xdr:col>0</xdr:col>
      <xdr:colOff>323850</xdr:colOff>
      <xdr:row>1488</xdr:row>
      <xdr:rowOff>95250</xdr:rowOff>
    </xdr:to>
    <xdr:pic>
      <xdr:nvPicPr>
        <xdr:cNvPr id="3411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0887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1489</xdr:row>
      <xdr:rowOff>0</xdr:rowOff>
    </xdr:from>
    <xdr:to>
      <xdr:col>0</xdr:col>
      <xdr:colOff>323850</xdr:colOff>
      <xdr:row>1490</xdr:row>
      <xdr:rowOff>95250</xdr:rowOff>
    </xdr:to>
    <xdr:pic>
      <xdr:nvPicPr>
        <xdr:cNvPr id="341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1211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1491</xdr:row>
      <xdr:rowOff>0</xdr:rowOff>
    </xdr:from>
    <xdr:to>
      <xdr:col>0</xdr:col>
      <xdr:colOff>323850</xdr:colOff>
      <xdr:row>1492</xdr:row>
      <xdr:rowOff>95250</xdr:rowOff>
    </xdr:to>
    <xdr:pic>
      <xdr:nvPicPr>
        <xdr:cNvPr id="3411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1534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1493</xdr:row>
      <xdr:rowOff>0</xdr:rowOff>
    </xdr:from>
    <xdr:to>
      <xdr:col>0</xdr:col>
      <xdr:colOff>323850</xdr:colOff>
      <xdr:row>1494</xdr:row>
      <xdr:rowOff>95250</xdr:rowOff>
    </xdr:to>
    <xdr:pic>
      <xdr:nvPicPr>
        <xdr:cNvPr id="3411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1858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1506</xdr:row>
      <xdr:rowOff>0</xdr:rowOff>
    </xdr:from>
    <xdr:to>
      <xdr:col>0</xdr:col>
      <xdr:colOff>323850</xdr:colOff>
      <xdr:row>1507</xdr:row>
      <xdr:rowOff>95250</xdr:rowOff>
    </xdr:to>
    <xdr:pic>
      <xdr:nvPicPr>
        <xdr:cNvPr id="341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3963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1508</xdr:row>
      <xdr:rowOff>0</xdr:rowOff>
    </xdr:from>
    <xdr:to>
      <xdr:col>0</xdr:col>
      <xdr:colOff>323850</xdr:colOff>
      <xdr:row>1509</xdr:row>
      <xdr:rowOff>95250</xdr:rowOff>
    </xdr:to>
    <xdr:pic>
      <xdr:nvPicPr>
        <xdr:cNvPr id="3411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4287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1510</xdr:row>
      <xdr:rowOff>0</xdr:rowOff>
    </xdr:from>
    <xdr:to>
      <xdr:col>0</xdr:col>
      <xdr:colOff>323850</xdr:colOff>
      <xdr:row>1511</xdr:row>
      <xdr:rowOff>95250</xdr:rowOff>
    </xdr:to>
    <xdr:pic>
      <xdr:nvPicPr>
        <xdr:cNvPr id="3411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4611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1512</xdr:row>
      <xdr:rowOff>0</xdr:rowOff>
    </xdr:from>
    <xdr:to>
      <xdr:col>0</xdr:col>
      <xdr:colOff>323850</xdr:colOff>
      <xdr:row>1513</xdr:row>
      <xdr:rowOff>95250</xdr:rowOff>
    </xdr:to>
    <xdr:pic>
      <xdr:nvPicPr>
        <xdr:cNvPr id="3411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4935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1514</xdr:row>
      <xdr:rowOff>0</xdr:rowOff>
    </xdr:from>
    <xdr:to>
      <xdr:col>0</xdr:col>
      <xdr:colOff>323850</xdr:colOff>
      <xdr:row>1515</xdr:row>
      <xdr:rowOff>95250</xdr:rowOff>
    </xdr:to>
    <xdr:pic>
      <xdr:nvPicPr>
        <xdr:cNvPr id="3411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5259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1516</xdr:row>
      <xdr:rowOff>0</xdr:rowOff>
    </xdr:from>
    <xdr:to>
      <xdr:col>0</xdr:col>
      <xdr:colOff>323850</xdr:colOff>
      <xdr:row>1517</xdr:row>
      <xdr:rowOff>95250</xdr:rowOff>
    </xdr:to>
    <xdr:pic>
      <xdr:nvPicPr>
        <xdr:cNvPr id="3411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5583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1518</xdr:row>
      <xdr:rowOff>0</xdr:rowOff>
    </xdr:from>
    <xdr:to>
      <xdr:col>0</xdr:col>
      <xdr:colOff>323850</xdr:colOff>
      <xdr:row>1519</xdr:row>
      <xdr:rowOff>95250</xdr:rowOff>
    </xdr:to>
    <xdr:pic>
      <xdr:nvPicPr>
        <xdr:cNvPr id="341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5906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1520</xdr:row>
      <xdr:rowOff>0</xdr:rowOff>
    </xdr:from>
    <xdr:to>
      <xdr:col>0</xdr:col>
      <xdr:colOff>323850</xdr:colOff>
      <xdr:row>1521</xdr:row>
      <xdr:rowOff>95250</xdr:rowOff>
    </xdr:to>
    <xdr:pic>
      <xdr:nvPicPr>
        <xdr:cNvPr id="3411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6230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1522</xdr:row>
      <xdr:rowOff>0</xdr:rowOff>
    </xdr:from>
    <xdr:to>
      <xdr:col>0</xdr:col>
      <xdr:colOff>323850</xdr:colOff>
      <xdr:row>1523</xdr:row>
      <xdr:rowOff>95250</xdr:rowOff>
    </xdr:to>
    <xdr:pic>
      <xdr:nvPicPr>
        <xdr:cNvPr id="3411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6554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1524</xdr:row>
      <xdr:rowOff>0</xdr:rowOff>
    </xdr:from>
    <xdr:to>
      <xdr:col>0</xdr:col>
      <xdr:colOff>323850</xdr:colOff>
      <xdr:row>1525</xdr:row>
      <xdr:rowOff>95250</xdr:rowOff>
    </xdr:to>
    <xdr:pic>
      <xdr:nvPicPr>
        <xdr:cNvPr id="3411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6878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1526</xdr:row>
      <xdr:rowOff>0</xdr:rowOff>
    </xdr:from>
    <xdr:to>
      <xdr:col>0</xdr:col>
      <xdr:colOff>323850</xdr:colOff>
      <xdr:row>1527</xdr:row>
      <xdr:rowOff>95250</xdr:rowOff>
    </xdr:to>
    <xdr:pic>
      <xdr:nvPicPr>
        <xdr:cNvPr id="3411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7202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1539</xdr:row>
      <xdr:rowOff>0</xdr:rowOff>
    </xdr:from>
    <xdr:to>
      <xdr:col>0</xdr:col>
      <xdr:colOff>323850</xdr:colOff>
      <xdr:row>1540</xdr:row>
      <xdr:rowOff>95250</xdr:rowOff>
    </xdr:to>
    <xdr:pic>
      <xdr:nvPicPr>
        <xdr:cNvPr id="3411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9307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1541</xdr:row>
      <xdr:rowOff>0</xdr:rowOff>
    </xdr:from>
    <xdr:to>
      <xdr:col>0</xdr:col>
      <xdr:colOff>323850</xdr:colOff>
      <xdr:row>1542</xdr:row>
      <xdr:rowOff>95250</xdr:rowOff>
    </xdr:to>
    <xdr:pic>
      <xdr:nvPicPr>
        <xdr:cNvPr id="3411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9631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1543</xdr:row>
      <xdr:rowOff>0</xdr:rowOff>
    </xdr:from>
    <xdr:to>
      <xdr:col>0</xdr:col>
      <xdr:colOff>323850</xdr:colOff>
      <xdr:row>1544</xdr:row>
      <xdr:rowOff>95250</xdr:rowOff>
    </xdr:to>
    <xdr:pic>
      <xdr:nvPicPr>
        <xdr:cNvPr id="3411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49955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1545</xdr:row>
      <xdr:rowOff>0</xdr:rowOff>
    </xdr:from>
    <xdr:to>
      <xdr:col>0</xdr:col>
      <xdr:colOff>323850</xdr:colOff>
      <xdr:row>1546</xdr:row>
      <xdr:rowOff>95250</xdr:rowOff>
    </xdr:to>
    <xdr:pic>
      <xdr:nvPicPr>
        <xdr:cNvPr id="3411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50278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1547</xdr:row>
      <xdr:rowOff>0</xdr:rowOff>
    </xdr:from>
    <xdr:to>
      <xdr:col>0</xdr:col>
      <xdr:colOff>323850</xdr:colOff>
      <xdr:row>1548</xdr:row>
      <xdr:rowOff>95250</xdr:rowOff>
    </xdr:to>
    <xdr:pic>
      <xdr:nvPicPr>
        <xdr:cNvPr id="3411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50602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1549</xdr:row>
      <xdr:rowOff>0</xdr:rowOff>
    </xdr:from>
    <xdr:to>
      <xdr:col>0</xdr:col>
      <xdr:colOff>323850</xdr:colOff>
      <xdr:row>1550</xdr:row>
      <xdr:rowOff>95250</xdr:rowOff>
    </xdr:to>
    <xdr:pic>
      <xdr:nvPicPr>
        <xdr:cNvPr id="3411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50926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1551</xdr:row>
      <xdr:rowOff>0</xdr:rowOff>
    </xdr:from>
    <xdr:to>
      <xdr:col>0</xdr:col>
      <xdr:colOff>323850</xdr:colOff>
      <xdr:row>1552</xdr:row>
      <xdr:rowOff>95250</xdr:rowOff>
    </xdr:to>
    <xdr:pic>
      <xdr:nvPicPr>
        <xdr:cNvPr id="3411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51250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1553</xdr:row>
      <xdr:rowOff>0</xdr:rowOff>
    </xdr:from>
    <xdr:to>
      <xdr:col>0</xdr:col>
      <xdr:colOff>323850</xdr:colOff>
      <xdr:row>1554</xdr:row>
      <xdr:rowOff>95250</xdr:rowOff>
    </xdr:to>
    <xdr:pic>
      <xdr:nvPicPr>
        <xdr:cNvPr id="3411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51574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1555</xdr:row>
      <xdr:rowOff>0</xdr:rowOff>
    </xdr:from>
    <xdr:to>
      <xdr:col>0</xdr:col>
      <xdr:colOff>323850</xdr:colOff>
      <xdr:row>1556</xdr:row>
      <xdr:rowOff>95250</xdr:rowOff>
    </xdr:to>
    <xdr:pic>
      <xdr:nvPicPr>
        <xdr:cNvPr id="341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51898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1568</xdr:row>
      <xdr:rowOff>0</xdr:rowOff>
    </xdr:from>
    <xdr:to>
      <xdr:col>0</xdr:col>
      <xdr:colOff>323850</xdr:colOff>
      <xdr:row>1569</xdr:row>
      <xdr:rowOff>95250</xdr:rowOff>
    </xdr:to>
    <xdr:pic>
      <xdr:nvPicPr>
        <xdr:cNvPr id="3411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54003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1570</xdr:row>
      <xdr:rowOff>0</xdr:rowOff>
    </xdr:from>
    <xdr:to>
      <xdr:col>0</xdr:col>
      <xdr:colOff>323850</xdr:colOff>
      <xdr:row>1571</xdr:row>
      <xdr:rowOff>95250</xdr:rowOff>
    </xdr:to>
    <xdr:pic>
      <xdr:nvPicPr>
        <xdr:cNvPr id="3411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54327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1572</xdr:row>
      <xdr:rowOff>0</xdr:rowOff>
    </xdr:from>
    <xdr:to>
      <xdr:col>0</xdr:col>
      <xdr:colOff>323850</xdr:colOff>
      <xdr:row>1573</xdr:row>
      <xdr:rowOff>95250</xdr:rowOff>
    </xdr:to>
    <xdr:pic>
      <xdr:nvPicPr>
        <xdr:cNvPr id="3411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54650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1574</xdr:row>
      <xdr:rowOff>0</xdr:rowOff>
    </xdr:from>
    <xdr:to>
      <xdr:col>0</xdr:col>
      <xdr:colOff>323850</xdr:colOff>
      <xdr:row>1575</xdr:row>
      <xdr:rowOff>95250</xdr:rowOff>
    </xdr:to>
    <xdr:pic>
      <xdr:nvPicPr>
        <xdr:cNvPr id="3411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54974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1576</xdr:row>
      <xdr:rowOff>0</xdr:rowOff>
    </xdr:from>
    <xdr:to>
      <xdr:col>0</xdr:col>
      <xdr:colOff>323850</xdr:colOff>
      <xdr:row>1577</xdr:row>
      <xdr:rowOff>95250</xdr:rowOff>
    </xdr:to>
    <xdr:pic>
      <xdr:nvPicPr>
        <xdr:cNvPr id="3411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55298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1578</xdr:row>
      <xdr:rowOff>0</xdr:rowOff>
    </xdr:from>
    <xdr:to>
      <xdr:col>0</xdr:col>
      <xdr:colOff>323850</xdr:colOff>
      <xdr:row>1579</xdr:row>
      <xdr:rowOff>95250</xdr:rowOff>
    </xdr:to>
    <xdr:pic>
      <xdr:nvPicPr>
        <xdr:cNvPr id="3411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55622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1591</xdr:row>
      <xdr:rowOff>0</xdr:rowOff>
    </xdr:from>
    <xdr:to>
      <xdr:col>0</xdr:col>
      <xdr:colOff>323850</xdr:colOff>
      <xdr:row>1592</xdr:row>
      <xdr:rowOff>95250</xdr:rowOff>
    </xdr:to>
    <xdr:pic>
      <xdr:nvPicPr>
        <xdr:cNvPr id="3411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57727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1604</xdr:row>
      <xdr:rowOff>0</xdr:rowOff>
    </xdr:from>
    <xdr:to>
      <xdr:col>0</xdr:col>
      <xdr:colOff>323850</xdr:colOff>
      <xdr:row>1605</xdr:row>
      <xdr:rowOff>95250</xdr:rowOff>
    </xdr:to>
    <xdr:pic>
      <xdr:nvPicPr>
        <xdr:cNvPr id="3411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59832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1606</xdr:row>
      <xdr:rowOff>0</xdr:rowOff>
    </xdr:from>
    <xdr:to>
      <xdr:col>0</xdr:col>
      <xdr:colOff>323850</xdr:colOff>
      <xdr:row>1607</xdr:row>
      <xdr:rowOff>95250</xdr:rowOff>
    </xdr:to>
    <xdr:pic>
      <xdr:nvPicPr>
        <xdr:cNvPr id="3411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0156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1608</xdr:row>
      <xdr:rowOff>0</xdr:rowOff>
    </xdr:from>
    <xdr:to>
      <xdr:col>0</xdr:col>
      <xdr:colOff>323850</xdr:colOff>
      <xdr:row>1609</xdr:row>
      <xdr:rowOff>95250</xdr:rowOff>
    </xdr:to>
    <xdr:pic>
      <xdr:nvPicPr>
        <xdr:cNvPr id="3411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0480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1610</xdr:row>
      <xdr:rowOff>0</xdr:rowOff>
    </xdr:from>
    <xdr:to>
      <xdr:col>0</xdr:col>
      <xdr:colOff>323850</xdr:colOff>
      <xdr:row>1611</xdr:row>
      <xdr:rowOff>95250</xdr:rowOff>
    </xdr:to>
    <xdr:pic>
      <xdr:nvPicPr>
        <xdr:cNvPr id="3411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0804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1612</xdr:row>
      <xdr:rowOff>0</xdr:rowOff>
    </xdr:from>
    <xdr:to>
      <xdr:col>0</xdr:col>
      <xdr:colOff>323850</xdr:colOff>
      <xdr:row>1613</xdr:row>
      <xdr:rowOff>95250</xdr:rowOff>
    </xdr:to>
    <xdr:pic>
      <xdr:nvPicPr>
        <xdr:cNvPr id="3411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1127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1614</xdr:row>
      <xdr:rowOff>0</xdr:rowOff>
    </xdr:from>
    <xdr:to>
      <xdr:col>0</xdr:col>
      <xdr:colOff>323850</xdr:colOff>
      <xdr:row>1615</xdr:row>
      <xdr:rowOff>95250</xdr:rowOff>
    </xdr:to>
    <xdr:pic>
      <xdr:nvPicPr>
        <xdr:cNvPr id="3411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1451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1616</xdr:row>
      <xdr:rowOff>0</xdr:rowOff>
    </xdr:from>
    <xdr:to>
      <xdr:col>0</xdr:col>
      <xdr:colOff>323850</xdr:colOff>
      <xdr:row>1617</xdr:row>
      <xdr:rowOff>95250</xdr:rowOff>
    </xdr:to>
    <xdr:pic>
      <xdr:nvPicPr>
        <xdr:cNvPr id="3411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1775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1618</xdr:row>
      <xdr:rowOff>0</xdr:rowOff>
    </xdr:from>
    <xdr:to>
      <xdr:col>0</xdr:col>
      <xdr:colOff>323850</xdr:colOff>
      <xdr:row>1619</xdr:row>
      <xdr:rowOff>95250</xdr:rowOff>
    </xdr:to>
    <xdr:pic>
      <xdr:nvPicPr>
        <xdr:cNvPr id="3411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2099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1620</xdr:row>
      <xdr:rowOff>0</xdr:rowOff>
    </xdr:from>
    <xdr:to>
      <xdr:col>0</xdr:col>
      <xdr:colOff>323850</xdr:colOff>
      <xdr:row>1621</xdr:row>
      <xdr:rowOff>95250</xdr:rowOff>
    </xdr:to>
    <xdr:pic>
      <xdr:nvPicPr>
        <xdr:cNvPr id="3411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2423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1622</xdr:row>
      <xdr:rowOff>0</xdr:rowOff>
    </xdr:from>
    <xdr:to>
      <xdr:col>0</xdr:col>
      <xdr:colOff>323850</xdr:colOff>
      <xdr:row>1623</xdr:row>
      <xdr:rowOff>95250</xdr:rowOff>
    </xdr:to>
    <xdr:pic>
      <xdr:nvPicPr>
        <xdr:cNvPr id="341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2747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1624</xdr:row>
      <xdr:rowOff>0</xdr:rowOff>
    </xdr:from>
    <xdr:to>
      <xdr:col>0</xdr:col>
      <xdr:colOff>323850</xdr:colOff>
      <xdr:row>1625</xdr:row>
      <xdr:rowOff>95250</xdr:rowOff>
    </xdr:to>
    <xdr:pic>
      <xdr:nvPicPr>
        <xdr:cNvPr id="3411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3070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1626</xdr:row>
      <xdr:rowOff>0</xdr:rowOff>
    </xdr:from>
    <xdr:to>
      <xdr:col>0</xdr:col>
      <xdr:colOff>323850</xdr:colOff>
      <xdr:row>1627</xdr:row>
      <xdr:rowOff>95250</xdr:rowOff>
    </xdr:to>
    <xdr:pic>
      <xdr:nvPicPr>
        <xdr:cNvPr id="3411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3394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1628</xdr:row>
      <xdr:rowOff>0</xdr:rowOff>
    </xdr:from>
    <xdr:to>
      <xdr:col>0</xdr:col>
      <xdr:colOff>323850</xdr:colOff>
      <xdr:row>1629</xdr:row>
      <xdr:rowOff>95250</xdr:rowOff>
    </xdr:to>
    <xdr:pic>
      <xdr:nvPicPr>
        <xdr:cNvPr id="3411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3718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1630</xdr:row>
      <xdr:rowOff>0</xdr:rowOff>
    </xdr:from>
    <xdr:to>
      <xdr:col>0</xdr:col>
      <xdr:colOff>323850</xdr:colOff>
      <xdr:row>1631</xdr:row>
      <xdr:rowOff>95250</xdr:rowOff>
    </xdr:to>
    <xdr:pic>
      <xdr:nvPicPr>
        <xdr:cNvPr id="3411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4042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1632</xdr:row>
      <xdr:rowOff>0</xdr:rowOff>
    </xdr:from>
    <xdr:to>
      <xdr:col>0</xdr:col>
      <xdr:colOff>323850</xdr:colOff>
      <xdr:row>1633</xdr:row>
      <xdr:rowOff>95250</xdr:rowOff>
    </xdr:to>
    <xdr:pic>
      <xdr:nvPicPr>
        <xdr:cNvPr id="341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4366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1634</xdr:row>
      <xdr:rowOff>0</xdr:rowOff>
    </xdr:from>
    <xdr:to>
      <xdr:col>0</xdr:col>
      <xdr:colOff>323850</xdr:colOff>
      <xdr:row>1635</xdr:row>
      <xdr:rowOff>95250</xdr:rowOff>
    </xdr:to>
    <xdr:pic>
      <xdr:nvPicPr>
        <xdr:cNvPr id="3411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4690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1636</xdr:row>
      <xdr:rowOff>0</xdr:rowOff>
    </xdr:from>
    <xdr:to>
      <xdr:col>0</xdr:col>
      <xdr:colOff>323850</xdr:colOff>
      <xdr:row>1637</xdr:row>
      <xdr:rowOff>95250</xdr:rowOff>
    </xdr:to>
    <xdr:pic>
      <xdr:nvPicPr>
        <xdr:cNvPr id="341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5014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1638</xdr:row>
      <xdr:rowOff>0</xdr:rowOff>
    </xdr:from>
    <xdr:to>
      <xdr:col>0</xdr:col>
      <xdr:colOff>323850</xdr:colOff>
      <xdr:row>1639</xdr:row>
      <xdr:rowOff>95250</xdr:rowOff>
    </xdr:to>
    <xdr:pic>
      <xdr:nvPicPr>
        <xdr:cNvPr id="3411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5337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1640</xdr:row>
      <xdr:rowOff>0</xdr:rowOff>
    </xdr:from>
    <xdr:to>
      <xdr:col>0</xdr:col>
      <xdr:colOff>323850</xdr:colOff>
      <xdr:row>1641</xdr:row>
      <xdr:rowOff>95250</xdr:rowOff>
    </xdr:to>
    <xdr:pic>
      <xdr:nvPicPr>
        <xdr:cNvPr id="3411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5661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1642</xdr:row>
      <xdr:rowOff>0</xdr:rowOff>
    </xdr:from>
    <xdr:to>
      <xdr:col>0</xdr:col>
      <xdr:colOff>323850</xdr:colOff>
      <xdr:row>1643</xdr:row>
      <xdr:rowOff>95250</xdr:rowOff>
    </xdr:to>
    <xdr:pic>
      <xdr:nvPicPr>
        <xdr:cNvPr id="3411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5985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1644</xdr:row>
      <xdr:rowOff>0</xdr:rowOff>
    </xdr:from>
    <xdr:to>
      <xdr:col>0</xdr:col>
      <xdr:colOff>323850</xdr:colOff>
      <xdr:row>1645</xdr:row>
      <xdr:rowOff>95250</xdr:rowOff>
    </xdr:to>
    <xdr:pic>
      <xdr:nvPicPr>
        <xdr:cNvPr id="3411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6309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1646</xdr:row>
      <xdr:rowOff>0</xdr:rowOff>
    </xdr:from>
    <xdr:to>
      <xdr:col>0</xdr:col>
      <xdr:colOff>323850</xdr:colOff>
      <xdr:row>1647</xdr:row>
      <xdr:rowOff>95250</xdr:rowOff>
    </xdr:to>
    <xdr:pic>
      <xdr:nvPicPr>
        <xdr:cNvPr id="3411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6633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1648</xdr:row>
      <xdr:rowOff>0</xdr:rowOff>
    </xdr:from>
    <xdr:to>
      <xdr:col>0</xdr:col>
      <xdr:colOff>323850</xdr:colOff>
      <xdr:row>1649</xdr:row>
      <xdr:rowOff>95250</xdr:rowOff>
    </xdr:to>
    <xdr:pic>
      <xdr:nvPicPr>
        <xdr:cNvPr id="3411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6957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1650</xdr:row>
      <xdr:rowOff>0</xdr:rowOff>
    </xdr:from>
    <xdr:to>
      <xdr:col>0</xdr:col>
      <xdr:colOff>323850</xdr:colOff>
      <xdr:row>1651</xdr:row>
      <xdr:rowOff>95250</xdr:rowOff>
    </xdr:to>
    <xdr:pic>
      <xdr:nvPicPr>
        <xdr:cNvPr id="3411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7281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1652</xdr:row>
      <xdr:rowOff>0</xdr:rowOff>
    </xdr:from>
    <xdr:to>
      <xdr:col>0</xdr:col>
      <xdr:colOff>323850</xdr:colOff>
      <xdr:row>1653</xdr:row>
      <xdr:rowOff>95250</xdr:rowOff>
    </xdr:to>
    <xdr:pic>
      <xdr:nvPicPr>
        <xdr:cNvPr id="3411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7604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1654</xdr:row>
      <xdr:rowOff>0</xdr:rowOff>
    </xdr:from>
    <xdr:to>
      <xdr:col>0</xdr:col>
      <xdr:colOff>323850</xdr:colOff>
      <xdr:row>1655</xdr:row>
      <xdr:rowOff>95250</xdr:rowOff>
    </xdr:to>
    <xdr:pic>
      <xdr:nvPicPr>
        <xdr:cNvPr id="341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7928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1656</xdr:row>
      <xdr:rowOff>0</xdr:rowOff>
    </xdr:from>
    <xdr:to>
      <xdr:col>0</xdr:col>
      <xdr:colOff>323850</xdr:colOff>
      <xdr:row>1657</xdr:row>
      <xdr:rowOff>95250</xdr:rowOff>
    </xdr:to>
    <xdr:pic>
      <xdr:nvPicPr>
        <xdr:cNvPr id="3411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8252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1658</xdr:row>
      <xdr:rowOff>0</xdr:rowOff>
    </xdr:from>
    <xdr:to>
      <xdr:col>0</xdr:col>
      <xdr:colOff>323850</xdr:colOff>
      <xdr:row>1659</xdr:row>
      <xdr:rowOff>95250</xdr:rowOff>
    </xdr:to>
    <xdr:pic>
      <xdr:nvPicPr>
        <xdr:cNvPr id="3411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8576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1660</xdr:row>
      <xdr:rowOff>0</xdr:rowOff>
    </xdr:from>
    <xdr:to>
      <xdr:col>0</xdr:col>
      <xdr:colOff>323850</xdr:colOff>
      <xdr:row>1661</xdr:row>
      <xdr:rowOff>95250</xdr:rowOff>
    </xdr:to>
    <xdr:pic>
      <xdr:nvPicPr>
        <xdr:cNvPr id="3411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8900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1662</xdr:row>
      <xdr:rowOff>0</xdr:rowOff>
    </xdr:from>
    <xdr:to>
      <xdr:col>0</xdr:col>
      <xdr:colOff>323850</xdr:colOff>
      <xdr:row>1663</xdr:row>
      <xdr:rowOff>95250</xdr:rowOff>
    </xdr:to>
    <xdr:pic>
      <xdr:nvPicPr>
        <xdr:cNvPr id="3411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9224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1664</xdr:row>
      <xdr:rowOff>0</xdr:rowOff>
    </xdr:from>
    <xdr:to>
      <xdr:col>0</xdr:col>
      <xdr:colOff>323850</xdr:colOff>
      <xdr:row>1665</xdr:row>
      <xdr:rowOff>95250</xdr:rowOff>
    </xdr:to>
    <xdr:pic>
      <xdr:nvPicPr>
        <xdr:cNvPr id="3411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9547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1666</xdr:row>
      <xdr:rowOff>0</xdr:rowOff>
    </xdr:from>
    <xdr:to>
      <xdr:col>0</xdr:col>
      <xdr:colOff>323850</xdr:colOff>
      <xdr:row>1667</xdr:row>
      <xdr:rowOff>95250</xdr:rowOff>
    </xdr:to>
    <xdr:pic>
      <xdr:nvPicPr>
        <xdr:cNvPr id="3411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69871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1668</xdr:row>
      <xdr:rowOff>0</xdr:rowOff>
    </xdr:from>
    <xdr:to>
      <xdr:col>0</xdr:col>
      <xdr:colOff>323850</xdr:colOff>
      <xdr:row>1669</xdr:row>
      <xdr:rowOff>95250</xdr:rowOff>
    </xdr:to>
    <xdr:pic>
      <xdr:nvPicPr>
        <xdr:cNvPr id="3411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0195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1670</xdr:row>
      <xdr:rowOff>0</xdr:rowOff>
    </xdr:from>
    <xdr:to>
      <xdr:col>0</xdr:col>
      <xdr:colOff>323850</xdr:colOff>
      <xdr:row>1671</xdr:row>
      <xdr:rowOff>95250</xdr:rowOff>
    </xdr:to>
    <xdr:pic>
      <xdr:nvPicPr>
        <xdr:cNvPr id="3411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0519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1672</xdr:row>
      <xdr:rowOff>0</xdr:rowOff>
    </xdr:from>
    <xdr:to>
      <xdr:col>0</xdr:col>
      <xdr:colOff>323850</xdr:colOff>
      <xdr:row>1673</xdr:row>
      <xdr:rowOff>95250</xdr:rowOff>
    </xdr:to>
    <xdr:pic>
      <xdr:nvPicPr>
        <xdr:cNvPr id="3411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0843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1674</xdr:row>
      <xdr:rowOff>0</xdr:rowOff>
    </xdr:from>
    <xdr:to>
      <xdr:col>0</xdr:col>
      <xdr:colOff>323850</xdr:colOff>
      <xdr:row>1675</xdr:row>
      <xdr:rowOff>95250</xdr:rowOff>
    </xdr:to>
    <xdr:pic>
      <xdr:nvPicPr>
        <xdr:cNvPr id="3411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1167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1676</xdr:row>
      <xdr:rowOff>0</xdr:rowOff>
    </xdr:from>
    <xdr:to>
      <xdr:col>0</xdr:col>
      <xdr:colOff>323850</xdr:colOff>
      <xdr:row>1677</xdr:row>
      <xdr:rowOff>95250</xdr:rowOff>
    </xdr:to>
    <xdr:pic>
      <xdr:nvPicPr>
        <xdr:cNvPr id="3411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1491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1678</xdr:row>
      <xdr:rowOff>0</xdr:rowOff>
    </xdr:from>
    <xdr:to>
      <xdr:col>0</xdr:col>
      <xdr:colOff>323850</xdr:colOff>
      <xdr:row>1679</xdr:row>
      <xdr:rowOff>95250</xdr:rowOff>
    </xdr:to>
    <xdr:pic>
      <xdr:nvPicPr>
        <xdr:cNvPr id="3411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1814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1680</xdr:row>
      <xdr:rowOff>0</xdr:rowOff>
    </xdr:from>
    <xdr:to>
      <xdr:col>0</xdr:col>
      <xdr:colOff>323850</xdr:colOff>
      <xdr:row>1681</xdr:row>
      <xdr:rowOff>95250</xdr:rowOff>
    </xdr:to>
    <xdr:pic>
      <xdr:nvPicPr>
        <xdr:cNvPr id="3411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2138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1682</xdr:row>
      <xdr:rowOff>0</xdr:rowOff>
    </xdr:from>
    <xdr:to>
      <xdr:col>0</xdr:col>
      <xdr:colOff>323850</xdr:colOff>
      <xdr:row>1683</xdr:row>
      <xdr:rowOff>95250</xdr:rowOff>
    </xdr:to>
    <xdr:pic>
      <xdr:nvPicPr>
        <xdr:cNvPr id="3411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2462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1684</xdr:row>
      <xdr:rowOff>0</xdr:rowOff>
    </xdr:from>
    <xdr:to>
      <xdr:col>0</xdr:col>
      <xdr:colOff>323850</xdr:colOff>
      <xdr:row>1685</xdr:row>
      <xdr:rowOff>95250</xdr:rowOff>
    </xdr:to>
    <xdr:pic>
      <xdr:nvPicPr>
        <xdr:cNvPr id="341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2786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1686</xdr:row>
      <xdr:rowOff>0</xdr:rowOff>
    </xdr:from>
    <xdr:to>
      <xdr:col>0</xdr:col>
      <xdr:colOff>323850</xdr:colOff>
      <xdr:row>1687</xdr:row>
      <xdr:rowOff>95250</xdr:rowOff>
    </xdr:to>
    <xdr:pic>
      <xdr:nvPicPr>
        <xdr:cNvPr id="3411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3110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1688</xdr:row>
      <xdr:rowOff>0</xdr:rowOff>
    </xdr:from>
    <xdr:to>
      <xdr:col>0</xdr:col>
      <xdr:colOff>323850</xdr:colOff>
      <xdr:row>1689</xdr:row>
      <xdr:rowOff>95250</xdr:rowOff>
    </xdr:to>
    <xdr:pic>
      <xdr:nvPicPr>
        <xdr:cNvPr id="3411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3434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1690</xdr:row>
      <xdr:rowOff>0</xdr:rowOff>
    </xdr:from>
    <xdr:to>
      <xdr:col>0</xdr:col>
      <xdr:colOff>323850</xdr:colOff>
      <xdr:row>1691</xdr:row>
      <xdr:rowOff>95250</xdr:rowOff>
    </xdr:to>
    <xdr:pic>
      <xdr:nvPicPr>
        <xdr:cNvPr id="3411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3758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1692</xdr:row>
      <xdr:rowOff>0</xdr:rowOff>
    </xdr:from>
    <xdr:to>
      <xdr:col>0</xdr:col>
      <xdr:colOff>323850</xdr:colOff>
      <xdr:row>1693</xdr:row>
      <xdr:rowOff>95250</xdr:rowOff>
    </xdr:to>
    <xdr:pic>
      <xdr:nvPicPr>
        <xdr:cNvPr id="3411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4081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1694</xdr:row>
      <xdr:rowOff>0</xdr:rowOff>
    </xdr:from>
    <xdr:to>
      <xdr:col>0</xdr:col>
      <xdr:colOff>323850</xdr:colOff>
      <xdr:row>1695</xdr:row>
      <xdr:rowOff>95250</xdr:rowOff>
    </xdr:to>
    <xdr:pic>
      <xdr:nvPicPr>
        <xdr:cNvPr id="3411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4405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1696</xdr:row>
      <xdr:rowOff>0</xdr:rowOff>
    </xdr:from>
    <xdr:to>
      <xdr:col>0</xdr:col>
      <xdr:colOff>323850</xdr:colOff>
      <xdr:row>1697</xdr:row>
      <xdr:rowOff>95250</xdr:rowOff>
    </xdr:to>
    <xdr:pic>
      <xdr:nvPicPr>
        <xdr:cNvPr id="3411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4729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1698</xdr:row>
      <xdr:rowOff>0</xdr:rowOff>
    </xdr:from>
    <xdr:to>
      <xdr:col>0</xdr:col>
      <xdr:colOff>323850</xdr:colOff>
      <xdr:row>1699</xdr:row>
      <xdr:rowOff>95250</xdr:rowOff>
    </xdr:to>
    <xdr:pic>
      <xdr:nvPicPr>
        <xdr:cNvPr id="3412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5053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1700</xdr:row>
      <xdr:rowOff>0</xdr:rowOff>
    </xdr:from>
    <xdr:to>
      <xdr:col>0</xdr:col>
      <xdr:colOff>323850</xdr:colOff>
      <xdr:row>1701</xdr:row>
      <xdr:rowOff>95250</xdr:rowOff>
    </xdr:to>
    <xdr:pic>
      <xdr:nvPicPr>
        <xdr:cNvPr id="3412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5377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1702</xdr:row>
      <xdr:rowOff>0</xdr:rowOff>
    </xdr:from>
    <xdr:to>
      <xdr:col>0</xdr:col>
      <xdr:colOff>323850</xdr:colOff>
      <xdr:row>1703</xdr:row>
      <xdr:rowOff>95250</xdr:rowOff>
    </xdr:to>
    <xdr:pic>
      <xdr:nvPicPr>
        <xdr:cNvPr id="341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5701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1704</xdr:row>
      <xdr:rowOff>0</xdr:rowOff>
    </xdr:from>
    <xdr:to>
      <xdr:col>0</xdr:col>
      <xdr:colOff>323850</xdr:colOff>
      <xdr:row>1705</xdr:row>
      <xdr:rowOff>95250</xdr:rowOff>
    </xdr:to>
    <xdr:pic>
      <xdr:nvPicPr>
        <xdr:cNvPr id="3412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6024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1706</xdr:row>
      <xdr:rowOff>0</xdr:rowOff>
    </xdr:from>
    <xdr:to>
      <xdr:col>0</xdr:col>
      <xdr:colOff>323850</xdr:colOff>
      <xdr:row>1707</xdr:row>
      <xdr:rowOff>95250</xdr:rowOff>
    </xdr:to>
    <xdr:pic>
      <xdr:nvPicPr>
        <xdr:cNvPr id="3412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6348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1708</xdr:row>
      <xdr:rowOff>0</xdr:rowOff>
    </xdr:from>
    <xdr:to>
      <xdr:col>0</xdr:col>
      <xdr:colOff>323850</xdr:colOff>
      <xdr:row>1709</xdr:row>
      <xdr:rowOff>95250</xdr:rowOff>
    </xdr:to>
    <xdr:pic>
      <xdr:nvPicPr>
        <xdr:cNvPr id="3412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6672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1710</xdr:row>
      <xdr:rowOff>0</xdr:rowOff>
    </xdr:from>
    <xdr:to>
      <xdr:col>0</xdr:col>
      <xdr:colOff>323850</xdr:colOff>
      <xdr:row>1711</xdr:row>
      <xdr:rowOff>95250</xdr:rowOff>
    </xdr:to>
    <xdr:pic>
      <xdr:nvPicPr>
        <xdr:cNvPr id="3412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6996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1712</xdr:row>
      <xdr:rowOff>0</xdr:rowOff>
    </xdr:from>
    <xdr:to>
      <xdr:col>0</xdr:col>
      <xdr:colOff>323850</xdr:colOff>
      <xdr:row>1713</xdr:row>
      <xdr:rowOff>95250</xdr:rowOff>
    </xdr:to>
    <xdr:pic>
      <xdr:nvPicPr>
        <xdr:cNvPr id="3412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7320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1714</xdr:row>
      <xdr:rowOff>0</xdr:rowOff>
    </xdr:from>
    <xdr:to>
      <xdr:col>0</xdr:col>
      <xdr:colOff>323850</xdr:colOff>
      <xdr:row>1715</xdr:row>
      <xdr:rowOff>95250</xdr:rowOff>
    </xdr:to>
    <xdr:pic>
      <xdr:nvPicPr>
        <xdr:cNvPr id="3412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7644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1716</xdr:row>
      <xdr:rowOff>0</xdr:rowOff>
    </xdr:from>
    <xdr:to>
      <xdr:col>0</xdr:col>
      <xdr:colOff>323850</xdr:colOff>
      <xdr:row>1717</xdr:row>
      <xdr:rowOff>95250</xdr:rowOff>
    </xdr:to>
    <xdr:pic>
      <xdr:nvPicPr>
        <xdr:cNvPr id="3412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7968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1718</xdr:row>
      <xdr:rowOff>0</xdr:rowOff>
    </xdr:from>
    <xdr:to>
      <xdr:col>0</xdr:col>
      <xdr:colOff>323850</xdr:colOff>
      <xdr:row>1719</xdr:row>
      <xdr:rowOff>95250</xdr:rowOff>
    </xdr:to>
    <xdr:pic>
      <xdr:nvPicPr>
        <xdr:cNvPr id="3412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8291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1720</xdr:row>
      <xdr:rowOff>0</xdr:rowOff>
    </xdr:from>
    <xdr:to>
      <xdr:col>0</xdr:col>
      <xdr:colOff>323850</xdr:colOff>
      <xdr:row>1721</xdr:row>
      <xdr:rowOff>95250</xdr:rowOff>
    </xdr:to>
    <xdr:pic>
      <xdr:nvPicPr>
        <xdr:cNvPr id="3412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8615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1733</xdr:row>
      <xdr:rowOff>0</xdr:rowOff>
    </xdr:from>
    <xdr:to>
      <xdr:col>0</xdr:col>
      <xdr:colOff>323850</xdr:colOff>
      <xdr:row>1734</xdr:row>
      <xdr:rowOff>95250</xdr:rowOff>
    </xdr:to>
    <xdr:pic>
      <xdr:nvPicPr>
        <xdr:cNvPr id="3412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0720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1735</xdr:row>
      <xdr:rowOff>0</xdr:rowOff>
    </xdr:from>
    <xdr:to>
      <xdr:col>0</xdr:col>
      <xdr:colOff>323850</xdr:colOff>
      <xdr:row>1736</xdr:row>
      <xdr:rowOff>95250</xdr:rowOff>
    </xdr:to>
    <xdr:pic>
      <xdr:nvPicPr>
        <xdr:cNvPr id="3412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1044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1737</xdr:row>
      <xdr:rowOff>0</xdr:rowOff>
    </xdr:from>
    <xdr:to>
      <xdr:col>0</xdr:col>
      <xdr:colOff>323850</xdr:colOff>
      <xdr:row>1738</xdr:row>
      <xdr:rowOff>95250</xdr:rowOff>
    </xdr:to>
    <xdr:pic>
      <xdr:nvPicPr>
        <xdr:cNvPr id="3412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1368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1739</xdr:row>
      <xdr:rowOff>0</xdr:rowOff>
    </xdr:from>
    <xdr:to>
      <xdr:col>0</xdr:col>
      <xdr:colOff>323850</xdr:colOff>
      <xdr:row>1740</xdr:row>
      <xdr:rowOff>95250</xdr:rowOff>
    </xdr:to>
    <xdr:pic>
      <xdr:nvPicPr>
        <xdr:cNvPr id="3412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1692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1741</xdr:row>
      <xdr:rowOff>0</xdr:rowOff>
    </xdr:from>
    <xdr:to>
      <xdr:col>0</xdr:col>
      <xdr:colOff>323850</xdr:colOff>
      <xdr:row>1742</xdr:row>
      <xdr:rowOff>95250</xdr:rowOff>
    </xdr:to>
    <xdr:pic>
      <xdr:nvPicPr>
        <xdr:cNvPr id="3412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2016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1743</xdr:row>
      <xdr:rowOff>0</xdr:rowOff>
    </xdr:from>
    <xdr:to>
      <xdr:col>0</xdr:col>
      <xdr:colOff>323850</xdr:colOff>
      <xdr:row>1744</xdr:row>
      <xdr:rowOff>95250</xdr:rowOff>
    </xdr:to>
    <xdr:pic>
      <xdr:nvPicPr>
        <xdr:cNvPr id="341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2340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1745</xdr:row>
      <xdr:rowOff>0</xdr:rowOff>
    </xdr:from>
    <xdr:to>
      <xdr:col>0</xdr:col>
      <xdr:colOff>323850</xdr:colOff>
      <xdr:row>1746</xdr:row>
      <xdr:rowOff>95250</xdr:rowOff>
    </xdr:to>
    <xdr:pic>
      <xdr:nvPicPr>
        <xdr:cNvPr id="3412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2663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1747</xdr:row>
      <xdr:rowOff>0</xdr:rowOff>
    </xdr:from>
    <xdr:to>
      <xdr:col>0</xdr:col>
      <xdr:colOff>323850</xdr:colOff>
      <xdr:row>1748</xdr:row>
      <xdr:rowOff>95250</xdr:rowOff>
    </xdr:to>
    <xdr:pic>
      <xdr:nvPicPr>
        <xdr:cNvPr id="3412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2987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1749</xdr:row>
      <xdr:rowOff>0</xdr:rowOff>
    </xdr:from>
    <xdr:to>
      <xdr:col>0</xdr:col>
      <xdr:colOff>323850</xdr:colOff>
      <xdr:row>1750</xdr:row>
      <xdr:rowOff>95250</xdr:rowOff>
    </xdr:to>
    <xdr:pic>
      <xdr:nvPicPr>
        <xdr:cNvPr id="3412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3311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1751</xdr:row>
      <xdr:rowOff>0</xdr:rowOff>
    </xdr:from>
    <xdr:to>
      <xdr:col>0</xdr:col>
      <xdr:colOff>323850</xdr:colOff>
      <xdr:row>1752</xdr:row>
      <xdr:rowOff>95250</xdr:rowOff>
    </xdr:to>
    <xdr:pic>
      <xdr:nvPicPr>
        <xdr:cNvPr id="3412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3635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1753</xdr:row>
      <xdr:rowOff>0</xdr:rowOff>
    </xdr:from>
    <xdr:to>
      <xdr:col>0</xdr:col>
      <xdr:colOff>323850</xdr:colOff>
      <xdr:row>1754</xdr:row>
      <xdr:rowOff>95250</xdr:rowOff>
    </xdr:to>
    <xdr:pic>
      <xdr:nvPicPr>
        <xdr:cNvPr id="3412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3959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1755</xdr:row>
      <xdr:rowOff>0</xdr:rowOff>
    </xdr:from>
    <xdr:to>
      <xdr:col>0</xdr:col>
      <xdr:colOff>323850</xdr:colOff>
      <xdr:row>1756</xdr:row>
      <xdr:rowOff>95250</xdr:rowOff>
    </xdr:to>
    <xdr:pic>
      <xdr:nvPicPr>
        <xdr:cNvPr id="3412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4283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1757</xdr:row>
      <xdr:rowOff>0</xdr:rowOff>
    </xdr:from>
    <xdr:to>
      <xdr:col>0</xdr:col>
      <xdr:colOff>323850</xdr:colOff>
      <xdr:row>1758</xdr:row>
      <xdr:rowOff>95250</xdr:rowOff>
    </xdr:to>
    <xdr:pic>
      <xdr:nvPicPr>
        <xdr:cNvPr id="3412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4607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1759</xdr:row>
      <xdr:rowOff>0</xdr:rowOff>
    </xdr:from>
    <xdr:to>
      <xdr:col>0</xdr:col>
      <xdr:colOff>323850</xdr:colOff>
      <xdr:row>1760</xdr:row>
      <xdr:rowOff>95250</xdr:rowOff>
    </xdr:to>
    <xdr:pic>
      <xdr:nvPicPr>
        <xdr:cNvPr id="3412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4930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1761</xdr:row>
      <xdr:rowOff>0</xdr:rowOff>
    </xdr:from>
    <xdr:to>
      <xdr:col>0</xdr:col>
      <xdr:colOff>323850</xdr:colOff>
      <xdr:row>1762</xdr:row>
      <xdr:rowOff>95250</xdr:rowOff>
    </xdr:to>
    <xdr:pic>
      <xdr:nvPicPr>
        <xdr:cNvPr id="3412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5254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1763</xdr:row>
      <xdr:rowOff>0</xdr:rowOff>
    </xdr:from>
    <xdr:to>
      <xdr:col>0</xdr:col>
      <xdr:colOff>323850</xdr:colOff>
      <xdr:row>1764</xdr:row>
      <xdr:rowOff>95250</xdr:rowOff>
    </xdr:to>
    <xdr:pic>
      <xdr:nvPicPr>
        <xdr:cNvPr id="3412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5578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1765</xdr:row>
      <xdr:rowOff>0</xdr:rowOff>
    </xdr:from>
    <xdr:to>
      <xdr:col>0</xdr:col>
      <xdr:colOff>323850</xdr:colOff>
      <xdr:row>1766</xdr:row>
      <xdr:rowOff>95250</xdr:rowOff>
    </xdr:to>
    <xdr:pic>
      <xdr:nvPicPr>
        <xdr:cNvPr id="3412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5902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1767</xdr:row>
      <xdr:rowOff>0</xdr:rowOff>
    </xdr:from>
    <xdr:to>
      <xdr:col>0</xdr:col>
      <xdr:colOff>323850</xdr:colOff>
      <xdr:row>1768</xdr:row>
      <xdr:rowOff>95250</xdr:rowOff>
    </xdr:to>
    <xdr:pic>
      <xdr:nvPicPr>
        <xdr:cNvPr id="3412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6226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1769</xdr:row>
      <xdr:rowOff>0</xdr:rowOff>
    </xdr:from>
    <xdr:to>
      <xdr:col>0</xdr:col>
      <xdr:colOff>323850</xdr:colOff>
      <xdr:row>1770</xdr:row>
      <xdr:rowOff>95250</xdr:rowOff>
    </xdr:to>
    <xdr:pic>
      <xdr:nvPicPr>
        <xdr:cNvPr id="3412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6550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1771</xdr:row>
      <xdr:rowOff>0</xdr:rowOff>
    </xdr:from>
    <xdr:to>
      <xdr:col>0</xdr:col>
      <xdr:colOff>323850</xdr:colOff>
      <xdr:row>1772</xdr:row>
      <xdr:rowOff>95250</xdr:rowOff>
    </xdr:to>
    <xdr:pic>
      <xdr:nvPicPr>
        <xdr:cNvPr id="3412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6873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1773</xdr:row>
      <xdr:rowOff>0</xdr:rowOff>
    </xdr:from>
    <xdr:to>
      <xdr:col>0</xdr:col>
      <xdr:colOff>323850</xdr:colOff>
      <xdr:row>1774</xdr:row>
      <xdr:rowOff>95250</xdr:rowOff>
    </xdr:to>
    <xdr:pic>
      <xdr:nvPicPr>
        <xdr:cNvPr id="3412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7197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1775</xdr:row>
      <xdr:rowOff>0</xdr:rowOff>
    </xdr:from>
    <xdr:to>
      <xdr:col>0</xdr:col>
      <xdr:colOff>323850</xdr:colOff>
      <xdr:row>1776</xdr:row>
      <xdr:rowOff>95250</xdr:rowOff>
    </xdr:to>
    <xdr:pic>
      <xdr:nvPicPr>
        <xdr:cNvPr id="3412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7521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1777</xdr:row>
      <xdr:rowOff>0</xdr:rowOff>
    </xdr:from>
    <xdr:to>
      <xdr:col>0</xdr:col>
      <xdr:colOff>323850</xdr:colOff>
      <xdr:row>1778</xdr:row>
      <xdr:rowOff>95250</xdr:rowOff>
    </xdr:to>
    <xdr:pic>
      <xdr:nvPicPr>
        <xdr:cNvPr id="3412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7845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1779</xdr:row>
      <xdr:rowOff>0</xdr:rowOff>
    </xdr:from>
    <xdr:to>
      <xdr:col>0</xdr:col>
      <xdr:colOff>323850</xdr:colOff>
      <xdr:row>1780</xdr:row>
      <xdr:rowOff>95250</xdr:rowOff>
    </xdr:to>
    <xdr:pic>
      <xdr:nvPicPr>
        <xdr:cNvPr id="3412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8169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1781</xdr:row>
      <xdr:rowOff>0</xdr:rowOff>
    </xdr:from>
    <xdr:to>
      <xdr:col>0</xdr:col>
      <xdr:colOff>323850</xdr:colOff>
      <xdr:row>1782</xdr:row>
      <xdr:rowOff>95250</xdr:rowOff>
    </xdr:to>
    <xdr:pic>
      <xdr:nvPicPr>
        <xdr:cNvPr id="3412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8493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1783</xdr:row>
      <xdr:rowOff>0</xdr:rowOff>
    </xdr:from>
    <xdr:to>
      <xdr:col>0</xdr:col>
      <xdr:colOff>323850</xdr:colOff>
      <xdr:row>1784</xdr:row>
      <xdr:rowOff>95250</xdr:rowOff>
    </xdr:to>
    <xdr:pic>
      <xdr:nvPicPr>
        <xdr:cNvPr id="3412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8817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1785</xdr:row>
      <xdr:rowOff>0</xdr:rowOff>
    </xdr:from>
    <xdr:to>
      <xdr:col>0</xdr:col>
      <xdr:colOff>323850</xdr:colOff>
      <xdr:row>1786</xdr:row>
      <xdr:rowOff>95250</xdr:rowOff>
    </xdr:to>
    <xdr:pic>
      <xdr:nvPicPr>
        <xdr:cNvPr id="3412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9140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1787</xdr:row>
      <xdr:rowOff>0</xdr:rowOff>
    </xdr:from>
    <xdr:to>
      <xdr:col>0</xdr:col>
      <xdr:colOff>323850</xdr:colOff>
      <xdr:row>1788</xdr:row>
      <xdr:rowOff>95250</xdr:rowOff>
    </xdr:to>
    <xdr:pic>
      <xdr:nvPicPr>
        <xdr:cNvPr id="3412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9464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1789</xdr:row>
      <xdr:rowOff>0</xdr:rowOff>
    </xdr:from>
    <xdr:to>
      <xdr:col>0</xdr:col>
      <xdr:colOff>323850</xdr:colOff>
      <xdr:row>1790</xdr:row>
      <xdr:rowOff>95250</xdr:rowOff>
    </xdr:to>
    <xdr:pic>
      <xdr:nvPicPr>
        <xdr:cNvPr id="3412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9788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1791</xdr:row>
      <xdr:rowOff>0</xdr:rowOff>
    </xdr:from>
    <xdr:to>
      <xdr:col>0</xdr:col>
      <xdr:colOff>323850</xdr:colOff>
      <xdr:row>1792</xdr:row>
      <xdr:rowOff>95250</xdr:rowOff>
    </xdr:to>
    <xdr:pic>
      <xdr:nvPicPr>
        <xdr:cNvPr id="341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0112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1793</xdr:row>
      <xdr:rowOff>0</xdr:rowOff>
    </xdr:from>
    <xdr:to>
      <xdr:col>0</xdr:col>
      <xdr:colOff>323850</xdr:colOff>
      <xdr:row>1794</xdr:row>
      <xdr:rowOff>95250</xdr:rowOff>
    </xdr:to>
    <xdr:pic>
      <xdr:nvPicPr>
        <xdr:cNvPr id="3412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0436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1795</xdr:row>
      <xdr:rowOff>0</xdr:rowOff>
    </xdr:from>
    <xdr:to>
      <xdr:col>0</xdr:col>
      <xdr:colOff>323850</xdr:colOff>
      <xdr:row>1796</xdr:row>
      <xdr:rowOff>95250</xdr:rowOff>
    </xdr:to>
    <xdr:pic>
      <xdr:nvPicPr>
        <xdr:cNvPr id="341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0760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1797</xdr:row>
      <xdr:rowOff>0</xdr:rowOff>
    </xdr:from>
    <xdr:to>
      <xdr:col>0</xdr:col>
      <xdr:colOff>323850</xdr:colOff>
      <xdr:row>1798</xdr:row>
      <xdr:rowOff>95250</xdr:rowOff>
    </xdr:to>
    <xdr:pic>
      <xdr:nvPicPr>
        <xdr:cNvPr id="3412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1084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1799</xdr:row>
      <xdr:rowOff>0</xdr:rowOff>
    </xdr:from>
    <xdr:to>
      <xdr:col>0</xdr:col>
      <xdr:colOff>323850</xdr:colOff>
      <xdr:row>1800</xdr:row>
      <xdr:rowOff>95250</xdr:rowOff>
    </xdr:to>
    <xdr:pic>
      <xdr:nvPicPr>
        <xdr:cNvPr id="3412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1407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1801</xdr:row>
      <xdr:rowOff>0</xdr:rowOff>
    </xdr:from>
    <xdr:to>
      <xdr:col>0</xdr:col>
      <xdr:colOff>323850</xdr:colOff>
      <xdr:row>1802</xdr:row>
      <xdr:rowOff>95250</xdr:rowOff>
    </xdr:to>
    <xdr:pic>
      <xdr:nvPicPr>
        <xdr:cNvPr id="3412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1731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1803</xdr:row>
      <xdr:rowOff>0</xdr:rowOff>
    </xdr:from>
    <xdr:to>
      <xdr:col>0</xdr:col>
      <xdr:colOff>323850</xdr:colOff>
      <xdr:row>1804</xdr:row>
      <xdr:rowOff>95250</xdr:rowOff>
    </xdr:to>
    <xdr:pic>
      <xdr:nvPicPr>
        <xdr:cNvPr id="3412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2055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1805</xdr:row>
      <xdr:rowOff>0</xdr:rowOff>
    </xdr:from>
    <xdr:to>
      <xdr:col>0</xdr:col>
      <xdr:colOff>323850</xdr:colOff>
      <xdr:row>1806</xdr:row>
      <xdr:rowOff>95250</xdr:rowOff>
    </xdr:to>
    <xdr:pic>
      <xdr:nvPicPr>
        <xdr:cNvPr id="3412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2379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1807</xdr:row>
      <xdr:rowOff>0</xdr:rowOff>
    </xdr:from>
    <xdr:to>
      <xdr:col>0</xdr:col>
      <xdr:colOff>323850</xdr:colOff>
      <xdr:row>1808</xdr:row>
      <xdr:rowOff>95250</xdr:rowOff>
    </xdr:to>
    <xdr:pic>
      <xdr:nvPicPr>
        <xdr:cNvPr id="3412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2703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1809</xdr:row>
      <xdr:rowOff>0</xdr:rowOff>
    </xdr:from>
    <xdr:to>
      <xdr:col>0</xdr:col>
      <xdr:colOff>323850</xdr:colOff>
      <xdr:row>1810</xdr:row>
      <xdr:rowOff>95250</xdr:rowOff>
    </xdr:to>
    <xdr:pic>
      <xdr:nvPicPr>
        <xdr:cNvPr id="3412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3027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1811</xdr:row>
      <xdr:rowOff>0</xdr:rowOff>
    </xdr:from>
    <xdr:to>
      <xdr:col>0</xdr:col>
      <xdr:colOff>323850</xdr:colOff>
      <xdr:row>1812</xdr:row>
      <xdr:rowOff>95250</xdr:rowOff>
    </xdr:to>
    <xdr:pic>
      <xdr:nvPicPr>
        <xdr:cNvPr id="3412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3350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1813</xdr:row>
      <xdr:rowOff>0</xdr:rowOff>
    </xdr:from>
    <xdr:to>
      <xdr:col>0</xdr:col>
      <xdr:colOff>323850</xdr:colOff>
      <xdr:row>1814</xdr:row>
      <xdr:rowOff>95250</xdr:rowOff>
    </xdr:to>
    <xdr:pic>
      <xdr:nvPicPr>
        <xdr:cNvPr id="3412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3674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1815</xdr:row>
      <xdr:rowOff>0</xdr:rowOff>
    </xdr:from>
    <xdr:to>
      <xdr:col>0</xdr:col>
      <xdr:colOff>323850</xdr:colOff>
      <xdr:row>1816</xdr:row>
      <xdr:rowOff>95250</xdr:rowOff>
    </xdr:to>
    <xdr:pic>
      <xdr:nvPicPr>
        <xdr:cNvPr id="3412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3998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1817</xdr:row>
      <xdr:rowOff>0</xdr:rowOff>
    </xdr:from>
    <xdr:to>
      <xdr:col>0</xdr:col>
      <xdr:colOff>323850</xdr:colOff>
      <xdr:row>1818</xdr:row>
      <xdr:rowOff>95250</xdr:rowOff>
    </xdr:to>
    <xdr:pic>
      <xdr:nvPicPr>
        <xdr:cNvPr id="3412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4322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1819</xdr:row>
      <xdr:rowOff>0</xdr:rowOff>
    </xdr:from>
    <xdr:to>
      <xdr:col>0</xdr:col>
      <xdr:colOff>323850</xdr:colOff>
      <xdr:row>1820</xdr:row>
      <xdr:rowOff>95250</xdr:rowOff>
    </xdr:to>
    <xdr:pic>
      <xdr:nvPicPr>
        <xdr:cNvPr id="3412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4646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1821</xdr:row>
      <xdr:rowOff>0</xdr:rowOff>
    </xdr:from>
    <xdr:to>
      <xdr:col>0</xdr:col>
      <xdr:colOff>323850</xdr:colOff>
      <xdr:row>1822</xdr:row>
      <xdr:rowOff>95250</xdr:rowOff>
    </xdr:to>
    <xdr:pic>
      <xdr:nvPicPr>
        <xdr:cNvPr id="3412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4970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1823</xdr:row>
      <xdr:rowOff>0</xdr:rowOff>
    </xdr:from>
    <xdr:to>
      <xdr:col>0</xdr:col>
      <xdr:colOff>323850</xdr:colOff>
      <xdr:row>1824</xdr:row>
      <xdr:rowOff>95250</xdr:rowOff>
    </xdr:to>
    <xdr:pic>
      <xdr:nvPicPr>
        <xdr:cNvPr id="3412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5294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1825</xdr:row>
      <xdr:rowOff>0</xdr:rowOff>
    </xdr:from>
    <xdr:to>
      <xdr:col>0</xdr:col>
      <xdr:colOff>323850</xdr:colOff>
      <xdr:row>1826</xdr:row>
      <xdr:rowOff>95250</xdr:rowOff>
    </xdr:to>
    <xdr:pic>
      <xdr:nvPicPr>
        <xdr:cNvPr id="3412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5617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1827</xdr:row>
      <xdr:rowOff>0</xdr:rowOff>
    </xdr:from>
    <xdr:to>
      <xdr:col>0</xdr:col>
      <xdr:colOff>323850</xdr:colOff>
      <xdr:row>1828</xdr:row>
      <xdr:rowOff>95250</xdr:rowOff>
    </xdr:to>
    <xdr:pic>
      <xdr:nvPicPr>
        <xdr:cNvPr id="3412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5941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1829</xdr:row>
      <xdr:rowOff>0</xdr:rowOff>
    </xdr:from>
    <xdr:to>
      <xdr:col>0</xdr:col>
      <xdr:colOff>323850</xdr:colOff>
      <xdr:row>1830</xdr:row>
      <xdr:rowOff>95250</xdr:rowOff>
    </xdr:to>
    <xdr:pic>
      <xdr:nvPicPr>
        <xdr:cNvPr id="3412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6265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1831</xdr:row>
      <xdr:rowOff>0</xdr:rowOff>
    </xdr:from>
    <xdr:to>
      <xdr:col>0</xdr:col>
      <xdr:colOff>323850</xdr:colOff>
      <xdr:row>1832</xdr:row>
      <xdr:rowOff>95250</xdr:rowOff>
    </xdr:to>
    <xdr:pic>
      <xdr:nvPicPr>
        <xdr:cNvPr id="3412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6589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1833</xdr:row>
      <xdr:rowOff>0</xdr:rowOff>
    </xdr:from>
    <xdr:to>
      <xdr:col>0</xdr:col>
      <xdr:colOff>323850</xdr:colOff>
      <xdr:row>1834</xdr:row>
      <xdr:rowOff>95250</xdr:rowOff>
    </xdr:to>
    <xdr:pic>
      <xdr:nvPicPr>
        <xdr:cNvPr id="3412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6913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1835</xdr:row>
      <xdr:rowOff>0</xdr:rowOff>
    </xdr:from>
    <xdr:to>
      <xdr:col>0</xdr:col>
      <xdr:colOff>323850</xdr:colOff>
      <xdr:row>1836</xdr:row>
      <xdr:rowOff>95250</xdr:rowOff>
    </xdr:to>
    <xdr:pic>
      <xdr:nvPicPr>
        <xdr:cNvPr id="3412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7237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1848</xdr:row>
      <xdr:rowOff>0</xdr:rowOff>
    </xdr:from>
    <xdr:to>
      <xdr:col>0</xdr:col>
      <xdr:colOff>323850</xdr:colOff>
      <xdr:row>1849</xdr:row>
      <xdr:rowOff>95250</xdr:rowOff>
    </xdr:to>
    <xdr:pic>
      <xdr:nvPicPr>
        <xdr:cNvPr id="3412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9342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1850</xdr:row>
      <xdr:rowOff>0</xdr:rowOff>
    </xdr:from>
    <xdr:to>
      <xdr:col>0</xdr:col>
      <xdr:colOff>323850</xdr:colOff>
      <xdr:row>1851</xdr:row>
      <xdr:rowOff>95250</xdr:rowOff>
    </xdr:to>
    <xdr:pic>
      <xdr:nvPicPr>
        <xdr:cNvPr id="34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99666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1863</xdr:row>
      <xdr:rowOff>0</xdr:rowOff>
    </xdr:from>
    <xdr:to>
      <xdr:col>0</xdr:col>
      <xdr:colOff>323850</xdr:colOff>
      <xdr:row>1864</xdr:row>
      <xdr:rowOff>95250</xdr:rowOff>
    </xdr:to>
    <xdr:pic>
      <xdr:nvPicPr>
        <xdr:cNvPr id="3412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1771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1865</xdr:row>
      <xdr:rowOff>0</xdr:rowOff>
    </xdr:from>
    <xdr:to>
      <xdr:col>0</xdr:col>
      <xdr:colOff>323850</xdr:colOff>
      <xdr:row>1866</xdr:row>
      <xdr:rowOff>95250</xdr:rowOff>
    </xdr:to>
    <xdr:pic>
      <xdr:nvPicPr>
        <xdr:cNvPr id="341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2094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1867</xdr:row>
      <xdr:rowOff>0</xdr:rowOff>
    </xdr:from>
    <xdr:to>
      <xdr:col>0</xdr:col>
      <xdr:colOff>323850</xdr:colOff>
      <xdr:row>1868</xdr:row>
      <xdr:rowOff>95250</xdr:rowOff>
    </xdr:to>
    <xdr:pic>
      <xdr:nvPicPr>
        <xdr:cNvPr id="3412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2418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1869</xdr:row>
      <xdr:rowOff>0</xdr:rowOff>
    </xdr:from>
    <xdr:to>
      <xdr:col>0</xdr:col>
      <xdr:colOff>323850</xdr:colOff>
      <xdr:row>1870</xdr:row>
      <xdr:rowOff>95250</xdr:rowOff>
    </xdr:to>
    <xdr:pic>
      <xdr:nvPicPr>
        <xdr:cNvPr id="3412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2742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1871</xdr:row>
      <xdr:rowOff>0</xdr:rowOff>
    </xdr:from>
    <xdr:to>
      <xdr:col>0</xdr:col>
      <xdr:colOff>323850</xdr:colOff>
      <xdr:row>1872</xdr:row>
      <xdr:rowOff>95250</xdr:rowOff>
    </xdr:to>
    <xdr:pic>
      <xdr:nvPicPr>
        <xdr:cNvPr id="3412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3066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1873</xdr:row>
      <xdr:rowOff>0</xdr:rowOff>
    </xdr:from>
    <xdr:to>
      <xdr:col>0</xdr:col>
      <xdr:colOff>323850</xdr:colOff>
      <xdr:row>1874</xdr:row>
      <xdr:rowOff>95250</xdr:rowOff>
    </xdr:to>
    <xdr:pic>
      <xdr:nvPicPr>
        <xdr:cNvPr id="3412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3390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1875</xdr:row>
      <xdr:rowOff>0</xdr:rowOff>
    </xdr:from>
    <xdr:to>
      <xdr:col>0</xdr:col>
      <xdr:colOff>323850</xdr:colOff>
      <xdr:row>1876</xdr:row>
      <xdr:rowOff>95250</xdr:rowOff>
    </xdr:to>
    <xdr:pic>
      <xdr:nvPicPr>
        <xdr:cNvPr id="3412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3714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1877</xdr:row>
      <xdr:rowOff>0</xdr:rowOff>
    </xdr:from>
    <xdr:to>
      <xdr:col>0</xdr:col>
      <xdr:colOff>323850</xdr:colOff>
      <xdr:row>1878</xdr:row>
      <xdr:rowOff>95250</xdr:rowOff>
    </xdr:to>
    <xdr:pic>
      <xdr:nvPicPr>
        <xdr:cNvPr id="3412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4038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1879</xdr:row>
      <xdr:rowOff>0</xdr:rowOff>
    </xdr:from>
    <xdr:to>
      <xdr:col>0</xdr:col>
      <xdr:colOff>323850</xdr:colOff>
      <xdr:row>1880</xdr:row>
      <xdr:rowOff>95250</xdr:rowOff>
    </xdr:to>
    <xdr:pic>
      <xdr:nvPicPr>
        <xdr:cNvPr id="3412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4361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1881</xdr:row>
      <xdr:rowOff>0</xdr:rowOff>
    </xdr:from>
    <xdr:to>
      <xdr:col>0</xdr:col>
      <xdr:colOff>323850</xdr:colOff>
      <xdr:row>1882</xdr:row>
      <xdr:rowOff>95250</xdr:rowOff>
    </xdr:to>
    <xdr:pic>
      <xdr:nvPicPr>
        <xdr:cNvPr id="341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4685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1883</xdr:row>
      <xdr:rowOff>0</xdr:rowOff>
    </xdr:from>
    <xdr:to>
      <xdr:col>0</xdr:col>
      <xdr:colOff>323850</xdr:colOff>
      <xdr:row>1884</xdr:row>
      <xdr:rowOff>95250</xdr:rowOff>
    </xdr:to>
    <xdr:pic>
      <xdr:nvPicPr>
        <xdr:cNvPr id="3412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5009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1885</xdr:row>
      <xdr:rowOff>0</xdr:rowOff>
    </xdr:from>
    <xdr:to>
      <xdr:col>0</xdr:col>
      <xdr:colOff>323850</xdr:colOff>
      <xdr:row>1886</xdr:row>
      <xdr:rowOff>95250</xdr:rowOff>
    </xdr:to>
    <xdr:pic>
      <xdr:nvPicPr>
        <xdr:cNvPr id="3412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5333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1887</xdr:row>
      <xdr:rowOff>0</xdr:rowOff>
    </xdr:from>
    <xdr:to>
      <xdr:col>0</xdr:col>
      <xdr:colOff>323850</xdr:colOff>
      <xdr:row>1888</xdr:row>
      <xdr:rowOff>95250</xdr:rowOff>
    </xdr:to>
    <xdr:pic>
      <xdr:nvPicPr>
        <xdr:cNvPr id="3412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5657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1889</xdr:row>
      <xdr:rowOff>0</xdr:rowOff>
    </xdr:from>
    <xdr:to>
      <xdr:col>0</xdr:col>
      <xdr:colOff>323850</xdr:colOff>
      <xdr:row>1890</xdr:row>
      <xdr:rowOff>95250</xdr:rowOff>
    </xdr:to>
    <xdr:pic>
      <xdr:nvPicPr>
        <xdr:cNvPr id="3412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5981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1891</xdr:row>
      <xdr:rowOff>0</xdr:rowOff>
    </xdr:from>
    <xdr:to>
      <xdr:col>0</xdr:col>
      <xdr:colOff>323850</xdr:colOff>
      <xdr:row>1892</xdr:row>
      <xdr:rowOff>95250</xdr:rowOff>
    </xdr:to>
    <xdr:pic>
      <xdr:nvPicPr>
        <xdr:cNvPr id="3412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6304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1893</xdr:row>
      <xdr:rowOff>0</xdr:rowOff>
    </xdr:from>
    <xdr:to>
      <xdr:col>0</xdr:col>
      <xdr:colOff>323850</xdr:colOff>
      <xdr:row>1894</xdr:row>
      <xdr:rowOff>95250</xdr:rowOff>
    </xdr:to>
    <xdr:pic>
      <xdr:nvPicPr>
        <xdr:cNvPr id="341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6628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1895</xdr:row>
      <xdr:rowOff>0</xdr:rowOff>
    </xdr:from>
    <xdr:to>
      <xdr:col>0</xdr:col>
      <xdr:colOff>323850</xdr:colOff>
      <xdr:row>1896</xdr:row>
      <xdr:rowOff>95250</xdr:rowOff>
    </xdr:to>
    <xdr:pic>
      <xdr:nvPicPr>
        <xdr:cNvPr id="3412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6952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1897</xdr:row>
      <xdr:rowOff>0</xdr:rowOff>
    </xdr:from>
    <xdr:to>
      <xdr:col>0</xdr:col>
      <xdr:colOff>323850</xdr:colOff>
      <xdr:row>1898</xdr:row>
      <xdr:rowOff>95250</xdr:rowOff>
    </xdr:to>
    <xdr:pic>
      <xdr:nvPicPr>
        <xdr:cNvPr id="341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7276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1899</xdr:row>
      <xdr:rowOff>0</xdr:rowOff>
    </xdr:from>
    <xdr:to>
      <xdr:col>0</xdr:col>
      <xdr:colOff>323850</xdr:colOff>
      <xdr:row>1900</xdr:row>
      <xdr:rowOff>95250</xdr:rowOff>
    </xdr:to>
    <xdr:pic>
      <xdr:nvPicPr>
        <xdr:cNvPr id="3412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7600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1901</xdr:row>
      <xdr:rowOff>0</xdr:rowOff>
    </xdr:from>
    <xdr:to>
      <xdr:col>0</xdr:col>
      <xdr:colOff>323850</xdr:colOff>
      <xdr:row>1902</xdr:row>
      <xdr:rowOff>95250</xdr:rowOff>
    </xdr:to>
    <xdr:pic>
      <xdr:nvPicPr>
        <xdr:cNvPr id="3412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7924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1903</xdr:row>
      <xdr:rowOff>0</xdr:rowOff>
    </xdr:from>
    <xdr:to>
      <xdr:col>0</xdr:col>
      <xdr:colOff>323850</xdr:colOff>
      <xdr:row>1904</xdr:row>
      <xdr:rowOff>95250</xdr:rowOff>
    </xdr:to>
    <xdr:pic>
      <xdr:nvPicPr>
        <xdr:cNvPr id="3412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08248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1916</xdr:row>
      <xdr:rowOff>0</xdr:rowOff>
    </xdr:from>
    <xdr:to>
      <xdr:col>0</xdr:col>
      <xdr:colOff>323850</xdr:colOff>
      <xdr:row>1917</xdr:row>
      <xdr:rowOff>95250</xdr:rowOff>
    </xdr:to>
    <xdr:pic>
      <xdr:nvPicPr>
        <xdr:cNvPr id="3412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0353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1918</xdr:row>
      <xdr:rowOff>0</xdr:rowOff>
    </xdr:from>
    <xdr:to>
      <xdr:col>0</xdr:col>
      <xdr:colOff>323850</xdr:colOff>
      <xdr:row>1919</xdr:row>
      <xdr:rowOff>95250</xdr:rowOff>
    </xdr:to>
    <xdr:pic>
      <xdr:nvPicPr>
        <xdr:cNvPr id="341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0676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1920</xdr:row>
      <xdr:rowOff>0</xdr:rowOff>
    </xdr:from>
    <xdr:to>
      <xdr:col>0</xdr:col>
      <xdr:colOff>323850</xdr:colOff>
      <xdr:row>1921</xdr:row>
      <xdr:rowOff>95250</xdr:rowOff>
    </xdr:to>
    <xdr:pic>
      <xdr:nvPicPr>
        <xdr:cNvPr id="341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1000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1922</xdr:row>
      <xdr:rowOff>0</xdr:rowOff>
    </xdr:from>
    <xdr:to>
      <xdr:col>0</xdr:col>
      <xdr:colOff>323850</xdr:colOff>
      <xdr:row>1923</xdr:row>
      <xdr:rowOff>95250</xdr:rowOff>
    </xdr:to>
    <xdr:pic>
      <xdr:nvPicPr>
        <xdr:cNvPr id="3412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1324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1924</xdr:row>
      <xdr:rowOff>0</xdr:rowOff>
    </xdr:from>
    <xdr:to>
      <xdr:col>0</xdr:col>
      <xdr:colOff>323850</xdr:colOff>
      <xdr:row>1925</xdr:row>
      <xdr:rowOff>95250</xdr:rowOff>
    </xdr:to>
    <xdr:pic>
      <xdr:nvPicPr>
        <xdr:cNvPr id="341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1648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1926</xdr:row>
      <xdr:rowOff>0</xdr:rowOff>
    </xdr:from>
    <xdr:to>
      <xdr:col>0</xdr:col>
      <xdr:colOff>323850</xdr:colOff>
      <xdr:row>1927</xdr:row>
      <xdr:rowOff>95250</xdr:rowOff>
    </xdr:to>
    <xdr:pic>
      <xdr:nvPicPr>
        <xdr:cNvPr id="3412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1972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1928</xdr:row>
      <xdr:rowOff>0</xdr:rowOff>
    </xdr:from>
    <xdr:to>
      <xdr:col>0</xdr:col>
      <xdr:colOff>323850</xdr:colOff>
      <xdr:row>1929</xdr:row>
      <xdr:rowOff>95250</xdr:rowOff>
    </xdr:to>
    <xdr:pic>
      <xdr:nvPicPr>
        <xdr:cNvPr id="3412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2296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1930</xdr:row>
      <xdr:rowOff>0</xdr:rowOff>
    </xdr:from>
    <xdr:to>
      <xdr:col>0</xdr:col>
      <xdr:colOff>323850</xdr:colOff>
      <xdr:row>1931</xdr:row>
      <xdr:rowOff>95250</xdr:rowOff>
    </xdr:to>
    <xdr:pic>
      <xdr:nvPicPr>
        <xdr:cNvPr id="3412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2620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1932</xdr:row>
      <xdr:rowOff>0</xdr:rowOff>
    </xdr:from>
    <xdr:to>
      <xdr:col>0</xdr:col>
      <xdr:colOff>323850</xdr:colOff>
      <xdr:row>1933</xdr:row>
      <xdr:rowOff>95250</xdr:rowOff>
    </xdr:to>
    <xdr:pic>
      <xdr:nvPicPr>
        <xdr:cNvPr id="3412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2943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1934</xdr:row>
      <xdr:rowOff>0</xdr:rowOff>
    </xdr:from>
    <xdr:to>
      <xdr:col>0</xdr:col>
      <xdr:colOff>323850</xdr:colOff>
      <xdr:row>1935</xdr:row>
      <xdr:rowOff>95250</xdr:rowOff>
    </xdr:to>
    <xdr:pic>
      <xdr:nvPicPr>
        <xdr:cNvPr id="3412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3267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1936</xdr:row>
      <xdr:rowOff>0</xdr:rowOff>
    </xdr:from>
    <xdr:to>
      <xdr:col>0</xdr:col>
      <xdr:colOff>323850</xdr:colOff>
      <xdr:row>1937</xdr:row>
      <xdr:rowOff>95250</xdr:rowOff>
    </xdr:to>
    <xdr:pic>
      <xdr:nvPicPr>
        <xdr:cNvPr id="3412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3591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1938</xdr:row>
      <xdr:rowOff>0</xdr:rowOff>
    </xdr:from>
    <xdr:to>
      <xdr:col>0</xdr:col>
      <xdr:colOff>323850</xdr:colOff>
      <xdr:row>1939</xdr:row>
      <xdr:rowOff>95250</xdr:rowOff>
    </xdr:to>
    <xdr:pic>
      <xdr:nvPicPr>
        <xdr:cNvPr id="3412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3915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1940</xdr:row>
      <xdr:rowOff>0</xdr:rowOff>
    </xdr:from>
    <xdr:to>
      <xdr:col>0</xdr:col>
      <xdr:colOff>323850</xdr:colOff>
      <xdr:row>1941</xdr:row>
      <xdr:rowOff>95250</xdr:rowOff>
    </xdr:to>
    <xdr:pic>
      <xdr:nvPicPr>
        <xdr:cNvPr id="3412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4239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1942</xdr:row>
      <xdr:rowOff>0</xdr:rowOff>
    </xdr:from>
    <xdr:to>
      <xdr:col>0</xdr:col>
      <xdr:colOff>323850</xdr:colOff>
      <xdr:row>1943</xdr:row>
      <xdr:rowOff>95250</xdr:rowOff>
    </xdr:to>
    <xdr:pic>
      <xdr:nvPicPr>
        <xdr:cNvPr id="3413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4563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1944</xdr:row>
      <xdr:rowOff>0</xdr:rowOff>
    </xdr:from>
    <xdr:to>
      <xdr:col>0</xdr:col>
      <xdr:colOff>323850</xdr:colOff>
      <xdr:row>1945</xdr:row>
      <xdr:rowOff>95250</xdr:rowOff>
    </xdr:to>
    <xdr:pic>
      <xdr:nvPicPr>
        <xdr:cNvPr id="341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4886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1946</xdr:row>
      <xdr:rowOff>0</xdr:rowOff>
    </xdr:from>
    <xdr:to>
      <xdr:col>0</xdr:col>
      <xdr:colOff>323850</xdr:colOff>
      <xdr:row>1947</xdr:row>
      <xdr:rowOff>95250</xdr:rowOff>
    </xdr:to>
    <xdr:pic>
      <xdr:nvPicPr>
        <xdr:cNvPr id="3413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5210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1948</xdr:row>
      <xdr:rowOff>0</xdr:rowOff>
    </xdr:from>
    <xdr:to>
      <xdr:col>0</xdr:col>
      <xdr:colOff>323850</xdr:colOff>
      <xdr:row>1949</xdr:row>
      <xdr:rowOff>95250</xdr:rowOff>
    </xdr:to>
    <xdr:pic>
      <xdr:nvPicPr>
        <xdr:cNvPr id="341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5534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1950</xdr:row>
      <xdr:rowOff>0</xdr:rowOff>
    </xdr:from>
    <xdr:to>
      <xdr:col>0</xdr:col>
      <xdr:colOff>323850</xdr:colOff>
      <xdr:row>1951</xdr:row>
      <xdr:rowOff>95250</xdr:rowOff>
    </xdr:to>
    <xdr:pic>
      <xdr:nvPicPr>
        <xdr:cNvPr id="3413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5858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1952</xdr:row>
      <xdr:rowOff>0</xdr:rowOff>
    </xdr:from>
    <xdr:to>
      <xdr:col>0</xdr:col>
      <xdr:colOff>323850</xdr:colOff>
      <xdr:row>1953</xdr:row>
      <xdr:rowOff>95250</xdr:rowOff>
    </xdr:to>
    <xdr:pic>
      <xdr:nvPicPr>
        <xdr:cNvPr id="3413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6182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1954</xdr:row>
      <xdr:rowOff>0</xdr:rowOff>
    </xdr:from>
    <xdr:to>
      <xdr:col>0</xdr:col>
      <xdr:colOff>323850</xdr:colOff>
      <xdr:row>1955</xdr:row>
      <xdr:rowOff>95250</xdr:rowOff>
    </xdr:to>
    <xdr:pic>
      <xdr:nvPicPr>
        <xdr:cNvPr id="3413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6506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1956</xdr:row>
      <xdr:rowOff>0</xdr:rowOff>
    </xdr:from>
    <xdr:to>
      <xdr:col>0</xdr:col>
      <xdr:colOff>323850</xdr:colOff>
      <xdr:row>1957</xdr:row>
      <xdr:rowOff>95250</xdr:rowOff>
    </xdr:to>
    <xdr:pic>
      <xdr:nvPicPr>
        <xdr:cNvPr id="3413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6830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1958</xdr:row>
      <xdr:rowOff>0</xdr:rowOff>
    </xdr:from>
    <xdr:to>
      <xdr:col>0</xdr:col>
      <xdr:colOff>323850</xdr:colOff>
      <xdr:row>1959</xdr:row>
      <xdr:rowOff>95250</xdr:rowOff>
    </xdr:to>
    <xdr:pic>
      <xdr:nvPicPr>
        <xdr:cNvPr id="3413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7153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1960</xdr:row>
      <xdr:rowOff>0</xdr:rowOff>
    </xdr:from>
    <xdr:to>
      <xdr:col>0</xdr:col>
      <xdr:colOff>323850</xdr:colOff>
      <xdr:row>1961</xdr:row>
      <xdr:rowOff>95250</xdr:rowOff>
    </xdr:to>
    <xdr:pic>
      <xdr:nvPicPr>
        <xdr:cNvPr id="3413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7477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1962</xdr:row>
      <xdr:rowOff>0</xdr:rowOff>
    </xdr:from>
    <xdr:to>
      <xdr:col>0</xdr:col>
      <xdr:colOff>323850</xdr:colOff>
      <xdr:row>1963</xdr:row>
      <xdr:rowOff>95250</xdr:rowOff>
    </xdr:to>
    <xdr:pic>
      <xdr:nvPicPr>
        <xdr:cNvPr id="3413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7801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1964</xdr:row>
      <xdr:rowOff>0</xdr:rowOff>
    </xdr:from>
    <xdr:to>
      <xdr:col>0</xdr:col>
      <xdr:colOff>323850</xdr:colOff>
      <xdr:row>1965</xdr:row>
      <xdr:rowOff>95250</xdr:rowOff>
    </xdr:to>
    <xdr:pic>
      <xdr:nvPicPr>
        <xdr:cNvPr id="3413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8125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1966</xdr:row>
      <xdr:rowOff>0</xdr:rowOff>
    </xdr:from>
    <xdr:to>
      <xdr:col>0</xdr:col>
      <xdr:colOff>323850</xdr:colOff>
      <xdr:row>1967</xdr:row>
      <xdr:rowOff>95250</xdr:rowOff>
    </xdr:to>
    <xdr:pic>
      <xdr:nvPicPr>
        <xdr:cNvPr id="3413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8449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1968</xdr:row>
      <xdr:rowOff>0</xdr:rowOff>
    </xdr:from>
    <xdr:to>
      <xdr:col>0</xdr:col>
      <xdr:colOff>323850</xdr:colOff>
      <xdr:row>1969</xdr:row>
      <xdr:rowOff>95250</xdr:rowOff>
    </xdr:to>
    <xdr:pic>
      <xdr:nvPicPr>
        <xdr:cNvPr id="341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8773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1970</xdr:row>
      <xdr:rowOff>0</xdr:rowOff>
    </xdr:from>
    <xdr:to>
      <xdr:col>0</xdr:col>
      <xdr:colOff>323850</xdr:colOff>
      <xdr:row>1971</xdr:row>
      <xdr:rowOff>95250</xdr:rowOff>
    </xdr:to>
    <xdr:pic>
      <xdr:nvPicPr>
        <xdr:cNvPr id="3413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9097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1972</xdr:row>
      <xdr:rowOff>0</xdr:rowOff>
    </xdr:from>
    <xdr:to>
      <xdr:col>0</xdr:col>
      <xdr:colOff>323850</xdr:colOff>
      <xdr:row>1973</xdr:row>
      <xdr:rowOff>95250</xdr:rowOff>
    </xdr:to>
    <xdr:pic>
      <xdr:nvPicPr>
        <xdr:cNvPr id="341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9420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1974</xdr:row>
      <xdr:rowOff>0</xdr:rowOff>
    </xdr:from>
    <xdr:to>
      <xdr:col>0</xdr:col>
      <xdr:colOff>323850</xdr:colOff>
      <xdr:row>1975</xdr:row>
      <xdr:rowOff>95250</xdr:rowOff>
    </xdr:to>
    <xdr:pic>
      <xdr:nvPicPr>
        <xdr:cNvPr id="3413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19744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1976</xdr:row>
      <xdr:rowOff>0</xdr:rowOff>
    </xdr:from>
    <xdr:to>
      <xdr:col>0</xdr:col>
      <xdr:colOff>323850</xdr:colOff>
      <xdr:row>1977</xdr:row>
      <xdr:rowOff>95250</xdr:rowOff>
    </xdr:to>
    <xdr:pic>
      <xdr:nvPicPr>
        <xdr:cNvPr id="3413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0068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1978</xdr:row>
      <xdr:rowOff>0</xdr:rowOff>
    </xdr:from>
    <xdr:to>
      <xdr:col>0</xdr:col>
      <xdr:colOff>323850</xdr:colOff>
      <xdr:row>1979</xdr:row>
      <xdr:rowOff>95250</xdr:rowOff>
    </xdr:to>
    <xdr:pic>
      <xdr:nvPicPr>
        <xdr:cNvPr id="3413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0392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1980</xdr:row>
      <xdr:rowOff>0</xdr:rowOff>
    </xdr:from>
    <xdr:to>
      <xdr:col>0</xdr:col>
      <xdr:colOff>323850</xdr:colOff>
      <xdr:row>1981</xdr:row>
      <xdr:rowOff>95250</xdr:rowOff>
    </xdr:to>
    <xdr:pic>
      <xdr:nvPicPr>
        <xdr:cNvPr id="3413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0716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1982</xdr:row>
      <xdr:rowOff>0</xdr:rowOff>
    </xdr:from>
    <xdr:to>
      <xdr:col>0</xdr:col>
      <xdr:colOff>323850</xdr:colOff>
      <xdr:row>1983</xdr:row>
      <xdr:rowOff>95250</xdr:rowOff>
    </xdr:to>
    <xdr:pic>
      <xdr:nvPicPr>
        <xdr:cNvPr id="341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1040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1984</xdr:row>
      <xdr:rowOff>0</xdr:rowOff>
    </xdr:from>
    <xdr:to>
      <xdr:col>0</xdr:col>
      <xdr:colOff>323850</xdr:colOff>
      <xdr:row>1985</xdr:row>
      <xdr:rowOff>95250</xdr:rowOff>
    </xdr:to>
    <xdr:pic>
      <xdr:nvPicPr>
        <xdr:cNvPr id="3413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1363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1986</xdr:row>
      <xdr:rowOff>0</xdr:rowOff>
    </xdr:from>
    <xdr:to>
      <xdr:col>0</xdr:col>
      <xdr:colOff>323850</xdr:colOff>
      <xdr:row>1987</xdr:row>
      <xdr:rowOff>95250</xdr:rowOff>
    </xdr:to>
    <xdr:pic>
      <xdr:nvPicPr>
        <xdr:cNvPr id="3413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1687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1988</xdr:row>
      <xdr:rowOff>0</xdr:rowOff>
    </xdr:from>
    <xdr:to>
      <xdr:col>0</xdr:col>
      <xdr:colOff>323850</xdr:colOff>
      <xdr:row>1989</xdr:row>
      <xdr:rowOff>95250</xdr:rowOff>
    </xdr:to>
    <xdr:pic>
      <xdr:nvPicPr>
        <xdr:cNvPr id="3413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2011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1990</xdr:row>
      <xdr:rowOff>0</xdr:rowOff>
    </xdr:from>
    <xdr:to>
      <xdr:col>0</xdr:col>
      <xdr:colOff>323850</xdr:colOff>
      <xdr:row>1991</xdr:row>
      <xdr:rowOff>95250</xdr:rowOff>
    </xdr:to>
    <xdr:pic>
      <xdr:nvPicPr>
        <xdr:cNvPr id="3413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2335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1992</xdr:row>
      <xdr:rowOff>0</xdr:rowOff>
    </xdr:from>
    <xdr:to>
      <xdr:col>0</xdr:col>
      <xdr:colOff>323850</xdr:colOff>
      <xdr:row>1993</xdr:row>
      <xdr:rowOff>95250</xdr:rowOff>
    </xdr:to>
    <xdr:pic>
      <xdr:nvPicPr>
        <xdr:cNvPr id="3413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2659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1994</xdr:row>
      <xdr:rowOff>0</xdr:rowOff>
    </xdr:from>
    <xdr:to>
      <xdr:col>0</xdr:col>
      <xdr:colOff>323850</xdr:colOff>
      <xdr:row>1995</xdr:row>
      <xdr:rowOff>95250</xdr:rowOff>
    </xdr:to>
    <xdr:pic>
      <xdr:nvPicPr>
        <xdr:cNvPr id="3413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2983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1996</xdr:row>
      <xdr:rowOff>0</xdr:rowOff>
    </xdr:from>
    <xdr:to>
      <xdr:col>0</xdr:col>
      <xdr:colOff>323850</xdr:colOff>
      <xdr:row>1997</xdr:row>
      <xdr:rowOff>95250</xdr:rowOff>
    </xdr:to>
    <xdr:pic>
      <xdr:nvPicPr>
        <xdr:cNvPr id="3413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3307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1998</xdr:row>
      <xdr:rowOff>0</xdr:rowOff>
    </xdr:from>
    <xdr:to>
      <xdr:col>0</xdr:col>
      <xdr:colOff>323850</xdr:colOff>
      <xdr:row>1999</xdr:row>
      <xdr:rowOff>95250</xdr:rowOff>
    </xdr:to>
    <xdr:pic>
      <xdr:nvPicPr>
        <xdr:cNvPr id="3413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3630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2011</xdr:row>
      <xdr:rowOff>0</xdr:rowOff>
    </xdr:from>
    <xdr:to>
      <xdr:col>0</xdr:col>
      <xdr:colOff>323850</xdr:colOff>
      <xdr:row>2012</xdr:row>
      <xdr:rowOff>95250</xdr:rowOff>
    </xdr:to>
    <xdr:pic>
      <xdr:nvPicPr>
        <xdr:cNvPr id="3413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5735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2013</xdr:row>
      <xdr:rowOff>0</xdr:rowOff>
    </xdr:from>
    <xdr:to>
      <xdr:col>0</xdr:col>
      <xdr:colOff>323850</xdr:colOff>
      <xdr:row>2014</xdr:row>
      <xdr:rowOff>95250</xdr:rowOff>
    </xdr:to>
    <xdr:pic>
      <xdr:nvPicPr>
        <xdr:cNvPr id="3413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6059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2015</xdr:row>
      <xdr:rowOff>0</xdr:rowOff>
    </xdr:from>
    <xdr:to>
      <xdr:col>0</xdr:col>
      <xdr:colOff>323850</xdr:colOff>
      <xdr:row>2016</xdr:row>
      <xdr:rowOff>95250</xdr:rowOff>
    </xdr:to>
    <xdr:pic>
      <xdr:nvPicPr>
        <xdr:cNvPr id="3413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6383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2017</xdr:row>
      <xdr:rowOff>0</xdr:rowOff>
    </xdr:from>
    <xdr:to>
      <xdr:col>0</xdr:col>
      <xdr:colOff>323850</xdr:colOff>
      <xdr:row>2018</xdr:row>
      <xdr:rowOff>95250</xdr:rowOff>
    </xdr:to>
    <xdr:pic>
      <xdr:nvPicPr>
        <xdr:cNvPr id="3413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6707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2019</xdr:row>
      <xdr:rowOff>0</xdr:rowOff>
    </xdr:from>
    <xdr:to>
      <xdr:col>0</xdr:col>
      <xdr:colOff>323850</xdr:colOff>
      <xdr:row>2020</xdr:row>
      <xdr:rowOff>95250</xdr:rowOff>
    </xdr:to>
    <xdr:pic>
      <xdr:nvPicPr>
        <xdr:cNvPr id="3413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7031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2021</xdr:row>
      <xdr:rowOff>0</xdr:rowOff>
    </xdr:from>
    <xdr:to>
      <xdr:col>0</xdr:col>
      <xdr:colOff>323850</xdr:colOff>
      <xdr:row>2022</xdr:row>
      <xdr:rowOff>95250</xdr:rowOff>
    </xdr:to>
    <xdr:pic>
      <xdr:nvPicPr>
        <xdr:cNvPr id="3413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7355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2023</xdr:row>
      <xdr:rowOff>0</xdr:rowOff>
    </xdr:from>
    <xdr:to>
      <xdr:col>0</xdr:col>
      <xdr:colOff>323850</xdr:colOff>
      <xdr:row>2024</xdr:row>
      <xdr:rowOff>95250</xdr:rowOff>
    </xdr:to>
    <xdr:pic>
      <xdr:nvPicPr>
        <xdr:cNvPr id="3413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7679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2036</xdr:row>
      <xdr:rowOff>0</xdr:rowOff>
    </xdr:from>
    <xdr:to>
      <xdr:col>0</xdr:col>
      <xdr:colOff>323850</xdr:colOff>
      <xdr:row>2037</xdr:row>
      <xdr:rowOff>95250</xdr:rowOff>
    </xdr:to>
    <xdr:pic>
      <xdr:nvPicPr>
        <xdr:cNvPr id="3413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29784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2038</xdr:row>
      <xdr:rowOff>0</xdr:rowOff>
    </xdr:from>
    <xdr:to>
      <xdr:col>0</xdr:col>
      <xdr:colOff>323850</xdr:colOff>
      <xdr:row>2039</xdr:row>
      <xdr:rowOff>95250</xdr:rowOff>
    </xdr:to>
    <xdr:pic>
      <xdr:nvPicPr>
        <xdr:cNvPr id="341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0107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2040</xdr:row>
      <xdr:rowOff>0</xdr:rowOff>
    </xdr:from>
    <xdr:to>
      <xdr:col>0</xdr:col>
      <xdr:colOff>323850</xdr:colOff>
      <xdr:row>2041</xdr:row>
      <xdr:rowOff>95250</xdr:rowOff>
    </xdr:to>
    <xdr:pic>
      <xdr:nvPicPr>
        <xdr:cNvPr id="3413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0431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2042</xdr:row>
      <xdr:rowOff>0</xdr:rowOff>
    </xdr:from>
    <xdr:to>
      <xdr:col>0</xdr:col>
      <xdr:colOff>323850</xdr:colOff>
      <xdr:row>2043</xdr:row>
      <xdr:rowOff>95250</xdr:rowOff>
    </xdr:to>
    <xdr:pic>
      <xdr:nvPicPr>
        <xdr:cNvPr id="341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0755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2055</xdr:row>
      <xdr:rowOff>0</xdr:rowOff>
    </xdr:from>
    <xdr:to>
      <xdr:col>0</xdr:col>
      <xdr:colOff>323850</xdr:colOff>
      <xdr:row>2056</xdr:row>
      <xdr:rowOff>95250</xdr:rowOff>
    </xdr:to>
    <xdr:pic>
      <xdr:nvPicPr>
        <xdr:cNvPr id="3413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2860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2057</xdr:row>
      <xdr:rowOff>0</xdr:rowOff>
    </xdr:from>
    <xdr:to>
      <xdr:col>0</xdr:col>
      <xdr:colOff>323850</xdr:colOff>
      <xdr:row>2058</xdr:row>
      <xdr:rowOff>95250</xdr:rowOff>
    </xdr:to>
    <xdr:pic>
      <xdr:nvPicPr>
        <xdr:cNvPr id="3413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3184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2059</xdr:row>
      <xdr:rowOff>0</xdr:rowOff>
    </xdr:from>
    <xdr:to>
      <xdr:col>0</xdr:col>
      <xdr:colOff>323850</xdr:colOff>
      <xdr:row>2060</xdr:row>
      <xdr:rowOff>95250</xdr:rowOff>
    </xdr:to>
    <xdr:pic>
      <xdr:nvPicPr>
        <xdr:cNvPr id="3413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3508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2061</xdr:row>
      <xdr:rowOff>0</xdr:rowOff>
    </xdr:from>
    <xdr:to>
      <xdr:col>0</xdr:col>
      <xdr:colOff>323850</xdr:colOff>
      <xdr:row>2062</xdr:row>
      <xdr:rowOff>95250</xdr:rowOff>
    </xdr:to>
    <xdr:pic>
      <xdr:nvPicPr>
        <xdr:cNvPr id="3413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3832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2063</xdr:row>
      <xdr:rowOff>0</xdr:rowOff>
    </xdr:from>
    <xdr:to>
      <xdr:col>0</xdr:col>
      <xdr:colOff>323850</xdr:colOff>
      <xdr:row>2064</xdr:row>
      <xdr:rowOff>95250</xdr:rowOff>
    </xdr:to>
    <xdr:pic>
      <xdr:nvPicPr>
        <xdr:cNvPr id="3413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4156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2065</xdr:row>
      <xdr:rowOff>0</xdr:rowOff>
    </xdr:from>
    <xdr:to>
      <xdr:col>0</xdr:col>
      <xdr:colOff>323850</xdr:colOff>
      <xdr:row>2066</xdr:row>
      <xdr:rowOff>95250</xdr:rowOff>
    </xdr:to>
    <xdr:pic>
      <xdr:nvPicPr>
        <xdr:cNvPr id="3413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4479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2067</xdr:row>
      <xdr:rowOff>0</xdr:rowOff>
    </xdr:from>
    <xdr:to>
      <xdr:col>0</xdr:col>
      <xdr:colOff>323850</xdr:colOff>
      <xdr:row>2068</xdr:row>
      <xdr:rowOff>95250</xdr:rowOff>
    </xdr:to>
    <xdr:pic>
      <xdr:nvPicPr>
        <xdr:cNvPr id="3413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4803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2069</xdr:row>
      <xdr:rowOff>0</xdr:rowOff>
    </xdr:from>
    <xdr:to>
      <xdr:col>0</xdr:col>
      <xdr:colOff>323850</xdr:colOff>
      <xdr:row>2070</xdr:row>
      <xdr:rowOff>95250</xdr:rowOff>
    </xdr:to>
    <xdr:pic>
      <xdr:nvPicPr>
        <xdr:cNvPr id="3413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5127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2071</xdr:row>
      <xdr:rowOff>0</xdr:rowOff>
    </xdr:from>
    <xdr:to>
      <xdr:col>0</xdr:col>
      <xdr:colOff>323850</xdr:colOff>
      <xdr:row>2072</xdr:row>
      <xdr:rowOff>95250</xdr:rowOff>
    </xdr:to>
    <xdr:pic>
      <xdr:nvPicPr>
        <xdr:cNvPr id="3413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5451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2073</xdr:row>
      <xdr:rowOff>0</xdr:rowOff>
    </xdr:from>
    <xdr:to>
      <xdr:col>0</xdr:col>
      <xdr:colOff>323850</xdr:colOff>
      <xdr:row>2074</xdr:row>
      <xdr:rowOff>95250</xdr:rowOff>
    </xdr:to>
    <xdr:pic>
      <xdr:nvPicPr>
        <xdr:cNvPr id="3413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5775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2075</xdr:row>
      <xdr:rowOff>0</xdr:rowOff>
    </xdr:from>
    <xdr:to>
      <xdr:col>0</xdr:col>
      <xdr:colOff>323850</xdr:colOff>
      <xdr:row>2076</xdr:row>
      <xdr:rowOff>95250</xdr:rowOff>
    </xdr:to>
    <xdr:pic>
      <xdr:nvPicPr>
        <xdr:cNvPr id="3413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6099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2077</xdr:row>
      <xdr:rowOff>0</xdr:rowOff>
    </xdr:from>
    <xdr:to>
      <xdr:col>0</xdr:col>
      <xdr:colOff>323850</xdr:colOff>
      <xdr:row>2078</xdr:row>
      <xdr:rowOff>95250</xdr:rowOff>
    </xdr:to>
    <xdr:pic>
      <xdr:nvPicPr>
        <xdr:cNvPr id="3413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6423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2079</xdr:row>
      <xdr:rowOff>0</xdr:rowOff>
    </xdr:from>
    <xdr:to>
      <xdr:col>0</xdr:col>
      <xdr:colOff>323850</xdr:colOff>
      <xdr:row>2080</xdr:row>
      <xdr:rowOff>95250</xdr:rowOff>
    </xdr:to>
    <xdr:pic>
      <xdr:nvPicPr>
        <xdr:cNvPr id="3413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6746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2081</xdr:row>
      <xdr:rowOff>0</xdr:rowOff>
    </xdr:from>
    <xdr:to>
      <xdr:col>0</xdr:col>
      <xdr:colOff>323850</xdr:colOff>
      <xdr:row>2082</xdr:row>
      <xdr:rowOff>95250</xdr:rowOff>
    </xdr:to>
    <xdr:pic>
      <xdr:nvPicPr>
        <xdr:cNvPr id="3413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7070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2083</xdr:row>
      <xdr:rowOff>0</xdr:rowOff>
    </xdr:from>
    <xdr:to>
      <xdr:col>0</xdr:col>
      <xdr:colOff>323850</xdr:colOff>
      <xdr:row>2084</xdr:row>
      <xdr:rowOff>95250</xdr:rowOff>
    </xdr:to>
    <xdr:pic>
      <xdr:nvPicPr>
        <xdr:cNvPr id="3413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7394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2085</xdr:row>
      <xdr:rowOff>0</xdr:rowOff>
    </xdr:from>
    <xdr:to>
      <xdr:col>0</xdr:col>
      <xdr:colOff>323850</xdr:colOff>
      <xdr:row>2086</xdr:row>
      <xdr:rowOff>95250</xdr:rowOff>
    </xdr:to>
    <xdr:pic>
      <xdr:nvPicPr>
        <xdr:cNvPr id="3413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7718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2087</xdr:row>
      <xdr:rowOff>0</xdr:rowOff>
    </xdr:from>
    <xdr:to>
      <xdr:col>0</xdr:col>
      <xdr:colOff>323850</xdr:colOff>
      <xdr:row>2088</xdr:row>
      <xdr:rowOff>95250</xdr:rowOff>
    </xdr:to>
    <xdr:pic>
      <xdr:nvPicPr>
        <xdr:cNvPr id="3413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8042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2089</xdr:row>
      <xdr:rowOff>0</xdr:rowOff>
    </xdr:from>
    <xdr:to>
      <xdr:col>0</xdr:col>
      <xdr:colOff>323850</xdr:colOff>
      <xdr:row>2090</xdr:row>
      <xdr:rowOff>95250</xdr:rowOff>
    </xdr:to>
    <xdr:pic>
      <xdr:nvPicPr>
        <xdr:cNvPr id="3413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8366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2091</xdr:row>
      <xdr:rowOff>0</xdr:rowOff>
    </xdr:from>
    <xdr:to>
      <xdr:col>0</xdr:col>
      <xdr:colOff>323850</xdr:colOff>
      <xdr:row>2092</xdr:row>
      <xdr:rowOff>95250</xdr:rowOff>
    </xdr:to>
    <xdr:pic>
      <xdr:nvPicPr>
        <xdr:cNvPr id="3413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8689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2093</xdr:row>
      <xdr:rowOff>0</xdr:rowOff>
    </xdr:from>
    <xdr:to>
      <xdr:col>0</xdr:col>
      <xdr:colOff>323850</xdr:colOff>
      <xdr:row>2094</xdr:row>
      <xdr:rowOff>95250</xdr:rowOff>
    </xdr:to>
    <xdr:pic>
      <xdr:nvPicPr>
        <xdr:cNvPr id="3413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9013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2095</xdr:row>
      <xdr:rowOff>0</xdr:rowOff>
    </xdr:from>
    <xdr:to>
      <xdr:col>0</xdr:col>
      <xdr:colOff>323850</xdr:colOff>
      <xdr:row>2096</xdr:row>
      <xdr:rowOff>95250</xdr:rowOff>
    </xdr:to>
    <xdr:pic>
      <xdr:nvPicPr>
        <xdr:cNvPr id="3413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9337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2097</xdr:row>
      <xdr:rowOff>0</xdr:rowOff>
    </xdr:from>
    <xdr:to>
      <xdr:col>0</xdr:col>
      <xdr:colOff>323850</xdr:colOff>
      <xdr:row>2098</xdr:row>
      <xdr:rowOff>95250</xdr:rowOff>
    </xdr:to>
    <xdr:pic>
      <xdr:nvPicPr>
        <xdr:cNvPr id="341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9661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2099</xdr:row>
      <xdr:rowOff>0</xdr:rowOff>
    </xdr:from>
    <xdr:to>
      <xdr:col>0</xdr:col>
      <xdr:colOff>323850</xdr:colOff>
      <xdr:row>2100</xdr:row>
      <xdr:rowOff>95250</xdr:rowOff>
    </xdr:to>
    <xdr:pic>
      <xdr:nvPicPr>
        <xdr:cNvPr id="3413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39985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2101</xdr:row>
      <xdr:rowOff>0</xdr:rowOff>
    </xdr:from>
    <xdr:to>
      <xdr:col>0</xdr:col>
      <xdr:colOff>323850</xdr:colOff>
      <xdr:row>2102</xdr:row>
      <xdr:rowOff>95250</xdr:rowOff>
    </xdr:to>
    <xdr:pic>
      <xdr:nvPicPr>
        <xdr:cNvPr id="341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0309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2103</xdr:row>
      <xdr:rowOff>0</xdr:rowOff>
    </xdr:from>
    <xdr:to>
      <xdr:col>0</xdr:col>
      <xdr:colOff>323850</xdr:colOff>
      <xdr:row>2104</xdr:row>
      <xdr:rowOff>95250</xdr:rowOff>
    </xdr:to>
    <xdr:pic>
      <xdr:nvPicPr>
        <xdr:cNvPr id="3413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0633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2105</xdr:row>
      <xdr:rowOff>0</xdr:rowOff>
    </xdr:from>
    <xdr:to>
      <xdr:col>0</xdr:col>
      <xdr:colOff>323850</xdr:colOff>
      <xdr:row>2106</xdr:row>
      <xdr:rowOff>95250</xdr:rowOff>
    </xdr:to>
    <xdr:pic>
      <xdr:nvPicPr>
        <xdr:cNvPr id="3413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0956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2107</xdr:row>
      <xdr:rowOff>0</xdr:rowOff>
    </xdr:from>
    <xdr:to>
      <xdr:col>0</xdr:col>
      <xdr:colOff>323850</xdr:colOff>
      <xdr:row>2108</xdr:row>
      <xdr:rowOff>95250</xdr:rowOff>
    </xdr:to>
    <xdr:pic>
      <xdr:nvPicPr>
        <xdr:cNvPr id="3413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1280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2109</xdr:row>
      <xdr:rowOff>0</xdr:rowOff>
    </xdr:from>
    <xdr:to>
      <xdr:col>0</xdr:col>
      <xdr:colOff>323850</xdr:colOff>
      <xdr:row>2110</xdr:row>
      <xdr:rowOff>95250</xdr:rowOff>
    </xdr:to>
    <xdr:pic>
      <xdr:nvPicPr>
        <xdr:cNvPr id="3413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1604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2111</xdr:row>
      <xdr:rowOff>0</xdr:rowOff>
    </xdr:from>
    <xdr:to>
      <xdr:col>0</xdr:col>
      <xdr:colOff>323850</xdr:colOff>
      <xdr:row>2112</xdr:row>
      <xdr:rowOff>95250</xdr:rowOff>
    </xdr:to>
    <xdr:pic>
      <xdr:nvPicPr>
        <xdr:cNvPr id="3413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1928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2113</xdr:row>
      <xdr:rowOff>0</xdr:rowOff>
    </xdr:from>
    <xdr:to>
      <xdr:col>0</xdr:col>
      <xdr:colOff>323850</xdr:colOff>
      <xdr:row>2114</xdr:row>
      <xdr:rowOff>95250</xdr:rowOff>
    </xdr:to>
    <xdr:pic>
      <xdr:nvPicPr>
        <xdr:cNvPr id="3413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2252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2115</xdr:row>
      <xdr:rowOff>0</xdr:rowOff>
    </xdr:from>
    <xdr:to>
      <xdr:col>0</xdr:col>
      <xdr:colOff>323850</xdr:colOff>
      <xdr:row>2116</xdr:row>
      <xdr:rowOff>95250</xdr:rowOff>
    </xdr:to>
    <xdr:pic>
      <xdr:nvPicPr>
        <xdr:cNvPr id="3413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2576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2117</xdr:row>
      <xdr:rowOff>0</xdr:rowOff>
    </xdr:from>
    <xdr:to>
      <xdr:col>0</xdr:col>
      <xdr:colOff>323850</xdr:colOff>
      <xdr:row>2118</xdr:row>
      <xdr:rowOff>95250</xdr:rowOff>
    </xdr:to>
    <xdr:pic>
      <xdr:nvPicPr>
        <xdr:cNvPr id="3413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2900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2119</xdr:row>
      <xdr:rowOff>0</xdr:rowOff>
    </xdr:from>
    <xdr:to>
      <xdr:col>0</xdr:col>
      <xdr:colOff>323850</xdr:colOff>
      <xdr:row>2120</xdr:row>
      <xdr:rowOff>95250</xdr:rowOff>
    </xdr:to>
    <xdr:pic>
      <xdr:nvPicPr>
        <xdr:cNvPr id="3413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3223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2121</xdr:row>
      <xdr:rowOff>0</xdr:rowOff>
    </xdr:from>
    <xdr:to>
      <xdr:col>0</xdr:col>
      <xdr:colOff>323850</xdr:colOff>
      <xdr:row>2122</xdr:row>
      <xdr:rowOff>95250</xdr:rowOff>
    </xdr:to>
    <xdr:pic>
      <xdr:nvPicPr>
        <xdr:cNvPr id="3413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3547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2123</xdr:row>
      <xdr:rowOff>0</xdr:rowOff>
    </xdr:from>
    <xdr:to>
      <xdr:col>0</xdr:col>
      <xdr:colOff>323850</xdr:colOff>
      <xdr:row>2124</xdr:row>
      <xdr:rowOff>95250</xdr:rowOff>
    </xdr:to>
    <xdr:pic>
      <xdr:nvPicPr>
        <xdr:cNvPr id="3413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3871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2125</xdr:row>
      <xdr:rowOff>0</xdr:rowOff>
    </xdr:from>
    <xdr:to>
      <xdr:col>0</xdr:col>
      <xdr:colOff>323850</xdr:colOff>
      <xdr:row>2126</xdr:row>
      <xdr:rowOff>95250</xdr:rowOff>
    </xdr:to>
    <xdr:pic>
      <xdr:nvPicPr>
        <xdr:cNvPr id="3413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4195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2127</xdr:row>
      <xdr:rowOff>0</xdr:rowOff>
    </xdr:from>
    <xdr:to>
      <xdr:col>0</xdr:col>
      <xdr:colOff>323850</xdr:colOff>
      <xdr:row>2128</xdr:row>
      <xdr:rowOff>95250</xdr:rowOff>
    </xdr:to>
    <xdr:pic>
      <xdr:nvPicPr>
        <xdr:cNvPr id="3413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4519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2129</xdr:row>
      <xdr:rowOff>0</xdr:rowOff>
    </xdr:from>
    <xdr:to>
      <xdr:col>0</xdr:col>
      <xdr:colOff>323850</xdr:colOff>
      <xdr:row>2130</xdr:row>
      <xdr:rowOff>95250</xdr:rowOff>
    </xdr:to>
    <xdr:pic>
      <xdr:nvPicPr>
        <xdr:cNvPr id="3413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4843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2131</xdr:row>
      <xdr:rowOff>0</xdr:rowOff>
    </xdr:from>
    <xdr:to>
      <xdr:col>0</xdr:col>
      <xdr:colOff>323850</xdr:colOff>
      <xdr:row>2132</xdr:row>
      <xdr:rowOff>95250</xdr:rowOff>
    </xdr:to>
    <xdr:pic>
      <xdr:nvPicPr>
        <xdr:cNvPr id="3413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5166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2133</xdr:row>
      <xdr:rowOff>0</xdr:rowOff>
    </xdr:from>
    <xdr:to>
      <xdr:col>0</xdr:col>
      <xdr:colOff>323850</xdr:colOff>
      <xdr:row>2134</xdr:row>
      <xdr:rowOff>95250</xdr:rowOff>
    </xdr:to>
    <xdr:pic>
      <xdr:nvPicPr>
        <xdr:cNvPr id="3413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5490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2135</xdr:row>
      <xdr:rowOff>0</xdr:rowOff>
    </xdr:from>
    <xdr:to>
      <xdr:col>0</xdr:col>
      <xdr:colOff>323850</xdr:colOff>
      <xdr:row>2136</xdr:row>
      <xdr:rowOff>95250</xdr:rowOff>
    </xdr:to>
    <xdr:pic>
      <xdr:nvPicPr>
        <xdr:cNvPr id="3413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5814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2137</xdr:row>
      <xdr:rowOff>0</xdr:rowOff>
    </xdr:from>
    <xdr:to>
      <xdr:col>0</xdr:col>
      <xdr:colOff>323850</xdr:colOff>
      <xdr:row>2138</xdr:row>
      <xdr:rowOff>95250</xdr:rowOff>
    </xdr:to>
    <xdr:pic>
      <xdr:nvPicPr>
        <xdr:cNvPr id="3413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6138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2139</xdr:row>
      <xdr:rowOff>0</xdr:rowOff>
    </xdr:from>
    <xdr:to>
      <xdr:col>0</xdr:col>
      <xdr:colOff>323850</xdr:colOff>
      <xdr:row>2140</xdr:row>
      <xdr:rowOff>95250</xdr:rowOff>
    </xdr:to>
    <xdr:pic>
      <xdr:nvPicPr>
        <xdr:cNvPr id="3413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6462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2141</xdr:row>
      <xdr:rowOff>0</xdr:rowOff>
    </xdr:from>
    <xdr:to>
      <xdr:col>0</xdr:col>
      <xdr:colOff>323850</xdr:colOff>
      <xdr:row>2142</xdr:row>
      <xdr:rowOff>95250</xdr:rowOff>
    </xdr:to>
    <xdr:pic>
      <xdr:nvPicPr>
        <xdr:cNvPr id="3413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6786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2143</xdr:row>
      <xdr:rowOff>0</xdr:rowOff>
    </xdr:from>
    <xdr:to>
      <xdr:col>0</xdr:col>
      <xdr:colOff>323850</xdr:colOff>
      <xdr:row>2144</xdr:row>
      <xdr:rowOff>95250</xdr:rowOff>
    </xdr:to>
    <xdr:pic>
      <xdr:nvPicPr>
        <xdr:cNvPr id="3413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7110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2145</xdr:row>
      <xdr:rowOff>0</xdr:rowOff>
    </xdr:from>
    <xdr:to>
      <xdr:col>0</xdr:col>
      <xdr:colOff>323850</xdr:colOff>
      <xdr:row>2146</xdr:row>
      <xdr:rowOff>95250</xdr:rowOff>
    </xdr:to>
    <xdr:pic>
      <xdr:nvPicPr>
        <xdr:cNvPr id="341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7433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2158</xdr:row>
      <xdr:rowOff>0</xdr:rowOff>
    </xdr:from>
    <xdr:to>
      <xdr:col>0</xdr:col>
      <xdr:colOff>323850</xdr:colOff>
      <xdr:row>2159</xdr:row>
      <xdr:rowOff>95250</xdr:rowOff>
    </xdr:to>
    <xdr:pic>
      <xdr:nvPicPr>
        <xdr:cNvPr id="3413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9538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2160</xdr:row>
      <xdr:rowOff>0</xdr:rowOff>
    </xdr:from>
    <xdr:to>
      <xdr:col>0</xdr:col>
      <xdr:colOff>323850</xdr:colOff>
      <xdr:row>2161</xdr:row>
      <xdr:rowOff>95250</xdr:rowOff>
    </xdr:to>
    <xdr:pic>
      <xdr:nvPicPr>
        <xdr:cNvPr id="341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9862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2162</xdr:row>
      <xdr:rowOff>0</xdr:rowOff>
    </xdr:from>
    <xdr:to>
      <xdr:col>0</xdr:col>
      <xdr:colOff>323850</xdr:colOff>
      <xdr:row>2163</xdr:row>
      <xdr:rowOff>95250</xdr:rowOff>
    </xdr:to>
    <xdr:pic>
      <xdr:nvPicPr>
        <xdr:cNvPr id="3413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0186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2164</xdr:row>
      <xdr:rowOff>0</xdr:rowOff>
    </xdr:from>
    <xdr:to>
      <xdr:col>0</xdr:col>
      <xdr:colOff>323850</xdr:colOff>
      <xdr:row>2165</xdr:row>
      <xdr:rowOff>95250</xdr:rowOff>
    </xdr:to>
    <xdr:pic>
      <xdr:nvPicPr>
        <xdr:cNvPr id="3413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0510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2177</xdr:row>
      <xdr:rowOff>0</xdr:rowOff>
    </xdr:from>
    <xdr:to>
      <xdr:col>0</xdr:col>
      <xdr:colOff>323850</xdr:colOff>
      <xdr:row>2178</xdr:row>
      <xdr:rowOff>95250</xdr:rowOff>
    </xdr:to>
    <xdr:pic>
      <xdr:nvPicPr>
        <xdr:cNvPr id="3413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2615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2179</xdr:row>
      <xdr:rowOff>0</xdr:rowOff>
    </xdr:from>
    <xdr:to>
      <xdr:col>0</xdr:col>
      <xdr:colOff>323850</xdr:colOff>
      <xdr:row>2180</xdr:row>
      <xdr:rowOff>95250</xdr:rowOff>
    </xdr:to>
    <xdr:pic>
      <xdr:nvPicPr>
        <xdr:cNvPr id="3413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2939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2181</xdr:row>
      <xdr:rowOff>0</xdr:rowOff>
    </xdr:from>
    <xdr:to>
      <xdr:col>0</xdr:col>
      <xdr:colOff>323850</xdr:colOff>
      <xdr:row>2182</xdr:row>
      <xdr:rowOff>95250</xdr:rowOff>
    </xdr:to>
    <xdr:pic>
      <xdr:nvPicPr>
        <xdr:cNvPr id="3413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3263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2183</xdr:row>
      <xdr:rowOff>0</xdr:rowOff>
    </xdr:from>
    <xdr:to>
      <xdr:col>0</xdr:col>
      <xdr:colOff>323850</xdr:colOff>
      <xdr:row>2184</xdr:row>
      <xdr:rowOff>95250</xdr:rowOff>
    </xdr:to>
    <xdr:pic>
      <xdr:nvPicPr>
        <xdr:cNvPr id="3413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3587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2185</xdr:row>
      <xdr:rowOff>0</xdr:rowOff>
    </xdr:from>
    <xdr:to>
      <xdr:col>0</xdr:col>
      <xdr:colOff>323850</xdr:colOff>
      <xdr:row>2186</xdr:row>
      <xdr:rowOff>95250</xdr:rowOff>
    </xdr:to>
    <xdr:pic>
      <xdr:nvPicPr>
        <xdr:cNvPr id="3413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3910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2187</xdr:row>
      <xdr:rowOff>0</xdr:rowOff>
    </xdr:from>
    <xdr:to>
      <xdr:col>0</xdr:col>
      <xdr:colOff>323850</xdr:colOff>
      <xdr:row>2188</xdr:row>
      <xdr:rowOff>95250</xdr:rowOff>
    </xdr:to>
    <xdr:pic>
      <xdr:nvPicPr>
        <xdr:cNvPr id="3413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4234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2189</xdr:row>
      <xdr:rowOff>0</xdr:rowOff>
    </xdr:from>
    <xdr:to>
      <xdr:col>0</xdr:col>
      <xdr:colOff>323850</xdr:colOff>
      <xdr:row>2190</xdr:row>
      <xdr:rowOff>95250</xdr:rowOff>
    </xdr:to>
    <xdr:pic>
      <xdr:nvPicPr>
        <xdr:cNvPr id="3413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4558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2191</xdr:row>
      <xdr:rowOff>0</xdr:rowOff>
    </xdr:from>
    <xdr:to>
      <xdr:col>0</xdr:col>
      <xdr:colOff>323850</xdr:colOff>
      <xdr:row>2192</xdr:row>
      <xdr:rowOff>95250</xdr:rowOff>
    </xdr:to>
    <xdr:pic>
      <xdr:nvPicPr>
        <xdr:cNvPr id="3413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4882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2193</xdr:row>
      <xdr:rowOff>0</xdr:rowOff>
    </xdr:from>
    <xdr:to>
      <xdr:col>0</xdr:col>
      <xdr:colOff>323850</xdr:colOff>
      <xdr:row>2194</xdr:row>
      <xdr:rowOff>95250</xdr:rowOff>
    </xdr:to>
    <xdr:pic>
      <xdr:nvPicPr>
        <xdr:cNvPr id="3413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5206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2206</xdr:row>
      <xdr:rowOff>0</xdr:rowOff>
    </xdr:from>
    <xdr:to>
      <xdr:col>0</xdr:col>
      <xdr:colOff>323850</xdr:colOff>
      <xdr:row>2207</xdr:row>
      <xdr:rowOff>95250</xdr:rowOff>
    </xdr:to>
    <xdr:pic>
      <xdr:nvPicPr>
        <xdr:cNvPr id="3413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7311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2208</xdr:row>
      <xdr:rowOff>0</xdr:rowOff>
    </xdr:from>
    <xdr:to>
      <xdr:col>0</xdr:col>
      <xdr:colOff>323850</xdr:colOff>
      <xdr:row>2209</xdr:row>
      <xdr:rowOff>95250</xdr:rowOff>
    </xdr:to>
    <xdr:pic>
      <xdr:nvPicPr>
        <xdr:cNvPr id="3414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7635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2210</xdr:row>
      <xdr:rowOff>0</xdr:rowOff>
    </xdr:from>
    <xdr:to>
      <xdr:col>0</xdr:col>
      <xdr:colOff>323850</xdr:colOff>
      <xdr:row>2211</xdr:row>
      <xdr:rowOff>95250</xdr:rowOff>
    </xdr:to>
    <xdr:pic>
      <xdr:nvPicPr>
        <xdr:cNvPr id="3414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7959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2212</xdr:row>
      <xdr:rowOff>0</xdr:rowOff>
    </xdr:from>
    <xdr:to>
      <xdr:col>0</xdr:col>
      <xdr:colOff>323850</xdr:colOff>
      <xdr:row>2213</xdr:row>
      <xdr:rowOff>95250</xdr:rowOff>
    </xdr:to>
    <xdr:pic>
      <xdr:nvPicPr>
        <xdr:cNvPr id="3414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8282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2214</xdr:row>
      <xdr:rowOff>0</xdr:rowOff>
    </xdr:from>
    <xdr:to>
      <xdr:col>0</xdr:col>
      <xdr:colOff>323850</xdr:colOff>
      <xdr:row>2215</xdr:row>
      <xdr:rowOff>95250</xdr:rowOff>
    </xdr:to>
    <xdr:pic>
      <xdr:nvPicPr>
        <xdr:cNvPr id="3414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8606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2216</xdr:row>
      <xdr:rowOff>0</xdr:rowOff>
    </xdr:from>
    <xdr:to>
      <xdr:col>0</xdr:col>
      <xdr:colOff>323850</xdr:colOff>
      <xdr:row>2217</xdr:row>
      <xdr:rowOff>95250</xdr:rowOff>
    </xdr:to>
    <xdr:pic>
      <xdr:nvPicPr>
        <xdr:cNvPr id="3414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8930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2218</xdr:row>
      <xdr:rowOff>0</xdr:rowOff>
    </xdr:from>
    <xdr:to>
      <xdr:col>0</xdr:col>
      <xdr:colOff>323850</xdr:colOff>
      <xdr:row>2219</xdr:row>
      <xdr:rowOff>95250</xdr:rowOff>
    </xdr:to>
    <xdr:pic>
      <xdr:nvPicPr>
        <xdr:cNvPr id="3414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9254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2220</xdr:row>
      <xdr:rowOff>0</xdr:rowOff>
    </xdr:from>
    <xdr:to>
      <xdr:col>0</xdr:col>
      <xdr:colOff>323850</xdr:colOff>
      <xdr:row>2221</xdr:row>
      <xdr:rowOff>95250</xdr:rowOff>
    </xdr:to>
    <xdr:pic>
      <xdr:nvPicPr>
        <xdr:cNvPr id="3414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9578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2222</xdr:row>
      <xdr:rowOff>0</xdr:rowOff>
    </xdr:from>
    <xdr:to>
      <xdr:col>0</xdr:col>
      <xdr:colOff>323850</xdr:colOff>
      <xdr:row>2223</xdr:row>
      <xdr:rowOff>95250</xdr:rowOff>
    </xdr:to>
    <xdr:pic>
      <xdr:nvPicPr>
        <xdr:cNvPr id="3414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59902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2224</xdr:row>
      <xdr:rowOff>0</xdr:rowOff>
    </xdr:from>
    <xdr:to>
      <xdr:col>0</xdr:col>
      <xdr:colOff>323850</xdr:colOff>
      <xdr:row>2225</xdr:row>
      <xdr:rowOff>95250</xdr:rowOff>
    </xdr:to>
    <xdr:pic>
      <xdr:nvPicPr>
        <xdr:cNvPr id="3414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0225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2226</xdr:row>
      <xdr:rowOff>0</xdr:rowOff>
    </xdr:from>
    <xdr:to>
      <xdr:col>0</xdr:col>
      <xdr:colOff>323850</xdr:colOff>
      <xdr:row>2227</xdr:row>
      <xdr:rowOff>95250</xdr:rowOff>
    </xdr:to>
    <xdr:pic>
      <xdr:nvPicPr>
        <xdr:cNvPr id="341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0549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2228</xdr:row>
      <xdr:rowOff>0</xdr:rowOff>
    </xdr:from>
    <xdr:to>
      <xdr:col>0</xdr:col>
      <xdr:colOff>323850</xdr:colOff>
      <xdr:row>2229</xdr:row>
      <xdr:rowOff>95250</xdr:rowOff>
    </xdr:to>
    <xdr:pic>
      <xdr:nvPicPr>
        <xdr:cNvPr id="341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0873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2230</xdr:row>
      <xdr:rowOff>0</xdr:rowOff>
    </xdr:from>
    <xdr:to>
      <xdr:col>0</xdr:col>
      <xdr:colOff>323850</xdr:colOff>
      <xdr:row>2231</xdr:row>
      <xdr:rowOff>95250</xdr:rowOff>
    </xdr:to>
    <xdr:pic>
      <xdr:nvPicPr>
        <xdr:cNvPr id="341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1197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2232</xdr:row>
      <xdr:rowOff>0</xdr:rowOff>
    </xdr:from>
    <xdr:to>
      <xdr:col>0</xdr:col>
      <xdr:colOff>323850</xdr:colOff>
      <xdr:row>2233</xdr:row>
      <xdr:rowOff>95250</xdr:rowOff>
    </xdr:to>
    <xdr:pic>
      <xdr:nvPicPr>
        <xdr:cNvPr id="3414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1521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2234</xdr:row>
      <xdr:rowOff>0</xdr:rowOff>
    </xdr:from>
    <xdr:to>
      <xdr:col>0</xdr:col>
      <xdr:colOff>323850</xdr:colOff>
      <xdr:row>2235</xdr:row>
      <xdr:rowOff>95250</xdr:rowOff>
    </xdr:to>
    <xdr:pic>
      <xdr:nvPicPr>
        <xdr:cNvPr id="3414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1845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2236</xdr:row>
      <xdr:rowOff>0</xdr:rowOff>
    </xdr:from>
    <xdr:to>
      <xdr:col>0</xdr:col>
      <xdr:colOff>323850</xdr:colOff>
      <xdr:row>2237</xdr:row>
      <xdr:rowOff>95250</xdr:rowOff>
    </xdr:to>
    <xdr:pic>
      <xdr:nvPicPr>
        <xdr:cNvPr id="3414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2169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2238</xdr:row>
      <xdr:rowOff>0</xdr:rowOff>
    </xdr:from>
    <xdr:to>
      <xdr:col>0</xdr:col>
      <xdr:colOff>323850</xdr:colOff>
      <xdr:row>2239</xdr:row>
      <xdr:rowOff>95250</xdr:rowOff>
    </xdr:to>
    <xdr:pic>
      <xdr:nvPicPr>
        <xdr:cNvPr id="3414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2492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2240</xdr:row>
      <xdr:rowOff>0</xdr:rowOff>
    </xdr:from>
    <xdr:to>
      <xdr:col>0</xdr:col>
      <xdr:colOff>323850</xdr:colOff>
      <xdr:row>2241</xdr:row>
      <xdr:rowOff>95250</xdr:rowOff>
    </xdr:to>
    <xdr:pic>
      <xdr:nvPicPr>
        <xdr:cNvPr id="3414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2816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2242</xdr:row>
      <xdr:rowOff>0</xdr:rowOff>
    </xdr:from>
    <xdr:to>
      <xdr:col>0</xdr:col>
      <xdr:colOff>323850</xdr:colOff>
      <xdr:row>2243</xdr:row>
      <xdr:rowOff>95250</xdr:rowOff>
    </xdr:to>
    <xdr:pic>
      <xdr:nvPicPr>
        <xdr:cNvPr id="3414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3140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2244</xdr:row>
      <xdr:rowOff>0</xdr:rowOff>
    </xdr:from>
    <xdr:to>
      <xdr:col>0</xdr:col>
      <xdr:colOff>323850</xdr:colOff>
      <xdr:row>2245</xdr:row>
      <xdr:rowOff>95250</xdr:rowOff>
    </xdr:to>
    <xdr:pic>
      <xdr:nvPicPr>
        <xdr:cNvPr id="3414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3464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2246</xdr:row>
      <xdr:rowOff>0</xdr:rowOff>
    </xdr:from>
    <xdr:to>
      <xdr:col>0</xdr:col>
      <xdr:colOff>323850</xdr:colOff>
      <xdr:row>2247</xdr:row>
      <xdr:rowOff>95250</xdr:rowOff>
    </xdr:to>
    <xdr:pic>
      <xdr:nvPicPr>
        <xdr:cNvPr id="3414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3788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2248</xdr:row>
      <xdr:rowOff>0</xdr:rowOff>
    </xdr:from>
    <xdr:to>
      <xdr:col>0</xdr:col>
      <xdr:colOff>323850</xdr:colOff>
      <xdr:row>2249</xdr:row>
      <xdr:rowOff>95250</xdr:rowOff>
    </xdr:to>
    <xdr:pic>
      <xdr:nvPicPr>
        <xdr:cNvPr id="3414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4112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2250</xdr:row>
      <xdr:rowOff>0</xdr:rowOff>
    </xdr:from>
    <xdr:to>
      <xdr:col>0</xdr:col>
      <xdr:colOff>323850</xdr:colOff>
      <xdr:row>2251</xdr:row>
      <xdr:rowOff>95250</xdr:rowOff>
    </xdr:to>
    <xdr:pic>
      <xdr:nvPicPr>
        <xdr:cNvPr id="3414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4436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2263</xdr:row>
      <xdr:rowOff>0</xdr:rowOff>
    </xdr:from>
    <xdr:to>
      <xdr:col>0</xdr:col>
      <xdr:colOff>323850</xdr:colOff>
      <xdr:row>2264</xdr:row>
      <xdr:rowOff>95250</xdr:rowOff>
    </xdr:to>
    <xdr:pic>
      <xdr:nvPicPr>
        <xdr:cNvPr id="3414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6541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2265</xdr:row>
      <xdr:rowOff>0</xdr:rowOff>
    </xdr:from>
    <xdr:to>
      <xdr:col>0</xdr:col>
      <xdr:colOff>323850</xdr:colOff>
      <xdr:row>2266</xdr:row>
      <xdr:rowOff>95250</xdr:rowOff>
    </xdr:to>
    <xdr:pic>
      <xdr:nvPicPr>
        <xdr:cNvPr id="3414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6864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2267</xdr:row>
      <xdr:rowOff>0</xdr:rowOff>
    </xdr:from>
    <xdr:to>
      <xdr:col>0</xdr:col>
      <xdr:colOff>323850</xdr:colOff>
      <xdr:row>2268</xdr:row>
      <xdr:rowOff>95250</xdr:rowOff>
    </xdr:to>
    <xdr:pic>
      <xdr:nvPicPr>
        <xdr:cNvPr id="3414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7188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2269</xdr:row>
      <xdr:rowOff>0</xdr:rowOff>
    </xdr:from>
    <xdr:to>
      <xdr:col>0</xdr:col>
      <xdr:colOff>323850</xdr:colOff>
      <xdr:row>2270</xdr:row>
      <xdr:rowOff>95250</xdr:rowOff>
    </xdr:to>
    <xdr:pic>
      <xdr:nvPicPr>
        <xdr:cNvPr id="3414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7512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2282</xdr:row>
      <xdr:rowOff>0</xdr:rowOff>
    </xdr:from>
    <xdr:to>
      <xdr:col>0</xdr:col>
      <xdr:colOff>323850</xdr:colOff>
      <xdr:row>2283</xdr:row>
      <xdr:rowOff>95250</xdr:rowOff>
    </xdr:to>
    <xdr:pic>
      <xdr:nvPicPr>
        <xdr:cNvPr id="3414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9617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2284</xdr:row>
      <xdr:rowOff>0</xdr:rowOff>
    </xdr:from>
    <xdr:to>
      <xdr:col>0</xdr:col>
      <xdr:colOff>323850</xdr:colOff>
      <xdr:row>2285</xdr:row>
      <xdr:rowOff>95250</xdr:rowOff>
    </xdr:to>
    <xdr:pic>
      <xdr:nvPicPr>
        <xdr:cNvPr id="3414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9941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2286</xdr:row>
      <xdr:rowOff>0</xdr:rowOff>
    </xdr:from>
    <xdr:to>
      <xdr:col>0</xdr:col>
      <xdr:colOff>323850</xdr:colOff>
      <xdr:row>2287</xdr:row>
      <xdr:rowOff>95250</xdr:rowOff>
    </xdr:to>
    <xdr:pic>
      <xdr:nvPicPr>
        <xdr:cNvPr id="3414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0265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2288</xdr:row>
      <xdr:rowOff>0</xdr:rowOff>
    </xdr:from>
    <xdr:to>
      <xdr:col>0</xdr:col>
      <xdr:colOff>323850</xdr:colOff>
      <xdr:row>2289</xdr:row>
      <xdr:rowOff>95250</xdr:rowOff>
    </xdr:to>
    <xdr:pic>
      <xdr:nvPicPr>
        <xdr:cNvPr id="3414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0589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2290</xdr:row>
      <xdr:rowOff>0</xdr:rowOff>
    </xdr:from>
    <xdr:to>
      <xdr:col>0</xdr:col>
      <xdr:colOff>323850</xdr:colOff>
      <xdr:row>2291</xdr:row>
      <xdr:rowOff>95250</xdr:rowOff>
    </xdr:to>
    <xdr:pic>
      <xdr:nvPicPr>
        <xdr:cNvPr id="3414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0913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2292</xdr:row>
      <xdr:rowOff>0</xdr:rowOff>
    </xdr:from>
    <xdr:to>
      <xdr:col>0</xdr:col>
      <xdr:colOff>323850</xdr:colOff>
      <xdr:row>2293</xdr:row>
      <xdr:rowOff>95250</xdr:rowOff>
    </xdr:to>
    <xdr:pic>
      <xdr:nvPicPr>
        <xdr:cNvPr id="3414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1236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2294</xdr:row>
      <xdr:rowOff>0</xdr:rowOff>
    </xdr:from>
    <xdr:to>
      <xdr:col>0</xdr:col>
      <xdr:colOff>323850</xdr:colOff>
      <xdr:row>2295</xdr:row>
      <xdr:rowOff>95250</xdr:rowOff>
    </xdr:to>
    <xdr:pic>
      <xdr:nvPicPr>
        <xdr:cNvPr id="3414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1560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2296</xdr:row>
      <xdr:rowOff>0</xdr:rowOff>
    </xdr:from>
    <xdr:to>
      <xdr:col>0</xdr:col>
      <xdr:colOff>323850</xdr:colOff>
      <xdr:row>2297</xdr:row>
      <xdr:rowOff>95250</xdr:rowOff>
    </xdr:to>
    <xdr:pic>
      <xdr:nvPicPr>
        <xdr:cNvPr id="341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1884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2298</xdr:row>
      <xdr:rowOff>0</xdr:rowOff>
    </xdr:from>
    <xdr:to>
      <xdr:col>0</xdr:col>
      <xdr:colOff>323850</xdr:colOff>
      <xdr:row>2299</xdr:row>
      <xdr:rowOff>95250</xdr:rowOff>
    </xdr:to>
    <xdr:pic>
      <xdr:nvPicPr>
        <xdr:cNvPr id="3414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2208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2300</xdr:row>
      <xdr:rowOff>0</xdr:rowOff>
    </xdr:from>
    <xdr:to>
      <xdr:col>0</xdr:col>
      <xdr:colOff>323850</xdr:colOff>
      <xdr:row>2301</xdr:row>
      <xdr:rowOff>95250</xdr:rowOff>
    </xdr:to>
    <xdr:pic>
      <xdr:nvPicPr>
        <xdr:cNvPr id="3414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2532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2302</xdr:row>
      <xdr:rowOff>0</xdr:rowOff>
    </xdr:from>
    <xdr:to>
      <xdr:col>0</xdr:col>
      <xdr:colOff>323850</xdr:colOff>
      <xdr:row>2303</xdr:row>
      <xdr:rowOff>95250</xdr:rowOff>
    </xdr:to>
    <xdr:pic>
      <xdr:nvPicPr>
        <xdr:cNvPr id="3414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2856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2304</xdr:row>
      <xdr:rowOff>0</xdr:rowOff>
    </xdr:from>
    <xdr:to>
      <xdr:col>0</xdr:col>
      <xdr:colOff>323850</xdr:colOff>
      <xdr:row>2305</xdr:row>
      <xdr:rowOff>95250</xdr:rowOff>
    </xdr:to>
    <xdr:pic>
      <xdr:nvPicPr>
        <xdr:cNvPr id="3414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3179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2306</xdr:row>
      <xdr:rowOff>0</xdr:rowOff>
    </xdr:from>
    <xdr:to>
      <xdr:col>0</xdr:col>
      <xdr:colOff>323850</xdr:colOff>
      <xdr:row>2307</xdr:row>
      <xdr:rowOff>95250</xdr:rowOff>
    </xdr:to>
    <xdr:pic>
      <xdr:nvPicPr>
        <xdr:cNvPr id="3414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3503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2319</xdr:row>
      <xdr:rowOff>0</xdr:rowOff>
    </xdr:from>
    <xdr:to>
      <xdr:col>0</xdr:col>
      <xdr:colOff>323850</xdr:colOff>
      <xdr:row>2320</xdr:row>
      <xdr:rowOff>95250</xdr:rowOff>
    </xdr:to>
    <xdr:pic>
      <xdr:nvPicPr>
        <xdr:cNvPr id="3414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5608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2321</xdr:row>
      <xdr:rowOff>0</xdr:rowOff>
    </xdr:from>
    <xdr:to>
      <xdr:col>0</xdr:col>
      <xdr:colOff>323850</xdr:colOff>
      <xdr:row>2322</xdr:row>
      <xdr:rowOff>95250</xdr:rowOff>
    </xdr:to>
    <xdr:pic>
      <xdr:nvPicPr>
        <xdr:cNvPr id="3414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5932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2334</xdr:row>
      <xdr:rowOff>0</xdr:rowOff>
    </xdr:from>
    <xdr:to>
      <xdr:col>0</xdr:col>
      <xdr:colOff>323850</xdr:colOff>
      <xdr:row>2335</xdr:row>
      <xdr:rowOff>95250</xdr:rowOff>
    </xdr:to>
    <xdr:pic>
      <xdr:nvPicPr>
        <xdr:cNvPr id="3414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8037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2336</xdr:row>
      <xdr:rowOff>0</xdr:rowOff>
    </xdr:from>
    <xdr:to>
      <xdr:col>0</xdr:col>
      <xdr:colOff>323850</xdr:colOff>
      <xdr:row>2337</xdr:row>
      <xdr:rowOff>95250</xdr:rowOff>
    </xdr:to>
    <xdr:pic>
      <xdr:nvPicPr>
        <xdr:cNvPr id="3414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8361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2338</xdr:row>
      <xdr:rowOff>0</xdr:rowOff>
    </xdr:from>
    <xdr:to>
      <xdr:col>0</xdr:col>
      <xdr:colOff>323850</xdr:colOff>
      <xdr:row>2339</xdr:row>
      <xdr:rowOff>95250</xdr:rowOff>
    </xdr:to>
    <xdr:pic>
      <xdr:nvPicPr>
        <xdr:cNvPr id="3414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8685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2340</xdr:row>
      <xdr:rowOff>0</xdr:rowOff>
    </xdr:from>
    <xdr:to>
      <xdr:col>0</xdr:col>
      <xdr:colOff>323850</xdr:colOff>
      <xdr:row>2341</xdr:row>
      <xdr:rowOff>95250</xdr:rowOff>
    </xdr:to>
    <xdr:pic>
      <xdr:nvPicPr>
        <xdr:cNvPr id="3414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9009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2342</xdr:row>
      <xdr:rowOff>0</xdr:rowOff>
    </xdr:from>
    <xdr:to>
      <xdr:col>0</xdr:col>
      <xdr:colOff>323850</xdr:colOff>
      <xdr:row>2343</xdr:row>
      <xdr:rowOff>95250</xdr:rowOff>
    </xdr:to>
    <xdr:pic>
      <xdr:nvPicPr>
        <xdr:cNvPr id="3414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79333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2355</xdr:row>
      <xdr:rowOff>0</xdr:rowOff>
    </xdr:from>
    <xdr:to>
      <xdr:col>0</xdr:col>
      <xdr:colOff>323850</xdr:colOff>
      <xdr:row>2356</xdr:row>
      <xdr:rowOff>95250</xdr:rowOff>
    </xdr:to>
    <xdr:pic>
      <xdr:nvPicPr>
        <xdr:cNvPr id="3414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1438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2357</xdr:row>
      <xdr:rowOff>0</xdr:rowOff>
    </xdr:from>
    <xdr:to>
      <xdr:col>0</xdr:col>
      <xdr:colOff>323850</xdr:colOff>
      <xdr:row>2358</xdr:row>
      <xdr:rowOff>95250</xdr:rowOff>
    </xdr:to>
    <xdr:pic>
      <xdr:nvPicPr>
        <xdr:cNvPr id="3414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1762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2359</xdr:row>
      <xdr:rowOff>0</xdr:rowOff>
    </xdr:from>
    <xdr:to>
      <xdr:col>0</xdr:col>
      <xdr:colOff>323850</xdr:colOff>
      <xdr:row>2360</xdr:row>
      <xdr:rowOff>95250</xdr:rowOff>
    </xdr:to>
    <xdr:pic>
      <xdr:nvPicPr>
        <xdr:cNvPr id="3414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2085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2372</xdr:row>
      <xdr:rowOff>0</xdr:rowOff>
    </xdr:from>
    <xdr:to>
      <xdr:col>0</xdr:col>
      <xdr:colOff>323850</xdr:colOff>
      <xdr:row>2373</xdr:row>
      <xdr:rowOff>95250</xdr:rowOff>
    </xdr:to>
    <xdr:pic>
      <xdr:nvPicPr>
        <xdr:cNvPr id="3414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4190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2374</xdr:row>
      <xdr:rowOff>0</xdr:rowOff>
    </xdr:from>
    <xdr:to>
      <xdr:col>0</xdr:col>
      <xdr:colOff>323850</xdr:colOff>
      <xdr:row>2375</xdr:row>
      <xdr:rowOff>95250</xdr:rowOff>
    </xdr:to>
    <xdr:pic>
      <xdr:nvPicPr>
        <xdr:cNvPr id="3414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4514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2376</xdr:row>
      <xdr:rowOff>0</xdr:rowOff>
    </xdr:from>
    <xdr:to>
      <xdr:col>0</xdr:col>
      <xdr:colOff>323850</xdr:colOff>
      <xdr:row>2377</xdr:row>
      <xdr:rowOff>95250</xdr:rowOff>
    </xdr:to>
    <xdr:pic>
      <xdr:nvPicPr>
        <xdr:cNvPr id="3414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4838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2378</xdr:row>
      <xdr:rowOff>0</xdr:rowOff>
    </xdr:from>
    <xdr:to>
      <xdr:col>0</xdr:col>
      <xdr:colOff>323850</xdr:colOff>
      <xdr:row>2379</xdr:row>
      <xdr:rowOff>95250</xdr:rowOff>
    </xdr:to>
    <xdr:pic>
      <xdr:nvPicPr>
        <xdr:cNvPr id="3414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5162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2380</xdr:row>
      <xdr:rowOff>0</xdr:rowOff>
    </xdr:from>
    <xdr:to>
      <xdr:col>0</xdr:col>
      <xdr:colOff>323850</xdr:colOff>
      <xdr:row>2381</xdr:row>
      <xdr:rowOff>95250</xdr:rowOff>
    </xdr:to>
    <xdr:pic>
      <xdr:nvPicPr>
        <xdr:cNvPr id="3414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5486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2382</xdr:row>
      <xdr:rowOff>0</xdr:rowOff>
    </xdr:from>
    <xdr:to>
      <xdr:col>0</xdr:col>
      <xdr:colOff>323850</xdr:colOff>
      <xdr:row>2383</xdr:row>
      <xdr:rowOff>95250</xdr:rowOff>
    </xdr:to>
    <xdr:pic>
      <xdr:nvPicPr>
        <xdr:cNvPr id="3414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5810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2384</xdr:row>
      <xdr:rowOff>0</xdr:rowOff>
    </xdr:from>
    <xdr:to>
      <xdr:col>0</xdr:col>
      <xdr:colOff>323850</xdr:colOff>
      <xdr:row>2385</xdr:row>
      <xdr:rowOff>95250</xdr:rowOff>
    </xdr:to>
    <xdr:pic>
      <xdr:nvPicPr>
        <xdr:cNvPr id="3414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6133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2386</xdr:row>
      <xdr:rowOff>0</xdr:rowOff>
    </xdr:from>
    <xdr:to>
      <xdr:col>0</xdr:col>
      <xdr:colOff>323850</xdr:colOff>
      <xdr:row>2387</xdr:row>
      <xdr:rowOff>95250</xdr:rowOff>
    </xdr:to>
    <xdr:pic>
      <xdr:nvPicPr>
        <xdr:cNvPr id="3414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6457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2388</xdr:row>
      <xdr:rowOff>0</xdr:rowOff>
    </xdr:from>
    <xdr:to>
      <xdr:col>0</xdr:col>
      <xdr:colOff>323850</xdr:colOff>
      <xdr:row>2389</xdr:row>
      <xdr:rowOff>95250</xdr:rowOff>
    </xdr:to>
    <xdr:pic>
      <xdr:nvPicPr>
        <xdr:cNvPr id="3414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6781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2390</xdr:row>
      <xdr:rowOff>0</xdr:rowOff>
    </xdr:from>
    <xdr:to>
      <xdr:col>0</xdr:col>
      <xdr:colOff>323850</xdr:colOff>
      <xdr:row>2391</xdr:row>
      <xdr:rowOff>95250</xdr:rowOff>
    </xdr:to>
    <xdr:pic>
      <xdr:nvPicPr>
        <xdr:cNvPr id="3414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7105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2392</xdr:row>
      <xdr:rowOff>0</xdr:rowOff>
    </xdr:from>
    <xdr:to>
      <xdr:col>0</xdr:col>
      <xdr:colOff>323850</xdr:colOff>
      <xdr:row>2393</xdr:row>
      <xdr:rowOff>95250</xdr:rowOff>
    </xdr:to>
    <xdr:pic>
      <xdr:nvPicPr>
        <xdr:cNvPr id="3414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7429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2394</xdr:row>
      <xdr:rowOff>0</xdr:rowOff>
    </xdr:from>
    <xdr:to>
      <xdr:col>0</xdr:col>
      <xdr:colOff>323850</xdr:colOff>
      <xdr:row>2395</xdr:row>
      <xdr:rowOff>95250</xdr:rowOff>
    </xdr:to>
    <xdr:pic>
      <xdr:nvPicPr>
        <xdr:cNvPr id="3414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7753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2396</xdr:row>
      <xdr:rowOff>0</xdr:rowOff>
    </xdr:from>
    <xdr:to>
      <xdr:col>0</xdr:col>
      <xdr:colOff>323850</xdr:colOff>
      <xdr:row>2397</xdr:row>
      <xdr:rowOff>95250</xdr:rowOff>
    </xdr:to>
    <xdr:pic>
      <xdr:nvPicPr>
        <xdr:cNvPr id="3414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8077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2409</xdr:row>
      <xdr:rowOff>0</xdr:rowOff>
    </xdr:from>
    <xdr:to>
      <xdr:col>0</xdr:col>
      <xdr:colOff>323850</xdr:colOff>
      <xdr:row>2410</xdr:row>
      <xdr:rowOff>95250</xdr:rowOff>
    </xdr:to>
    <xdr:pic>
      <xdr:nvPicPr>
        <xdr:cNvPr id="3414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0182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2411</xdr:row>
      <xdr:rowOff>0</xdr:rowOff>
    </xdr:from>
    <xdr:to>
      <xdr:col>0</xdr:col>
      <xdr:colOff>323850</xdr:colOff>
      <xdr:row>2412</xdr:row>
      <xdr:rowOff>95250</xdr:rowOff>
    </xdr:to>
    <xdr:pic>
      <xdr:nvPicPr>
        <xdr:cNvPr id="3414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0505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2413</xdr:row>
      <xdr:rowOff>0</xdr:rowOff>
    </xdr:from>
    <xdr:to>
      <xdr:col>0</xdr:col>
      <xdr:colOff>323850</xdr:colOff>
      <xdr:row>2414</xdr:row>
      <xdr:rowOff>95250</xdr:rowOff>
    </xdr:to>
    <xdr:pic>
      <xdr:nvPicPr>
        <xdr:cNvPr id="3414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0829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2415</xdr:row>
      <xdr:rowOff>0</xdr:rowOff>
    </xdr:from>
    <xdr:to>
      <xdr:col>0</xdr:col>
      <xdr:colOff>323850</xdr:colOff>
      <xdr:row>2416</xdr:row>
      <xdr:rowOff>95250</xdr:rowOff>
    </xdr:to>
    <xdr:pic>
      <xdr:nvPicPr>
        <xdr:cNvPr id="3414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1153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2417</xdr:row>
      <xdr:rowOff>0</xdr:rowOff>
    </xdr:from>
    <xdr:to>
      <xdr:col>0</xdr:col>
      <xdr:colOff>323850</xdr:colOff>
      <xdr:row>2418</xdr:row>
      <xdr:rowOff>95250</xdr:rowOff>
    </xdr:to>
    <xdr:pic>
      <xdr:nvPicPr>
        <xdr:cNvPr id="3414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1477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2419</xdr:row>
      <xdr:rowOff>0</xdr:rowOff>
    </xdr:from>
    <xdr:to>
      <xdr:col>0</xdr:col>
      <xdr:colOff>323850</xdr:colOff>
      <xdr:row>2420</xdr:row>
      <xdr:rowOff>95250</xdr:rowOff>
    </xdr:to>
    <xdr:pic>
      <xdr:nvPicPr>
        <xdr:cNvPr id="3414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1801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2421</xdr:row>
      <xdr:rowOff>0</xdr:rowOff>
    </xdr:from>
    <xdr:to>
      <xdr:col>0</xdr:col>
      <xdr:colOff>323850</xdr:colOff>
      <xdr:row>2422</xdr:row>
      <xdr:rowOff>95250</xdr:rowOff>
    </xdr:to>
    <xdr:pic>
      <xdr:nvPicPr>
        <xdr:cNvPr id="3414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2125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2423</xdr:row>
      <xdr:rowOff>0</xdr:rowOff>
    </xdr:from>
    <xdr:to>
      <xdr:col>0</xdr:col>
      <xdr:colOff>323850</xdr:colOff>
      <xdr:row>2424</xdr:row>
      <xdr:rowOff>95250</xdr:rowOff>
    </xdr:to>
    <xdr:pic>
      <xdr:nvPicPr>
        <xdr:cNvPr id="3414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2449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2425</xdr:row>
      <xdr:rowOff>0</xdr:rowOff>
    </xdr:from>
    <xdr:to>
      <xdr:col>0</xdr:col>
      <xdr:colOff>323850</xdr:colOff>
      <xdr:row>2426</xdr:row>
      <xdr:rowOff>95250</xdr:rowOff>
    </xdr:to>
    <xdr:pic>
      <xdr:nvPicPr>
        <xdr:cNvPr id="3414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2772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2427</xdr:row>
      <xdr:rowOff>0</xdr:rowOff>
    </xdr:from>
    <xdr:to>
      <xdr:col>0</xdr:col>
      <xdr:colOff>323850</xdr:colOff>
      <xdr:row>2428</xdr:row>
      <xdr:rowOff>95250</xdr:rowOff>
    </xdr:to>
    <xdr:pic>
      <xdr:nvPicPr>
        <xdr:cNvPr id="3414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3096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2429</xdr:row>
      <xdr:rowOff>0</xdr:rowOff>
    </xdr:from>
    <xdr:to>
      <xdr:col>0</xdr:col>
      <xdr:colOff>323850</xdr:colOff>
      <xdr:row>2430</xdr:row>
      <xdr:rowOff>95250</xdr:rowOff>
    </xdr:to>
    <xdr:pic>
      <xdr:nvPicPr>
        <xdr:cNvPr id="341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3420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2431</xdr:row>
      <xdr:rowOff>0</xdr:rowOff>
    </xdr:from>
    <xdr:to>
      <xdr:col>0</xdr:col>
      <xdr:colOff>323850</xdr:colOff>
      <xdr:row>2432</xdr:row>
      <xdr:rowOff>95250</xdr:rowOff>
    </xdr:to>
    <xdr:pic>
      <xdr:nvPicPr>
        <xdr:cNvPr id="3414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3744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2433</xdr:row>
      <xdr:rowOff>0</xdr:rowOff>
    </xdr:from>
    <xdr:to>
      <xdr:col>0</xdr:col>
      <xdr:colOff>323850</xdr:colOff>
      <xdr:row>2434</xdr:row>
      <xdr:rowOff>95250</xdr:rowOff>
    </xdr:to>
    <xdr:pic>
      <xdr:nvPicPr>
        <xdr:cNvPr id="3414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4068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2435</xdr:row>
      <xdr:rowOff>0</xdr:rowOff>
    </xdr:from>
    <xdr:to>
      <xdr:col>0</xdr:col>
      <xdr:colOff>323850</xdr:colOff>
      <xdr:row>2436</xdr:row>
      <xdr:rowOff>95250</xdr:rowOff>
    </xdr:to>
    <xdr:pic>
      <xdr:nvPicPr>
        <xdr:cNvPr id="3414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4392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2437</xdr:row>
      <xdr:rowOff>0</xdr:rowOff>
    </xdr:from>
    <xdr:to>
      <xdr:col>0</xdr:col>
      <xdr:colOff>323850</xdr:colOff>
      <xdr:row>2438</xdr:row>
      <xdr:rowOff>95250</xdr:rowOff>
    </xdr:to>
    <xdr:pic>
      <xdr:nvPicPr>
        <xdr:cNvPr id="3414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4716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2450</xdr:row>
      <xdr:rowOff>0</xdr:rowOff>
    </xdr:from>
    <xdr:to>
      <xdr:col>0</xdr:col>
      <xdr:colOff>323850</xdr:colOff>
      <xdr:row>2451</xdr:row>
      <xdr:rowOff>95250</xdr:rowOff>
    </xdr:to>
    <xdr:pic>
      <xdr:nvPicPr>
        <xdr:cNvPr id="3414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6821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2452</xdr:row>
      <xdr:rowOff>0</xdr:rowOff>
    </xdr:from>
    <xdr:to>
      <xdr:col>0</xdr:col>
      <xdr:colOff>323850</xdr:colOff>
      <xdr:row>2453</xdr:row>
      <xdr:rowOff>95250</xdr:rowOff>
    </xdr:to>
    <xdr:pic>
      <xdr:nvPicPr>
        <xdr:cNvPr id="3414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7144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2454</xdr:row>
      <xdr:rowOff>0</xdr:rowOff>
    </xdr:from>
    <xdr:to>
      <xdr:col>0</xdr:col>
      <xdr:colOff>323850</xdr:colOff>
      <xdr:row>2455</xdr:row>
      <xdr:rowOff>95250</xdr:rowOff>
    </xdr:to>
    <xdr:pic>
      <xdr:nvPicPr>
        <xdr:cNvPr id="3414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7468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2456</xdr:row>
      <xdr:rowOff>0</xdr:rowOff>
    </xdr:from>
    <xdr:to>
      <xdr:col>0</xdr:col>
      <xdr:colOff>323850</xdr:colOff>
      <xdr:row>2457</xdr:row>
      <xdr:rowOff>95250</xdr:rowOff>
    </xdr:to>
    <xdr:pic>
      <xdr:nvPicPr>
        <xdr:cNvPr id="3414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7792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2458</xdr:row>
      <xdr:rowOff>0</xdr:rowOff>
    </xdr:from>
    <xdr:to>
      <xdr:col>0</xdr:col>
      <xdr:colOff>323850</xdr:colOff>
      <xdr:row>2459</xdr:row>
      <xdr:rowOff>95250</xdr:rowOff>
    </xdr:to>
    <xdr:pic>
      <xdr:nvPicPr>
        <xdr:cNvPr id="341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8116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2460</xdr:row>
      <xdr:rowOff>0</xdr:rowOff>
    </xdr:from>
    <xdr:to>
      <xdr:col>0</xdr:col>
      <xdr:colOff>323850</xdr:colOff>
      <xdr:row>2461</xdr:row>
      <xdr:rowOff>95250</xdr:rowOff>
    </xdr:to>
    <xdr:pic>
      <xdr:nvPicPr>
        <xdr:cNvPr id="3414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8440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2462</xdr:row>
      <xdr:rowOff>0</xdr:rowOff>
    </xdr:from>
    <xdr:to>
      <xdr:col>0</xdr:col>
      <xdr:colOff>323850</xdr:colOff>
      <xdr:row>2463</xdr:row>
      <xdr:rowOff>95250</xdr:rowOff>
    </xdr:to>
    <xdr:pic>
      <xdr:nvPicPr>
        <xdr:cNvPr id="3414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8764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2464</xdr:row>
      <xdr:rowOff>0</xdr:rowOff>
    </xdr:from>
    <xdr:to>
      <xdr:col>0</xdr:col>
      <xdr:colOff>323850</xdr:colOff>
      <xdr:row>2465</xdr:row>
      <xdr:rowOff>95250</xdr:rowOff>
    </xdr:to>
    <xdr:pic>
      <xdr:nvPicPr>
        <xdr:cNvPr id="3414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9087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2466</xdr:row>
      <xdr:rowOff>0</xdr:rowOff>
    </xdr:from>
    <xdr:to>
      <xdr:col>0</xdr:col>
      <xdr:colOff>323850</xdr:colOff>
      <xdr:row>2467</xdr:row>
      <xdr:rowOff>95250</xdr:rowOff>
    </xdr:to>
    <xdr:pic>
      <xdr:nvPicPr>
        <xdr:cNvPr id="3414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9411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2468</xdr:row>
      <xdr:rowOff>0</xdr:rowOff>
    </xdr:from>
    <xdr:to>
      <xdr:col>0</xdr:col>
      <xdr:colOff>323850</xdr:colOff>
      <xdr:row>2469</xdr:row>
      <xdr:rowOff>95250</xdr:rowOff>
    </xdr:to>
    <xdr:pic>
      <xdr:nvPicPr>
        <xdr:cNvPr id="3414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99735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2470</xdr:row>
      <xdr:rowOff>0</xdr:rowOff>
    </xdr:from>
    <xdr:to>
      <xdr:col>0</xdr:col>
      <xdr:colOff>323850</xdr:colOff>
      <xdr:row>2471</xdr:row>
      <xdr:rowOff>95250</xdr:rowOff>
    </xdr:to>
    <xdr:pic>
      <xdr:nvPicPr>
        <xdr:cNvPr id="3414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0059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2472</xdr:row>
      <xdr:rowOff>0</xdr:rowOff>
    </xdr:from>
    <xdr:to>
      <xdr:col>0</xdr:col>
      <xdr:colOff>323850</xdr:colOff>
      <xdr:row>2473</xdr:row>
      <xdr:rowOff>95250</xdr:rowOff>
    </xdr:to>
    <xdr:pic>
      <xdr:nvPicPr>
        <xdr:cNvPr id="3414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0383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2474</xdr:row>
      <xdr:rowOff>0</xdr:rowOff>
    </xdr:from>
    <xdr:to>
      <xdr:col>0</xdr:col>
      <xdr:colOff>323850</xdr:colOff>
      <xdr:row>2475</xdr:row>
      <xdr:rowOff>95250</xdr:rowOff>
    </xdr:to>
    <xdr:pic>
      <xdr:nvPicPr>
        <xdr:cNvPr id="3414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0707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2476</xdr:row>
      <xdr:rowOff>0</xdr:rowOff>
    </xdr:from>
    <xdr:to>
      <xdr:col>0</xdr:col>
      <xdr:colOff>323850</xdr:colOff>
      <xdr:row>2477</xdr:row>
      <xdr:rowOff>95250</xdr:rowOff>
    </xdr:to>
    <xdr:pic>
      <xdr:nvPicPr>
        <xdr:cNvPr id="3414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1031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2478</xdr:row>
      <xdr:rowOff>0</xdr:rowOff>
    </xdr:from>
    <xdr:to>
      <xdr:col>0</xdr:col>
      <xdr:colOff>323850</xdr:colOff>
      <xdr:row>2479</xdr:row>
      <xdr:rowOff>95250</xdr:rowOff>
    </xdr:to>
    <xdr:pic>
      <xdr:nvPicPr>
        <xdr:cNvPr id="3414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1354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2480</xdr:row>
      <xdr:rowOff>0</xdr:rowOff>
    </xdr:from>
    <xdr:to>
      <xdr:col>0</xdr:col>
      <xdr:colOff>323850</xdr:colOff>
      <xdr:row>2481</xdr:row>
      <xdr:rowOff>95250</xdr:rowOff>
    </xdr:to>
    <xdr:pic>
      <xdr:nvPicPr>
        <xdr:cNvPr id="3414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1678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2482</xdr:row>
      <xdr:rowOff>0</xdr:rowOff>
    </xdr:from>
    <xdr:to>
      <xdr:col>0</xdr:col>
      <xdr:colOff>323850</xdr:colOff>
      <xdr:row>2483</xdr:row>
      <xdr:rowOff>95250</xdr:rowOff>
    </xdr:to>
    <xdr:pic>
      <xdr:nvPicPr>
        <xdr:cNvPr id="3414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2002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2484</xdr:row>
      <xdr:rowOff>0</xdr:rowOff>
    </xdr:from>
    <xdr:to>
      <xdr:col>0</xdr:col>
      <xdr:colOff>323850</xdr:colOff>
      <xdr:row>2485</xdr:row>
      <xdr:rowOff>95250</xdr:rowOff>
    </xdr:to>
    <xdr:pic>
      <xdr:nvPicPr>
        <xdr:cNvPr id="3414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2326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2486</xdr:row>
      <xdr:rowOff>0</xdr:rowOff>
    </xdr:from>
    <xdr:to>
      <xdr:col>0</xdr:col>
      <xdr:colOff>323850</xdr:colOff>
      <xdr:row>2487</xdr:row>
      <xdr:rowOff>95250</xdr:rowOff>
    </xdr:to>
    <xdr:pic>
      <xdr:nvPicPr>
        <xdr:cNvPr id="3414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2650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2488</xdr:row>
      <xdr:rowOff>0</xdr:rowOff>
    </xdr:from>
    <xdr:to>
      <xdr:col>0</xdr:col>
      <xdr:colOff>323850</xdr:colOff>
      <xdr:row>2489</xdr:row>
      <xdr:rowOff>95250</xdr:rowOff>
    </xdr:to>
    <xdr:pic>
      <xdr:nvPicPr>
        <xdr:cNvPr id="3414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2974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2490</xdr:row>
      <xdr:rowOff>0</xdr:rowOff>
    </xdr:from>
    <xdr:to>
      <xdr:col>0</xdr:col>
      <xdr:colOff>323850</xdr:colOff>
      <xdr:row>2491</xdr:row>
      <xdr:rowOff>95250</xdr:rowOff>
    </xdr:to>
    <xdr:pic>
      <xdr:nvPicPr>
        <xdr:cNvPr id="3414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3298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2492</xdr:row>
      <xdr:rowOff>0</xdr:rowOff>
    </xdr:from>
    <xdr:to>
      <xdr:col>0</xdr:col>
      <xdr:colOff>323850</xdr:colOff>
      <xdr:row>2493</xdr:row>
      <xdr:rowOff>95250</xdr:rowOff>
    </xdr:to>
    <xdr:pic>
      <xdr:nvPicPr>
        <xdr:cNvPr id="3414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3621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2505</xdr:row>
      <xdr:rowOff>0</xdr:rowOff>
    </xdr:from>
    <xdr:to>
      <xdr:col>0</xdr:col>
      <xdr:colOff>323850</xdr:colOff>
      <xdr:row>2506</xdr:row>
      <xdr:rowOff>95250</xdr:rowOff>
    </xdr:to>
    <xdr:pic>
      <xdr:nvPicPr>
        <xdr:cNvPr id="3414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5726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2507</xdr:row>
      <xdr:rowOff>0</xdr:rowOff>
    </xdr:from>
    <xdr:to>
      <xdr:col>0</xdr:col>
      <xdr:colOff>323850</xdr:colOff>
      <xdr:row>2508</xdr:row>
      <xdr:rowOff>95250</xdr:rowOff>
    </xdr:to>
    <xdr:pic>
      <xdr:nvPicPr>
        <xdr:cNvPr id="3415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6050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2509</xdr:row>
      <xdr:rowOff>0</xdr:rowOff>
    </xdr:from>
    <xdr:to>
      <xdr:col>0</xdr:col>
      <xdr:colOff>323850</xdr:colOff>
      <xdr:row>2510</xdr:row>
      <xdr:rowOff>95250</xdr:rowOff>
    </xdr:to>
    <xdr:pic>
      <xdr:nvPicPr>
        <xdr:cNvPr id="3415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6374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2511</xdr:row>
      <xdr:rowOff>0</xdr:rowOff>
    </xdr:from>
    <xdr:to>
      <xdr:col>0</xdr:col>
      <xdr:colOff>323850</xdr:colOff>
      <xdr:row>2512</xdr:row>
      <xdr:rowOff>95250</xdr:rowOff>
    </xdr:to>
    <xdr:pic>
      <xdr:nvPicPr>
        <xdr:cNvPr id="3415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6698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2513</xdr:row>
      <xdr:rowOff>0</xdr:rowOff>
    </xdr:from>
    <xdr:to>
      <xdr:col>0</xdr:col>
      <xdr:colOff>323850</xdr:colOff>
      <xdr:row>2514</xdr:row>
      <xdr:rowOff>95250</xdr:rowOff>
    </xdr:to>
    <xdr:pic>
      <xdr:nvPicPr>
        <xdr:cNvPr id="3415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7022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2515</xdr:row>
      <xdr:rowOff>0</xdr:rowOff>
    </xdr:from>
    <xdr:to>
      <xdr:col>0</xdr:col>
      <xdr:colOff>323850</xdr:colOff>
      <xdr:row>2516</xdr:row>
      <xdr:rowOff>95250</xdr:rowOff>
    </xdr:to>
    <xdr:pic>
      <xdr:nvPicPr>
        <xdr:cNvPr id="3415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7346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2517</xdr:row>
      <xdr:rowOff>0</xdr:rowOff>
    </xdr:from>
    <xdr:to>
      <xdr:col>0</xdr:col>
      <xdr:colOff>323850</xdr:colOff>
      <xdr:row>2518</xdr:row>
      <xdr:rowOff>95250</xdr:rowOff>
    </xdr:to>
    <xdr:pic>
      <xdr:nvPicPr>
        <xdr:cNvPr id="3415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7670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2519</xdr:row>
      <xdr:rowOff>0</xdr:rowOff>
    </xdr:from>
    <xdr:to>
      <xdr:col>0</xdr:col>
      <xdr:colOff>323850</xdr:colOff>
      <xdr:row>2520</xdr:row>
      <xdr:rowOff>95250</xdr:rowOff>
    </xdr:to>
    <xdr:pic>
      <xdr:nvPicPr>
        <xdr:cNvPr id="3415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7993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2521</xdr:row>
      <xdr:rowOff>0</xdr:rowOff>
    </xdr:from>
    <xdr:to>
      <xdr:col>0</xdr:col>
      <xdr:colOff>323850</xdr:colOff>
      <xdr:row>2522</xdr:row>
      <xdr:rowOff>95250</xdr:rowOff>
    </xdr:to>
    <xdr:pic>
      <xdr:nvPicPr>
        <xdr:cNvPr id="341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8317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2523</xdr:row>
      <xdr:rowOff>0</xdr:rowOff>
    </xdr:from>
    <xdr:to>
      <xdr:col>0</xdr:col>
      <xdr:colOff>323850</xdr:colOff>
      <xdr:row>2524</xdr:row>
      <xdr:rowOff>95250</xdr:rowOff>
    </xdr:to>
    <xdr:pic>
      <xdr:nvPicPr>
        <xdr:cNvPr id="3415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8641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2525</xdr:row>
      <xdr:rowOff>0</xdr:rowOff>
    </xdr:from>
    <xdr:to>
      <xdr:col>0</xdr:col>
      <xdr:colOff>323850</xdr:colOff>
      <xdr:row>2526</xdr:row>
      <xdr:rowOff>95250</xdr:rowOff>
    </xdr:to>
    <xdr:pic>
      <xdr:nvPicPr>
        <xdr:cNvPr id="3415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8965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2527</xdr:row>
      <xdr:rowOff>0</xdr:rowOff>
    </xdr:from>
    <xdr:to>
      <xdr:col>0</xdr:col>
      <xdr:colOff>323850</xdr:colOff>
      <xdr:row>2528</xdr:row>
      <xdr:rowOff>95250</xdr:rowOff>
    </xdr:to>
    <xdr:pic>
      <xdr:nvPicPr>
        <xdr:cNvPr id="3415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9289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2529</xdr:row>
      <xdr:rowOff>0</xdr:rowOff>
    </xdr:from>
    <xdr:to>
      <xdr:col>0</xdr:col>
      <xdr:colOff>323850</xdr:colOff>
      <xdr:row>2530</xdr:row>
      <xdr:rowOff>95250</xdr:rowOff>
    </xdr:to>
    <xdr:pic>
      <xdr:nvPicPr>
        <xdr:cNvPr id="3415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9613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2531</xdr:row>
      <xdr:rowOff>0</xdr:rowOff>
    </xdr:from>
    <xdr:to>
      <xdr:col>0</xdr:col>
      <xdr:colOff>323850</xdr:colOff>
      <xdr:row>2532</xdr:row>
      <xdr:rowOff>95250</xdr:rowOff>
    </xdr:to>
    <xdr:pic>
      <xdr:nvPicPr>
        <xdr:cNvPr id="3415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09936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2533</xdr:row>
      <xdr:rowOff>0</xdr:rowOff>
    </xdr:from>
    <xdr:to>
      <xdr:col>0</xdr:col>
      <xdr:colOff>323850</xdr:colOff>
      <xdr:row>2534</xdr:row>
      <xdr:rowOff>95250</xdr:rowOff>
    </xdr:to>
    <xdr:pic>
      <xdr:nvPicPr>
        <xdr:cNvPr id="3415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0260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2535</xdr:row>
      <xdr:rowOff>0</xdr:rowOff>
    </xdr:from>
    <xdr:to>
      <xdr:col>0</xdr:col>
      <xdr:colOff>323850</xdr:colOff>
      <xdr:row>2536</xdr:row>
      <xdr:rowOff>95250</xdr:rowOff>
    </xdr:to>
    <xdr:pic>
      <xdr:nvPicPr>
        <xdr:cNvPr id="3415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0584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2537</xdr:row>
      <xdr:rowOff>0</xdr:rowOff>
    </xdr:from>
    <xdr:to>
      <xdr:col>0</xdr:col>
      <xdr:colOff>323850</xdr:colOff>
      <xdr:row>2538</xdr:row>
      <xdr:rowOff>95250</xdr:rowOff>
    </xdr:to>
    <xdr:pic>
      <xdr:nvPicPr>
        <xdr:cNvPr id="3415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0908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2539</xdr:row>
      <xdr:rowOff>0</xdr:rowOff>
    </xdr:from>
    <xdr:to>
      <xdr:col>0</xdr:col>
      <xdr:colOff>323850</xdr:colOff>
      <xdr:row>2540</xdr:row>
      <xdr:rowOff>95250</xdr:rowOff>
    </xdr:to>
    <xdr:pic>
      <xdr:nvPicPr>
        <xdr:cNvPr id="3415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1232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2541</xdr:row>
      <xdr:rowOff>0</xdr:rowOff>
    </xdr:from>
    <xdr:to>
      <xdr:col>0</xdr:col>
      <xdr:colOff>323850</xdr:colOff>
      <xdr:row>2542</xdr:row>
      <xdr:rowOff>95250</xdr:rowOff>
    </xdr:to>
    <xdr:pic>
      <xdr:nvPicPr>
        <xdr:cNvPr id="3415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1556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2543</xdr:row>
      <xdr:rowOff>0</xdr:rowOff>
    </xdr:from>
    <xdr:to>
      <xdr:col>0</xdr:col>
      <xdr:colOff>323850</xdr:colOff>
      <xdr:row>2544</xdr:row>
      <xdr:rowOff>95250</xdr:rowOff>
    </xdr:to>
    <xdr:pic>
      <xdr:nvPicPr>
        <xdr:cNvPr id="341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1880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2545</xdr:row>
      <xdr:rowOff>0</xdr:rowOff>
    </xdr:from>
    <xdr:to>
      <xdr:col>0</xdr:col>
      <xdr:colOff>323850</xdr:colOff>
      <xdr:row>2546</xdr:row>
      <xdr:rowOff>95250</xdr:rowOff>
    </xdr:to>
    <xdr:pic>
      <xdr:nvPicPr>
        <xdr:cNvPr id="3415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2203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2547</xdr:row>
      <xdr:rowOff>0</xdr:rowOff>
    </xdr:from>
    <xdr:to>
      <xdr:col>0</xdr:col>
      <xdr:colOff>323850</xdr:colOff>
      <xdr:row>2548</xdr:row>
      <xdr:rowOff>95250</xdr:rowOff>
    </xdr:to>
    <xdr:pic>
      <xdr:nvPicPr>
        <xdr:cNvPr id="3415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2527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2549</xdr:row>
      <xdr:rowOff>0</xdr:rowOff>
    </xdr:from>
    <xdr:to>
      <xdr:col>0</xdr:col>
      <xdr:colOff>323850</xdr:colOff>
      <xdr:row>2550</xdr:row>
      <xdr:rowOff>95250</xdr:rowOff>
    </xdr:to>
    <xdr:pic>
      <xdr:nvPicPr>
        <xdr:cNvPr id="3415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2851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2551</xdr:row>
      <xdr:rowOff>0</xdr:rowOff>
    </xdr:from>
    <xdr:to>
      <xdr:col>0</xdr:col>
      <xdr:colOff>323850</xdr:colOff>
      <xdr:row>2552</xdr:row>
      <xdr:rowOff>95250</xdr:rowOff>
    </xdr:to>
    <xdr:pic>
      <xdr:nvPicPr>
        <xdr:cNvPr id="3415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3175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2553</xdr:row>
      <xdr:rowOff>0</xdr:rowOff>
    </xdr:from>
    <xdr:to>
      <xdr:col>0</xdr:col>
      <xdr:colOff>323850</xdr:colOff>
      <xdr:row>2554</xdr:row>
      <xdr:rowOff>95250</xdr:rowOff>
    </xdr:to>
    <xdr:pic>
      <xdr:nvPicPr>
        <xdr:cNvPr id="3415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3499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2555</xdr:row>
      <xdr:rowOff>0</xdr:rowOff>
    </xdr:from>
    <xdr:to>
      <xdr:col>0</xdr:col>
      <xdr:colOff>323850</xdr:colOff>
      <xdr:row>2556</xdr:row>
      <xdr:rowOff>95250</xdr:rowOff>
    </xdr:to>
    <xdr:pic>
      <xdr:nvPicPr>
        <xdr:cNvPr id="3415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3823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2568</xdr:row>
      <xdr:rowOff>0</xdr:rowOff>
    </xdr:from>
    <xdr:to>
      <xdr:col>0</xdr:col>
      <xdr:colOff>323850</xdr:colOff>
      <xdr:row>2569</xdr:row>
      <xdr:rowOff>95250</xdr:rowOff>
    </xdr:to>
    <xdr:pic>
      <xdr:nvPicPr>
        <xdr:cNvPr id="341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5928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2570</xdr:row>
      <xdr:rowOff>0</xdr:rowOff>
    </xdr:from>
    <xdr:to>
      <xdr:col>0</xdr:col>
      <xdr:colOff>323850</xdr:colOff>
      <xdr:row>2571</xdr:row>
      <xdr:rowOff>95250</xdr:rowOff>
    </xdr:to>
    <xdr:pic>
      <xdr:nvPicPr>
        <xdr:cNvPr id="3415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6252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2572</xdr:row>
      <xdr:rowOff>0</xdr:rowOff>
    </xdr:from>
    <xdr:to>
      <xdr:col>0</xdr:col>
      <xdr:colOff>323850</xdr:colOff>
      <xdr:row>2573</xdr:row>
      <xdr:rowOff>95250</xdr:rowOff>
    </xdr:to>
    <xdr:pic>
      <xdr:nvPicPr>
        <xdr:cNvPr id="3415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6575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2574</xdr:row>
      <xdr:rowOff>0</xdr:rowOff>
    </xdr:from>
    <xdr:to>
      <xdr:col>0</xdr:col>
      <xdr:colOff>323850</xdr:colOff>
      <xdr:row>2575</xdr:row>
      <xdr:rowOff>95250</xdr:rowOff>
    </xdr:to>
    <xdr:pic>
      <xdr:nvPicPr>
        <xdr:cNvPr id="3415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6899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2576</xdr:row>
      <xdr:rowOff>0</xdr:rowOff>
    </xdr:from>
    <xdr:to>
      <xdr:col>0</xdr:col>
      <xdr:colOff>323850</xdr:colOff>
      <xdr:row>2577</xdr:row>
      <xdr:rowOff>95250</xdr:rowOff>
    </xdr:to>
    <xdr:pic>
      <xdr:nvPicPr>
        <xdr:cNvPr id="3415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7223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2578</xdr:row>
      <xdr:rowOff>0</xdr:rowOff>
    </xdr:from>
    <xdr:to>
      <xdr:col>0</xdr:col>
      <xdr:colOff>323850</xdr:colOff>
      <xdr:row>2579</xdr:row>
      <xdr:rowOff>95250</xdr:rowOff>
    </xdr:to>
    <xdr:pic>
      <xdr:nvPicPr>
        <xdr:cNvPr id="3415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7547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2580</xdr:row>
      <xdr:rowOff>0</xdr:rowOff>
    </xdr:from>
    <xdr:to>
      <xdr:col>0</xdr:col>
      <xdr:colOff>323850</xdr:colOff>
      <xdr:row>2581</xdr:row>
      <xdr:rowOff>95250</xdr:rowOff>
    </xdr:to>
    <xdr:pic>
      <xdr:nvPicPr>
        <xdr:cNvPr id="3415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7871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2582</xdr:row>
      <xdr:rowOff>0</xdr:rowOff>
    </xdr:from>
    <xdr:to>
      <xdr:col>0</xdr:col>
      <xdr:colOff>323850</xdr:colOff>
      <xdr:row>2583</xdr:row>
      <xdr:rowOff>95250</xdr:rowOff>
    </xdr:to>
    <xdr:pic>
      <xdr:nvPicPr>
        <xdr:cNvPr id="3415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8195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2584</xdr:row>
      <xdr:rowOff>0</xdr:rowOff>
    </xdr:from>
    <xdr:to>
      <xdr:col>0</xdr:col>
      <xdr:colOff>323850</xdr:colOff>
      <xdr:row>2585</xdr:row>
      <xdr:rowOff>95250</xdr:rowOff>
    </xdr:to>
    <xdr:pic>
      <xdr:nvPicPr>
        <xdr:cNvPr id="3415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8518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2586</xdr:row>
      <xdr:rowOff>0</xdr:rowOff>
    </xdr:from>
    <xdr:to>
      <xdr:col>0</xdr:col>
      <xdr:colOff>323850</xdr:colOff>
      <xdr:row>2587</xdr:row>
      <xdr:rowOff>95250</xdr:rowOff>
    </xdr:to>
    <xdr:pic>
      <xdr:nvPicPr>
        <xdr:cNvPr id="3415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8842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2588</xdr:row>
      <xdr:rowOff>0</xdr:rowOff>
    </xdr:from>
    <xdr:to>
      <xdr:col>0</xdr:col>
      <xdr:colOff>323850</xdr:colOff>
      <xdr:row>2589</xdr:row>
      <xdr:rowOff>95250</xdr:rowOff>
    </xdr:to>
    <xdr:pic>
      <xdr:nvPicPr>
        <xdr:cNvPr id="341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9166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2590</xdr:row>
      <xdr:rowOff>0</xdr:rowOff>
    </xdr:from>
    <xdr:to>
      <xdr:col>0</xdr:col>
      <xdr:colOff>323850</xdr:colOff>
      <xdr:row>2591</xdr:row>
      <xdr:rowOff>95250</xdr:rowOff>
    </xdr:to>
    <xdr:pic>
      <xdr:nvPicPr>
        <xdr:cNvPr id="3415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9490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2592</xdr:row>
      <xdr:rowOff>0</xdr:rowOff>
    </xdr:from>
    <xdr:to>
      <xdr:col>0</xdr:col>
      <xdr:colOff>323850</xdr:colOff>
      <xdr:row>2593</xdr:row>
      <xdr:rowOff>95250</xdr:rowOff>
    </xdr:to>
    <xdr:pic>
      <xdr:nvPicPr>
        <xdr:cNvPr id="3415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19814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2594</xdr:row>
      <xdr:rowOff>0</xdr:rowOff>
    </xdr:from>
    <xdr:to>
      <xdr:col>0</xdr:col>
      <xdr:colOff>323850</xdr:colOff>
      <xdr:row>2595</xdr:row>
      <xdr:rowOff>95250</xdr:rowOff>
    </xdr:to>
    <xdr:pic>
      <xdr:nvPicPr>
        <xdr:cNvPr id="341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0138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2596</xdr:row>
      <xdr:rowOff>0</xdr:rowOff>
    </xdr:from>
    <xdr:to>
      <xdr:col>0</xdr:col>
      <xdr:colOff>323850</xdr:colOff>
      <xdr:row>2597</xdr:row>
      <xdr:rowOff>95250</xdr:rowOff>
    </xdr:to>
    <xdr:pic>
      <xdr:nvPicPr>
        <xdr:cNvPr id="3415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0462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2598</xdr:row>
      <xdr:rowOff>0</xdr:rowOff>
    </xdr:from>
    <xdr:to>
      <xdr:col>0</xdr:col>
      <xdr:colOff>323850</xdr:colOff>
      <xdr:row>2599</xdr:row>
      <xdr:rowOff>95250</xdr:rowOff>
    </xdr:to>
    <xdr:pic>
      <xdr:nvPicPr>
        <xdr:cNvPr id="3415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0785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2600</xdr:row>
      <xdr:rowOff>0</xdr:rowOff>
    </xdr:from>
    <xdr:to>
      <xdr:col>0</xdr:col>
      <xdr:colOff>323850</xdr:colOff>
      <xdr:row>2601</xdr:row>
      <xdr:rowOff>95250</xdr:rowOff>
    </xdr:to>
    <xdr:pic>
      <xdr:nvPicPr>
        <xdr:cNvPr id="3415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1109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2602</xdr:row>
      <xdr:rowOff>0</xdr:rowOff>
    </xdr:from>
    <xdr:to>
      <xdr:col>0</xdr:col>
      <xdr:colOff>323850</xdr:colOff>
      <xdr:row>2603</xdr:row>
      <xdr:rowOff>95250</xdr:rowOff>
    </xdr:to>
    <xdr:pic>
      <xdr:nvPicPr>
        <xdr:cNvPr id="341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1433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2604</xdr:row>
      <xdr:rowOff>0</xdr:rowOff>
    </xdr:from>
    <xdr:to>
      <xdr:col>0</xdr:col>
      <xdr:colOff>323850</xdr:colOff>
      <xdr:row>2605</xdr:row>
      <xdr:rowOff>95250</xdr:rowOff>
    </xdr:to>
    <xdr:pic>
      <xdr:nvPicPr>
        <xdr:cNvPr id="3415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1757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2606</xdr:row>
      <xdr:rowOff>0</xdr:rowOff>
    </xdr:from>
    <xdr:to>
      <xdr:col>0</xdr:col>
      <xdr:colOff>323850</xdr:colOff>
      <xdr:row>2607</xdr:row>
      <xdr:rowOff>95250</xdr:rowOff>
    </xdr:to>
    <xdr:pic>
      <xdr:nvPicPr>
        <xdr:cNvPr id="3415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2081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2608</xdr:row>
      <xdr:rowOff>0</xdr:rowOff>
    </xdr:from>
    <xdr:to>
      <xdr:col>0</xdr:col>
      <xdr:colOff>323850</xdr:colOff>
      <xdr:row>2609</xdr:row>
      <xdr:rowOff>95250</xdr:rowOff>
    </xdr:to>
    <xdr:pic>
      <xdr:nvPicPr>
        <xdr:cNvPr id="3415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2405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2610</xdr:row>
      <xdr:rowOff>0</xdr:rowOff>
    </xdr:from>
    <xdr:to>
      <xdr:col>0</xdr:col>
      <xdr:colOff>323850</xdr:colOff>
      <xdr:row>2611</xdr:row>
      <xdr:rowOff>95250</xdr:rowOff>
    </xdr:to>
    <xdr:pic>
      <xdr:nvPicPr>
        <xdr:cNvPr id="3415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2729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2612</xdr:row>
      <xdr:rowOff>0</xdr:rowOff>
    </xdr:from>
    <xdr:to>
      <xdr:col>0</xdr:col>
      <xdr:colOff>323850</xdr:colOff>
      <xdr:row>2613</xdr:row>
      <xdr:rowOff>95250</xdr:rowOff>
    </xdr:to>
    <xdr:pic>
      <xdr:nvPicPr>
        <xdr:cNvPr id="3415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3052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2614</xdr:row>
      <xdr:rowOff>0</xdr:rowOff>
    </xdr:from>
    <xdr:to>
      <xdr:col>0</xdr:col>
      <xdr:colOff>323850</xdr:colOff>
      <xdr:row>2615</xdr:row>
      <xdr:rowOff>95250</xdr:rowOff>
    </xdr:to>
    <xdr:pic>
      <xdr:nvPicPr>
        <xdr:cNvPr id="341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3376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2616</xdr:row>
      <xdr:rowOff>0</xdr:rowOff>
    </xdr:from>
    <xdr:to>
      <xdr:col>0</xdr:col>
      <xdr:colOff>323850</xdr:colOff>
      <xdr:row>2617</xdr:row>
      <xdr:rowOff>95250</xdr:rowOff>
    </xdr:to>
    <xdr:pic>
      <xdr:nvPicPr>
        <xdr:cNvPr id="3415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3700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2629</xdr:row>
      <xdr:rowOff>0</xdr:rowOff>
    </xdr:from>
    <xdr:to>
      <xdr:col>0</xdr:col>
      <xdr:colOff>323850</xdr:colOff>
      <xdr:row>2630</xdr:row>
      <xdr:rowOff>95250</xdr:rowOff>
    </xdr:to>
    <xdr:pic>
      <xdr:nvPicPr>
        <xdr:cNvPr id="3415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5805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2631</xdr:row>
      <xdr:rowOff>0</xdr:rowOff>
    </xdr:from>
    <xdr:to>
      <xdr:col>0</xdr:col>
      <xdr:colOff>323850</xdr:colOff>
      <xdr:row>2632</xdr:row>
      <xdr:rowOff>95250</xdr:rowOff>
    </xdr:to>
    <xdr:pic>
      <xdr:nvPicPr>
        <xdr:cNvPr id="3415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6129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2633</xdr:row>
      <xdr:rowOff>0</xdr:rowOff>
    </xdr:from>
    <xdr:to>
      <xdr:col>0</xdr:col>
      <xdr:colOff>323850</xdr:colOff>
      <xdr:row>2634</xdr:row>
      <xdr:rowOff>95250</xdr:rowOff>
    </xdr:to>
    <xdr:pic>
      <xdr:nvPicPr>
        <xdr:cNvPr id="3415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6453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2635</xdr:row>
      <xdr:rowOff>0</xdr:rowOff>
    </xdr:from>
    <xdr:to>
      <xdr:col>0</xdr:col>
      <xdr:colOff>323850</xdr:colOff>
      <xdr:row>2636</xdr:row>
      <xdr:rowOff>95250</xdr:rowOff>
    </xdr:to>
    <xdr:pic>
      <xdr:nvPicPr>
        <xdr:cNvPr id="3415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6777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2637</xdr:row>
      <xdr:rowOff>0</xdr:rowOff>
    </xdr:from>
    <xdr:to>
      <xdr:col>0</xdr:col>
      <xdr:colOff>323850</xdr:colOff>
      <xdr:row>2638</xdr:row>
      <xdr:rowOff>95250</xdr:rowOff>
    </xdr:to>
    <xdr:pic>
      <xdr:nvPicPr>
        <xdr:cNvPr id="3415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7101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2639</xdr:row>
      <xdr:rowOff>0</xdr:rowOff>
    </xdr:from>
    <xdr:to>
      <xdr:col>0</xdr:col>
      <xdr:colOff>323850</xdr:colOff>
      <xdr:row>2640</xdr:row>
      <xdr:rowOff>95250</xdr:rowOff>
    </xdr:to>
    <xdr:pic>
      <xdr:nvPicPr>
        <xdr:cNvPr id="3415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7424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2641</xdr:row>
      <xdr:rowOff>0</xdr:rowOff>
    </xdr:from>
    <xdr:to>
      <xdr:col>0</xdr:col>
      <xdr:colOff>323850</xdr:colOff>
      <xdr:row>2642</xdr:row>
      <xdr:rowOff>95250</xdr:rowOff>
    </xdr:to>
    <xdr:pic>
      <xdr:nvPicPr>
        <xdr:cNvPr id="3415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7748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2643</xdr:row>
      <xdr:rowOff>0</xdr:rowOff>
    </xdr:from>
    <xdr:to>
      <xdr:col>0</xdr:col>
      <xdr:colOff>323850</xdr:colOff>
      <xdr:row>2644</xdr:row>
      <xdr:rowOff>95250</xdr:rowOff>
    </xdr:to>
    <xdr:pic>
      <xdr:nvPicPr>
        <xdr:cNvPr id="3415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8072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2645</xdr:row>
      <xdr:rowOff>0</xdr:rowOff>
    </xdr:from>
    <xdr:to>
      <xdr:col>0</xdr:col>
      <xdr:colOff>323850</xdr:colOff>
      <xdr:row>2646</xdr:row>
      <xdr:rowOff>95250</xdr:rowOff>
    </xdr:to>
    <xdr:pic>
      <xdr:nvPicPr>
        <xdr:cNvPr id="3415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8396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2647</xdr:row>
      <xdr:rowOff>0</xdr:rowOff>
    </xdr:from>
    <xdr:to>
      <xdr:col>0</xdr:col>
      <xdr:colOff>323850</xdr:colOff>
      <xdr:row>2648</xdr:row>
      <xdr:rowOff>95250</xdr:rowOff>
    </xdr:to>
    <xdr:pic>
      <xdr:nvPicPr>
        <xdr:cNvPr id="3415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8720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2649</xdr:row>
      <xdr:rowOff>0</xdr:rowOff>
    </xdr:from>
    <xdr:to>
      <xdr:col>0</xdr:col>
      <xdr:colOff>323850</xdr:colOff>
      <xdr:row>2650</xdr:row>
      <xdr:rowOff>95250</xdr:rowOff>
    </xdr:to>
    <xdr:pic>
      <xdr:nvPicPr>
        <xdr:cNvPr id="3415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9044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2651</xdr:row>
      <xdr:rowOff>0</xdr:rowOff>
    </xdr:from>
    <xdr:to>
      <xdr:col>0</xdr:col>
      <xdr:colOff>323850</xdr:colOff>
      <xdr:row>2652</xdr:row>
      <xdr:rowOff>95250</xdr:rowOff>
    </xdr:to>
    <xdr:pic>
      <xdr:nvPicPr>
        <xdr:cNvPr id="3415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9367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2653</xdr:row>
      <xdr:rowOff>0</xdr:rowOff>
    </xdr:from>
    <xdr:to>
      <xdr:col>0</xdr:col>
      <xdr:colOff>323850</xdr:colOff>
      <xdr:row>2654</xdr:row>
      <xdr:rowOff>95250</xdr:rowOff>
    </xdr:to>
    <xdr:pic>
      <xdr:nvPicPr>
        <xdr:cNvPr id="341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29691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2655</xdr:row>
      <xdr:rowOff>0</xdr:rowOff>
    </xdr:from>
    <xdr:to>
      <xdr:col>0</xdr:col>
      <xdr:colOff>323850</xdr:colOff>
      <xdr:row>2656</xdr:row>
      <xdr:rowOff>95250</xdr:rowOff>
    </xdr:to>
    <xdr:pic>
      <xdr:nvPicPr>
        <xdr:cNvPr id="3415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0015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2657</xdr:row>
      <xdr:rowOff>0</xdr:rowOff>
    </xdr:from>
    <xdr:to>
      <xdr:col>0</xdr:col>
      <xdr:colOff>323850</xdr:colOff>
      <xdr:row>2658</xdr:row>
      <xdr:rowOff>95250</xdr:rowOff>
    </xdr:to>
    <xdr:pic>
      <xdr:nvPicPr>
        <xdr:cNvPr id="3415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0339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2659</xdr:row>
      <xdr:rowOff>0</xdr:rowOff>
    </xdr:from>
    <xdr:to>
      <xdr:col>0</xdr:col>
      <xdr:colOff>323850</xdr:colOff>
      <xdr:row>2660</xdr:row>
      <xdr:rowOff>95250</xdr:rowOff>
    </xdr:to>
    <xdr:pic>
      <xdr:nvPicPr>
        <xdr:cNvPr id="3415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0663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2672</xdr:row>
      <xdr:rowOff>0</xdr:rowOff>
    </xdr:from>
    <xdr:to>
      <xdr:col>0</xdr:col>
      <xdr:colOff>323850</xdr:colOff>
      <xdr:row>2673</xdr:row>
      <xdr:rowOff>95250</xdr:rowOff>
    </xdr:to>
    <xdr:pic>
      <xdr:nvPicPr>
        <xdr:cNvPr id="3415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2768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2674</xdr:row>
      <xdr:rowOff>0</xdr:rowOff>
    </xdr:from>
    <xdr:to>
      <xdr:col>0</xdr:col>
      <xdr:colOff>323850</xdr:colOff>
      <xdr:row>2675</xdr:row>
      <xdr:rowOff>95250</xdr:rowOff>
    </xdr:to>
    <xdr:pic>
      <xdr:nvPicPr>
        <xdr:cNvPr id="3415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3092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2676</xdr:row>
      <xdr:rowOff>0</xdr:rowOff>
    </xdr:from>
    <xdr:to>
      <xdr:col>0</xdr:col>
      <xdr:colOff>323850</xdr:colOff>
      <xdr:row>2677</xdr:row>
      <xdr:rowOff>95250</xdr:rowOff>
    </xdr:to>
    <xdr:pic>
      <xdr:nvPicPr>
        <xdr:cNvPr id="341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3416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2678</xdr:row>
      <xdr:rowOff>0</xdr:rowOff>
    </xdr:from>
    <xdr:to>
      <xdr:col>0</xdr:col>
      <xdr:colOff>323850</xdr:colOff>
      <xdr:row>2679</xdr:row>
      <xdr:rowOff>95250</xdr:rowOff>
    </xdr:to>
    <xdr:pic>
      <xdr:nvPicPr>
        <xdr:cNvPr id="3415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3739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2680</xdr:row>
      <xdr:rowOff>0</xdr:rowOff>
    </xdr:from>
    <xdr:to>
      <xdr:col>0</xdr:col>
      <xdr:colOff>323850</xdr:colOff>
      <xdr:row>2681</xdr:row>
      <xdr:rowOff>95250</xdr:rowOff>
    </xdr:to>
    <xdr:pic>
      <xdr:nvPicPr>
        <xdr:cNvPr id="3415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4063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2682</xdr:row>
      <xdr:rowOff>0</xdr:rowOff>
    </xdr:from>
    <xdr:to>
      <xdr:col>0</xdr:col>
      <xdr:colOff>323850</xdr:colOff>
      <xdr:row>2683</xdr:row>
      <xdr:rowOff>95250</xdr:rowOff>
    </xdr:to>
    <xdr:pic>
      <xdr:nvPicPr>
        <xdr:cNvPr id="3415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4387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2684</xdr:row>
      <xdr:rowOff>0</xdr:rowOff>
    </xdr:from>
    <xdr:to>
      <xdr:col>0</xdr:col>
      <xdr:colOff>323850</xdr:colOff>
      <xdr:row>2685</xdr:row>
      <xdr:rowOff>95250</xdr:rowOff>
    </xdr:to>
    <xdr:pic>
      <xdr:nvPicPr>
        <xdr:cNvPr id="3415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4711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2686</xdr:row>
      <xdr:rowOff>0</xdr:rowOff>
    </xdr:from>
    <xdr:to>
      <xdr:col>0</xdr:col>
      <xdr:colOff>323850</xdr:colOff>
      <xdr:row>2687</xdr:row>
      <xdr:rowOff>95250</xdr:rowOff>
    </xdr:to>
    <xdr:pic>
      <xdr:nvPicPr>
        <xdr:cNvPr id="3415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5035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2688</xdr:row>
      <xdr:rowOff>0</xdr:rowOff>
    </xdr:from>
    <xdr:to>
      <xdr:col>0</xdr:col>
      <xdr:colOff>323850</xdr:colOff>
      <xdr:row>2689</xdr:row>
      <xdr:rowOff>95250</xdr:rowOff>
    </xdr:to>
    <xdr:pic>
      <xdr:nvPicPr>
        <xdr:cNvPr id="3415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5359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2690</xdr:row>
      <xdr:rowOff>0</xdr:rowOff>
    </xdr:from>
    <xdr:to>
      <xdr:col>0</xdr:col>
      <xdr:colOff>323850</xdr:colOff>
      <xdr:row>2691</xdr:row>
      <xdr:rowOff>95250</xdr:rowOff>
    </xdr:to>
    <xdr:pic>
      <xdr:nvPicPr>
        <xdr:cNvPr id="3415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5683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2692</xdr:row>
      <xdr:rowOff>0</xdr:rowOff>
    </xdr:from>
    <xdr:to>
      <xdr:col>0</xdr:col>
      <xdr:colOff>323850</xdr:colOff>
      <xdr:row>2693</xdr:row>
      <xdr:rowOff>95250</xdr:rowOff>
    </xdr:to>
    <xdr:pic>
      <xdr:nvPicPr>
        <xdr:cNvPr id="3415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6006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2694</xdr:row>
      <xdr:rowOff>0</xdr:rowOff>
    </xdr:from>
    <xdr:to>
      <xdr:col>0</xdr:col>
      <xdr:colOff>323850</xdr:colOff>
      <xdr:row>2695</xdr:row>
      <xdr:rowOff>95250</xdr:rowOff>
    </xdr:to>
    <xdr:pic>
      <xdr:nvPicPr>
        <xdr:cNvPr id="3415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6330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2696</xdr:row>
      <xdr:rowOff>0</xdr:rowOff>
    </xdr:from>
    <xdr:to>
      <xdr:col>0</xdr:col>
      <xdr:colOff>323850</xdr:colOff>
      <xdr:row>2697</xdr:row>
      <xdr:rowOff>95250</xdr:rowOff>
    </xdr:to>
    <xdr:pic>
      <xdr:nvPicPr>
        <xdr:cNvPr id="3415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6654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2698</xdr:row>
      <xdr:rowOff>0</xdr:rowOff>
    </xdr:from>
    <xdr:to>
      <xdr:col>0</xdr:col>
      <xdr:colOff>323850</xdr:colOff>
      <xdr:row>2699</xdr:row>
      <xdr:rowOff>95250</xdr:rowOff>
    </xdr:to>
    <xdr:pic>
      <xdr:nvPicPr>
        <xdr:cNvPr id="3415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6978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2700</xdr:row>
      <xdr:rowOff>0</xdr:rowOff>
    </xdr:from>
    <xdr:to>
      <xdr:col>0</xdr:col>
      <xdr:colOff>323850</xdr:colOff>
      <xdr:row>2701</xdr:row>
      <xdr:rowOff>95250</xdr:rowOff>
    </xdr:to>
    <xdr:pic>
      <xdr:nvPicPr>
        <xdr:cNvPr id="3415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7302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2702</xdr:row>
      <xdr:rowOff>0</xdr:rowOff>
    </xdr:from>
    <xdr:to>
      <xdr:col>0</xdr:col>
      <xdr:colOff>323850</xdr:colOff>
      <xdr:row>2703</xdr:row>
      <xdr:rowOff>95250</xdr:rowOff>
    </xdr:to>
    <xdr:pic>
      <xdr:nvPicPr>
        <xdr:cNvPr id="3415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7626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2704</xdr:row>
      <xdr:rowOff>0</xdr:rowOff>
    </xdr:from>
    <xdr:to>
      <xdr:col>0</xdr:col>
      <xdr:colOff>323850</xdr:colOff>
      <xdr:row>2705</xdr:row>
      <xdr:rowOff>95250</xdr:rowOff>
    </xdr:to>
    <xdr:pic>
      <xdr:nvPicPr>
        <xdr:cNvPr id="3415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7949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2706</xdr:row>
      <xdr:rowOff>0</xdr:rowOff>
    </xdr:from>
    <xdr:to>
      <xdr:col>0</xdr:col>
      <xdr:colOff>323850</xdr:colOff>
      <xdr:row>2707</xdr:row>
      <xdr:rowOff>95250</xdr:rowOff>
    </xdr:to>
    <xdr:pic>
      <xdr:nvPicPr>
        <xdr:cNvPr id="3415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8273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2708</xdr:row>
      <xdr:rowOff>0</xdr:rowOff>
    </xdr:from>
    <xdr:to>
      <xdr:col>0</xdr:col>
      <xdr:colOff>323850</xdr:colOff>
      <xdr:row>2709</xdr:row>
      <xdr:rowOff>95250</xdr:rowOff>
    </xdr:to>
    <xdr:pic>
      <xdr:nvPicPr>
        <xdr:cNvPr id="3415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8597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2710</xdr:row>
      <xdr:rowOff>0</xdr:rowOff>
    </xdr:from>
    <xdr:to>
      <xdr:col>0</xdr:col>
      <xdr:colOff>323850</xdr:colOff>
      <xdr:row>2711</xdr:row>
      <xdr:rowOff>95250</xdr:rowOff>
    </xdr:to>
    <xdr:pic>
      <xdr:nvPicPr>
        <xdr:cNvPr id="341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8921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2712</xdr:row>
      <xdr:rowOff>0</xdr:rowOff>
    </xdr:from>
    <xdr:to>
      <xdr:col>0</xdr:col>
      <xdr:colOff>323850</xdr:colOff>
      <xdr:row>2713</xdr:row>
      <xdr:rowOff>95250</xdr:rowOff>
    </xdr:to>
    <xdr:pic>
      <xdr:nvPicPr>
        <xdr:cNvPr id="3415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9245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2714</xdr:row>
      <xdr:rowOff>0</xdr:rowOff>
    </xdr:from>
    <xdr:to>
      <xdr:col>0</xdr:col>
      <xdr:colOff>323850</xdr:colOff>
      <xdr:row>2715</xdr:row>
      <xdr:rowOff>95250</xdr:rowOff>
    </xdr:to>
    <xdr:pic>
      <xdr:nvPicPr>
        <xdr:cNvPr id="3415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9569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2716</xdr:row>
      <xdr:rowOff>0</xdr:rowOff>
    </xdr:from>
    <xdr:to>
      <xdr:col>0</xdr:col>
      <xdr:colOff>323850</xdr:colOff>
      <xdr:row>2717</xdr:row>
      <xdr:rowOff>95250</xdr:rowOff>
    </xdr:to>
    <xdr:pic>
      <xdr:nvPicPr>
        <xdr:cNvPr id="341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39893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2718</xdr:row>
      <xdr:rowOff>0</xdr:rowOff>
    </xdr:from>
    <xdr:to>
      <xdr:col>0</xdr:col>
      <xdr:colOff>323850</xdr:colOff>
      <xdr:row>2719</xdr:row>
      <xdr:rowOff>95250</xdr:rowOff>
    </xdr:to>
    <xdr:pic>
      <xdr:nvPicPr>
        <xdr:cNvPr id="3415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0216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2720</xdr:row>
      <xdr:rowOff>0</xdr:rowOff>
    </xdr:from>
    <xdr:to>
      <xdr:col>0</xdr:col>
      <xdr:colOff>323850</xdr:colOff>
      <xdr:row>2721</xdr:row>
      <xdr:rowOff>95250</xdr:rowOff>
    </xdr:to>
    <xdr:pic>
      <xdr:nvPicPr>
        <xdr:cNvPr id="3415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0540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2722</xdr:row>
      <xdr:rowOff>0</xdr:rowOff>
    </xdr:from>
    <xdr:to>
      <xdr:col>0</xdr:col>
      <xdr:colOff>323850</xdr:colOff>
      <xdr:row>2723</xdr:row>
      <xdr:rowOff>95250</xdr:rowOff>
    </xdr:to>
    <xdr:pic>
      <xdr:nvPicPr>
        <xdr:cNvPr id="3415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0864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2724</xdr:row>
      <xdr:rowOff>0</xdr:rowOff>
    </xdr:from>
    <xdr:to>
      <xdr:col>0</xdr:col>
      <xdr:colOff>323850</xdr:colOff>
      <xdr:row>2725</xdr:row>
      <xdr:rowOff>95250</xdr:rowOff>
    </xdr:to>
    <xdr:pic>
      <xdr:nvPicPr>
        <xdr:cNvPr id="3415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1188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2726</xdr:row>
      <xdr:rowOff>0</xdr:rowOff>
    </xdr:from>
    <xdr:to>
      <xdr:col>0</xdr:col>
      <xdr:colOff>323850</xdr:colOff>
      <xdr:row>2727</xdr:row>
      <xdr:rowOff>95250</xdr:rowOff>
    </xdr:to>
    <xdr:pic>
      <xdr:nvPicPr>
        <xdr:cNvPr id="3415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1512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2728</xdr:row>
      <xdr:rowOff>0</xdr:rowOff>
    </xdr:from>
    <xdr:to>
      <xdr:col>0</xdr:col>
      <xdr:colOff>323850</xdr:colOff>
      <xdr:row>2729</xdr:row>
      <xdr:rowOff>95250</xdr:rowOff>
    </xdr:to>
    <xdr:pic>
      <xdr:nvPicPr>
        <xdr:cNvPr id="3415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1836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2730</xdr:row>
      <xdr:rowOff>0</xdr:rowOff>
    </xdr:from>
    <xdr:to>
      <xdr:col>0</xdr:col>
      <xdr:colOff>323850</xdr:colOff>
      <xdr:row>2731</xdr:row>
      <xdr:rowOff>95250</xdr:rowOff>
    </xdr:to>
    <xdr:pic>
      <xdr:nvPicPr>
        <xdr:cNvPr id="3415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2160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2732</xdr:row>
      <xdr:rowOff>0</xdr:rowOff>
    </xdr:from>
    <xdr:to>
      <xdr:col>0</xdr:col>
      <xdr:colOff>323850</xdr:colOff>
      <xdr:row>2733</xdr:row>
      <xdr:rowOff>95250</xdr:rowOff>
    </xdr:to>
    <xdr:pic>
      <xdr:nvPicPr>
        <xdr:cNvPr id="3415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2483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2734</xdr:row>
      <xdr:rowOff>0</xdr:rowOff>
    </xdr:from>
    <xdr:to>
      <xdr:col>0</xdr:col>
      <xdr:colOff>323850</xdr:colOff>
      <xdr:row>2735</xdr:row>
      <xdr:rowOff>95250</xdr:rowOff>
    </xdr:to>
    <xdr:pic>
      <xdr:nvPicPr>
        <xdr:cNvPr id="3415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2807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2736</xdr:row>
      <xdr:rowOff>0</xdr:rowOff>
    </xdr:from>
    <xdr:to>
      <xdr:col>0</xdr:col>
      <xdr:colOff>323850</xdr:colOff>
      <xdr:row>2737</xdr:row>
      <xdr:rowOff>95250</xdr:rowOff>
    </xdr:to>
    <xdr:pic>
      <xdr:nvPicPr>
        <xdr:cNvPr id="3415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3131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2749</xdr:row>
      <xdr:rowOff>0</xdr:rowOff>
    </xdr:from>
    <xdr:to>
      <xdr:col>0</xdr:col>
      <xdr:colOff>323850</xdr:colOff>
      <xdr:row>2750</xdr:row>
      <xdr:rowOff>95250</xdr:rowOff>
    </xdr:to>
    <xdr:pic>
      <xdr:nvPicPr>
        <xdr:cNvPr id="3415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5236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2751</xdr:row>
      <xdr:rowOff>0</xdr:rowOff>
    </xdr:from>
    <xdr:to>
      <xdr:col>0</xdr:col>
      <xdr:colOff>323850</xdr:colOff>
      <xdr:row>2752</xdr:row>
      <xdr:rowOff>95250</xdr:rowOff>
    </xdr:to>
    <xdr:pic>
      <xdr:nvPicPr>
        <xdr:cNvPr id="3416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5560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2764</xdr:row>
      <xdr:rowOff>0</xdr:rowOff>
    </xdr:from>
    <xdr:to>
      <xdr:col>0</xdr:col>
      <xdr:colOff>323850</xdr:colOff>
      <xdr:row>2765</xdr:row>
      <xdr:rowOff>95250</xdr:rowOff>
    </xdr:to>
    <xdr:pic>
      <xdr:nvPicPr>
        <xdr:cNvPr id="3416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7665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2766</xdr:row>
      <xdr:rowOff>0</xdr:rowOff>
    </xdr:from>
    <xdr:to>
      <xdr:col>0</xdr:col>
      <xdr:colOff>323850</xdr:colOff>
      <xdr:row>2767</xdr:row>
      <xdr:rowOff>95250</xdr:rowOff>
    </xdr:to>
    <xdr:pic>
      <xdr:nvPicPr>
        <xdr:cNvPr id="3416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7989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2768</xdr:row>
      <xdr:rowOff>0</xdr:rowOff>
    </xdr:from>
    <xdr:to>
      <xdr:col>0</xdr:col>
      <xdr:colOff>323850</xdr:colOff>
      <xdr:row>2769</xdr:row>
      <xdr:rowOff>95250</xdr:rowOff>
    </xdr:to>
    <xdr:pic>
      <xdr:nvPicPr>
        <xdr:cNvPr id="3416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8313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2770</xdr:row>
      <xdr:rowOff>0</xdr:rowOff>
    </xdr:from>
    <xdr:to>
      <xdr:col>0</xdr:col>
      <xdr:colOff>323850</xdr:colOff>
      <xdr:row>2771</xdr:row>
      <xdr:rowOff>95250</xdr:rowOff>
    </xdr:to>
    <xdr:pic>
      <xdr:nvPicPr>
        <xdr:cNvPr id="3416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8637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2772</xdr:row>
      <xdr:rowOff>0</xdr:rowOff>
    </xdr:from>
    <xdr:to>
      <xdr:col>0</xdr:col>
      <xdr:colOff>323850</xdr:colOff>
      <xdr:row>2773</xdr:row>
      <xdr:rowOff>95250</xdr:rowOff>
    </xdr:to>
    <xdr:pic>
      <xdr:nvPicPr>
        <xdr:cNvPr id="3416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8960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2774</xdr:row>
      <xdr:rowOff>0</xdr:rowOff>
    </xdr:from>
    <xdr:to>
      <xdr:col>0</xdr:col>
      <xdr:colOff>323850</xdr:colOff>
      <xdr:row>2775</xdr:row>
      <xdr:rowOff>95250</xdr:rowOff>
    </xdr:to>
    <xdr:pic>
      <xdr:nvPicPr>
        <xdr:cNvPr id="3416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9284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2776</xdr:row>
      <xdr:rowOff>0</xdr:rowOff>
    </xdr:from>
    <xdr:to>
      <xdr:col>0</xdr:col>
      <xdr:colOff>323850</xdr:colOff>
      <xdr:row>2777</xdr:row>
      <xdr:rowOff>95250</xdr:rowOff>
    </xdr:to>
    <xdr:pic>
      <xdr:nvPicPr>
        <xdr:cNvPr id="3416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9608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2778</xdr:row>
      <xdr:rowOff>0</xdr:rowOff>
    </xdr:from>
    <xdr:to>
      <xdr:col>0</xdr:col>
      <xdr:colOff>323850</xdr:colOff>
      <xdr:row>2779</xdr:row>
      <xdr:rowOff>95250</xdr:rowOff>
    </xdr:to>
    <xdr:pic>
      <xdr:nvPicPr>
        <xdr:cNvPr id="3416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49932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2780</xdr:row>
      <xdr:rowOff>0</xdr:rowOff>
    </xdr:from>
    <xdr:to>
      <xdr:col>0</xdr:col>
      <xdr:colOff>323850</xdr:colOff>
      <xdr:row>2781</xdr:row>
      <xdr:rowOff>95250</xdr:rowOff>
    </xdr:to>
    <xdr:pic>
      <xdr:nvPicPr>
        <xdr:cNvPr id="3416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0256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2782</xdr:row>
      <xdr:rowOff>0</xdr:rowOff>
    </xdr:from>
    <xdr:to>
      <xdr:col>0</xdr:col>
      <xdr:colOff>323850</xdr:colOff>
      <xdr:row>2783</xdr:row>
      <xdr:rowOff>95250</xdr:rowOff>
    </xdr:to>
    <xdr:pic>
      <xdr:nvPicPr>
        <xdr:cNvPr id="3416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0580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2784</xdr:row>
      <xdr:rowOff>0</xdr:rowOff>
    </xdr:from>
    <xdr:to>
      <xdr:col>0</xdr:col>
      <xdr:colOff>323850</xdr:colOff>
      <xdr:row>2785</xdr:row>
      <xdr:rowOff>95250</xdr:rowOff>
    </xdr:to>
    <xdr:pic>
      <xdr:nvPicPr>
        <xdr:cNvPr id="3416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0903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2786</xdr:row>
      <xdr:rowOff>0</xdr:rowOff>
    </xdr:from>
    <xdr:to>
      <xdr:col>0</xdr:col>
      <xdr:colOff>323850</xdr:colOff>
      <xdr:row>2787</xdr:row>
      <xdr:rowOff>95250</xdr:rowOff>
    </xdr:to>
    <xdr:pic>
      <xdr:nvPicPr>
        <xdr:cNvPr id="3416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1227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2788</xdr:row>
      <xdr:rowOff>0</xdr:rowOff>
    </xdr:from>
    <xdr:to>
      <xdr:col>0</xdr:col>
      <xdr:colOff>323850</xdr:colOff>
      <xdr:row>2789</xdr:row>
      <xdr:rowOff>95250</xdr:rowOff>
    </xdr:to>
    <xdr:pic>
      <xdr:nvPicPr>
        <xdr:cNvPr id="3416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1551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2790</xdr:row>
      <xdr:rowOff>0</xdr:rowOff>
    </xdr:from>
    <xdr:to>
      <xdr:col>0</xdr:col>
      <xdr:colOff>323850</xdr:colOff>
      <xdr:row>2791</xdr:row>
      <xdr:rowOff>95250</xdr:rowOff>
    </xdr:to>
    <xdr:pic>
      <xdr:nvPicPr>
        <xdr:cNvPr id="3416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1875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2792</xdr:row>
      <xdr:rowOff>0</xdr:rowOff>
    </xdr:from>
    <xdr:to>
      <xdr:col>0</xdr:col>
      <xdr:colOff>323850</xdr:colOff>
      <xdr:row>2793</xdr:row>
      <xdr:rowOff>95250</xdr:rowOff>
    </xdr:to>
    <xdr:pic>
      <xdr:nvPicPr>
        <xdr:cNvPr id="3416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2199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2794</xdr:row>
      <xdr:rowOff>0</xdr:rowOff>
    </xdr:from>
    <xdr:to>
      <xdr:col>0</xdr:col>
      <xdr:colOff>323850</xdr:colOff>
      <xdr:row>2795</xdr:row>
      <xdr:rowOff>95250</xdr:rowOff>
    </xdr:to>
    <xdr:pic>
      <xdr:nvPicPr>
        <xdr:cNvPr id="3416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2523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2796</xdr:row>
      <xdr:rowOff>0</xdr:rowOff>
    </xdr:from>
    <xdr:to>
      <xdr:col>0</xdr:col>
      <xdr:colOff>323850</xdr:colOff>
      <xdr:row>2797</xdr:row>
      <xdr:rowOff>95250</xdr:rowOff>
    </xdr:to>
    <xdr:pic>
      <xdr:nvPicPr>
        <xdr:cNvPr id="3416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2847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2798</xdr:row>
      <xdr:rowOff>0</xdr:rowOff>
    </xdr:from>
    <xdr:to>
      <xdr:col>0</xdr:col>
      <xdr:colOff>323850</xdr:colOff>
      <xdr:row>2799</xdr:row>
      <xdr:rowOff>95250</xdr:rowOff>
    </xdr:to>
    <xdr:pic>
      <xdr:nvPicPr>
        <xdr:cNvPr id="3416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3170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2800</xdr:row>
      <xdr:rowOff>0</xdr:rowOff>
    </xdr:from>
    <xdr:to>
      <xdr:col>0</xdr:col>
      <xdr:colOff>323850</xdr:colOff>
      <xdr:row>2801</xdr:row>
      <xdr:rowOff>95250</xdr:rowOff>
    </xdr:to>
    <xdr:pic>
      <xdr:nvPicPr>
        <xdr:cNvPr id="3416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3494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2802</xdr:row>
      <xdr:rowOff>0</xdr:rowOff>
    </xdr:from>
    <xdr:to>
      <xdr:col>0</xdr:col>
      <xdr:colOff>323850</xdr:colOff>
      <xdr:row>2803</xdr:row>
      <xdr:rowOff>95250</xdr:rowOff>
    </xdr:to>
    <xdr:pic>
      <xdr:nvPicPr>
        <xdr:cNvPr id="3416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3818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2804</xdr:row>
      <xdr:rowOff>0</xdr:rowOff>
    </xdr:from>
    <xdr:to>
      <xdr:col>0</xdr:col>
      <xdr:colOff>323850</xdr:colOff>
      <xdr:row>2805</xdr:row>
      <xdr:rowOff>95250</xdr:rowOff>
    </xdr:to>
    <xdr:pic>
      <xdr:nvPicPr>
        <xdr:cNvPr id="3416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4142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2806</xdr:row>
      <xdr:rowOff>0</xdr:rowOff>
    </xdr:from>
    <xdr:to>
      <xdr:col>0</xdr:col>
      <xdr:colOff>323850</xdr:colOff>
      <xdr:row>2807</xdr:row>
      <xdr:rowOff>95250</xdr:rowOff>
    </xdr:to>
    <xdr:pic>
      <xdr:nvPicPr>
        <xdr:cNvPr id="3416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4466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2808</xdr:row>
      <xdr:rowOff>0</xdr:rowOff>
    </xdr:from>
    <xdr:to>
      <xdr:col>0</xdr:col>
      <xdr:colOff>323850</xdr:colOff>
      <xdr:row>2809</xdr:row>
      <xdr:rowOff>95250</xdr:rowOff>
    </xdr:to>
    <xdr:pic>
      <xdr:nvPicPr>
        <xdr:cNvPr id="3416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4790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2810</xdr:row>
      <xdr:rowOff>0</xdr:rowOff>
    </xdr:from>
    <xdr:to>
      <xdr:col>0</xdr:col>
      <xdr:colOff>323850</xdr:colOff>
      <xdr:row>2811</xdr:row>
      <xdr:rowOff>95250</xdr:rowOff>
    </xdr:to>
    <xdr:pic>
      <xdr:nvPicPr>
        <xdr:cNvPr id="3416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5114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2812</xdr:row>
      <xdr:rowOff>0</xdr:rowOff>
    </xdr:from>
    <xdr:to>
      <xdr:col>0</xdr:col>
      <xdr:colOff>323850</xdr:colOff>
      <xdr:row>2813</xdr:row>
      <xdr:rowOff>95250</xdr:rowOff>
    </xdr:to>
    <xdr:pic>
      <xdr:nvPicPr>
        <xdr:cNvPr id="3416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5437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2814</xdr:row>
      <xdr:rowOff>0</xdr:rowOff>
    </xdr:from>
    <xdr:to>
      <xdr:col>0</xdr:col>
      <xdr:colOff>323850</xdr:colOff>
      <xdr:row>2815</xdr:row>
      <xdr:rowOff>95250</xdr:rowOff>
    </xdr:to>
    <xdr:pic>
      <xdr:nvPicPr>
        <xdr:cNvPr id="3416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5761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2816</xdr:row>
      <xdr:rowOff>0</xdr:rowOff>
    </xdr:from>
    <xdr:to>
      <xdr:col>0</xdr:col>
      <xdr:colOff>323850</xdr:colOff>
      <xdr:row>2817</xdr:row>
      <xdr:rowOff>95250</xdr:rowOff>
    </xdr:to>
    <xdr:pic>
      <xdr:nvPicPr>
        <xdr:cNvPr id="3416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6085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2818</xdr:row>
      <xdr:rowOff>0</xdr:rowOff>
    </xdr:from>
    <xdr:to>
      <xdr:col>0</xdr:col>
      <xdr:colOff>323850</xdr:colOff>
      <xdr:row>2819</xdr:row>
      <xdr:rowOff>95250</xdr:rowOff>
    </xdr:to>
    <xdr:pic>
      <xdr:nvPicPr>
        <xdr:cNvPr id="3416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6409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2820</xdr:row>
      <xdr:rowOff>0</xdr:rowOff>
    </xdr:from>
    <xdr:to>
      <xdr:col>0</xdr:col>
      <xdr:colOff>323850</xdr:colOff>
      <xdr:row>2821</xdr:row>
      <xdr:rowOff>95250</xdr:rowOff>
    </xdr:to>
    <xdr:pic>
      <xdr:nvPicPr>
        <xdr:cNvPr id="3416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6733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2822</xdr:row>
      <xdr:rowOff>0</xdr:rowOff>
    </xdr:from>
    <xdr:to>
      <xdr:col>0</xdr:col>
      <xdr:colOff>323850</xdr:colOff>
      <xdr:row>2823</xdr:row>
      <xdr:rowOff>95250</xdr:rowOff>
    </xdr:to>
    <xdr:pic>
      <xdr:nvPicPr>
        <xdr:cNvPr id="3416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7057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2824</xdr:row>
      <xdr:rowOff>0</xdr:rowOff>
    </xdr:from>
    <xdr:to>
      <xdr:col>0</xdr:col>
      <xdr:colOff>323850</xdr:colOff>
      <xdr:row>2825</xdr:row>
      <xdr:rowOff>95250</xdr:rowOff>
    </xdr:to>
    <xdr:pic>
      <xdr:nvPicPr>
        <xdr:cNvPr id="341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7380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2826</xdr:row>
      <xdr:rowOff>0</xdr:rowOff>
    </xdr:from>
    <xdr:to>
      <xdr:col>0</xdr:col>
      <xdr:colOff>323850</xdr:colOff>
      <xdr:row>2827</xdr:row>
      <xdr:rowOff>95250</xdr:rowOff>
    </xdr:to>
    <xdr:pic>
      <xdr:nvPicPr>
        <xdr:cNvPr id="3416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7704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2828</xdr:row>
      <xdr:rowOff>0</xdr:rowOff>
    </xdr:from>
    <xdr:to>
      <xdr:col>0</xdr:col>
      <xdr:colOff>323850</xdr:colOff>
      <xdr:row>2829</xdr:row>
      <xdr:rowOff>95250</xdr:rowOff>
    </xdr:to>
    <xdr:pic>
      <xdr:nvPicPr>
        <xdr:cNvPr id="3416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8028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2830</xdr:row>
      <xdr:rowOff>0</xdr:rowOff>
    </xdr:from>
    <xdr:to>
      <xdr:col>0</xdr:col>
      <xdr:colOff>323850</xdr:colOff>
      <xdr:row>2831</xdr:row>
      <xdr:rowOff>95250</xdr:rowOff>
    </xdr:to>
    <xdr:pic>
      <xdr:nvPicPr>
        <xdr:cNvPr id="341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8352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2832</xdr:row>
      <xdr:rowOff>0</xdr:rowOff>
    </xdr:from>
    <xdr:to>
      <xdr:col>0</xdr:col>
      <xdr:colOff>323850</xdr:colOff>
      <xdr:row>2833</xdr:row>
      <xdr:rowOff>95250</xdr:rowOff>
    </xdr:to>
    <xdr:pic>
      <xdr:nvPicPr>
        <xdr:cNvPr id="3416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8676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2834</xdr:row>
      <xdr:rowOff>0</xdr:rowOff>
    </xdr:from>
    <xdr:to>
      <xdr:col>0</xdr:col>
      <xdr:colOff>323850</xdr:colOff>
      <xdr:row>2835</xdr:row>
      <xdr:rowOff>95250</xdr:rowOff>
    </xdr:to>
    <xdr:pic>
      <xdr:nvPicPr>
        <xdr:cNvPr id="3416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9000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2836</xdr:row>
      <xdr:rowOff>0</xdr:rowOff>
    </xdr:from>
    <xdr:to>
      <xdr:col>0</xdr:col>
      <xdr:colOff>323850</xdr:colOff>
      <xdr:row>2837</xdr:row>
      <xdr:rowOff>95250</xdr:rowOff>
    </xdr:to>
    <xdr:pic>
      <xdr:nvPicPr>
        <xdr:cNvPr id="3416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9324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2838</xdr:row>
      <xdr:rowOff>0</xdr:rowOff>
    </xdr:from>
    <xdr:to>
      <xdr:col>0</xdr:col>
      <xdr:colOff>323850</xdr:colOff>
      <xdr:row>2839</xdr:row>
      <xdr:rowOff>95250</xdr:rowOff>
    </xdr:to>
    <xdr:pic>
      <xdr:nvPicPr>
        <xdr:cNvPr id="3416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9647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2840</xdr:row>
      <xdr:rowOff>0</xdr:rowOff>
    </xdr:from>
    <xdr:to>
      <xdr:col>0</xdr:col>
      <xdr:colOff>323850</xdr:colOff>
      <xdr:row>2841</xdr:row>
      <xdr:rowOff>95250</xdr:rowOff>
    </xdr:to>
    <xdr:pic>
      <xdr:nvPicPr>
        <xdr:cNvPr id="3416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59971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2842</xdr:row>
      <xdr:rowOff>0</xdr:rowOff>
    </xdr:from>
    <xdr:to>
      <xdr:col>0</xdr:col>
      <xdr:colOff>323850</xdr:colOff>
      <xdr:row>2843</xdr:row>
      <xdr:rowOff>95250</xdr:rowOff>
    </xdr:to>
    <xdr:pic>
      <xdr:nvPicPr>
        <xdr:cNvPr id="3416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0295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2844</xdr:row>
      <xdr:rowOff>0</xdr:rowOff>
    </xdr:from>
    <xdr:to>
      <xdr:col>0</xdr:col>
      <xdr:colOff>323850</xdr:colOff>
      <xdr:row>2845</xdr:row>
      <xdr:rowOff>95250</xdr:rowOff>
    </xdr:to>
    <xdr:pic>
      <xdr:nvPicPr>
        <xdr:cNvPr id="3416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0619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2846</xdr:row>
      <xdr:rowOff>0</xdr:rowOff>
    </xdr:from>
    <xdr:to>
      <xdr:col>0</xdr:col>
      <xdr:colOff>323850</xdr:colOff>
      <xdr:row>2847</xdr:row>
      <xdr:rowOff>95250</xdr:rowOff>
    </xdr:to>
    <xdr:pic>
      <xdr:nvPicPr>
        <xdr:cNvPr id="3416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0943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2848</xdr:row>
      <xdr:rowOff>0</xdr:rowOff>
    </xdr:from>
    <xdr:to>
      <xdr:col>0</xdr:col>
      <xdr:colOff>323850</xdr:colOff>
      <xdr:row>2849</xdr:row>
      <xdr:rowOff>95250</xdr:rowOff>
    </xdr:to>
    <xdr:pic>
      <xdr:nvPicPr>
        <xdr:cNvPr id="3416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1267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2850</xdr:row>
      <xdr:rowOff>0</xdr:rowOff>
    </xdr:from>
    <xdr:to>
      <xdr:col>0</xdr:col>
      <xdr:colOff>323850</xdr:colOff>
      <xdr:row>2851</xdr:row>
      <xdr:rowOff>95250</xdr:rowOff>
    </xdr:to>
    <xdr:pic>
      <xdr:nvPicPr>
        <xdr:cNvPr id="3416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1591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2852</xdr:row>
      <xdr:rowOff>0</xdr:rowOff>
    </xdr:from>
    <xdr:to>
      <xdr:col>0</xdr:col>
      <xdr:colOff>323850</xdr:colOff>
      <xdr:row>2853</xdr:row>
      <xdr:rowOff>95250</xdr:rowOff>
    </xdr:to>
    <xdr:pic>
      <xdr:nvPicPr>
        <xdr:cNvPr id="3416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1914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2854</xdr:row>
      <xdr:rowOff>0</xdr:rowOff>
    </xdr:from>
    <xdr:to>
      <xdr:col>0</xdr:col>
      <xdr:colOff>323850</xdr:colOff>
      <xdr:row>2855</xdr:row>
      <xdr:rowOff>95250</xdr:rowOff>
    </xdr:to>
    <xdr:pic>
      <xdr:nvPicPr>
        <xdr:cNvPr id="3416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2238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2856</xdr:row>
      <xdr:rowOff>0</xdr:rowOff>
    </xdr:from>
    <xdr:to>
      <xdr:col>0</xdr:col>
      <xdr:colOff>323850</xdr:colOff>
      <xdr:row>2857</xdr:row>
      <xdr:rowOff>95250</xdr:rowOff>
    </xdr:to>
    <xdr:pic>
      <xdr:nvPicPr>
        <xdr:cNvPr id="3416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2562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2858</xdr:row>
      <xdr:rowOff>0</xdr:rowOff>
    </xdr:from>
    <xdr:to>
      <xdr:col>0</xdr:col>
      <xdr:colOff>323850</xdr:colOff>
      <xdr:row>2859</xdr:row>
      <xdr:rowOff>95250</xdr:rowOff>
    </xdr:to>
    <xdr:pic>
      <xdr:nvPicPr>
        <xdr:cNvPr id="3416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2886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2860</xdr:row>
      <xdr:rowOff>0</xdr:rowOff>
    </xdr:from>
    <xdr:to>
      <xdr:col>0</xdr:col>
      <xdr:colOff>323850</xdr:colOff>
      <xdr:row>2861</xdr:row>
      <xdr:rowOff>95250</xdr:rowOff>
    </xdr:to>
    <xdr:pic>
      <xdr:nvPicPr>
        <xdr:cNvPr id="3416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3210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2862</xdr:row>
      <xdr:rowOff>0</xdr:rowOff>
    </xdr:from>
    <xdr:to>
      <xdr:col>0</xdr:col>
      <xdr:colOff>323850</xdr:colOff>
      <xdr:row>2863</xdr:row>
      <xdr:rowOff>95250</xdr:rowOff>
    </xdr:to>
    <xdr:pic>
      <xdr:nvPicPr>
        <xdr:cNvPr id="3416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3534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2864</xdr:row>
      <xdr:rowOff>0</xdr:rowOff>
    </xdr:from>
    <xdr:to>
      <xdr:col>0</xdr:col>
      <xdr:colOff>323850</xdr:colOff>
      <xdr:row>2865</xdr:row>
      <xdr:rowOff>95250</xdr:rowOff>
    </xdr:to>
    <xdr:pic>
      <xdr:nvPicPr>
        <xdr:cNvPr id="3416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3857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2866</xdr:row>
      <xdr:rowOff>0</xdr:rowOff>
    </xdr:from>
    <xdr:to>
      <xdr:col>0</xdr:col>
      <xdr:colOff>323850</xdr:colOff>
      <xdr:row>2867</xdr:row>
      <xdr:rowOff>95250</xdr:rowOff>
    </xdr:to>
    <xdr:pic>
      <xdr:nvPicPr>
        <xdr:cNvPr id="3416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4181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2868</xdr:row>
      <xdr:rowOff>0</xdr:rowOff>
    </xdr:from>
    <xdr:to>
      <xdr:col>0</xdr:col>
      <xdr:colOff>323850</xdr:colOff>
      <xdr:row>2869</xdr:row>
      <xdr:rowOff>95250</xdr:rowOff>
    </xdr:to>
    <xdr:pic>
      <xdr:nvPicPr>
        <xdr:cNvPr id="3416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4505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2870</xdr:row>
      <xdr:rowOff>0</xdr:rowOff>
    </xdr:from>
    <xdr:to>
      <xdr:col>0</xdr:col>
      <xdr:colOff>323850</xdr:colOff>
      <xdr:row>2871</xdr:row>
      <xdr:rowOff>95250</xdr:rowOff>
    </xdr:to>
    <xdr:pic>
      <xdr:nvPicPr>
        <xdr:cNvPr id="3416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4829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2872</xdr:row>
      <xdr:rowOff>0</xdr:rowOff>
    </xdr:from>
    <xdr:to>
      <xdr:col>0</xdr:col>
      <xdr:colOff>323850</xdr:colOff>
      <xdr:row>2873</xdr:row>
      <xdr:rowOff>95250</xdr:rowOff>
    </xdr:to>
    <xdr:pic>
      <xdr:nvPicPr>
        <xdr:cNvPr id="3416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5153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2874</xdr:row>
      <xdr:rowOff>0</xdr:rowOff>
    </xdr:from>
    <xdr:to>
      <xdr:col>0</xdr:col>
      <xdr:colOff>323850</xdr:colOff>
      <xdr:row>2875</xdr:row>
      <xdr:rowOff>95250</xdr:rowOff>
    </xdr:to>
    <xdr:pic>
      <xdr:nvPicPr>
        <xdr:cNvPr id="3416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5477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2876</xdr:row>
      <xdr:rowOff>0</xdr:rowOff>
    </xdr:from>
    <xdr:to>
      <xdr:col>0</xdr:col>
      <xdr:colOff>323850</xdr:colOff>
      <xdr:row>2877</xdr:row>
      <xdr:rowOff>95250</xdr:rowOff>
    </xdr:to>
    <xdr:pic>
      <xdr:nvPicPr>
        <xdr:cNvPr id="3416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5801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2878</xdr:row>
      <xdr:rowOff>0</xdr:rowOff>
    </xdr:from>
    <xdr:to>
      <xdr:col>0</xdr:col>
      <xdr:colOff>323850</xdr:colOff>
      <xdr:row>2879</xdr:row>
      <xdr:rowOff>95250</xdr:rowOff>
    </xdr:to>
    <xdr:pic>
      <xdr:nvPicPr>
        <xdr:cNvPr id="3416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6124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2880</xdr:row>
      <xdr:rowOff>0</xdr:rowOff>
    </xdr:from>
    <xdr:to>
      <xdr:col>0</xdr:col>
      <xdr:colOff>323850</xdr:colOff>
      <xdr:row>2881</xdr:row>
      <xdr:rowOff>95250</xdr:rowOff>
    </xdr:to>
    <xdr:pic>
      <xdr:nvPicPr>
        <xdr:cNvPr id="3416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6448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2882</xdr:row>
      <xdr:rowOff>0</xdr:rowOff>
    </xdr:from>
    <xdr:to>
      <xdr:col>0</xdr:col>
      <xdr:colOff>323850</xdr:colOff>
      <xdr:row>2883</xdr:row>
      <xdr:rowOff>95250</xdr:rowOff>
    </xdr:to>
    <xdr:pic>
      <xdr:nvPicPr>
        <xdr:cNvPr id="3416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6772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2884</xdr:row>
      <xdr:rowOff>0</xdr:rowOff>
    </xdr:from>
    <xdr:to>
      <xdr:col>0</xdr:col>
      <xdr:colOff>323850</xdr:colOff>
      <xdr:row>2885</xdr:row>
      <xdr:rowOff>95250</xdr:rowOff>
    </xdr:to>
    <xdr:pic>
      <xdr:nvPicPr>
        <xdr:cNvPr id="3416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7096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2886</xdr:row>
      <xdr:rowOff>0</xdr:rowOff>
    </xdr:from>
    <xdr:to>
      <xdr:col>0</xdr:col>
      <xdr:colOff>323850</xdr:colOff>
      <xdr:row>2887</xdr:row>
      <xdr:rowOff>95250</xdr:rowOff>
    </xdr:to>
    <xdr:pic>
      <xdr:nvPicPr>
        <xdr:cNvPr id="3416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7420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2888</xdr:row>
      <xdr:rowOff>0</xdr:rowOff>
    </xdr:from>
    <xdr:to>
      <xdr:col>0</xdr:col>
      <xdr:colOff>323850</xdr:colOff>
      <xdr:row>2889</xdr:row>
      <xdr:rowOff>95250</xdr:rowOff>
    </xdr:to>
    <xdr:pic>
      <xdr:nvPicPr>
        <xdr:cNvPr id="3416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7744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2890</xdr:row>
      <xdr:rowOff>0</xdr:rowOff>
    </xdr:from>
    <xdr:to>
      <xdr:col>0</xdr:col>
      <xdr:colOff>323850</xdr:colOff>
      <xdr:row>2891</xdr:row>
      <xdr:rowOff>95250</xdr:rowOff>
    </xdr:to>
    <xdr:pic>
      <xdr:nvPicPr>
        <xdr:cNvPr id="3416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8068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2892</xdr:row>
      <xdr:rowOff>0</xdr:rowOff>
    </xdr:from>
    <xdr:to>
      <xdr:col>0</xdr:col>
      <xdr:colOff>323850</xdr:colOff>
      <xdr:row>2893</xdr:row>
      <xdr:rowOff>95250</xdr:rowOff>
    </xdr:to>
    <xdr:pic>
      <xdr:nvPicPr>
        <xdr:cNvPr id="3416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8391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2894</xdr:row>
      <xdr:rowOff>0</xdr:rowOff>
    </xdr:from>
    <xdr:to>
      <xdr:col>0</xdr:col>
      <xdr:colOff>323850</xdr:colOff>
      <xdr:row>2895</xdr:row>
      <xdr:rowOff>95250</xdr:rowOff>
    </xdr:to>
    <xdr:pic>
      <xdr:nvPicPr>
        <xdr:cNvPr id="3416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8715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2896</xdr:row>
      <xdr:rowOff>0</xdr:rowOff>
    </xdr:from>
    <xdr:to>
      <xdr:col>0</xdr:col>
      <xdr:colOff>323850</xdr:colOff>
      <xdr:row>2897</xdr:row>
      <xdr:rowOff>95250</xdr:rowOff>
    </xdr:to>
    <xdr:pic>
      <xdr:nvPicPr>
        <xdr:cNvPr id="3416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9039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2898</xdr:row>
      <xdr:rowOff>0</xdr:rowOff>
    </xdr:from>
    <xdr:to>
      <xdr:col>0</xdr:col>
      <xdr:colOff>323850</xdr:colOff>
      <xdr:row>2899</xdr:row>
      <xdr:rowOff>95250</xdr:rowOff>
    </xdr:to>
    <xdr:pic>
      <xdr:nvPicPr>
        <xdr:cNvPr id="3416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9363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2900</xdr:row>
      <xdr:rowOff>0</xdr:rowOff>
    </xdr:from>
    <xdr:to>
      <xdr:col>0</xdr:col>
      <xdr:colOff>323850</xdr:colOff>
      <xdr:row>2901</xdr:row>
      <xdr:rowOff>95250</xdr:rowOff>
    </xdr:to>
    <xdr:pic>
      <xdr:nvPicPr>
        <xdr:cNvPr id="3416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69687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2902</xdr:row>
      <xdr:rowOff>0</xdr:rowOff>
    </xdr:from>
    <xdr:to>
      <xdr:col>0</xdr:col>
      <xdr:colOff>323850</xdr:colOff>
      <xdr:row>2903</xdr:row>
      <xdr:rowOff>95250</xdr:rowOff>
    </xdr:to>
    <xdr:pic>
      <xdr:nvPicPr>
        <xdr:cNvPr id="3416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0011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2904</xdr:row>
      <xdr:rowOff>0</xdr:rowOff>
    </xdr:from>
    <xdr:to>
      <xdr:col>0</xdr:col>
      <xdr:colOff>323850</xdr:colOff>
      <xdr:row>2905</xdr:row>
      <xdr:rowOff>95250</xdr:rowOff>
    </xdr:to>
    <xdr:pic>
      <xdr:nvPicPr>
        <xdr:cNvPr id="3416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0334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2906</xdr:row>
      <xdr:rowOff>0</xdr:rowOff>
    </xdr:from>
    <xdr:to>
      <xdr:col>0</xdr:col>
      <xdr:colOff>323850</xdr:colOff>
      <xdr:row>2907</xdr:row>
      <xdr:rowOff>95250</xdr:rowOff>
    </xdr:to>
    <xdr:pic>
      <xdr:nvPicPr>
        <xdr:cNvPr id="3416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0658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2908</xdr:row>
      <xdr:rowOff>0</xdr:rowOff>
    </xdr:from>
    <xdr:to>
      <xdr:col>0</xdr:col>
      <xdr:colOff>323850</xdr:colOff>
      <xdr:row>2909</xdr:row>
      <xdr:rowOff>95250</xdr:rowOff>
    </xdr:to>
    <xdr:pic>
      <xdr:nvPicPr>
        <xdr:cNvPr id="3416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0982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2910</xdr:row>
      <xdr:rowOff>0</xdr:rowOff>
    </xdr:from>
    <xdr:to>
      <xdr:col>0</xdr:col>
      <xdr:colOff>323850</xdr:colOff>
      <xdr:row>2911</xdr:row>
      <xdr:rowOff>95250</xdr:rowOff>
    </xdr:to>
    <xdr:pic>
      <xdr:nvPicPr>
        <xdr:cNvPr id="3416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1306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2912</xdr:row>
      <xdr:rowOff>0</xdr:rowOff>
    </xdr:from>
    <xdr:to>
      <xdr:col>0</xdr:col>
      <xdr:colOff>323850</xdr:colOff>
      <xdr:row>2913</xdr:row>
      <xdr:rowOff>95250</xdr:rowOff>
    </xdr:to>
    <xdr:pic>
      <xdr:nvPicPr>
        <xdr:cNvPr id="3416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1630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2914</xdr:row>
      <xdr:rowOff>0</xdr:rowOff>
    </xdr:from>
    <xdr:to>
      <xdr:col>0</xdr:col>
      <xdr:colOff>323850</xdr:colOff>
      <xdr:row>2915</xdr:row>
      <xdr:rowOff>95250</xdr:rowOff>
    </xdr:to>
    <xdr:pic>
      <xdr:nvPicPr>
        <xdr:cNvPr id="3416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1954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2916</xdr:row>
      <xdr:rowOff>0</xdr:rowOff>
    </xdr:from>
    <xdr:to>
      <xdr:col>0</xdr:col>
      <xdr:colOff>323850</xdr:colOff>
      <xdr:row>2917</xdr:row>
      <xdr:rowOff>95250</xdr:rowOff>
    </xdr:to>
    <xdr:pic>
      <xdr:nvPicPr>
        <xdr:cNvPr id="3416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2278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2918</xdr:row>
      <xdr:rowOff>0</xdr:rowOff>
    </xdr:from>
    <xdr:to>
      <xdr:col>0</xdr:col>
      <xdr:colOff>323850</xdr:colOff>
      <xdr:row>2919</xdr:row>
      <xdr:rowOff>95250</xdr:rowOff>
    </xdr:to>
    <xdr:pic>
      <xdr:nvPicPr>
        <xdr:cNvPr id="3416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2601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2920</xdr:row>
      <xdr:rowOff>0</xdr:rowOff>
    </xdr:from>
    <xdr:to>
      <xdr:col>0</xdr:col>
      <xdr:colOff>323850</xdr:colOff>
      <xdr:row>2921</xdr:row>
      <xdr:rowOff>95250</xdr:rowOff>
    </xdr:to>
    <xdr:pic>
      <xdr:nvPicPr>
        <xdr:cNvPr id="341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2925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2922</xdr:row>
      <xdr:rowOff>0</xdr:rowOff>
    </xdr:from>
    <xdr:to>
      <xdr:col>0</xdr:col>
      <xdr:colOff>323850</xdr:colOff>
      <xdr:row>2923</xdr:row>
      <xdr:rowOff>95250</xdr:rowOff>
    </xdr:to>
    <xdr:pic>
      <xdr:nvPicPr>
        <xdr:cNvPr id="3416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3249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2924</xdr:row>
      <xdr:rowOff>0</xdr:rowOff>
    </xdr:from>
    <xdr:to>
      <xdr:col>0</xdr:col>
      <xdr:colOff>323850</xdr:colOff>
      <xdr:row>2925</xdr:row>
      <xdr:rowOff>95250</xdr:rowOff>
    </xdr:to>
    <xdr:pic>
      <xdr:nvPicPr>
        <xdr:cNvPr id="3416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3573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2926</xdr:row>
      <xdr:rowOff>0</xdr:rowOff>
    </xdr:from>
    <xdr:to>
      <xdr:col>0</xdr:col>
      <xdr:colOff>323850</xdr:colOff>
      <xdr:row>2927</xdr:row>
      <xdr:rowOff>95250</xdr:rowOff>
    </xdr:to>
    <xdr:pic>
      <xdr:nvPicPr>
        <xdr:cNvPr id="341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3897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2928</xdr:row>
      <xdr:rowOff>0</xdr:rowOff>
    </xdr:from>
    <xdr:to>
      <xdr:col>0</xdr:col>
      <xdr:colOff>323850</xdr:colOff>
      <xdr:row>2929</xdr:row>
      <xdr:rowOff>95250</xdr:rowOff>
    </xdr:to>
    <xdr:pic>
      <xdr:nvPicPr>
        <xdr:cNvPr id="3416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4221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2930</xdr:row>
      <xdr:rowOff>0</xdr:rowOff>
    </xdr:from>
    <xdr:to>
      <xdr:col>0</xdr:col>
      <xdr:colOff>323850</xdr:colOff>
      <xdr:row>2931</xdr:row>
      <xdr:rowOff>95250</xdr:rowOff>
    </xdr:to>
    <xdr:pic>
      <xdr:nvPicPr>
        <xdr:cNvPr id="3416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4545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2932</xdr:row>
      <xdr:rowOff>0</xdr:rowOff>
    </xdr:from>
    <xdr:to>
      <xdr:col>0</xdr:col>
      <xdr:colOff>323850</xdr:colOff>
      <xdr:row>2933</xdr:row>
      <xdr:rowOff>95250</xdr:rowOff>
    </xdr:to>
    <xdr:pic>
      <xdr:nvPicPr>
        <xdr:cNvPr id="3416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4868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2934</xdr:row>
      <xdr:rowOff>0</xdr:rowOff>
    </xdr:from>
    <xdr:to>
      <xdr:col>0</xdr:col>
      <xdr:colOff>323850</xdr:colOff>
      <xdr:row>2935</xdr:row>
      <xdr:rowOff>95250</xdr:rowOff>
    </xdr:to>
    <xdr:pic>
      <xdr:nvPicPr>
        <xdr:cNvPr id="3416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5192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2936</xdr:row>
      <xdr:rowOff>0</xdr:rowOff>
    </xdr:from>
    <xdr:to>
      <xdr:col>0</xdr:col>
      <xdr:colOff>323850</xdr:colOff>
      <xdr:row>2937</xdr:row>
      <xdr:rowOff>95250</xdr:rowOff>
    </xdr:to>
    <xdr:pic>
      <xdr:nvPicPr>
        <xdr:cNvPr id="3416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5516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2938</xdr:row>
      <xdr:rowOff>0</xdr:rowOff>
    </xdr:from>
    <xdr:to>
      <xdr:col>0</xdr:col>
      <xdr:colOff>323850</xdr:colOff>
      <xdr:row>2939</xdr:row>
      <xdr:rowOff>95250</xdr:rowOff>
    </xdr:to>
    <xdr:pic>
      <xdr:nvPicPr>
        <xdr:cNvPr id="3416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5840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2940</xdr:row>
      <xdr:rowOff>0</xdr:rowOff>
    </xdr:from>
    <xdr:to>
      <xdr:col>0</xdr:col>
      <xdr:colOff>323850</xdr:colOff>
      <xdr:row>2941</xdr:row>
      <xdr:rowOff>95250</xdr:rowOff>
    </xdr:to>
    <xdr:pic>
      <xdr:nvPicPr>
        <xdr:cNvPr id="3416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6164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2942</xdr:row>
      <xdr:rowOff>0</xdr:rowOff>
    </xdr:from>
    <xdr:to>
      <xdr:col>0</xdr:col>
      <xdr:colOff>323850</xdr:colOff>
      <xdr:row>2943</xdr:row>
      <xdr:rowOff>95250</xdr:rowOff>
    </xdr:to>
    <xdr:pic>
      <xdr:nvPicPr>
        <xdr:cNvPr id="3416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6488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2944</xdr:row>
      <xdr:rowOff>0</xdr:rowOff>
    </xdr:from>
    <xdr:to>
      <xdr:col>0</xdr:col>
      <xdr:colOff>323850</xdr:colOff>
      <xdr:row>2945</xdr:row>
      <xdr:rowOff>95250</xdr:rowOff>
    </xdr:to>
    <xdr:pic>
      <xdr:nvPicPr>
        <xdr:cNvPr id="3416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6811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2946</xdr:row>
      <xdr:rowOff>0</xdr:rowOff>
    </xdr:from>
    <xdr:to>
      <xdr:col>0</xdr:col>
      <xdr:colOff>323850</xdr:colOff>
      <xdr:row>2947</xdr:row>
      <xdr:rowOff>95250</xdr:rowOff>
    </xdr:to>
    <xdr:pic>
      <xdr:nvPicPr>
        <xdr:cNvPr id="3416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7135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2948</xdr:row>
      <xdr:rowOff>0</xdr:rowOff>
    </xdr:from>
    <xdr:to>
      <xdr:col>0</xdr:col>
      <xdr:colOff>323850</xdr:colOff>
      <xdr:row>2949</xdr:row>
      <xdr:rowOff>95250</xdr:rowOff>
    </xdr:to>
    <xdr:pic>
      <xdr:nvPicPr>
        <xdr:cNvPr id="3416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7459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2950</xdr:row>
      <xdr:rowOff>0</xdr:rowOff>
    </xdr:from>
    <xdr:to>
      <xdr:col>0</xdr:col>
      <xdr:colOff>323850</xdr:colOff>
      <xdr:row>2951</xdr:row>
      <xdr:rowOff>95250</xdr:rowOff>
    </xdr:to>
    <xdr:pic>
      <xdr:nvPicPr>
        <xdr:cNvPr id="3416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7783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2952</xdr:row>
      <xdr:rowOff>0</xdr:rowOff>
    </xdr:from>
    <xdr:to>
      <xdr:col>0</xdr:col>
      <xdr:colOff>323850</xdr:colOff>
      <xdr:row>2953</xdr:row>
      <xdr:rowOff>95250</xdr:rowOff>
    </xdr:to>
    <xdr:pic>
      <xdr:nvPicPr>
        <xdr:cNvPr id="3416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8107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2954</xdr:row>
      <xdr:rowOff>0</xdr:rowOff>
    </xdr:from>
    <xdr:to>
      <xdr:col>0</xdr:col>
      <xdr:colOff>323850</xdr:colOff>
      <xdr:row>2955</xdr:row>
      <xdr:rowOff>95250</xdr:rowOff>
    </xdr:to>
    <xdr:pic>
      <xdr:nvPicPr>
        <xdr:cNvPr id="3416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8431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2956</xdr:row>
      <xdr:rowOff>0</xdr:rowOff>
    </xdr:from>
    <xdr:to>
      <xdr:col>0</xdr:col>
      <xdr:colOff>323850</xdr:colOff>
      <xdr:row>2957</xdr:row>
      <xdr:rowOff>95250</xdr:rowOff>
    </xdr:to>
    <xdr:pic>
      <xdr:nvPicPr>
        <xdr:cNvPr id="3416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8755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2958</xdr:row>
      <xdr:rowOff>0</xdr:rowOff>
    </xdr:from>
    <xdr:to>
      <xdr:col>0</xdr:col>
      <xdr:colOff>323850</xdr:colOff>
      <xdr:row>2959</xdr:row>
      <xdr:rowOff>95250</xdr:rowOff>
    </xdr:to>
    <xdr:pic>
      <xdr:nvPicPr>
        <xdr:cNvPr id="3416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9078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2960</xdr:row>
      <xdr:rowOff>0</xdr:rowOff>
    </xdr:from>
    <xdr:to>
      <xdr:col>0</xdr:col>
      <xdr:colOff>323850</xdr:colOff>
      <xdr:row>2961</xdr:row>
      <xdr:rowOff>95250</xdr:rowOff>
    </xdr:to>
    <xdr:pic>
      <xdr:nvPicPr>
        <xdr:cNvPr id="3416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9402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2962</xdr:row>
      <xdr:rowOff>0</xdr:rowOff>
    </xdr:from>
    <xdr:to>
      <xdr:col>0</xdr:col>
      <xdr:colOff>323850</xdr:colOff>
      <xdr:row>2963</xdr:row>
      <xdr:rowOff>95250</xdr:rowOff>
    </xdr:to>
    <xdr:pic>
      <xdr:nvPicPr>
        <xdr:cNvPr id="3417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9726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2964</xdr:row>
      <xdr:rowOff>0</xdr:rowOff>
    </xdr:from>
    <xdr:to>
      <xdr:col>0</xdr:col>
      <xdr:colOff>323850</xdr:colOff>
      <xdr:row>2965</xdr:row>
      <xdr:rowOff>95250</xdr:rowOff>
    </xdr:to>
    <xdr:pic>
      <xdr:nvPicPr>
        <xdr:cNvPr id="3417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0050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2966</xdr:row>
      <xdr:rowOff>0</xdr:rowOff>
    </xdr:from>
    <xdr:to>
      <xdr:col>0</xdr:col>
      <xdr:colOff>323850</xdr:colOff>
      <xdr:row>2967</xdr:row>
      <xdr:rowOff>95250</xdr:rowOff>
    </xdr:to>
    <xdr:pic>
      <xdr:nvPicPr>
        <xdr:cNvPr id="3417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0374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2968</xdr:row>
      <xdr:rowOff>0</xdr:rowOff>
    </xdr:from>
    <xdr:to>
      <xdr:col>0</xdr:col>
      <xdr:colOff>323850</xdr:colOff>
      <xdr:row>2969</xdr:row>
      <xdr:rowOff>95250</xdr:rowOff>
    </xdr:to>
    <xdr:pic>
      <xdr:nvPicPr>
        <xdr:cNvPr id="3417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0698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2970</xdr:row>
      <xdr:rowOff>0</xdr:rowOff>
    </xdr:from>
    <xdr:to>
      <xdr:col>0</xdr:col>
      <xdr:colOff>323850</xdr:colOff>
      <xdr:row>2971</xdr:row>
      <xdr:rowOff>95250</xdr:rowOff>
    </xdr:to>
    <xdr:pic>
      <xdr:nvPicPr>
        <xdr:cNvPr id="3417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1022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2972</xdr:row>
      <xdr:rowOff>0</xdr:rowOff>
    </xdr:from>
    <xdr:to>
      <xdr:col>0</xdr:col>
      <xdr:colOff>323850</xdr:colOff>
      <xdr:row>2973</xdr:row>
      <xdr:rowOff>95250</xdr:rowOff>
    </xdr:to>
    <xdr:pic>
      <xdr:nvPicPr>
        <xdr:cNvPr id="3417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1345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2974</xdr:row>
      <xdr:rowOff>0</xdr:rowOff>
    </xdr:from>
    <xdr:to>
      <xdr:col>0</xdr:col>
      <xdr:colOff>323850</xdr:colOff>
      <xdr:row>2975</xdr:row>
      <xdr:rowOff>95250</xdr:rowOff>
    </xdr:to>
    <xdr:pic>
      <xdr:nvPicPr>
        <xdr:cNvPr id="3417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1669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2976</xdr:row>
      <xdr:rowOff>0</xdr:rowOff>
    </xdr:from>
    <xdr:to>
      <xdr:col>0</xdr:col>
      <xdr:colOff>323850</xdr:colOff>
      <xdr:row>2977</xdr:row>
      <xdr:rowOff>95250</xdr:rowOff>
    </xdr:to>
    <xdr:pic>
      <xdr:nvPicPr>
        <xdr:cNvPr id="3417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1993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2978</xdr:row>
      <xdr:rowOff>0</xdr:rowOff>
    </xdr:from>
    <xdr:to>
      <xdr:col>0</xdr:col>
      <xdr:colOff>323850</xdr:colOff>
      <xdr:row>2979</xdr:row>
      <xdr:rowOff>95250</xdr:rowOff>
    </xdr:to>
    <xdr:pic>
      <xdr:nvPicPr>
        <xdr:cNvPr id="3417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2317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2980</xdr:row>
      <xdr:rowOff>0</xdr:rowOff>
    </xdr:from>
    <xdr:to>
      <xdr:col>0</xdr:col>
      <xdr:colOff>323850</xdr:colOff>
      <xdr:row>2981</xdr:row>
      <xdr:rowOff>95250</xdr:rowOff>
    </xdr:to>
    <xdr:pic>
      <xdr:nvPicPr>
        <xdr:cNvPr id="3417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2641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2982</xdr:row>
      <xdr:rowOff>0</xdr:rowOff>
    </xdr:from>
    <xdr:to>
      <xdr:col>0</xdr:col>
      <xdr:colOff>323850</xdr:colOff>
      <xdr:row>2983</xdr:row>
      <xdr:rowOff>95250</xdr:rowOff>
    </xdr:to>
    <xdr:pic>
      <xdr:nvPicPr>
        <xdr:cNvPr id="3417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2965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2984</xdr:row>
      <xdr:rowOff>0</xdr:rowOff>
    </xdr:from>
    <xdr:to>
      <xdr:col>0</xdr:col>
      <xdr:colOff>323850</xdr:colOff>
      <xdr:row>2985</xdr:row>
      <xdr:rowOff>95250</xdr:rowOff>
    </xdr:to>
    <xdr:pic>
      <xdr:nvPicPr>
        <xdr:cNvPr id="3417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3288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2986</xdr:row>
      <xdr:rowOff>0</xdr:rowOff>
    </xdr:from>
    <xdr:to>
      <xdr:col>0</xdr:col>
      <xdr:colOff>323850</xdr:colOff>
      <xdr:row>2987</xdr:row>
      <xdr:rowOff>95250</xdr:rowOff>
    </xdr:to>
    <xdr:pic>
      <xdr:nvPicPr>
        <xdr:cNvPr id="3417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3612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2988</xdr:row>
      <xdr:rowOff>0</xdr:rowOff>
    </xdr:from>
    <xdr:to>
      <xdr:col>0</xdr:col>
      <xdr:colOff>323850</xdr:colOff>
      <xdr:row>2989</xdr:row>
      <xdr:rowOff>95250</xdr:rowOff>
    </xdr:to>
    <xdr:pic>
      <xdr:nvPicPr>
        <xdr:cNvPr id="3417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3936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2990</xdr:row>
      <xdr:rowOff>0</xdr:rowOff>
    </xdr:from>
    <xdr:to>
      <xdr:col>0</xdr:col>
      <xdr:colOff>323850</xdr:colOff>
      <xdr:row>2991</xdr:row>
      <xdr:rowOff>95250</xdr:rowOff>
    </xdr:to>
    <xdr:pic>
      <xdr:nvPicPr>
        <xdr:cNvPr id="3417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4260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2992</xdr:row>
      <xdr:rowOff>0</xdr:rowOff>
    </xdr:from>
    <xdr:to>
      <xdr:col>0</xdr:col>
      <xdr:colOff>323850</xdr:colOff>
      <xdr:row>2993</xdr:row>
      <xdr:rowOff>95250</xdr:rowOff>
    </xdr:to>
    <xdr:pic>
      <xdr:nvPicPr>
        <xdr:cNvPr id="3417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4584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2994</xdr:row>
      <xdr:rowOff>0</xdr:rowOff>
    </xdr:from>
    <xdr:to>
      <xdr:col>0</xdr:col>
      <xdr:colOff>323850</xdr:colOff>
      <xdr:row>2995</xdr:row>
      <xdr:rowOff>95250</xdr:rowOff>
    </xdr:to>
    <xdr:pic>
      <xdr:nvPicPr>
        <xdr:cNvPr id="3417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4908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2996</xdr:row>
      <xdr:rowOff>0</xdr:rowOff>
    </xdr:from>
    <xdr:to>
      <xdr:col>0</xdr:col>
      <xdr:colOff>323850</xdr:colOff>
      <xdr:row>2997</xdr:row>
      <xdr:rowOff>95250</xdr:rowOff>
    </xdr:to>
    <xdr:pic>
      <xdr:nvPicPr>
        <xdr:cNvPr id="3417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5232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2998</xdr:row>
      <xdr:rowOff>0</xdr:rowOff>
    </xdr:from>
    <xdr:to>
      <xdr:col>0</xdr:col>
      <xdr:colOff>323850</xdr:colOff>
      <xdr:row>2999</xdr:row>
      <xdr:rowOff>95250</xdr:rowOff>
    </xdr:to>
    <xdr:pic>
      <xdr:nvPicPr>
        <xdr:cNvPr id="3417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5555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3000</xdr:row>
      <xdr:rowOff>0</xdr:rowOff>
    </xdr:from>
    <xdr:to>
      <xdr:col>0</xdr:col>
      <xdr:colOff>323850</xdr:colOff>
      <xdr:row>3001</xdr:row>
      <xdr:rowOff>95250</xdr:rowOff>
    </xdr:to>
    <xdr:pic>
      <xdr:nvPicPr>
        <xdr:cNvPr id="3417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5879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3002</xdr:row>
      <xdr:rowOff>0</xdr:rowOff>
    </xdr:from>
    <xdr:to>
      <xdr:col>0</xdr:col>
      <xdr:colOff>323850</xdr:colOff>
      <xdr:row>3003</xdr:row>
      <xdr:rowOff>95250</xdr:rowOff>
    </xdr:to>
    <xdr:pic>
      <xdr:nvPicPr>
        <xdr:cNvPr id="3417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6203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3004</xdr:row>
      <xdr:rowOff>0</xdr:rowOff>
    </xdr:from>
    <xdr:to>
      <xdr:col>0</xdr:col>
      <xdr:colOff>323850</xdr:colOff>
      <xdr:row>3005</xdr:row>
      <xdr:rowOff>95250</xdr:rowOff>
    </xdr:to>
    <xdr:pic>
      <xdr:nvPicPr>
        <xdr:cNvPr id="341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6527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3006</xdr:row>
      <xdr:rowOff>0</xdr:rowOff>
    </xdr:from>
    <xdr:to>
      <xdr:col>0</xdr:col>
      <xdr:colOff>323850</xdr:colOff>
      <xdr:row>3007</xdr:row>
      <xdr:rowOff>95250</xdr:rowOff>
    </xdr:to>
    <xdr:pic>
      <xdr:nvPicPr>
        <xdr:cNvPr id="3417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6851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3008</xdr:row>
      <xdr:rowOff>0</xdr:rowOff>
    </xdr:from>
    <xdr:to>
      <xdr:col>0</xdr:col>
      <xdr:colOff>323850</xdr:colOff>
      <xdr:row>3009</xdr:row>
      <xdr:rowOff>95250</xdr:rowOff>
    </xdr:to>
    <xdr:pic>
      <xdr:nvPicPr>
        <xdr:cNvPr id="3417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7175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3010</xdr:row>
      <xdr:rowOff>0</xdr:rowOff>
    </xdr:from>
    <xdr:to>
      <xdr:col>0</xdr:col>
      <xdr:colOff>323850</xdr:colOff>
      <xdr:row>3011</xdr:row>
      <xdr:rowOff>95250</xdr:rowOff>
    </xdr:to>
    <xdr:pic>
      <xdr:nvPicPr>
        <xdr:cNvPr id="3417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7499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3012</xdr:row>
      <xdr:rowOff>0</xdr:rowOff>
    </xdr:from>
    <xdr:to>
      <xdr:col>0</xdr:col>
      <xdr:colOff>323850</xdr:colOff>
      <xdr:row>3013</xdr:row>
      <xdr:rowOff>95250</xdr:rowOff>
    </xdr:to>
    <xdr:pic>
      <xdr:nvPicPr>
        <xdr:cNvPr id="3417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7822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3014</xdr:row>
      <xdr:rowOff>0</xdr:rowOff>
    </xdr:from>
    <xdr:to>
      <xdr:col>0</xdr:col>
      <xdr:colOff>323850</xdr:colOff>
      <xdr:row>3015</xdr:row>
      <xdr:rowOff>95250</xdr:rowOff>
    </xdr:to>
    <xdr:pic>
      <xdr:nvPicPr>
        <xdr:cNvPr id="3417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8146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3016</xdr:row>
      <xdr:rowOff>0</xdr:rowOff>
    </xdr:from>
    <xdr:to>
      <xdr:col>0</xdr:col>
      <xdr:colOff>323850</xdr:colOff>
      <xdr:row>3017</xdr:row>
      <xdr:rowOff>95250</xdr:rowOff>
    </xdr:to>
    <xdr:pic>
      <xdr:nvPicPr>
        <xdr:cNvPr id="3417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8470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3018</xdr:row>
      <xdr:rowOff>0</xdr:rowOff>
    </xdr:from>
    <xdr:to>
      <xdr:col>0</xdr:col>
      <xdr:colOff>323850</xdr:colOff>
      <xdr:row>3019</xdr:row>
      <xdr:rowOff>95250</xdr:rowOff>
    </xdr:to>
    <xdr:pic>
      <xdr:nvPicPr>
        <xdr:cNvPr id="3417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8794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3020</xdr:row>
      <xdr:rowOff>0</xdr:rowOff>
    </xdr:from>
    <xdr:to>
      <xdr:col>0</xdr:col>
      <xdr:colOff>323850</xdr:colOff>
      <xdr:row>3021</xdr:row>
      <xdr:rowOff>95250</xdr:rowOff>
    </xdr:to>
    <xdr:pic>
      <xdr:nvPicPr>
        <xdr:cNvPr id="3417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9118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3022</xdr:row>
      <xdr:rowOff>0</xdr:rowOff>
    </xdr:from>
    <xdr:to>
      <xdr:col>0</xdr:col>
      <xdr:colOff>323850</xdr:colOff>
      <xdr:row>3023</xdr:row>
      <xdr:rowOff>95250</xdr:rowOff>
    </xdr:to>
    <xdr:pic>
      <xdr:nvPicPr>
        <xdr:cNvPr id="3417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9442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3024</xdr:row>
      <xdr:rowOff>0</xdr:rowOff>
    </xdr:from>
    <xdr:to>
      <xdr:col>0</xdr:col>
      <xdr:colOff>323850</xdr:colOff>
      <xdr:row>3025</xdr:row>
      <xdr:rowOff>95250</xdr:rowOff>
    </xdr:to>
    <xdr:pic>
      <xdr:nvPicPr>
        <xdr:cNvPr id="3417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89765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3026</xdr:row>
      <xdr:rowOff>0</xdr:rowOff>
    </xdr:from>
    <xdr:to>
      <xdr:col>0</xdr:col>
      <xdr:colOff>323850</xdr:colOff>
      <xdr:row>3027</xdr:row>
      <xdr:rowOff>95250</xdr:rowOff>
    </xdr:to>
    <xdr:pic>
      <xdr:nvPicPr>
        <xdr:cNvPr id="3417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0089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3028</xdr:row>
      <xdr:rowOff>0</xdr:rowOff>
    </xdr:from>
    <xdr:to>
      <xdr:col>0</xdr:col>
      <xdr:colOff>323850</xdr:colOff>
      <xdr:row>3029</xdr:row>
      <xdr:rowOff>95250</xdr:rowOff>
    </xdr:to>
    <xdr:pic>
      <xdr:nvPicPr>
        <xdr:cNvPr id="3417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0413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3030</xdr:row>
      <xdr:rowOff>0</xdr:rowOff>
    </xdr:from>
    <xdr:to>
      <xdr:col>0</xdr:col>
      <xdr:colOff>323850</xdr:colOff>
      <xdr:row>3031</xdr:row>
      <xdr:rowOff>95250</xdr:rowOff>
    </xdr:to>
    <xdr:pic>
      <xdr:nvPicPr>
        <xdr:cNvPr id="3417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0737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3032</xdr:row>
      <xdr:rowOff>0</xdr:rowOff>
    </xdr:from>
    <xdr:to>
      <xdr:col>0</xdr:col>
      <xdr:colOff>323850</xdr:colOff>
      <xdr:row>3033</xdr:row>
      <xdr:rowOff>95250</xdr:rowOff>
    </xdr:to>
    <xdr:pic>
      <xdr:nvPicPr>
        <xdr:cNvPr id="3417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1061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3034</xdr:row>
      <xdr:rowOff>0</xdr:rowOff>
    </xdr:from>
    <xdr:to>
      <xdr:col>0</xdr:col>
      <xdr:colOff>323850</xdr:colOff>
      <xdr:row>3035</xdr:row>
      <xdr:rowOff>95250</xdr:rowOff>
    </xdr:to>
    <xdr:pic>
      <xdr:nvPicPr>
        <xdr:cNvPr id="3417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1385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3036</xdr:row>
      <xdr:rowOff>0</xdr:rowOff>
    </xdr:from>
    <xdr:to>
      <xdr:col>0</xdr:col>
      <xdr:colOff>323850</xdr:colOff>
      <xdr:row>3037</xdr:row>
      <xdr:rowOff>95250</xdr:rowOff>
    </xdr:to>
    <xdr:pic>
      <xdr:nvPicPr>
        <xdr:cNvPr id="3417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1709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3038</xdr:row>
      <xdr:rowOff>0</xdr:rowOff>
    </xdr:from>
    <xdr:to>
      <xdr:col>0</xdr:col>
      <xdr:colOff>323850</xdr:colOff>
      <xdr:row>3039</xdr:row>
      <xdr:rowOff>95250</xdr:rowOff>
    </xdr:to>
    <xdr:pic>
      <xdr:nvPicPr>
        <xdr:cNvPr id="3417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2032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3040</xdr:row>
      <xdr:rowOff>0</xdr:rowOff>
    </xdr:from>
    <xdr:to>
      <xdr:col>0</xdr:col>
      <xdr:colOff>323850</xdr:colOff>
      <xdr:row>3041</xdr:row>
      <xdr:rowOff>95250</xdr:rowOff>
    </xdr:to>
    <xdr:pic>
      <xdr:nvPicPr>
        <xdr:cNvPr id="3417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2356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3042</xdr:row>
      <xdr:rowOff>0</xdr:rowOff>
    </xdr:from>
    <xdr:to>
      <xdr:col>0</xdr:col>
      <xdr:colOff>323850</xdr:colOff>
      <xdr:row>3043</xdr:row>
      <xdr:rowOff>95250</xdr:rowOff>
    </xdr:to>
    <xdr:pic>
      <xdr:nvPicPr>
        <xdr:cNvPr id="3417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2680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3044</xdr:row>
      <xdr:rowOff>0</xdr:rowOff>
    </xdr:from>
    <xdr:to>
      <xdr:col>0</xdr:col>
      <xdr:colOff>323850</xdr:colOff>
      <xdr:row>3045</xdr:row>
      <xdr:rowOff>95250</xdr:rowOff>
    </xdr:to>
    <xdr:pic>
      <xdr:nvPicPr>
        <xdr:cNvPr id="341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3004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3046</xdr:row>
      <xdr:rowOff>0</xdr:rowOff>
    </xdr:from>
    <xdr:to>
      <xdr:col>0</xdr:col>
      <xdr:colOff>323850</xdr:colOff>
      <xdr:row>3047</xdr:row>
      <xdr:rowOff>95250</xdr:rowOff>
    </xdr:to>
    <xdr:pic>
      <xdr:nvPicPr>
        <xdr:cNvPr id="3417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3328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3048</xdr:row>
      <xdr:rowOff>0</xdr:rowOff>
    </xdr:from>
    <xdr:to>
      <xdr:col>0</xdr:col>
      <xdr:colOff>323850</xdr:colOff>
      <xdr:row>3049</xdr:row>
      <xdr:rowOff>95250</xdr:rowOff>
    </xdr:to>
    <xdr:pic>
      <xdr:nvPicPr>
        <xdr:cNvPr id="3417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3652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3050</xdr:row>
      <xdr:rowOff>0</xdr:rowOff>
    </xdr:from>
    <xdr:to>
      <xdr:col>0</xdr:col>
      <xdr:colOff>323850</xdr:colOff>
      <xdr:row>3051</xdr:row>
      <xdr:rowOff>95250</xdr:rowOff>
    </xdr:to>
    <xdr:pic>
      <xdr:nvPicPr>
        <xdr:cNvPr id="341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3976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3052</xdr:row>
      <xdr:rowOff>0</xdr:rowOff>
    </xdr:from>
    <xdr:to>
      <xdr:col>0</xdr:col>
      <xdr:colOff>323850</xdr:colOff>
      <xdr:row>3053</xdr:row>
      <xdr:rowOff>95250</xdr:rowOff>
    </xdr:to>
    <xdr:pic>
      <xdr:nvPicPr>
        <xdr:cNvPr id="3417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4299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3054</xdr:row>
      <xdr:rowOff>0</xdr:rowOff>
    </xdr:from>
    <xdr:to>
      <xdr:col>0</xdr:col>
      <xdr:colOff>323850</xdr:colOff>
      <xdr:row>3055</xdr:row>
      <xdr:rowOff>95250</xdr:rowOff>
    </xdr:to>
    <xdr:pic>
      <xdr:nvPicPr>
        <xdr:cNvPr id="3417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4623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3056</xdr:row>
      <xdr:rowOff>0</xdr:rowOff>
    </xdr:from>
    <xdr:to>
      <xdr:col>0</xdr:col>
      <xdr:colOff>323850</xdr:colOff>
      <xdr:row>3057</xdr:row>
      <xdr:rowOff>95250</xdr:rowOff>
    </xdr:to>
    <xdr:pic>
      <xdr:nvPicPr>
        <xdr:cNvPr id="3417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4947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3058</xdr:row>
      <xdr:rowOff>0</xdr:rowOff>
    </xdr:from>
    <xdr:to>
      <xdr:col>0</xdr:col>
      <xdr:colOff>323850</xdr:colOff>
      <xdr:row>3059</xdr:row>
      <xdr:rowOff>95250</xdr:rowOff>
    </xdr:to>
    <xdr:pic>
      <xdr:nvPicPr>
        <xdr:cNvPr id="3417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5271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3060</xdr:row>
      <xdr:rowOff>0</xdr:rowOff>
    </xdr:from>
    <xdr:to>
      <xdr:col>0</xdr:col>
      <xdr:colOff>323850</xdr:colOff>
      <xdr:row>3061</xdr:row>
      <xdr:rowOff>95250</xdr:rowOff>
    </xdr:to>
    <xdr:pic>
      <xdr:nvPicPr>
        <xdr:cNvPr id="3417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5595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3062</xdr:row>
      <xdr:rowOff>0</xdr:rowOff>
    </xdr:from>
    <xdr:to>
      <xdr:col>0</xdr:col>
      <xdr:colOff>323850</xdr:colOff>
      <xdr:row>3063</xdr:row>
      <xdr:rowOff>95250</xdr:rowOff>
    </xdr:to>
    <xdr:pic>
      <xdr:nvPicPr>
        <xdr:cNvPr id="3417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5919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3064</xdr:row>
      <xdr:rowOff>0</xdr:rowOff>
    </xdr:from>
    <xdr:to>
      <xdr:col>0</xdr:col>
      <xdr:colOff>323850</xdr:colOff>
      <xdr:row>3065</xdr:row>
      <xdr:rowOff>95250</xdr:rowOff>
    </xdr:to>
    <xdr:pic>
      <xdr:nvPicPr>
        <xdr:cNvPr id="3417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6242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3066</xdr:row>
      <xdr:rowOff>0</xdr:rowOff>
    </xdr:from>
    <xdr:to>
      <xdr:col>0</xdr:col>
      <xdr:colOff>323850</xdr:colOff>
      <xdr:row>3067</xdr:row>
      <xdr:rowOff>95250</xdr:rowOff>
    </xdr:to>
    <xdr:pic>
      <xdr:nvPicPr>
        <xdr:cNvPr id="3417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6566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3068</xdr:row>
      <xdr:rowOff>0</xdr:rowOff>
    </xdr:from>
    <xdr:to>
      <xdr:col>0</xdr:col>
      <xdr:colOff>323850</xdr:colOff>
      <xdr:row>3069</xdr:row>
      <xdr:rowOff>95250</xdr:rowOff>
    </xdr:to>
    <xdr:pic>
      <xdr:nvPicPr>
        <xdr:cNvPr id="3417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6890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3070</xdr:row>
      <xdr:rowOff>0</xdr:rowOff>
    </xdr:from>
    <xdr:to>
      <xdr:col>0</xdr:col>
      <xdr:colOff>323850</xdr:colOff>
      <xdr:row>3071</xdr:row>
      <xdr:rowOff>95250</xdr:rowOff>
    </xdr:to>
    <xdr:pic>
      <xdr:nvPicPr>
        <xdr:cNvPr id="3417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7214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3072</xdr:row>
      <xdr:rowOff>0</xdr:rowOff>
    </xdr:from>
    <xdr:to>
      <xdr:col>0</xdr:col>
      <xdr:colOff>323850</xdr:colOff>
      <xdr:row>3073</xdr:row>
      <xdr:rowOff>95250</xdr:rowOff>
    </xdr:to>
    <xdr:pic>
      <xdr:nvPicPr>
        <xdr:cNvPr id="3417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7538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3085</xdr:row>
      <xdr:rowOff>0</xdr:rowOff>
    </xdr:from>
    <xdr:to>
      <xdr:col>0</xdr:col>
      <xdr:colOff>323850</xdr:colOff>
      <xdr:row>3086</xdr:row>
      <xdr:rowOff>95250</xdr:rowOff>
    </xdr:to>
    <xdr:pic>
      <xdr:nvPicPr>
        <xdr:cNvPr id="3417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9643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3087</xdr:row>
      <xdr:rowOff>0</xdr:rowOff>
    </xdr:from>
    <xdr:to>
      <xdr:col>0</xdr:col>
      <xdr:colOff>323850</xdr:colOff>
      <xdr:row>3088</xdr:row>
      <xdr:rowOff>95250</xdr:rowOff>
    </xdr:to>
    <xdr:pic>
      <xdr:nvPicPr>
        <xdr:cNvPr id="3417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99967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3089</xdr:row>
      <xdr:rowOff>0</xdr:rowOff>
    </xdr:from>
    <xdr:to>
      <xdr:col>0</xdr:col>
      <xdr:colOff>323850</xdr:colOff>
      <xdr:row>3090</xdr:row>
      <xdr:rowOff>95250</xdr:rowOff>
    </xdr:to>
    <xdr:pic>
      <xdr:nvPicPr>
        <xdr:cNvPr id="3417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0291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3091</xdr:row>
      <xdr:rowOff>0</xdr:rowOff>
    </xdr:from>
    <xdr:to>
      <xdr:col>0</xdr:col>
      <xdr:colOff>323850</xdr:colOff>
      <xdr:row>3092</xdr:row>
      <xdr:rowOff>95250</xdr:rowOff>
    </xdr:to>
    <xdr:pic>
      <xdr:nvPicPr>
        <xdr:cNvPr id="3417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0614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3093</xdr:row>
      <xdr:rowOff>0</xdr:rowOff>
    </xdr:from>
    <xdr:to>
      <xdr:col>0</xdr:col>
      <xdr:colOff>323850</xdr:colOff>
      <xdr:row>3094</xdr:row>
      <xdr:rowOff>95250</xdr:rowOff>
    </xdr:to>
    <xdr:pic>
      <xdr:nvPicPr>
        <xdr:cNvPr id="3417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0938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3095</xdr:row>
      <xdr:rowOff>0</xdr:rowOff>
    </xdr:from>
    <xdr:to>
      <xdr:col>0</xdr:col>
      <xdr:colOff>323850</xdr:colOff>
      <xdr:row>3096</xdr:row>
      <xdr:rowOff>95250</xdr:rowOff>
    </xdr:to>
    <xdr:pic>
      <xdr:nvPicPr>
        <xdr:cNvPr id="3417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1262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3097</xdr:row>
      <xdr:rowOff>0</xdr:rowOff>
    </xdr:from>
    <xdr:to>
      <xdr:col>0</xdr:col>
      <xdr:colOff>323850</xdr:colOff>
      <xdr:row>3098</xdr:row>
      <xdr:rowOff>95250</xdr:rowOff>
    </xdr:to>
    <xdr:pic>
      <xdr:nvPicPr>
        <xdr:cNvPr id="3417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1586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3099</xdr:row>
      <xdr:rowOff>0</xdr:rowOff>
    </xdr:from>
    <xdr:to>
      <xdr:col>0</xdr:col>
      <xdr:colOff>323850</xdr:colOff>
      <xdr:row>3100</xdr:row>
      <xdr:rowOff>95250</xdr:rowOff>
    </xdr:to>
    <xdr:pic>
      <xdr:nvPicPr>
        <xdr:cNvPr id="3417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1910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3101</xdr:row>
      <xdr:rowOff>0</xdr:rowOff>
    </xdr:from>
    <xdr:to>
      <xdr:col>0</xdr:col>
      <xdr:colOff>323850</xdr:colOff>
      <xdr:row>3102</xdr:row>
      <xdr:rowOff>95250</xdr:rowOff>
    </xdr:to>
    <xdr:pic>
      <xdr:nvPicPr>
        <xdr:cNvPr id="3417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2234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3103</xdr:row>
      <xdr:rowOff>0</xdr:rowOff>
    </xdr:from>
    <xdr:to>
      <xdr:col>0</xdr:col>
      <xdr:colOff>323850</xdr:colOff>
      <xdr:row>3104</xdr:row>
      <xdr:rowOff>95250</xdr:rowOff>
    </xdr:to>
    <xdr:pic>
      <xdr:nvPicPr>
        <xdr:cNvPr id="3417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2558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3105</xdr:row>
      <xdr:rowOff>0</xdr:rowOff>
    </xdr:from>
    <xdr:to>
      <xdr:col>0</xdr:col>
      <xdr:colOff>323850</xdr:colOff>
      <xdr:row>3106</xdr:row>
      <xdr:rowOff>95250</xdr:rowOff>
    </xdr:to>
    <xdr:pic>
      <xdr:nvPicPr>
        <xdr:cNvPr id="3417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2881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3107</xdr:row>
      <xdr:rowOff>0</xdr:rowOff>
    </xdr:from>
    <xdr:to>
      <xdr:col>0</xdr:col>
      <xdr:colOff>323850</xdr:colOff>
      <xdr:row>3108</xdr:row>
      <xdr:rowOff>95250</xdr:rowOff>
    </xdr:to>
    <xdr:pic>
      <xdr:nvPicPr>
        <xdr:cNvPr id="3417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3205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3109</xdr:row>
      <xdr:rowOff>0</xdr:rowOff>
    </xdr:from>
    <xdr:to>
      <xdr:col>0</xdr:col>
      <xdr:colOff>323850</xdr:colOff>
      <xdr:row>3110</xdr:row>
      <xdr:rowOff>95250</xdr:rowOff>
    </xdr:to>
    <xdr:pic>
      <xdr:nvPicPr>
        <xdr:cNvPr id="3417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3529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3111</xdr:row>
      <xdr:rowOff>0</xdr:rowOff>
    </xdr:from>
    <xdr:to>
      <xdr:col>0</xdr:col>
      <xdr:colOff>323850</xdr:colOff>
      <xdr:row>3112</xdr:row>
      <xdr:rowOff>95250</xdr:rowOff>
    </xdr:to>
    <xdr:pic>
      <xdr:nvPicPr>
        <xdr:cNvPr id="341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3853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3113</xdr:row>
      <xdr:rowOff>0</xdr:rowOff>
    </xdr:from>
    <xdr:to>
      <xdr:col>0</xdr:col>
      <xdr:colOff>323850</xdr:colOff>
      <xdr:row>3114</xdr:row>
      <xdr:rowOff>95250</xdr:rowOff>
    </xdr:to>
    <xdr:pic>
      <xdr:nvPicPr>
        <xdr:cNvPr id="3417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4177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3115</xdr:row>
      <xdr:rowOff>0</xdr:rowOff>
    </xdr:from>
    <xdr:to>
      <xdr:col>0</xdr:col>
      <xdr:colOff>323850</xdr:colOff>
      <xdr:row>3116</xdr:row>
      <xdr:rowOff>95250</xdr:rowOff>
    </xdr:to>
    <xdr:pic>
      <xdr:nvPicPr>
        <xdr:cNvPr id="3417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4501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3117</xdr:row>
      <xdr:rowOff>0</xdr:rowOff>
    </xdr:from>
    <xdr:to>
      <xdr:col>0</xdr:col>
      <xdr:colOff>323850</xdr:colOff>
      <xdr:row>3118</xdr:row>
      <xdr:rowOff>95250</xdr:rowOff>
    </xdr:to>
    <xdr:pic>
      <xdr:nvPicPr>
        <xdr:cNvPr id="3417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4825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3119</xdr:row>
      <xdr:rowOff>0</xdr:rowOff>
    </xdr:from>
    <xdr:to>
      <xdr:col>0</xdr:col>
      <xdr:colOff>323850</xdr:colOff>
      <xdr:row>3120</xdr:row>
      <xdr:rowOff>95250</xdr:rowOff>
    </xdr:to>
    <xdr:pic>
      <xdr:nvPicPr>
        <xdr:cNvPr id="3417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5148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3121</xdr:row>
      <xdr:rowOff>0</xdr:rowOff>
    </xdr:from>
    <xdr:to>
      <xdr:col>0</xdr:col>
      <xdr:colOff>323850</xdr:colOff>
      <xdr:row>3122</xdr:row>
      <xdr:rowOff>95250</xdr:rowOff>
    </xdr:to>
    <xdr:pic>
      <xdr:nvPicPr>
        <xdr:cNvPr id="3417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5472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3123</xdr:row>
      <xdr:rowOff>0</xdr:rowOff>
    </xdr:from>
    <xdr:to>
      <xdr:col>0</xdr:col>
      <xdr:colOff>323850</xdr:colOff>
      <xdr:row>3124</xdr:row>
      <xdr:rowOff>95250</xdr:rowOff>
    </xdr:to>
    <xdr:pic>
      <xdr:nvPicPr>
        <xdr:cNvPr id="3417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5796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3125</xdr:row>
      <xdr:rowOff>0</xdr:rowOff>
    </xdr:from>
    <xdr:to>
      <xdr:col>0</xdr:col>
      <xdr:colOff>323850</xdr:colOff>
      <xdr:row>3126</xdr:row>
      <xdr:rowOff>95250</xdr:rowOff>
    </xdr:to>
    <xdr:pic>
      <xdr:nvPicPr>
        <xdr:cNvPr id="3417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6120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3127</xdr:row>
      <xdr:rowOff>0</xdr:rowOff>
    </xdr:from>
    <xdr:to>
      <xdr:col>0</xdr:col>
      <xdr:colOff>323850</xdr:colOff>
      <xdr:row>3128</xdr:row>
      <xdr:rowOff>95250</xdr:rowOff>
    </xdr:to>
    <xdr:pic>
      <xdr:nvPicPr>
        <xdr:cNvPr id="3417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6444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3129</xdr:row>
      <xdr:rowOff>0</xdr:rowOff>
    </xdr:from>
    <xdr:to>
      <xdr:col>0</xdr:col>
      <xdr:colOff>323850</xdr:colOff>
      <xdr:row>3130</xdr:row>
      <xdr:rowOff>95250</xdr:rowOff>
    </xdr:to>
    <xdr:pic>
      <xdr:nvPicPr>
        <xdr:cNvPr id="3417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6768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3131</xdr:row>
      <xdr:rowOff>0</xdr:rowOff>
    </xdr:from>
    <xdr:to>
      <xdr:col>0</xdr:col>
      <xdr:colOff>323850</xdr:colOff>
      <xdr:row>3132</xdr:row>
      <xdr:rowOff>95250</xdr:rowOff>
    </xdr:to>
    <xdr:pic>
      <xdr:nvPicPr>
        <xdr:cNvPr id="3417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7091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3133</xdr:row>
      <xdr:rowOff>0</xdr:rowOff>
    </xdr:from>
    <xdr:to>
      <xdr:col>0</xdr:col>
      <xdr:colOff>323850</xdr:colOff>
      <xdr:row>3134</xdr:row>
      <xdr:rowOff>95250</xdr:rowOff>
    </xdr:to>
    <xdr:pic>
      <xdr:nvPicPr>
        <xdr:cNvPr id="3417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7415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3135</xdr:row>
      <xdr:rowOff>0</xdr:rowOff>
    </xdr:from>
    <xdr:to>
      <xdr:col>0</xdr:col>
      <xdr:colOff>323850</xdr:colOff>
      <xdr:row>3136</xdr:row>
      <xdr:rowOff>95250</xdr:rowOff>
    </xdr:to>
    <xdr:pic>
      <xdr:nvPicPr>
        <xdr:cNvPr id="3417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7739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3137</xdr:row>
      <xdr:rowOff>0</xdr:rowOff>
    </xdr:from>
    <xdr:to>
      <xdr:col>0</xdr:col>
      <xdr:colOff>323850</xdr:colOff>
      <xdr:row>3138</xdr:row>
      <xdr:rowOff>95250</xdr:rowOff>
    </xdr:to>
    <xdr:pic>
      <xdr:nvPicPr>
        <xdr:cNvPr id="3417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8063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3139</xdr:row>
      <xdr:rowOff>0</xdr:rowOff>
    </xdr:from>
    <xdr:to>
      <xdr:col>0</xdr:col>
      <xdr:colOff>323850</xdr:colOff>
      <xdr:row>3140</xdr:row>
      <xdr:rowOff>95250</xdr:rowOff>
    </xdr:to>
    <xdr:pic>
      <xdr:nvPicPr>
        <xdr:cNvPr id="3417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8387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3141</xdr:row>
      <xdr:rowOff>0</xdr:rowOff>
    </xdr:from>
    <xdr:to>
      <xdr:col>0</xdr:col>
      <xdr:colOff>323850</xdr:colOff>
      <xdr:row>3142</xdr:row>
      <xdr:rowOff>95250</xdr:rowOff>
    </xdr:to>
    <xdr:pic>
      <xdr:nvPicPr>
        <xdr:cNvPr id="3417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8711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3143</xdr:row>
      <xdr:rowOff>0</xdr:rowOff>
    </xdr:from>
    <xdr:to>
      <xdr:col>0</xdr:col>
      <xdr:colOff>323850</xdr:colOff>
      <xdr:row>3144</xdr:row>
      <xdr:rowOff>95250</xdr:rowOff>
    </xdr:to>
    <xdr:pic>
      <xdr:nvPicPr>
        <xdr:cNvPr id="3417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9035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3145</xdr:row>
      <xdr:rowOff>0</xdr:rowOff>
    </xdr:from>
    <xdr:to>
      <xdr:col>0</xdr:col>
      <xdr:colOff>323850</xdr:colOff>
      <xdr:row>3146</xdr:row>
      <xdr:rowOff>95250</xdr:rowOff>
    </xdr:to>
    <xdr:pic>
      <xdr:nvPicPr>
        <xdr:cNvPr id="3417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9358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3147</xdr:row>
      <xdr:rowOff>0</xdr:rowOff>
    </xdr:from>
    <xdr:to>
      <xdr:col>0</xdr:col>
      <xdr:colOff>323850</xdr:colOff>
      <xdr:row>3148</xdr:row>
      <xdr:rowOff>95250</xdr:rowOff>
    </xdr:to>
    <xdr:pic>
      <xdr:nvPicPr>
        <xdr:cNvPr id="3417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09682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3149</xdr:row>
      <xdr:rowOff>0</xdr:rowOff>
    </xdr:from>
    <xdr:to>
      <xdr:col>0</xdr:col>
      <xdr:colOff>323850</xdr:colOff>
      <xdr:row>3150</xdr:row>
      <xdr:rowOff>95250</xdr:rowOff>
    </xdr:to>
    <xdr:pic>
      <xdr:nvPicPr>
        <xdr:cNvPr id="3417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0006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3151</xdr:row>
      <xdr:rowOff>0</xdr:rowOff>
    </xdr:from>
    <xdr:to>
      <xdr:col>0</xdr:col>
      <xdr:colOff>323850</xdr:colOff>
      <xdr:row>3152</xdr:row>
      <xdr:rowOff>95250</xdr:rowOff>
    </xdr:to>
    <xdr:pic>
      <xdr:nvPicPr>
        <xdr:cNvPr id="3417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0330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3153</xdr:row>
      <xdr:rowOff>0</xdr:rowOff>
    </xdr:from>
    <xdr:to>
      <xdr:col>0</xdr:col>
      <xdr:colOff>323850</xdr:colOff>
      <xdr:row>3154</xdr:row>
      <xdr:rowOff>95250</xdr:rowOff>
    </xdr:to>
    <xdr:pic>
      <xdr:nvPicPr>
        <xdr:cNvPr id="3417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0654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3155</xdr:row>
      <xdr:rowOff>0</xdr:rowOff>
    </xdr:from>
    <xdr:to>
      <xdr:col>0</xdr:col>
      <xdr:colOff>323850</xdr:colOff>
      <xdr:row>3156</xdr:row>
      <xdr:rowOff>95250</xdr:rowOff>
    </xdr:to>
    <xdr:pic>
      <xdr:nvPicPr>
        <xdr:cNvPr id="3417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0978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3157</xdr:row>
      <xdr:rowOff>0</xdr:rowOff>
    </xdr:from>
    <xdr:to>
      <xdr:col>0</xdr:col>
      <xdr:colOff>323850</xdr:colOff>
      <xdr:row>3158</xdr:row>
      <xdr:rowOff>95250</xdr:rowOff>
    </xdr:to>
    <xdr:pic>
      <xdr:nvPicPr>
        <xdr:cNvPr id="3417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1302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3159</xdr:row>
      <xdr:rowOff>0</xdr:rowOff>
    </xdr:from>
    <xdr:to>
      <xdr:col>0</xdr:col>
      <xdr:colOff>323850</xdr:colOff>
      <xdr:row>3160</xdr:row>
      <xdr:rowOff>95250</xdr:rowOff>
    </xdr:to>
    <xdr:pic>
      <xdr:nvPicPr>
        <xdr:cNvPr id="3417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1625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3161</xdr:row>
      <xdr:rowOff>0</xdr:rowOff>
    </xdr:from>
    <xdr:to>
      <xdr:col>0</xdr:col>
      <xdr:colOff>323850</xdr:colOff>
      <xdr:row>3162</xdr:row>
      <xdr:rowOff>95250</xdr:rowOff>
    </xdr:to>
    <xdr:pic>
      <xdr:nvPicPr>
        <xdr:cNvPr id="3417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1949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3163</xdr:row>
      <xdr:rowOff>0</xdr:rowOff>
    </xdr:from>
    <xdr:to>
      <xdr:col>0</xdr:col>
      <xdr:colOff>323850</xdr:colOff>
      <xdr:row>3164</xdr:row>
      <xdr:rowOff>95250</xdr:rowOff>
    </xdr:to>
    <xdr:pic>
      <xdr:nvPicPr>
        <xdr:cNvPr id="3417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2273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3165</xdr:row>
      <xdr:rowOff>0</xdr:rowOff>
    </xdr:from>
    <xdr:to>
      <xdr:col>0</xdr:col>
      <xdr:colOff>323850</xdr:colOff>
      <xdr:row>3166</xdr:row>
      <xdr:rowOff>95250</xdr:rowOff>
    </xdr:to>
    <xdr:pic>
      <xdr:nvPicPr>
        <xdr:cNvPr id="3417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2597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3167</xdr:row>
      <xdr:rowOff>0</xdr:rowOff>
    </xdr:from>
    <xdr:to>
      <xdr:col>0</xdr:col>
      <xdr:colOff>323850</xdr:colOff>
      <xdr:row>3168</xdr:row>
      <xdr:rowOff>95250</xdr:rowOff>
    </xdr:to>
    <xdr:pic>
      <xdr:nvPicPr>
        <xdr:cNvPr id="3417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2921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3169</xdr:row>
      <xdr:rowOff>0</xdr:rowOff>
    </xdr:from>
    <xdr:to>
      <xdr:col>0</xdr:col>
      <xdr:colOff>323850</xdr:colOff>
      <xdr:row>3170</xdr:row>
      <xdr:rowOff>95250</xdr:rowOff>
    </xdr:to>
    <xdr:pic>
      <xdr:nvPicPr>
        <xdr:cNvPr id="3417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3245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3171</xdr:row>
      <xdr:rowOff>0</xdr:rowOff>
    </xdr:from>
    <xdr:to>
      <xdr:col>0</xdr:col>
      <xdr:colOff>323850</xdr:colOff>
      <xdr:row>3172</xdr:row>
      <xdr:rowOff>95250</xdr:rowOff>
    </xdr:to>
    <xdr:pic>
      <xdr:nvPicPr>
        <xdr:cNvPr id="3417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3568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3173</xdr:row>
      <xdr:rowOff>0</xdr:rowOff>
    </xdr:from>
    <xdr:to>
      <xdr:col>0</xdr:col>
      <xdr:colOff>323850</xdr:colOff>
      <xdr:row>3174</xdr:row>
      <xdr:rowOff>95250</xdr:rowOff>
    </xdr:to>
    <xdr:pic>
      <xdr:nvPicPr>
        <xdr:cNvPr id="3418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3892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3175</xdr:row>
      <xdr:rowOff>0</xdr:rowOff>
    </xdr:from>
    <xdr:to>
      <xdr:col>0</xdr:col>
      <xdr:colOff>323850</xdr:colOff>
      <xdr:row>3176</xdr:row>
      <xdr:rowOff>95250</xdr:rowOff>
    </xdr:to>
    <xdr:pic>
      <xdr:nvPicPr>
        <xdr:cNvPr id="3418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4216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3177</xdr:row>
      <xdr:rowOff>0</xdr:rowOff>
    </xdr:from>
    <xdr:to>
      <xdr:col>0</xdr:col>
      <xdr:colOff>323850</xdr:colOff>
      <xdr:row>3178</xdr:row>
      <xdr:rowOff>95250</xdr:rowOff>
    </xdr:to>
    <xdr:pic>
      <xdr:nvPicPr>
        <xdr:cNvPr id="3418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4540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3179</xdr:row>
      <xdr:rowOff>0</xdr:rowOff>
    </xdr:from>
    <xdr:to>
      <xdr:col>0</xdr:col>
      <xdr:colOff>323850</xdr:colOff>
      <xdr:row>3180</xdr:row>
      <xdr:rowOff>95250</xdr:rowOff>
    </xdr:to>
    <xdr:pic>
      <xdr:nvPicPr>
        <xdr:cNvPr id="3418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4864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3181</xdr:row>
      <xdr:rowOff>0</xdr:rowOff>
    </xdr:from>
    <xdr:to>
      <xdr:col>0</xdr:col>
      <xdr:colOff>323850</xdr:colOff>
      <xdr:row>3182</xdr:row>
      <xdr:rowOff>95250</xdr:rowOff>
    </xdr:to>
    <xdr:pic>
      <xdr:nvPicPr>
        <xdr:cNvPr id="3418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5188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3183</xdr:row>
      <xdr:rowOff>0</xdr:rowOff>
    </xdr:from>
    <xdr:to>
      <xdr:col>0</xdr:col>
      <xdr:colOff>323850</xdr:colOff>
      <xdr:row>3184</xdr:row>
      <xdr:rowOff>95250</xdr:rowOff>
    </xdr:to>
    <xdr:pic>
      <xdr:nvPicPr>
        <xdr:cNvPr id="3418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5512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3185</xdr:row>
      <xdr:rowOff>0</xdr:rowOff>
    </xdr:from>
    <xdr:to>
      <xdr:col>0</xdr:col>
      <xdr:colOff>323850</xdr:colOff>
      <xdr:row>3186</xdr:row>
      <xdr:rowOff>95250</xdr:rowOff>
    </xdr:to>
    <xdr:pic>
      <xdr:nvPicPr>
        <xdr:cNvPr id="3418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5835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3187</xdr:row>
      <xdr:rowOff>0</xdr:rowOff>
    </xdr:from>
    <xdr:to>
      <xdr:col>0</xdr:col>
      <xdr:colOff>323850</xdr:colOff>
      <xdr:row>3188</xdr:row>
      <xdr:rowOff>95250</xdr:rowOff>
    </xdr:to>
    <xdr:pic>
      <xdr:nvPicPr>
        <xdr:cNvPr id="3418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6159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3189</xdr:row>
      <xdr:rowOff>0</xdr:rowOff>
    </xdr:from>
    <xdr:to>
      <xdr:col>0</xdr:col>
      <xdr:colOff>323850</xdr:colOff>
      <xdr:row>3190</xdr:row>
      <xdr:rowOff>95250</xdr:rowOff>
    </xdr:to>
    <xdr:pic>
      <xdr:nvPicPr>
        <xdr:cNvPr id="3418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6483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3191</xdr:row>
      <xdr:rowOff>0</xdr:rowOff>
    </xdr:from>
    <xdr:to>
      <xdr:col>0</xdr:col>
      <xdr:colOff>323850</xdr:colOff>
      <xdr:row>3192</xdr:row>
      <xdr:rowOff>95250</xdr:rowOff>
    </xdr:to>
    <xdr:pic>
      <xdr:nvPicPr>
        <xdr:cNvPr id="3418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6807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3204</xdr:row>
      <xdr:rowOff>0</xdr:rowOff>
    </xdr:from>
    <xdr:to>
      <xdr:col>0</xdr:col>
      <xdr:colOff>323850</xdr:colOff>
      <xdr:row>3205</xdr:row>
      <xdr:rowOff>95250</xdr:rowOff>
    </xdr:to>
    <xdr:pic>
      <xdr:nvPicPr>
        <xdr:cNvPr id="3418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18912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3217</xdr:row>
      <xdr:rowOff>0</xdr:rowOff>
    </xdr:from>
    <xdr:to>
      <xdr:col>0</xdr:col>
      <xdr:colOff>323850</xdr:colOff>
      <xdr:row>3218</xdr:row>
      <xdr:rowOff>95250</xdr:rowOff>
    </xdr:to>
    <xdr:pic>
      <xdr:nvPicPr>
        <xdr:cNvPr id="3418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1017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3230</xdr:row>
      <xdr:rowOff>0</xdr:rowOff>
    </xdr:from>
    <xdr:to>
      <xdr:col>0</xdr:col>
      <xdr:colOff>323850</xdr:colOff>
      <xdr:row>3231</xdr:row>
      <xdr:rowOff>95250</xdr:rowOff>
    </xdr:to>
    <xdr:pic>
      <xdr:nvPicPr>
        <xdr:cNvPr id="3418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3122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3232</xdr:row>
      <xdr:rowOff>0</xdr:rowOff>
    </xdr:from>
    <xdr:to>
      <xdr:col>0</xdr:col>
      <xdr:colOff>323850</xdr:colOff>
      <xdr:row>3233</xdr:row>
      <xdr:rowOff>95250</xdr:rowOff>
    </xdr:to>
    <xdr:pic>
      <xdr:nvPicPr>
        <xdr:cNvPr id="3418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3446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3234</xdr:row>
      <xdr:rowOff>0</xdr:rowOff>
    </xdr:from>
    <xdr:to>
      <xdr:col>0</xdr:col>
      <xdr:colOff>323850</xdr:colOff>
      <xdr:row>3235</xdr:row>
      <xdr:rowOff>95250</xdr:rowOff>
    </xdr:to>
    <xdr:pic>
      <xdr:nvPicPr>
        <xdr:cNvPr id="3418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3770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3236</xdr:row>
      <xdr:rowOff>0</xdr:rowOff>
    </xdr:from>
    <xdr:to>
      <xdr:col>0</xdr:col>
      <xdr:colOff>323850</xdr:colOff>
      <xdr:row>3237</xdr:row>
      <xdr:rowOff>95250</xdr:rowOff>
    </xdr:to>
    <xdr:pic>
      <xdr:nvPicPr>
        <xdr:cNvPr id="3418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4094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3238</xdr:row>
      <xdr:rowOff>0</xdr:rowOff>
    </xdr:from>
    <xdr:to>
      <xdr:col>0</xdr:col>
      <xdr:colOff>323850</xdr:colOff>
      <xdr:row>3239</xdr:row>
      <xdr:rowOff>95250</xdr:rowOff>
    </xdr:to>
    <xdr:pic>
      <xdr:nvPicPr>
        <xdr:cNvPr id="3418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4417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3240</xdr:row>
      <xdr:rowOff>0</xdr:rowOff>
    </xdr:from>
    <xdr:to>
      <xdr:col>0</xdr:col>
      <xdr:colOff>323850</xdr:colOff>
      <xdr:row>3241</xdr:row>
      <xdr:rowOff>95250</xdr:rowOff>
    </xdr:to>
    <xdr:pic>
      <xdr:nvPicPr>
        <xdr:cNvPr id="3418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4741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3242</xdr:row>
      <xdr:rowOff>0</xdr:rowOff>
    </xdr:from>
    <xdr:to>
      <xdr:col>0</xdr:col>
      <xdr:colOff>323850</xdr:colOff>
      <xdr:row>3243</xdr:row>
      <xdr:rowOff>95250</xdr:rowOff>
    </xdr:to>
    <xdr:pic>
      <xdr:nvPicPr>
        <xdr:cNvPr id="3418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5065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3244</xdr:row>
      <xdr:rowOff>0</xdr:rowOff>
    </xdr:from>
    <xdr:to>
      <xdr:col>0</xdr:col>
      <xdr:colOff>323850</xdr:colOff>
      <xdr:row>3245</xdr:row>
      <xdr:rowOff>95250</xdr:rowOff>
    </xdr:to>
    <xdr:pic>
      <xdr:nvPicPr>
        <xdr:cNvPr id="3418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5389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3246</xdr:row>
      <xdr:rowOff>0</xdr:rowOff>
    </xdr:from>
    <xdr:to>
      <xdr:col>0</xdr:col>
      <xdr:colOff>323850</xdr:colOff>
      <xdr:row>3247</xdr:row>
      <xdr:rowOff>95250</xdr:rowOff>
    </xdr:to>
    <xdr:pic>
      <xdr:nvPicPr>
        <xdr:cNvPr id="3418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5713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3248</xdr:row>
      <xdr:rowOff>0</xdr:rowOff>
    </xdr:from>
    <xdr:to>
      <xdr:col>0</xdr:col>
      <xdr:colOff>323850</xdr:colOff>
      <xdr:row>3249</xdr:row>
      <xdr:rowOff>95250</xdr:rowOff>
    </xdr:to>
    <xdr:pic>
      <xdr:nvPicPr>
        <xdr:cNvPr id="3418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6037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3250</xdr:row>
      <xdr:rowOff>0</xdr:rowOff>
    </xdr:from>
    <xdr:to>
      <xdr:col>0</xdr:col>
      <xdr:colOff>323850</xdr:colOff>
      <xdr:row>3251</xdr:row>
      <xdr:rowOff>95250</xdr:rowOff>
    </xdr:to>
    <xdr:pic>
      <xdr:nvPicPr>
        <xdr:cNvPr id="3418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6361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3252</xdr:row>
      <xdr:rowOff>0</xdr:rowOff>
    </xdr:from>
    <xdr:to>
      <xdr:col>0</xdr:col>
      <xdr:colOff>323850</xdr:colOff>
      <xdr:row>3253</xdr:row>
      <xdr:rowOff>95250</xdr:rowOff>
    </xdr:to>
    <xdr:pic>
      <xdr:nvPicPr>
        <xdr:cNvPr id="3418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6684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3254</xdr:row>
      <xdr:rowOff>0</xdr:rowOff>
    </xdr:from>
    <xdr:to>
      <xdr:col>0</xdr:col>
      <xdr:colOff>323850</xdr:colOff>
      <xdr:row>3255</xdr:row>
      <xdr:rowOff>95250</xdr:rowOff>
    </xdr:to>
    <xdr:pic>
      <xdr:nvPicPr>
        <xdr:cNvPr id="3418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7008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3256</xdr:row>
      <xdr:rowOff>0</xdr:rowOff>
    </xdr:from>
    <xdr:to>
      <xdr:col>0</xdr:col>
      <xdr:colOff>323850</xdr:colOff>
      <xdr:row>3257</xdr:row>
      <xdr:rowOff>95250</xdr:rowOff>
    </xdr:to>
    <xdr:pic>
      <xdr:nvPicPr>
        <xdr:cNvPr id="3418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7332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3269</xdr:row>
      <xdr:rowOff>0</xdr:rowOff>
    </xdr:from>
    <xdr:to>
      <xdr:col>0</xdr:col>
      <xdr:colOff>323850</xdr:colOff>
      <xdr:row>3270</xdr:row>
      <xdr:rowOff>95250</xdr:rowOff>
    </xdr:to>
    <xdr:pic>
      <xdr:nvPicPr>
        <xdr:cNvPr id="3418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9437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3271</xdr:row>
      <xdr:rowOff>0</xdr:rowOff>
    </xdr:from>
    <xdr:to>
      <xdr:col>0</xdr:col>
      <xdr:colOff>323850</xdr:colOff>
      <xdr:row>3272</xdr:row>
      <xdr:rowOff>95250</xdr:rowOff>
    </xdr:to>
    <xdr:pic>
      <xdr:nvPicPr>
        <xdr:cNvPr id="3418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29761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3273</xdr:row>
      <xdr:rowOff>0</xdr:rowOff>
    </xdr:from>
    <xdr:to>
      <xdr:col>0</xdr:col>
      <xdr:colOff>323850</xdr:colOff>
      <xdr:row>3274</xdr:row>
      <xdr:rowOff>95250</xdr:rowOff>
    </xdr:to>
    <xdr:pic>
      <xdr:nvPicPr>
        <xdr:cNvPr id="3418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0085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3275</xdr:row>
      <xdr:rowOff>0</xdr:rowOff>
    </xdr:from>
    <xdr:to>
      <xdr:col>0</xdr:col>
      <xdr:colOff>323850</xdr:colOff>
      <xdr:row>3276</xdr:row>
      <xdr:rowOff>95250</xdr:rowOff>
    </xdr:to>
    <xdr:pic>
      <xdr:nvPicPr>
        <xdr:cNvPr id="3418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0409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3277</xdr:row>
      <xdr:rowOff>0</xdr:rowOff>
    </xdr:from>
    <xdr:to>
      <xdr:col>0</xdr:col>
      <xdr:colOff>323850</xdr:colOff>
      <xdr:row>3278</xdr:row>
      <xdr:rowOff>95250</xdr:rowOff>
    </xdr:to>
    <xdr:pic>
      <xdr:nvPicPr>
        <xdr:cNvPr id="3418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0733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3279</xdr:row>
      <xdr:rowOff>0</xdr:rowOff>
    </xdr:from>
    <xdr:to>
      <xdr:col>0</xdr:col>
      <xdr:colOff>323850</xdr:colOff>
      <xdr:row>3280</xdr:row>
      <xdr:rowOff>95250</xdr:rowOff>
    </xdr:to>
    <xdr:pic>
      <xdr:nvPicPr>
        <xdr:cNvPr id="3418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1056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3281</xdr:row>
      <xdr:rowOff>0</xdr:rowOff>
    </xdr:from>
    <xdr:to>
      <xdr:col>0</xdr:col>
      <xdr:colOff>323850</xdr:colOff>
      <xdr:row>3282</xdr:row>
      <xdr:rowOff>95250</xdr:rowOff>
    </xdr:to>
    <xdr:pic>
      <xdr:nvPicPr>
        <xdr:cNvPr id="3418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1380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3294</xdr:row>
      <xdr:rowOff>0</xdr:rowOff>
    </xdr:from>
    <xdr:to>
      <xdr:col>0</xdr:col>
      <xdr:colOff>323850</xdr:colOff>
      <xdr:row>3295</xdr:row>
      <xdr:rowOff>95250</xdr:rowOff>
    </xdr:to>
    <xdr:pic>
      <xdr:nvPicPr>
        <xdr:cNvPr id="3418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3485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3296</xdr:row>
      <xdr:rowOff>0</xdr:rowOff>
    </xdr:from>
    <xdr:to>
      <xdr:col>0</xdr:col>
      <xdr:colOff>323850</xdr:colOff>
      <xdr:row>3297</xdr:row>
      <xdr:rowOff>95250</xdr:rowOff>
    </xdr:to>
    <xdr:pic>
      <xdr:nvPicPr>
        <xdr:cNvPr id="3418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3809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3298</xdr:row>
      <xdr:rowOff>0</xdr:rowOff>
    </xdr:from>
    <xdr:to>
      <xdr:col>0</xdr:col>
      <xdr:colOff>323850</xdr:colOff>
      <xdr:row>3299</xdr:row>
      <xdr:rowOff>95250</xdr:rowOff>
    </xdr:to>
    <xdr:pic>
      <xdr:nvPicPr>
        <xdr:cNvPr id="3418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4133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3300</xdr:row>
      <xdr:rowOff>0</xdr:rowOff>
    </xdr:from>
    <xdr:to>
      <xdr:col>0</xdr:col>
      <xdr:colOff>323850</xdr:colOff>
      <xdr:row>3301</xdr:row>
      <xdr:rowOff>95250</xdr:rowOff>
    </xdr:to>
    <xdr:pic>
      <xdr:nvPicPr>
        <xdr:cNvPr id="3418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4457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3302</xdr:row>
      <xdr:rowOff>0</xdr:rowOff>
    </xdr:from>
    <xdr:to>
      <xdr:col>0</xdr:col>
      <xdr:colOff>323850</xdr:colOff>
      <xdr:row>3303</xdr:row>
      <xdr:rowOff>95250</xdr:rowOff>
    </xdr:to>
    <xdr:pic>
      <xdr:nvPicPr>
        <xdr:cNvPr id="3418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4781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3304</xdr:row>
      <xdr:rowOff>0</xdr:rowOff>
    </xdr:from>
    <xdr:to>
      <xdr:col>0</xdr:col>
      <xdr:colOff>323850</xdr:colOff>
      <xdr:row>3305</xdr:row>
      <xdr:rowOff>95250</xdr:rowOff>
    </xdr:to>
    <xdr:pic>
      <xdr:nvPicPr>
        <xdr:cNvPr id="3418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5104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3306</xdr:row>
      <xdr:rowOff>0</xdr:rowOff>
    </xdr:from>
    <xdr:to>
      <xdr:col>0</xdr:col>
      <xdr:colOff>323850</xdr:colOff>
      <xdr:row>3307</xdr:row>
      <xdr:rowOff>95250</xdr:rowOff>
    </xdr:to>
    <xdr:pic>
      <xdr:nvPicPr>
        <xdr:cNvPr id="3418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5428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3308</xdr:row>
      <xdr:rowOff>0</xdr:rowOff>
    </xdr:from>
    <xdr:to>
      <xdr:col>0</xdr:col>
      <xdr:colOff>323850</xdr:colOff>
      <xdr:row>3309</xdr:row>
      <xdr:rowOff>95250</xdr:rowOff>
    </xdr:to>
    <xdr:pic>
      <xdr:nvPicPr>
        <xdr:cNvPr id="3418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5752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3321</xdr:row>
      <xdr:rowOff>0</xdr:rowOff>
    </xdr:from>
    <xdr:to>
      <xdr:col>0</xdr:col>
      <xdr:colOff>323850</xdr:colOff>
      <xdr:row>3322</xdr:row>
      <xdr:rowOff>95250</xdr:rowOff>
    </xdr:to>
    <xdr:pic>
      <xdr:nvPicPr>
        <xdr:cNvPr id="3418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7857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3323</xdr:row>
      <xdr:rowOff>0</xdr:rowOff>
    </xdr:from>
    <xdr:to>
      <xdr:col>0</xdr:col>
      <xdr:colOff>323850</xdr:colOff>
      <xdr:row>3324</xdr:row>
      <xdr:rowOff>95250</xdr:rowOff>
    </xdr:to>
    <xdr:pic>
      <xdr:nvPicPr>
        <xdr:cNvPr id="3418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38181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3336</xdr:row>
      <xdr:rowOff>0</xdr:rowOff>
    </xdr:from>
    <xdr:to>
      <xdr:col>0</xdr:col>
      <xdr:colOff>323850</xdr:colOff>
      <xdr:row>3337</xdr:row>
      <xdr:rowOff>95250</xdr:rowOff>
    </xdr:to>
    <xdr:pic>
      <xdr:nvPicPr>
        <xdr:cNvPr id="3418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0286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3338</xdr:row>
      <xdr:rowOff>0</xdr:rowOff>
    </xdr:from>
    <xdr:to>
      <xdr:col>0</xdr:col>
      <xdr:colOff>323850</xdr:colOff>
      <xdr:row>3339</xdr:row>
      <xdr:rowOff>95250</xdr:rowOff>
    </xdr:to>
    <xdr:pic>
      <xdr:nvPicPr>
        <xdr:cNvPr id="3418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0610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3340</xdr:row>
      <xdr:rowOff>0</xdr:rowOff>
    </xdr:from>
    <xdr:to>
      <xdr:col>0</xdr:col>
      <xdr:colOff>323850</xdr:colOff>
      <xdr:row>3341</xdr:row>
      <xdr:rowOff>95250</xdr:rowOff>
    </xdr:to>
    <xdr:pic>
      <xdr:nvPicPr>
        <xdr:cNvPr id="3418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0934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3342</xdr:row>
      <xdr:rowOff>0</xdr:rowOff>
    </xdr:from>
    <xdr:to>
      <xdr:col>0</xdr:col>
      <xdr:colOff>323850</xdr:colOff>
      <xdr:row>3343</xdr:row>
      <xdr:rowOff>95250</xdr:rowOff>
    </xdr:to>
    <xdr:pic>
      <xdr:nvPicPr>
        <xdr:cNvPr id="3418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1258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3355</xdr:row>
      <xdr:rowOff>0</xdr:rowOff>
    </xdr:from>
    <xdr:to>
      <xdr:col>0</xdr:col>
      <xdr:colOff>323850</xdr:colOff>
      <xdr:row>3356</xdr:row>
      <xdr:rowOff>95250</xdr:rowOff>
    </xdr:to>
    <xdr:pic>
      <xdr:nvPicPr>
        <xdr:cNvPr id="3418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3363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3368</xdr:row>
      <xdr:rowOff>0</xdr:rowOff>
    </xdr:from>
    <xdr:to>
      <xdr:col>0</xdr:col>
      <xdr:colOff>323850</xdr:colOff>
      <xdr:row>3369</xdr:row>
      <xdr:rowOff>95250</xdr:rowOff>
    </xdr:to>
    <xdr:pic>
      <xdr:nvPicPr>
        <xdr:cNvPr id="3418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5468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3370</xdr:row>
      <xdr:rowOff>0</xdr:rowOff>
    </xdr:from>
    <xdr:to>
      <xdr:col>0</xdr:col>
      <xdr:colOff>323850</xdr:colOff>
      <xdr:row>3371</xdr:row>
      <xdr:rowOff>95250</xdr:rowOff>
    </xdr:to>
    <xdr:pic>
      <xdr:nvPicPr>
        <xdr:cNvPr id="3418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5792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3372</xdr:row>
      <xdr:rowOff>0</xdr:rowOff>
    </xdr:from>
    <xdr:to>
      <xdr:col>0</xdr:col>
      <xdr:colOff>323850</xdr:colOff>
      <xdr:row>3373</xdr:row>
      <xdr:rowOff>95250</xdr:rowOff>
    </xdr:to>
    <xdr:pic>
      <xdr:nvPicPr>
        <xdr:cNvPr id="3418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6115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3374</xdr:row>
      <xdr:rowOff>0</xdr:rowOff>
    </xdr:from>
    <xdr:to>
      <xdr:col>0</xdr:col>
      <xdr:colOff>323850</xdr:colOff>
      <xdr:row>3375</xdr:row>
      <xdr:rowOff>95250</xdr:rowOff>
    </xdr:to>
    <xdr:pic>
      <xdr:nvPicPr>
        <xdr:cNvPr id="3418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6439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3387</xdr:row>
      <xdr:rowOff>0</xdr:rowOff>
    </xdr:from>
    <xdr:to>
      <xdr:col>0</xdr:col>
      <xdr:colOff>323850</xdr:colOff>
      <xdr:row>3388</xdr:row>
      <xdr:rowOff>95250</xdr:rowOff>
    </xdr:to>
    <xdr:pic>
      <xdr:nvPicPr>
        <xdr:cNvPr id="3418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8544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3389</xdr:row>
      <xdr:rowOff>0</xdr:rowOff>
    </xdr:from>
    <xdr:to>
      <xdr:col>0</xdr:col>
      <xdr:colOff>323850</xdr:colOff>
      <xdr:row>3390</xdr:row>
      <xdr:rowOff>95250</xdr:rowOff>
    </xdr:to>
    <xdr:pic>
      <xdr:nvPicPr>
        <xdr:cNvPr id="3418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8868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3391</xdr:row>
      <xdr:rowOff>0</xdr:rowOff>
    </xdr:from>
    <xdr:to>
      <xdr:col>0</xdr:col>
      <xdr:colOff>323850</xdr:colOff>
      <xdr:row>3392</xdr:row>
      <xdr:rowOff>95250</xdr:rowOff>
    </xdr:to>
    <xdr:pic>
      <xdr:nvPicPr>
        <xdr:cNvPr id="3418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9192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3393</xdr:row>
      <xdr:rowOff>0</xdr:rowOff>
    </xdr:from>
    <xdr:to>
      <xdr:col>0</xdr:col>
      <xdr:colOff>323850</xdr:colOff>
      <xdr:row>3394</xdr:row>
      <xdr:rowOff>95250</xdr:rowOff>
    </xdr:to>
    <xdr:pic>
      <xdr:nvPicPr>
        <xdr:cNvPr id="3418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49516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3406</xdr:row>
      <xdr:rowOff>0</xdr:rowOff>
    </xdr:from>
    <xdr:to>
      <xdr:col>0</xdr:col>
      <xdr:colOff>323850</xdr:colOff>
      <xdr:row>3407</xdr:row>
      <xdr:rowOff>95250</xdr:rowOff>
    </xdr:to>
    <xdr:pic>
      <xdr:nvPicPr>
        <xdr:cNvPr id="3418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51621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3419</xdr:row>
      <xdr:rowOff>0</xdr:rowOff>
    </xdr:from>
    <xdr:to>
      <xdr:col>0</xdr:col>
      <xdr:colOff>323850</xdr:colOff>
      <xdr:row>3420</xdr:row>
      <xdr:rowOff>95250</xdr:rowOff>
    </xdr:to>
    <xdr:pic>
      <xdr:nvPicPr>
        <xdr:cNvPr id="3418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53726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3421</xdr:row>
      <xdr:rowOff>0</xdr:rowOff>
    </xdr:from>
    <xdr:to>
      <xdr:col>0</xdr:col>
      <xdr:colOff>323850</xdr:colOff>
      <xdr:row>3422</xdr:row>
      <xdr:rowOff>95250</xdr:rowOff>
    </xdr:to>
    <xdr:pic>
      <xdr:nvPicPr>
        <xdr:cNvPr id="3418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54050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3423</xdr:row>
      <xdr:rowOff>0</xdr:rowOff>
    </xdr:from>
    <xdr:to>
      <xdr:col>0</xdr:col>
      <xdr:colOff>323850</xdr:colOff>
      <xdr:row>3424</xdr:row>
      <xdr:rowOff>95250</xdr:rowOff>
    </xdr:to>
    <xdr:pic>
      <xdr:nvPicPr>
        <xdr:cNvPr id="3418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54374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3436</xdr:row>
      <xdr:rowOff>0</xdr:rowOff>
    </xdr:from>
    <xdr:to>
      <xdr:col>0</xdr:col>
      <xdr:colOff>323850</xdr:colOff>
      <xdr:row>3437</xdr:row>
      <xdr:rowOff>95250</xdr:rowOff>
    </xdr:to>
    <xdr:pic>
      <xdr:nvPicPr>
        <xdr:cNvPr id="3418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56479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3449</xdr:row>
      <xdr:rowOff>0</xdr:rowOff>
    </xdr:from>
    <xdr:to>
      <xdr:col>0</xdr:col>
      <xdr:colOff>323850</xdr:colOff>
      <xdr:row>3450</xdr:row>
      <xdr:rowOff>95250</xdr:rowOff>
    </xdr:to>
    <xdr:pic>
      <xdr:nvPicPr>
        <xdr:cNvPr id="3418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58584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3451</xdr:row>
      <xdr:rowOff>0</xdr:rowOff>
    </xdr:from>
    <xdr:to>
      <xdr:col>0</xdr:col>
      <xdr:colOff>323850</xdr:colOff>
      <xdr:row>3452</xdr:row>
      <xdr:rowOff>95250</xdr:rowOff>
    </xdr:to>
    <xdr:pic>
      <xdr:nvPicPr>
        <xdr:cNvPr id="3418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58907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3453</xdr:row>
      <xdr:rowOff>0</xdr:rowOff>
    </xdr:from>
    <xdr:to>
      <xdr:col>0</xdr:col>
      <xdr:colOff>323850</xdr:colOff>
      <xdr:row>3454</xdr:row>
      <xdr:rowOff>95250</xdr:rowOff>
    </xdr:to>
    <xdr:pic>
      <xdr:nvPicPr>
        <xdr:cNvPr id="3418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59231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3455</xdr:row>
      <xdr:rowOff>0</xdr:rowOff>
    </xdr:from>
    <xdr:to>
      <xdr:col>0</xdr:col>
      <xdr:colOff>323850</xdr:colOff>
      <xdr:row>3456</xdr:row>
      <xdr:rowOff>95250</xdr:rowOff>
    </xdr:to>
    <xdr:pic>
      <xdr:nvPicPr>
        <xdr:cNvPr id="3418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59555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3457</xdr:row>
      <xdr:rowOff>0</xdr:rowOff>
    </xdr:from>
    <xdr:to>
      <xdr:col>0</xdr:col>
      <xdr:colOff>323850</xdr:colOff>
      <xdr:row>3458</xdr:row>
      <xdr:rowOff>95250</xdr:rowOff>
    </xdr:to>
    <xdr:pic>
      <xdr:nvPicPr>
        <xdr:cNvPr id="3418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59879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3459</xdr:row>
      <xdr:rowOff>0</xdr:rowOff>
    </xdr:from>
    <xdr:to>
      <xdr:col>0</xdr:col>
      <xdr:colOff>323850</xdr:colOff>
      <xdr:row>3460</xdr:row>
      <xdr:rowOff>95250</xdr:rowOff>
    </xdr:to>
    <xdr:pic>
      <xdr:nvPicPr>
        <xdr:cNvPr id="3418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0203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3461</xdr:row>
      <xdr:rowOff>0</xdr:rowOff>
    </xdr:from>
    <xdr:to>
      <xdr:col>0</xdr:col>
      <xdr:colOff>323850</xdr:colOff>
      <xdr:row>3462</xdr:row>
      <xdr:rowOff>95250</xdr:rowOff>
    </xdr:to>
    <xdr:pic>
      <xdr:nvPicPr>
        <xdr:cNvPr id="3418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0527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3463</xdr:row>
      <xdr:rowOff>0</xdr:rowOff>
    </xdr:from>
    <xdr:to>
      <xdr:col>0</xdr:col>
      <xdr:colOff>323850</xdr:colOff>
      <xdr:row>3464</xdr:row>
      <xdr:rowOff>95250</xdr:rowOff>
    </xdr:to>
    <xdr:pic>
      <xdr:nvPicPr>
        <xdr:cNvPr id="3418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0851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3465</xdr:row>
      <xdr:rowOff>0</xdr:rowOff>
    </xdr:from>
    <xdr:to>
      <xdr:col>0</xdr:col>
      <xdr:colOff>323850</xdr:colOff>
      <xdr:row>3466</xdr:row>
      <xdr:rowOff>95250</xdr:rowOff>
    </xdr:to>
    <xdr:pic>
      <xdr:nvPicPr>
        <xdr:cNvPr id="3418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1174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3467</xdr:row>
      <xdr:rowOff>0</xdr:rowOff>
    </xdr:from>
    <xdr:to>
      <xdr:col>0</xdr:col>
      <xdr:colOff>323850</xdr:colOff>
      <xdr:row>3468</xdr:row>
      <xdr:rowOff>95250</xdr:rowOff>
    </xdr:to>
    <xdr:pic>
      <xdr:nvPicPr>
        <xdr:cNvPr id="3418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1498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3469</xdr:row>
      <xdr:rowOff>0</xdr:rowOff>
    </xdr:from>
    <xdr:to>
      <xdr:col>0</xdr:col>
      <xdr:colOff>323850</xdr:colOff>
      <xdr:row>3470</xdr:row>
      <xdr:rowOff>95250</xdr:rowOff>
    </xdr:to>
    <xdr:pic>
      <xdr:nvPicPr>
        <xdr:cNvPr id="3418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1822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3471</xdr:row>
      <xdr:rowOff>0</xdr:rowOff>
    </xdr:from>
    <xdr:to>
      <xdr:col>0</xdr:col>
      <xdr:colOff>323850</xdr:colOff>
      <xdr:row>3472</xdr:row>
      <xdr:rowOff>95250</xdr:rowOff>
    </xdr:to>
    <xdr:pic>
      <xdr:nvPicPr>
        <xdr:cNvPr id="3418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2146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3473</xdr:row>
      <xdr:rowOff>0</xdr:rowOff>
    </xdr:from>
    <xdr:to>
      <xdr:col>0</xdr:col>
      <xdr:colOff>323850</xdr:colOff>
      <xdr:row>3474</xdr:row>
      <xdr:rowOff>95250</xdr:rowOff>
    </xdr:to>
    <xdr:pic>
      <xdr:nvPicPr>
        <xdr:cNvPr id="3418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2470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3475</xdr:row>
      <xdr:rowOff>0</xdr:rowOff>
    </xdr:from>
    <xdr:to>
      <xdr:col>0</xdr:col>
      <xdr:colOff>323850</xdr:colOff>
      <xdr:row>3476</xdr:row>
      <xdr:rowOff>95250</xdr:rowOff>
    </xdr:to>
    <xdr:pic>
      <xdr:nvPicPr>
        <xdr:cNvPr id="3418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2794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3477</xdr:row>
      <xdr:rowOff>0</xdr:rowOff>
    </xdr:from>
    <xdr:to>
      <xdr:col>0</xdr:col>
      <xdr:colOff>323850</xdr:colOff>
      <xdr:row>3478</xdr:row>
      <xdr:rowOff>95250</xdr:rowOff>
    </xdr:to>
    <xdr:pic>
      <xdr:nvPicPr>
        <xdr:cNvPr id="3418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3118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3479</xdr:row>
      <xdr:rowOff>0</xdr:rowOff>
    </xdr:from>
    <xdr:to>
      <xdr:col>0</xdr:col>
      <xdr:colOff>323850</xdr:colOff>
      <xdr:row>3480</xdr:row>
      <xdr:rowOff>95250</xdr:rowOff>
    </xdr:to>
    <xdr:pic>
      <xdr:nvPicPr>
        <xdr:cNvPr id="3418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3441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3481</xdr:row>
      <xdr:rowOff>0</xdr:rowOff>
    </xdr:from>
    <xdr:to>
      <xdr:col>0</xdr:col>
      <xdr:colOff>323850</xdr:colOff>
      <xdr:row>3482</xdr:row>
      <xdr:rowOff>95250</xdr:rowOff>
    </xdr:to>
    <xdr:pic>
      <xdr:nvPicPr>
        <xdr:cNvPr id="3418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3765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3483</xdr:row>
      <xdr:rowOff>0</xdr:rowOff>
    </xdr:from>
    <xdr:to>
      <xdr:col>0</xdr:col>
      <xdr:colOff>323850</xdr:colOff>
      <xdr:row>3484</xdr:row>
      <xdr:rowOff>95250</xdr:rowOff>
    </xdr:to>
    <xdr:pic>
      <xdr:nvPicPr>
        <xdr:cNvPr id="3418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4089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3485</xdr:row>
      <xdr:rowOff>0</xdr:rowOff>
    </xdr:from>
    <xdr:to>
      <xdr:col>0</xdr:col>
      <xdr:colOff>323850</xdr:colOff>
      <xdr:row>3486</xdr:row>
      <xdr:rowOff>95250</xdr:rowOff>
    </xdr:to>
    <xdr:pic>
      <xdr:nvPicPr>
        <xdr:cNvPr id="3418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4413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3487</xdr:row>
      <xdr:rowOff>0</xdr:rowOff>
    </xdr:from>
    <xdr:to>
      <xdr:col>0</xdr:col>
      <xdr:colOff>323850</xdr:colOff>
      <xdr:row>3488</xdr:row>
      <xdr:rowOff>95250</xdr:rowOff>
    </xdr:to>
    <xdr:pic>
      <xdr:nvPicPr>
        <xdr:cNvPr id="3418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4737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3489</xdr:row>
      <xdr:rowOff>0</xdr:rowOff>
    </xdr:from>
    <xdr:to>
      <xdr:col>0</xdr:col>
      <xdr:colOff>323850</xdr:colOff>
      <xdr:row>3490</xdr:row>
      <xdr:rowOff>95250</xdr:rowOff>
    </xdr:to>
    <xdr:pic>
      <xdr:nvPicPr>
        <xdr:cNvPr id="3418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5061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3491</xdr:row>
      <xdr:rowOff>0</xdr:rowOff>
    </xdr:from>
    <xdr:to>
      <xdr:col>0</xdr:col>
      <xdr:colOff>323850</xdr:colOff>
      <xdr:row>3492</xdr:row>
      <xdr:rowOff>95250</xdr:rowOff>
    </xdr:to>
    <xdr:pic>
      <xdr:nvPicPr>
        <xdr:cNvPr id="3418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5384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3493</xdr:row>
      <xdr:rowOff>0</xdr:rowOff>
    </xdr:from>
    <xdr:to>
      <xdr:col>0</xdr:col>
      <xdr:colOff>323850</xdr:colOff>
      <xdr:row>3494</xdr:row>
      <xdr:rowOff>95250</xdr:rowOff>
    </xdr:to>
    <xdr:pic>
      <xdr:nvPicPr>
        <xdr:cNvPr id="3418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5708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3495</xdr:row>
      <xdr:rowOff>0</xdr:rowOff>
    </xdr:from>
    <xdr:to>
      <xdr:col>0</xdr:col>
      <xdr:colOff>323850</xdr:colOff>
      <xdr:row>3496</xdr:row>
      <xdr:rowOff>95250</xdr:rowOff>
    </xdr:to>
    <xdr:pic>
      <xdr:nvPicPr>
        <xdr:cNvPr id="3418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6032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3497</xdr:row>
      <xdr:rowOff>0</xdr:rowOff>
    </xdr:from>
    <xdr:to>
      <xdr:col>0</xdr:col>
      <xdr:colOff>323850</xdr:colOff>
      <xdr:row>3498</xdr:row>
      <xdr:rowOff>95250</xdr:rowOff>
    </xdr:to>
    <xdr:pic>
      <xdr:nvPicPr>
        <xdr:cNvPr id="3418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6356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3499</xdr:row>
      <xdr:rowOff>0</xdr:rowOff>
    </xdr:from>
    <xdr:to>
      <xdr:col>0</xdr:col>
      <xdr:colOff>323850</xdr:colOff>
      <xdr:row>3500</xdr:row>
      <xdr:rowOff>95250</xdr:rowOff>
    </xdr:to>
    <xdr:pic>
      <xdr:nvPicPr>
        <xdr:cNvPr id="3418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6680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3501</xdr:row>
      <xdr:rowOff>0</xdr:rowOff>
    </xdr:from>
    <xdr:to>
      <xdr:col>0</xdr:col>
      <xdr:colOff>323850</xdr:colOff>
      <xdr:row>3502</xdr:row>
      <xdr:rowOff>95250</xdr:rowOff>
    </xdr:to>
    <xdr:pic>
      <xdr:nvPicPr>
        <xdr:cNvPr id="341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7004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3503</xdr:row>
      <xdr:rowOff>0</xdr:rowOff>
    </xdr:from>
    <xdr:to>
      <xdr:col>0</xdr:col>
      <xdr:colOff>323850</xdr:colOff>
      <xdr:row>3504</xdr:row>
      <xdr:rowOff>95250</xdr:rowOff>
    </xdr:to>
    <xdr:pic>
      <xdr:nvPicPr>
        <xdr:cNvPr id="3418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7328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3505</xdr:row>
      <xdr:rowOff>0</xdr:rowOff>
    </xdr:from>
    <xdr:to>
      <xdr:col>0</xdr:col>
      <xdr:colOff>323850</xdr:colOff>
      <xdr:row>3506</xdr:row>
      <xdr:rowOff>95250</xdr:rowOff>
    </xdr:to>
    <xdr:pic>
      <xdr:nvPicPr>
        <xdr:cNvPr id="3418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7651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3507</xdr:row>
      <xdr:rowOff>0</xdr:rowOff>
    </xdr:from>
    <xdr:to>
      <xdr:col>0</xdr:col>
      <xdr:colOff>323850</xdr:colOff>
      <xdr:row>3508</xdr:row>
      <xdr:rowOff>95250</xdr:rowOff>
    </xdr:to>
    <xdr:pic>
      <xdr:nvPicPr>
        <xdr:cNvPr id="3418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7975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3509</xdr:row>
      <xdr:rowOff>0</xdr:rowOff>
    </xdr:from>
    <xdr:to>
      <xdr:col>0</xdr:col>
      <xdr:colOff>323850</xdr:colOff>
      <xdr:row>3510</xdr:row>
      <xdr:rowOff>95250</xdr:rowOff>
    </xdr:to>
    <xdr:pic>
      <xdr:nvPicPr>
        <xdr:cNvPr id="3418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8299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3511</xdr:row>
      <xdr:rowOff>0</xdr:rowOff>
    </xdr:from>
    <xdr:to>
      <xdr:col>0</xdr:col>
      <xdr:colOff>323850</xdr:colOff>
      <xdr:row>3512</xdr:row>
      <xdr:rowOff>95250</xdr:rowOff>
    </xdr:to>
    <xdr:pic>
      <xdr:nvPicPr>
        <xdr:cNvPr id="3418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8623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3513</xdr:row>
      <xdr:rowOff>0</xdr:rowOff>
    </xdr:from>
    <xdr:to>
      <xdr:col>0</xdr:col>
      <xdr:colOff>323850</xdr:colOff>
      <xdr:row>3514</xdr:row>
      <xdr:rowOff>95250</xdr:rowOff>
    </xdr:to>
    <xdr:pic>
      <xdr:nvPicPr>
        <xdr:cNvPr id="3418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8947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3515</xdr:row>
      <xdr:rowOff>0</xdr:rowOff>
    </xdr:from>
    <xdr:to>
      <xdr:col>0</xdr:col>
      <xdr:colOff>323850</xdr:colOff>
      <xdr:row>3516</xdr:row>
      <xdr:rowOff>95250</xdr:rowOff>
    </xdr:to>
    <xdr:pic>
      <xdr:nvPicPr>
        <xdr:cNvPr id="3418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9271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3517</xdr:row>
      <xdr:rowOff>0</xdr:rowOff>
    </xdr:from>
    <xdr:to>
      <xdr:col>0</xdr:col>
      <xdr:colOff>323850</xdr:colOff>
      <xdr:row>3518</xdr:row>
      <xdr:rowOff>95250</xdr:rowOff>
    </xdr:to>
    <xdr:pic>
      <xdr:nvPicPr>
        <xdr:cNvPr id="3418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9595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3519</xdr:row>
      <xdr:rowOff>0</xdr:rowOff>
    </xdr:from>
    <xdr:to>
      <xdr:col>0</xdr:col>
      <xdr:colOff>323850</xdr:colOff>
      <xdr:row>3520</xdr:row>
      <xdr:rowOff>95250</xdr:rowOff>
    </xdr:to>
    <xdr:pic>
      <xdr:nvPicPr>
        <xdr:cNvPr id="3418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69918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3521</xdr:row>
      <xdr:rowOff>0</xdr:rowOff>
    </xdr:from>
    <xdr:to>
      <xdr:col>0</xdr:col>
      <xdr:colOff>323850</xdr:colOff>
      <xdr:row>3522</xdr:row>
      <xdr:rowOff>95250</xdr:rowOff>
    </xdr:to>
    <xdr:pic>
      <xdr:nvPicPr>
        <xdr:cNvPr id="3418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0242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3523</xdr:row>
      <xdr:rowOff>0</xdr:rowOff>
    </xdr:from>
    <xdr:to>
      <xdr:col>0</xdr:col>
      <xdr:colOff>323850</xdr:colOff>
      <xdr:row>3524</xdr:row>
      <xdr:rowOff>95250</xdr:rowOff>
    </xdr:to>
    <xdr:pic>
      <xdr:nvPicPr>
        <xdr:cNvPr id="3418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0566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3525</xdr:row>
      <xdr:rowOff>0</xdr:rowOff>
    </xdr:from>
    <xdr:to>
      <xdr:col>0</xdr:col>
      <xdr:colOff>323850</xdr:colOff>
      <xdr:row>3526</xdr:row>
      <xdr:rowOff>95250</xdr:rowOff>
    </xdr:to>
    <xdr:pic>
      <xdr:nvPicPr>
        <xdr:cNvPr id="341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0890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3527</xdr:row>
      <xdr:rowOff>0</xdr:rowOff>
    </xdr:from>
    <xdr:to>
      <xdr:col>0</xdr:col>
      <xdr:colOff>323850</xdr:colOff>
      <xdr:row>3528</xdr:row>
      <xdr:rowOff>95250</xdr:rowOff>
    </xdr:to>
    <xdr:pic>
      <xdr:nvPicPr>
        <xdr:cNvPr id="3419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1214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3529</xdr:row>
      <xdr:rowOff>0</xdr:rowOff>
    </xdr:from>
    <xdr:to>
      <xdr:col>0</xdr:col>
      <xdr:colOff>323850</xdr:colOff>
      <xdr:row>3530</xdr:row>
      <xdr:rowOff>95250</xdr:rowOff>
    </xdr:to>
    <xdr:pic>
      <xdr:nvPicPr>
        <xdr:cNvPr id="341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1538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3531</xdr:row>
      <xdr:rowOff>0</xdr:rowOff>
    </xdr:from>
    <xdr:to>
      <xdr:col>0</xdr:col>
      <xdr:colOff>323850</xdr:colOff>
      <xdr:row>3532</xdr:row>
      <xdr:rowOff>95250</xdr:rowOff>
    </xdr:to>
    <xdr:pic>
      <xdr:nvPicPr>
        <xdr:cNvPr id="3419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1861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3533</xdr:row>
      <xdr:rowOff>0</xdr:rowOff>
    </xdr:from>
    <xdr:to>
      <xdr:col>0</xdr:col>
      <xdr:colOff>323850</xdr:colOff>
      <xdr:row>3534</xdr:row>
      <xdr:rowOff>95250</xdr:rowOff>
    </xdr:to>
    <xdr:pic>
      <xdr:nvPicPr>
        <xdr:cNvPr id="341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2185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3535</xdr:row>
      <xdr:rowOff>0</xdr:rowOff>
    </xdr:from>
    <xdr:to>
      <xdr:col>0</xdr:col>
      <xdr:colOff>323850</xdr:colOff>
      <xdr:row>3536</xdr:row>
      <xdr:rowOff>95250</xdr:rowOff>
    </xdr:to>
    <xdr:pic>
      <xdr:nvPicPr>
        <xdr:cNvPr id="3419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2509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3537</xdr:row>
      <xdr:rowOff>0</xdr:rowOff>
    </xdr:from>
    <xdr:to>
      <xdr:col>0</xdr:col>
      <xdr:colOff>323850</xdr:colOff>
      <xdr:row>3538</xdr:row>
      <xdr:rowOff>95250</xdr:rowOff>
    </xdr:to>
    <xdr:pic>
      <xdr:nvPicPr>
        <xdr:cNvPr id="3419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2833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3539</xdr:row>
      <xdr:rowOff>0</xdr:rowOff>
    </xdr:from>
    <xdr:to>
      <xdr:col>0</xdr:col>
      <xdr:colOff>323850</xdr:colOff>
      <xdr:row>3540</xdr:row>
      <xdr:rowOff>95250</xdr:rowOff>
    </xdr:to>
    <xdr:pic>
      <xdr:nvPicPr>
        <xdr:cNvPr id="3419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3157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3541</xdr:row>
      <xdr:rowOff>0</xdr:rowOff>
    </xdr:from>
    <xdr:to>
      <xdr:col>0</xdr:col>
      <xdr:colOff>323850</xdr:colOff>
      <xdr:row>3542</xdr:row>
      <xdr:rowOff>95250</xdr:rowOff>
    </xdr:to>
    <xdr:pic>
      <xdr:nvPicPr>
        <xdr:cNvPr id="3419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3481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3543</xdr:row>
      <xdr:rowOff>0</xdr:rowOff>
    </xdr:from>
    <xdr:to>
      <xdr:col>0</xdr:col>
      <xdr:colOff>323850</xdr:colOff>
      <xdr:row>3544</xdr:row>
      <xdr:rowOff>95250</xdr:rowOff>
    </xdr:to>
    <xdr:pic>
      <xdr:nvPicPr>
        <xdr:cNvPr id="3419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3805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3545</xdr:row>
      <xdr:rowOff>0</xdr:rowOff>
    </xdr:from>
    <xdr:to>
      <xdr:col>0</xdr:col>
      <xdr:colOff>323850</xdr:colOff>
      <xdr:row>3546</xdr:row>
      <xdr:rowOff>95250</xdr:rowOff>
    </xdr:to>
    <xdr:pic>
      <xdr:nvPicPr>
        <xdr:cNvPr id="3419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4128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3547</xdr:row>
      <xdr:rowOff>0</xdr:rowOff>
    </xdr:from>
    <xdr:to>
      <xdr:col>0</xdr:col>
      <xdr:colOff>323850</xdr:colOff>
      <xdr:row>3548</xdr:row>
      <xdr:rowOff>95250</xdr:rowOff>
    </xdr:to>
    <xdr:pic>
      <xdr:nvPicPr>
        <xdr:cNvPr id="3419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4452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3549</xdr:row>
      <xdr:rowOff>0</xdr:rowOff>
    </xdr:from>
    <xdr:to>
      <xdr:col>0</xdr:col>
      <xdr:colOff>323850</xdr:colOff>
      <xdr:row>3550</xdr:row>
      <xdr:rowOff>95250</xdr:rowOff>
    </xdr:to>
    <xdr:pic>
      <xdr:nvPicPr>
        <xdr:cNvPr id="3419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4776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3551</xdr:row>
      <xdr:rowOff>0</xdr:rowOff>
    </xdr:from>
    <xdr:to>
      <xdr:col>0</xdr:col>
      <xdr:colOff>323850</xdr:colOff>
      <xdr:row>3552</xdr:row>
      <xdr:rowOff>95250</xdr:rowOff>
    </xdr:to>
    <xdr:pic>
      <xdr:nvPicPr>
        <xdr:cNvPr id="3419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5100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3553</xdr:row>
      <xdr:rowOff>0</xdr:rowOff>
    </xdr:from>
    <xdr:to>
      <xdr:col>0</xdr:col>
      <xdr:colOff>323850</xdr:colOff>
      <xdr:row>3554</xdr:row>
      <xdr:rowOff>95250</xdr:rowOff>
    </xdr:to>
    <xdr:pic>
      <xdr:nvPicPr>
        <xdr:cNvPr id="3419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5424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3555</xdr:row>
      <xdr:rowOff>0</xdr:rowOff>
    </xdr:from>
    <xdr:to>
      <xdr:col>0</xdr:col>
      <xdr:colOff>323850</xdr:colOff>
      <xdr:row>3556</xdr:row>
      <xdr:rowOff>95250</xdr:rowOff>
    </xdr:to>
    <xdr:pic>
      <xdr:nvPicPr>
        <xdr:cNvPr id="3419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5748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3557</xdr:row>
      <xdr:rowOff>0</xdr:rowOff>
    </xdr:from>
    <xdr:to>
      <xdr:col>0</xdr:col>
      <xdr:colOff>323850</xdr:colOff>
      <xdr:row>3558</xdr:row>
      <xdr:rowOff>95250</xdr:rowOff>
    </xdr:to>
    <xdr:pic>
      <xdr:nvPicPr>
        <xdr:cNvPr id="3419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6072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3559</xdr:row>
      <xdr:rowOff>0</xdr:rowOff>
    </xdr:from>
    <xdr:to>
      <xdr:col>0</xdr:col>
      <xdr:colOff>323850</xdr:colOff>
      <xdr:row>3560</xdr:row>
      <xdr:rowOff>95250</xdr:rowOff>
    </xdr:to>
    <xdr:pic>
      <xdr:nvPicPr>
        <xdr:cNvPr id="3419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6395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3561</xdr:row>
      <xdr:rowOff>0</xdr:rowOff>
    </xdr:from>
    <xdr:to>
      <xdr:col>0</xdr:col>
      <xdr:colOff>323850</xdr:colOff>
      <xdr:row>3562</xdr:row>
      <xdr:rowOff>95250</xdr:rowOff>
    </xdr:to>
    <xdr:pic>
      <xdr:nvPicPr>
        <xdr:cNvPr id="3419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6719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3563</xdr:row>
      <xdr:rowOff>0</xdr:rowOff>
    </xdr:from>
    <xdr:to>
      <xdr:col>0</xdr:col>
      <xdr:colOff>323850</xdr:colOff>
      <xdr:row>3564</xdr:row>
      <xdr:rowOff>95250</xdr:rowOff>
    </xdr:to>
    <xdr:pic>
      <xdr:nvPicPr>
        <xdr:cNvPr id="3419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7043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3565</xdr:row>
      <xdr:rowOff>0</xdr:rowOff>
    </xdr:from>
    <xdr:to>
      <xdr:col>0</xdr:col>
      <xdr:colOff>323850</xdr:colOff>
      <xdr:row>3566</xdr:row>
      <xdr:rowOff>95250</xdr:rowOff>
    </xdr:to>
    <xdr:pic>
      <xdr:nvPicPr>
        <xdr:cNvPr id="3419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7367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3567</xdr:row>
      <xdr:rowOff>0</xdr:rowOff>
    </xdr:from>
    <xdr:to>
      <xdr:col>0</xdr:col>
      <xdr:colOff>323850</xdr:colOff>
      <xdr:row>3568</xdr:row>
      <xdr:rowOff>95250</xdr:rowOff>
    </xdr:to>
    <xdr:pic>
      <xdr:nvPicPr>
        <xdr:cNvPr id="3419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7691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3569</xdr:row>
      <xdr:rowOff>0</xdr:rowOff>
    </xdr:from>
    <xdr:to>
      <xdr:col>0</xdr:col>
      <xdr:colOff>323850</xdr:colOff>
      <xdr:row>3570</xdr:row>
      <xdr:rowOff>95250</xdr:rowOff>
    </xdr:to>
    <xdr:pic>
      <xdr:nvPicPr>
        <xdr:cNvPr id="3419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8015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3571</xdr:row>
      <xdr:rowOff>0</xdr:rowOff>
    </xdr:from>
    <xdr:to>
      <xdr:col>0</xdr:col>
      <xdr:colOff>323850</xdr:colOff>
      <xdr:row>3572</xdr:row>
      <xdr:rowOff>95250</xdr:rowOff>
    </xdr:to>
    <xdr:pic>
      <xdr:nvPicPr>
        <xdr:cNvPr id="3419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8338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3573</xdr:row>
      <xdr:rowOff>0</xdr:rowOff>
    </xdr:from>
    <xdr:to>
      <xdr:col>0</xdr:col>
      <xdr:colOff>323850</xdr:colOff>
      <xdr:row>3574</xdr:row>
      <xdr:rowOff>95250</xdr:rowOff>
    </xdr:to>
    <xdr:pic>
      <xdr:nvPicPr>
        <xdr:cNvPr id="341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8662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3575</xdr:row>
      <xdr:rowOff>0</xdr:rowOff>
    </xdr:from>
    <xdr:to>
      <xdr:col>0</xdr:col>
      <xdr:colOff>323850</xdr:colOff>
      <xdr:row>3576</xdr:row>
      <xdr:rowOff>95250</xdr:rowOff>
    </xdr:to>
    <xdr:pic>
      <xdr:nvPicPr>
        <xdr:cNvPr id="3419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8986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3577</xdr:row>
      <xdr:rowOff>0</xdr:rowOff>
    </xdr:from>
    <xdr:to>
      <xdr:col>0</xdr:col>
      <xdr:colOff>323850</xdr:colOff>
      <xdr:row>3578</xdr:row>
      <xdr:rowOff>95250</xdr:rowOff>
    </xdr:to>
    <xdr:pic>
      <xdr:nvPicPr>
        <xdr:cNvPr id="3419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9310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3579</xdr:row>
      <xdr:rowOff>0</xdr:rowOff>
    </xdr:from>
    <xdr:to>
      <xdr:col>0</xdr:col>
      <xdr:colOff>323850</xdr:colOff>
      <xdr:row>3580</xdr:row>
      <xdr:rowOff>95250</xdr:rowOff>
    </xdr:to>
    <xdr:pic>
      <xdr:nvPicPr>
        <xdr:cNvPr id="3419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9634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3581</xdr:row>
      <xdr:rowOff>0</xdr:rowOff>
    </xdr:from>
    <xdr:to>
      <xdr:col>0</xdr:col>
      <xdr:colOff>323850</xdr:colOff>
      <xdr:row>3582</xdr:row>
      <xdr:rowOff>95250</xdr:rowOff>
    </xdr:to>
    <xdr:pic>
      <xdr:nvPicPr>
        <xdr:cNvPr id="3419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79958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3583</xdr:row>
      <xdr:rowOff>0</xdr:rowOff>
    </xdr:from>
    <xdr:to>
      <xdr:col>0</xdr:col>
      <xdr:colOff>323850</xdr:colOff>
      <xdr:row>3584</xdr:row>
      <xdr:rowOff>95250</xdr:rowOff>
    </xdr:to>
    <xdr:pic>
      <xdr:nvPicPr>
        <xdr:cNvPr id="3419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0282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3585</xdr:row>
      <xdr:rowOff>0</xdr:rowOff>
    </xdr:from>
    <xdr:to>
      <xdr:col>0</xdr:col>
      <xdr:colOff>323850</xdr:colOff>
      <xdr:row>3586</xdr:row>
      <xdr:rowOff>95250</xdr:rowOff>
    </xdr:to>
    <xdr:pic>
      <xdr:nvPicPr>
        <xdr:cNvPr id="3419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0605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3587</xdr:row>
      <xdr:rowOff>0</xdr:rowOff>
    </xdr:from>
    <xdr:to>
      <xdr:col>0</xdr:col>
      <xdr:colOff>323850</xdr:colOff>
      <xdr:row>3588</xdr:row>
      <xdr:rowOff>95250</xdr:rowOff>
    </xdr:to>
    <xdr:pic>
      <xdr:nvPicPr>
        <xdr:cNvPr id="3419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0929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3589</xdr:row>
      <xdr:rowOff>0</xdr:rowOff>
    </xdr:from>
    <xdr:to>
      <xdr:col>0</xdr:col>
      <xdr:colOff>323850</xdr:colOff>
      <xdr:row>3590</xdr:row>
      <xdr:rowOff>95250</xdr:rowOff>
    </xdr:to>
    <xdr:pic>
      <xdr:nvPicPr>
        <xdr:cNvPr id="3419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1253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3591</xdr:row>
      <xdr:rowOff>0</xdr:rowOff>
    </xdr:from>
    <xdr:to>
      <xdr:col>0</xdr:col>
      <xdr:colOff>323850</xdr:colOff>
      <xdr:row>3592</xdr:row>
      <xdr:rowOff>95250</xdr:rowOff>
    </xdr:to>
    <xdr:pic>
      <xdr:nvPicPr>
        <xdr:cNvPr id="3419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1577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3593</xdr:row>
      <xdr:rowOff>0</xdr:rowOff>
    </xdr:from>
    <xdr:to>
      <xdr:col>0</xdr:col>
      <xdr:colOff>323850</xdr:colOff>
      <xdr:row>3594</xdr:row>
      <xdr:rowOff>95250</xdr:rowOff>
    </xdr:to>
    <xdr:pic>
      <xdr:nvPicPr>
        <xdr:cNvPr id="3419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1901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3595</xdr:row>
      <xdr:rowOff>0</xdr:rowOff>
    </xdr:from>
    <xdr:to>
      <xdr:col>0</xdr:col>
      <xdr:colOff>323850</xdr:colOff>
      <xdr:row>3596</xdr:row>
      <xdr:rowOff>95250</xdr:rowOff>
    </xdr:to>
    <xdr:pic>
      <xdr:nvPicPr>
        <xdr:cNvPr id="3419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2225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3597</xdr:row>
      <xdr:rowOff>0</xdr:rowOff>
    </xdr:from>
    <xdr:to>
      <xdr:col>0</xdr:col>
      <xdr:colOff>323850</xdr:colOff>
      <xdr:row>3598</xdr:row>
      <xdr:rowOff>95250</xdr:rowOff>
    </xdr:to>
    <xdr:pic>
      <xdr:nvPicPr>
        <xdr:cNvPr id="3419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2549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3599</xdr:row>
      <xdr:rowOff>0</xdr:rowOff>
    </xdr:from>
    <xdr:to>
      <xdr:col>0</xdr:col>
      <xdr:colOff>323850</xdr:colOff>
      <xdr:row>3600</xdr:row>
      <xdr:rowOff>95250</xdr:rowOff>
    </xdr:to>
    <xdr:pic>
      <xdr:nvPicPr>
        <xdr:cNvPr id="3419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2872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3601</xdr:row>
      <xdr:rowOff>0</xdr:rowOff>
    </xdr:from>
    <xdr:to>
      <xdr:col>0</xdr:col>
      <xdr:colOff>323850</xdr:colOff>
      <xdr:row>3602</xdr:row>
      <xdr:rowOff>95250</xdr:rowOff>
    </xdr:to>
    <xdr:pic>
      <xdr:nvPicPr>
        <xdr:cNvPr id="3419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3196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3603</xdr:row>
      <xdr:rowOff>0</xdr:rowOff>
    </xdr:from>
    <xdr:to>
      <xdr:col>0</xdr:col>
      <xdr:colOff>323850</xdr:colOff>
      <xdr:row>3604</xdr:row>
      <xdr:rowOff>95250</xdr:rowOff>
    </xdr:to>
    <xdr:pic>
      <xdr:nvPicPr>
        <xdr:cNvPr id="341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3520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3605</xdr:row>
      <xdr:rowOff>0</xdr:rowOff>
    </xdr:from>
    <xdr:to>
      <xdr:col>0</xdr:col>
      <xdr:colOff>323850</xdr:colOff>
      <xdr:row>3606</xdr:row>
      <xdr:rowOff>95250</xdr:rowOff>
    </xdr:to>
    <xdr:pic>
      <xdr:nvPicPr>
        <xdr:cNvPr id="3419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3844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3607</xdr:row>
      <xdr:rowOff>0</xdr:rowOff>
    </xdr:from>
    <xdr:to>
      <xdr:col>0</xdr:col>
      <xdr:colOff>323850</xdr:colOff>
      <xdr:row>3608</xdr:row>
      <xdr:rowOff>95250</xdr:rowOff>
    </xdr:to>
    <xdr:pic>
      <xdr:nvPicPr>
        <xdr:cNvPr id="3419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4168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3609</xdr:row>
      <xdr:rowOff>0</xdr:rowOff>
    </xdr:from>
    <xdr:to>
      <xdr:col>0</xdr:col>
      <xdr:colOff>323850</xdr:colOff>
      <xdr:row>3610</xdr:row>
      <xdr:rowOff>95250</xdr:rowOff>
    </xdr:to>
    <xdr:pic>
      <xdr:nvPicPr>
        <xdr:cNvPr id="3419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4492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3611</xdr:row>
      <xdr:rowOff>0</xdr:rowOff>
    </xdr:from>
    <xdr:to>
      <xdr:col>0</xdr:col>
      <xdr:colOff>323850</xdr:colOff>
      <xdr:row>3612</xdr:row>
      <xdr:rowOff>95250</xdr:rowOff>
    </xdr:to>
    <xdr:pic>
      <xdr:nvPicPr>
        <xdr:cNvPr id="3419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4815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3613</xdr:row>
      <xdr:rowOff>0</xdr:rowOff>
    </xdr:from>
    <xdr:to>
      <xdr:col>0</xdr:col>
      <xdr:colOff>323850</xdr:colOff>
      <xdr:row>3614</xdr:row>
      <xdr:rowOff>95250</xdr:rowOff>
    </xdr:to>
    <xdr:pic>
      <xdr:nvPicPr>
        <xdr:cNvPr id="3419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5139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3615</xdr:row>
      <xdr:rowOff>0</xdr:rowOff>
    </xdr:from>
    <xdr:to>
      <xdr:col>0</xdr:col>
      <xdr:colOff>323850</xdr:colOff>
      <xdr:row>3616</xdr:row>
      <xdr:rowOff>95250</xdr:rowOff>
    </xdr:to>
    <xdr:pic>
      <xdr:nvPicPr>
        <xdr:cNvPr id="3419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5463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3617</xdr:row>
      <xdr:rowOff>0</xdr:rowOff>
    </xdr:from>
    <xdr:to>
      <xdr:col>0</xdr:col>
      <xdr:colOff>323850</xdr:colOff>
      <xdr:row>3618</xdr:row>
      <xdr:rowOff>95250</xdr:rowOff>
    </xdr:to>
    <xdr:pic>
      <xdr:nvPicPr>
        <xdr:cNvPr id="3419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5787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3619</xdr:row>
      <xdr:rowOff>0</xdr:rowOff>
    </xdr:from>
    <xdr:to>
      <xdr:col>0</xdr:col>
      <xdr:colOff>323850</xdr:colOff>
      <xdr:row>3620</xdr:row>
      <xdr:rowOff>95250</xdr:rowOff>
    </xdr:to>
    <xdr:pic>
      <xdr:nvPicPr>
        <xdr:cNvPr id="3419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6111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3621</xdr:row>
      <xdr:rowOff>0</xdr:rowOff>
    </xdr:from>
    <xdr:to>
      <xdr:col>0</xdr:col>
      <xdr:colOff>323850</xdr:colOff>
      <xdr:row>3622</xdr:row>
      <xdr:rowOff>95250</xdr:rowOff>
    </xdr:to>
    <xdr:pic>
      <xdr:nvPicPr>
        <xdr:cNvPr id="3419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6435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3623</xdr:row>
      <xdr:rowOff>0</xdr:rowOff>
    </xdr:from>
    <xdr:to>
      <xdr:col>0</xdr:col>
      <xdr:colOff>323850</xdr:colOff>
      <xdr:row>3624</xdr:row>
      <xdr:rowOff>95250</xdr:rowOff>
    </xdr:to>
    <xdr:pic>
      <xdr:nvPicPr>
        <xdr:cNvPr id="3419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6759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3625</xdr:row>
      <xdr:rowOff>0</xdr:rowOff>
    </xdr:from>
    <xdr:to>
      <xdr:col>0</xdr:col>
      <xdr:colOff>323850</xdr:colOff>
      <xdr:row>3626</xdr:row>
      <xdr:rowOff>95250</xdr:rowOff>
    </xdr:to>
    <xdr:pic>
      <xdr:nvPicPr>
        <xdr:cNvPr id="3419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7082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3627</xdr:row>
      <xdr:rowOff>0</xdr:rowOff>
    </xdr:from>
    <xdr:to>
      <xdr:col>0</xdr:col>
      <xdr:colOff>323850</xdr:colOff>
      <xdr:row>3628</xdr:row>
      <xdr:rowOff>95250</xdr:rowOff>
    </xdr:to>
    <xdr:pic>
      <xdr:nvPicPr>
        <xdr:cNvPr id="3419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7406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3629</xdr:row>
      <xdr:rowOff>0</xdr:rowOff>
    </xdr:from>
    <xdr:to>
      <xdr:col>0</xdr:col>
      <xdr:colOff>323850</xdr:colOff>
      <xdr:row>3630</xdr:row>
      <xdr:rowOff>95250</xdr:rowOff>
    </xdr:to>
    <xdr:pic>
      <xdr:nvPicPr>
        <xdr:cNvPr id="3419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7730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3631</xdr:row>
      <xdr:rowOff>0</xdr:rowOff>
    </xdr:from>
    <xdr:to>
      <xdr:col>0</xdr:col>
      <xdr:colOff>323850</xdr:colOff>
      <xdr:row>3632</xdr:row>
      <xdr:rowOff>95250</xdr:rowOff>
    </xdr:to>
    <xdr:pic>
      <xdr:nvPicPr>
        <xdr:cNvPr id="3419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8054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3633</xdr:row>
      <xdr:rowOff>0</xdr:rowOff>
    </xdr:from>
    <xdr:to>
      <xdr:col>0</xdr:col>
      <xdr:colOff>323850</xdr:colOff>
      <xdr:row>3634</xdr:row>
      <xdr:rowOff>95250</xdr:rowOff>
    </xdr:to>
    <xdr:pic>
      <xdr:nvPicPr>
        <xdr:cNvPr id="3419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8378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3635</xdr:row>
      <xdr:rowOff>0</xdr:rowOff>
    </xdr:from>
    <xdr:to>
      <xdr:col>0</xdr:col>
      <xdr:colOff>323850</xdr:colOff>
      <xdr:row>3636</xdr:row>
      <xdr:rowOff>95250</xdr:rowOff>
    </xdr:to>
    <xdr:pic>
      <xdr:nvPicPr>
        <xdr:cNvPr id="3419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8702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3637</xdr:row>
      <xdr:rowOff>0</xdr:rowOff>
    </xdr:from>
    <xdr:to>
      <xdr:col>0</xdr:col>
      <xdr:colOff>323850</xdr:colOff>
      <xdr:row>3638</xdr:row>
      <xdr:rowOff>95250</xdr:rowOff>
    </xdr:to>
    <xdr:pic>
      <xdr:nvPicPr>
        <xdr:cNvPr id="3419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9026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3639</xdr:row>
      <xdr:rowOff>0</xdr:rowOff>
    </xdr:from>
    <xdr:to>
      <xdr:col>0</xdr:col>
      <xdr:colOff>323850</xdr:colOff>
      <xdr:row>3640</xdr:row>
      <xdr:rowOff>95250</xdr:rowOff>
    </xdr:to>
    <xdr:pic>
      <xdr:nvPicPr>
        <xdr:cNvPr id="3419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9349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3641</xdr:row>
      <xdr:rowOff>0</xdr:rowOff>
    </xdr:from>
    <xdr:to>
      <xdr:col>0</xdr:col>
      <xdr:colOff>323850</xdr:colOff>
      <xdr:row>3642</xdr:row>
      <xdr:rowOff>95250</xdr:rowOff>
    </xdr:to>
    <xdr:pic>
      <xdr:nvPicPr>
        <xdr:cNvPr id="3419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9673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3643</xdr:row>
      <xdr:rowOff>0</xdr:rowOff>
    </xdr:from>
    <xdr:to>
      <xdr:col>0</xdr:col>
      <xdr:colOff>323850</xdr:colOff>
      <xdr:row>3644</xdr:row>
      <xdr:rowOff>95250</xdr:rowOff>
    </xdr:to>
    <xdr:pic>
      <xdr:nvPicPr>
        <xdr:cNvPr id="3419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89997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3645</xdr:row>
      <xdr:rowOff>0</xdr:rowOff>
    </xdr:from>
    <xdr:to>
      <xdr:col>0</xdr:col>
      <xdr:colOff>323850</xdr:colOff>
      <xdr:row>3646</xdr:row>
      <xdr:rowOff>95250</xdr:rowOff>
    </xdr:to>
    <xdr:pic>
      <xdr:nvPicPr>
        <xdr:cNvPr id="3419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0321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3647</xdr:row>
      <xdr:rowOff>0</xdr:rowOff>
    </xdr:from>
    <xdr:to>
      <xdr:col>0</xdr:col>
      <xdr:colOff>323850</xdr:colOff>
      <xdr:row>3648</xdr:row>
      <xdr:rowOff>95250</xdr:rowOff>
    </xdr:to>
    <xdr:pic>
      <xdr:nvPicPr>
        <xdr:cNvPr id="3419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0645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3649</xdr:row>
      <xdr:rowOff>0</xdr:rowOff>
    </xdr:from>
    <xdr:to>
      <xdr:col>0</xdr:col>
      <xdr:colOff>323850</xdr:colOff>
      <xdr:row>3650</xdr:row>
      <xdr:rowOff>95250</xdr:rowOff>
    </xdr:to>
    <xdr:pic>
      <xdr:nvPicPr>
        <xdr:cNvPr id="3419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0969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3651</xdr:row>
      <xdr:rowOff>0</xdr:rowOff>
    </xdr:from>
    <xdr:to>
      <xdr:col>0</xdr:col>
      <xdr:colOff>323850</xdr:colOff>
      <xdr:row>3652</xdr:row>
      <xdr:rowOff>95250</xdr:rowOff>
    </xdr:to>
    <xdr:pic>
      <xdr:nvPicPr>
        <xdr:cNvPr id="3419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1292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3653</xdr:row>
      <xdr:rowOff>0</xdr:rowOff>
    </xdr:from>
    <xdr:to>
      <xdr:col>0</xdr:col>
      <xdr:colOff>323850</xdr:colOff>
      <xdr:row>3654</xdr:row>
      <xdr:rowOff>95250</xdr:rowOff>
    </xdr:to>
    <xdr:pic>
      <xdr:nvPicPr>
        <xdr:cNvPr id="3419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1616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3655</xdr:row>
      <xdr:rowOff>0</xdr:rowOff>
    </xdr:from>
    <xdr:to>
      <xdr:col>0</xdr:col>
      <xdr:colOff>323850</xdr:colOff>
      <xdr:row>3656</xdr:row>
      <xdr:rowOff>95250</xdr:rowOff>
    </xdr:to>
    <xdr:pic>
      <xdr:nvPicPr>
        <xdr:cNvPr id="3419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1940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3657</xdr:row>
      <xdr:rowOff>0</xdr:rowOff>
    </xdr:from>
    <xdr:to>
      <xdr:col>0</xdr:col>
      <xdr:colOff>323850</xdr:colOff>
      <xdr:row>3658</xdr:row>
      <xdr:rowOff>95250</xdr:rowOff>
    </xdr:to>
    <xdr:pic>
      <xdr:nvPicPr>
        <xdr:cNvPr id="3419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2264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3659</xdr:row>
      <xdr:rowOff>0</xdr:rowOff>
    </xdr:from>
    <xdr:to>
      <xdr:col>0</xdr:col>
      <xdr:colOff>323850</xdr:colOff>
      <xdr:row>3660</xdr:row>
      <xdr:rowOff>95250</xdr:rowOff>
    </xdr:to>
    <xdr:pic>
      <xdr:nvPicPr>
        <xdr:cNvPr id="341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2588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3661</xdr:row>
      <xdr:rowOff>0</xdr:rowOff>
    </xdr:from>
    <xdr:to>
      <xdr:col>0</xdr:col>
      <xdr:colOff>323850</xdr:colOff>
      <xdr:row>3662</xdr:row>
      <xdr:rowOff>95250</xdr:rowOff>
    </xdr:to>
    <xdr:pic>
      <xdr:nvPicPr>
        <xdr:cNvPr id="3419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2912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3663</xdr:row>
      <xdr:rowOff>0</xdr:rowOff>
    </xdr:from>
    <xdr:to>
      <xdr:col>0</xdr:col>
      <xdr:colOff>323850</xdr:colOff>
      <xdr:row>3664</xdr:row>
      <xdr:rowOff>95250</xdr:rowOff>
    </xdr:to>
    <xdr:pic>
      <xdr:nvPicPr>
        <xdr:cNvPr id="3419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3236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3665</xdr:row>
      <xdr:rowOff>0</xdr:rowOff>
    </xdr:from>
    <xdr:to>
      <xdr:col>0</xdr:col>
      <xdr:colOff>323850</xdr:colOff>
      <xdr:row>3666</xdr:row>
      <xdr:rowOff>95250</xdr:rowOff>
    </xdr:to>
    <xdr:pic>
      <xdr:nvPicPr>
        <xdr:cNvPr id="3419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3559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3667</xdr:row>
      <xdr:rowOff>0</xdr:rowOff>
    </xdr:from>
    <xdr:to>
      <xdr:col>0</xdr:col>
      <xdr:colOff>323850</xdr:colOff>
      <xdr:row>3668</xdr:row>
      <xdr:rowOff>95250</xdr:rowOff>
    </xdr:to>
    <xdr:pic>
      <xdr:nvPicPr>
        <xdr:cNvPr id="3419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3883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3669</xdr:row>
      <xdr:rowOff>0</xdr:rowOff>
    </xdr:from>
    <xdr:to>
      <xdr:col>0</xdr:col>
      <xdr:colOff>323850</xdr:colOff>
      <xdr:row>3670</xdr:row>
      <xdr:rowOff>95250</xdr:rowOff>
    </xdr:to>
    <xdr:pic>
      <xdr:nvPicPr>
        <xdr:cNvPr id="3419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4207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3671</xdr:row>
      <xdr:rowOff>0</xdr:rowOff>
    </xdr:from>
    <xdr:to>
      <xdr:col>0</xdr:col>
      <xdr:colOff>323850</xdr:colOff>
      <xdr:row>3672</xdr:row>
      <xdr:rowOff>95250</xdr:rowOff>
    </xdr:to>
    <xdr:pic>
      <xdr:nvPicPr>
        <xdr:cNvPr id="3419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4531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3673</xdr:row>
      <xdr:rowOff>0</xdr:rowOff>
    </xdr:from>
    <xdr:to>
      <xdr:col>0</xdr:col>
      <xdr:colOff>323850</xdr:colOff>
      <xdr:row>3674</xdr:row>
      <xdr:rowOff>95250</xdr:rowOff>
    </xdr:to>
    <xdr:pic>
      <xdr:nvPicPr>
        <xdr:cNvPr id="3419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4855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3675</xdr:row>
      <xdr:rowOff>0</xdr:rowOff>
    </xdr:from>
    <xdr:to>
      <xdr:col>0</xdr:col>
      <xdr:colOff>323850</xdr:colOff>
      <xdr:row>3676</xdr:row>
      <xdr:rowOff>95250</xdr:rowOff>
    </xdr:to>
    <xdr:pic>
      <xdr:nvPicPr>
        <xdr:cNvPr id="3419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5179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3677</xdr:row>
      <xdr:rowOff>0</xdr:rowOff>
    </xdr:from>
    <xdr:to>
      <xdr:col>0</xdr:col>
      <xdr:colOff>323850</xdr:colOff>
      <xdr:row>3678</xdr:row>
      <xdr:rowOff>95250</xdr:rowOff>
    </xdr:to>
    <xdr:pic>
      <xdr:nvPicPr>
        <xdr:cNvPr id="3419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5503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3679</xdr:row>
      <xdr:rowOff>0</xdr:rowOff>
    </xdr:from>
    <xdr:to>
      <xdr:col>0</xdr:col>
      <xdr:colOff>323850</xdr:colOff>
      <xdr:row>3680</xdr:row>
      <xdr:rowOff>95250</xdr:rowOff>
    </xdr:to>
    <xdr:pic>
      <xdr:nvPicPr>
        <xdr:cNvPr id="3419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5826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3681</xdr:row>
      <xdr:rowOff>0</xdr:rowOff>
    </xdr:from>
    <xdr:to>
      <xdr:col>0</xdr:col>
      <xdr:colOff>323850</xdr:colOff>
      <xdr:row>3682</xdr:row>
      <xdr:rowOff>95250</xdr:rowOff>
    </xdr:to>
    <xdr:pic>
      <xdr:nvPicPr>
        <xdr:cNvPr id="3419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6150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3683</xdr:row>
      <xdr:rowOff>0</xdr:rowOff>
    </xdr:from>
    <xdr:to>
      <xdr:col>0</xdr:col>
      <xdr:colOff>323850</xdr:colOff>
      <xdr:row>3684</xdr:row>
      <xdr:rowOff>95250</xdr:rowOff>
    </xdr:to>
    <xdr:pic>
      <xdr:nvPicPr>
        <xdr:cNvPr id="3419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6474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3685</xdr:row>
      <xdr:rowOff>0</xdr:rowOff>
    </xdr:from>
    <xdr:to>
      <xdr:col>0</xdr:col>
      <xdr:colOff>323850</xdr:colOff>
      <xdr:row>3686</xdr:row>
      <xdr:rowOff>95250</xdr:rowOff>
    </xdr:to>
    <xdr:pic>
      <xdr:nvPicPr>
        <xdr:cNvPr id="3419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6798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3687</xdr:row>
      <xdr:rowOff>0</xdr:rowOff>
    </xdr:from>
    <xdr:to>
      <xdr:col>0</xdr:col>
      <xdr:colOff>323850</xdr:colOff>
      <xdr:row>3688</xdr:row>
      <xdr:rowOff>95250</xdr:rowOff>
    </xdr:to>
    <xdr:pic>
      <xdr:nvPicPr>
        <xdr:cNvPr id="3419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7122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3689</xdr:row>
      <xdr:rowOff>0</xdr:rowOff>
    </xdr:from>
    <xdr:to>
      <xdr:col>0</xdr:col>
      <xdr:colOff>323850</xdr:colOff>
      <xdr:row>3690</xdr:row>
      <xdr:rowOff>95250</xdr:rowOff>
    </xdr:to>
    <xdr:pic>
      <xdr:nvPicPr>
        <xdr:cNvPr id="3419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7446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3702</xdr:row>
      <xdr:rowOff>0</xdr:rowOff>
    </xdr:from>
    <xdr:to>
      <xdr:col>0</xdr:col>
      <xdr:colOff>323850</xdr:colOff>
      <xdr:row>3703</xdr:row>
      <xdr:rowOff>95250</xdr:rowOff>
    </xdr:to>
    <xdr:pic>
      <xdr:nvPicPr>
        <xdr:cNvPr id="3419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9551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3704</xdr:row>
      <xdr:rowOff>0</xdr:rowOff>
    </xdr:from>
    <xdr:to>
      <xdr:col>0</xdr:col>
      <xdr:colOff>323850</xdr:colOff>
      <xdr:row>3705</xdr:row>
      <xdr:rowOff>95250</xdr:rowOff>
    </xdr:to>
    <xdr:pic>
      <xdr:nvPicPr>
        <xdr:cNvPr id="3419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9874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3706</xdr:row>
      <xdr:rowOff>0</xdr:rowOff>
    </xdr:from>
    <xdr:to>
      <xdr:col>0</xdr:col>
      <xdr:colOff>323850</xdr:colOff>
      <xdr:row>3707</xdr:row>
      <xdr:rowOff>95250</xdr:rowOff>
    </xdr:to>
    <xdr:pic>
      <xdr:nvPicPr>
        <xdr:cNvPr id="3419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0198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3708</xdr:row>
      <xdr:rowOff>0</xdr:rowOff>
    </xdr:from>
    <xdr:to>
      <xdr:col>0</xdr:col>
      <xdr:colOff>323850</xdr:colOff>
      <xdr:row>3709</xdr:row>
      <xdr:rowOff>95250</xdr:rowOff>
    </xdr:to>
    <xdr:pic>
      <xdr:nvPicPr>
        <xdr:cNvPr id="3419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0522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3710</xdr:row>
      <xdr:rowOff>0</xdr:rowOff>
    </xdr:from>
    <xdr:to>
      <xdr:col>0</xdr:col>
      <xdr:colOff>323850</xdr:colOff>
      <xdr:row>3711</xdr:row>
      <xdr:rowOff>95250</xdr:rowOff>
    </xdr:to>
    <xdr:pic>
      <xdr:nvPicPr>
        <xdr:cNvPr id="3419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0846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3712</xdr:row>
      <xdr:rowOff>0</xdr:rowOff>
    </xdr:from>
    <xdr:to>
      <xdr:col>0</xdr:col>
      <xdr:colOff>323850</xdr:colOff>
      <xdr:row>3713</xdr:row>
      <xdr:rowOff>95250</xdr:rowOff>
    </xdr:to>
    <xdr:pic>
      <xdr:nvPicPr>
        <xdr:cNvPr id="3419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1170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3714</xdr:row>
      <xdr:rowOff>0</xdr:rowOff>
    </xdr:from>
    <xdr:to>
      <xdr:col>0</xdr:col>
      <xdr:colOff>323850</xdr:colOff>
      <xdr:row>3715</xdr:row>
      <xdr:rowOff>95250</xdr:rowOff>
    </xdr:to>
    <xdr:pic>
      <xdr:nvPicPr>
        <xdr:cNvPr id="3419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1494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3716</xdr:row>
      <xdr:rowOff>0</xdr:rowOff>
    </xdr:from>
    <xdr:to>
      <xdr:col>0</xdr:col>
      <xdr:colOff>323850</xdr:colOff>
      <xdr:row>3717</xdr:row>
      <xdr:rowOff>95250</xdr:rowOff>
    </xdr:to>
    <xdr:pic>
      <xdr:nvPicPr>
        <xdr:cNvPr id="3419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1818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3718</xdr:row>
      <xdr:rowOff>0</xdr:rowOff>
    </xdr:from>
    <xdr:to>
      <xdr:col>0</xdr:col>
      <xdr:colOff>323850</xdr:colOff>
      <xdr:row>3719</xdr:row>
      <xdr:rowOff>95250</xdr:rowOff>
    </xdr:to>
    <xdr:pic>
      <xdr:nvPicPr>
        <xdr:cNvPr id="3419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2141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3720</xdr:row>
      <xdr:rowOff>0</xdr:rowOff>
    </xdr:from>
    <xdr:to>
      <xdr:col>0</xdr:col>
      <xdr:colOff>323850</xdr:colOff>
      <xdr:row>3721</xdr:row>
      <xdr:rowOff>95250</xdr:rowOff>
    </xdr:to>
    <xdr:pic>
      <xdr:nvPicPr>
        <xdr:cNvPr id="3419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2465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3722</xdr:row>
      <xdr:rowOff>0</xdr:rowOff>
    </xdr:from>
    <xdr:to>
      <xdr:col>0</xdr:col>
      <xdr:colOff>323850</xdr:colOff>
      <xdr:row>3723</xdr:row>
      <xdr:rowOff>95250</xdr:rowOff>
    </xdr:to>
    <xdr:pic>
      <xdr:nvPicPr>
        <xdr:cNvPr id="3419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2789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3724</xdr:row>
      <xdr:rowOff>0</xdr:rowOff>
    </xdr:from>
    <xdr:to>
      <xdr:col>0</xdr:col>
      <xdr:colOff>323850</xdr:colOff>
      <xdr:row>3725</xdr:row>
      <xdr:rowOff>95250</xdr:rowOff>
    </xdr:to>
    <xdr:pic>
      <xdr:nvPicPr>
        <xdr:cNvPr id="3419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3113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3726</xdr:row>
      <xdr:rowOff>0</xdr:rowOff>
    </xdr:from>
    <xdr:to>
      <xdr:col>0</xdr:col>
      <xdr:colOff>323850</xdr:colOff>
      <xdr:row>3727</xdr:row>
      <xdr:rowOff>95250</xdr:rowOff>
    </xdr:to>
    <xdr:pic>
      <xdr:nvPicPr>
        <xdr:cNvPr id="3419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3437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3728</xdr:row>
      <xdr:rowOff>0</xdr:rowOff>
    </xdr:from>
    <xdr:to>
      <xdr:col>0</xdr:col>
      <xdr:colOff>323850</xdr:colOff>
      <xdr:row>3729</xdr:row>
      <xdr:rowOff>95250</xdr:rowOff>
    </xdr:to>
    <xdr:pic>
      <xdr:nvPicPr>
        <xdr:cNvPr id="3419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3761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3730</xdr:row>
      <xdr:rowOff>0</xdr:rowOff>
    </xdr:from>
    <xdr:to>
      <xdr:col>0</xdr:col>
      <xdr:colOff>323850</xdr:colOff>
      <xdr:row>3731</xdr:row>
      <xdr:rowOff>95250</xdr:rowOff>
    </xdr:to>
    <xdr:pic>
      <xdr:nvPicPr>
        <xdr:cNvPr id="3419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4085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3732</xdr:row>
      <xdr:rowOff>0</xdr:rowOff>
    </xdr:from>
    <xdr:to>
      <xdr:col>0</xdr:col>
      <xdr:colOff>323850</xdr:colOff>
      <xdr:row>3733</xdr:row>
      <xdr:rowOff>95250</xdr:rowOff>
    </xdr:to>
    <xdr:pic>
      <xdr:nvPicPr>
        <xdr:cNvPr id="3419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4408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3734</xdr:row>
      <xdr:rowOff>0</xdr:rowOff>
    </xdr:from>
    <xdr:to>
      <xdr:col>0</xdr:col>
      <xdr:colOff>323850</xdr:colOff>
      <xdr:row>3735</xdr:row>
      <xdr:rowOff>95250</xdr:rowOff>
    </xdr:to>
    <xdr:pic>
      <xdr:nvPicPr>
        <xdr:cNvPr id="3419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4732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3736</xdr:row>
      <xdr:rowOff>0</xdr:rowOff>
    </xdr:from>
    <xdr:to>
      <xdr:col>0</xdr:col>
      <xdr:colOff>323850</xdr:colOff>
      <xdr:row>3737</xdr:row>
      <xdr:rowOff>95250</xdr:rowOff>
    </xdr:to>
    <xdr:pic>
      <xdr:nvPicPr>
        <xdr:cNvPr id="3419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5056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3738</xdr:row>
      <xdr:rowOff>0</xdr:rowOff>
    </xdr:from>
    <xdr:to>
      <xdr:col>0</xdr:col>
      <xdr:colOff>323850</xdr:colOff>
      <xdr:row>3739</xdr:row>
      <xdr:rowOff>95250</xdr:rowOff>
    </xdr:to>
    <xdr:pic>
      <xdr:nvPicPr>
        <xdr:cNvPr id="3420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5380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3740</xdr:row>
      <xdr:rowOff>0</xdr:rowOff>
    </xdr:from>
    <xdr:to>
      <xdr:col>0</xdr:col>
      <xdr:colOff>323850</xdr:colOff>
      <xdr:row>3741</xdr:row>
      <xdr:rowOff>95250</xdr:rowOff>
    </xdr:to>
    <xdr:pic>
      <xdr:nvPicPr>
        <xdr:cNvPr id="3420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5704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3742</xdr:row>
      <xdr:rowOff>0</xdr:rowOff>
    </xdr:from>
    <xdr:to>
      <xdr:col>0</xdr:col>
      <xdr:colOff>323850</xdr:colOff>
      <xdr:row>3743</xdr:row>
      <xdr:rowOff>95250</xdr:rowOff>
    </xdr:to>
    <xdr:pic>
      <xdr:nvPicPr>
        <xdr:cNvPr id="3420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6028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3744</xdr:row>
      <xdr:rowOff>0</xdr:rowOff>
    </xdr:from>
    <xdr:to>
      <xdr:col>0</xdr:col>
      <xdr:colOff>323850</xdr:colOff>
      <xdr:row>3745</xdr:row>
      <xdr:rowOff>95250</xdr:rowOff>
    </xdr:to>
    <xdr:pic>
      <xdr:nvPicPr>
        <xdr:cNvPr id="3420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6351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3746</xdr:row>
      <xdr:rowOff>0</xdr:rowOff>
    </xdr:from>
    <xdr:to>
      <xdr:col>0</xdr:col>
      <xdr:colOff>323850</xdr:colOff>
      <xdr:row>3747</xdr:row>
      <xdr:rowOff>95250</xdr:rowOff>
    </xdr:to>
    <xdr:pic>
      <xdr:nvPicPr>
        <xdr:cNvPr id="3420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6675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3748</xdr:row>
      <xdr:rowOff>0</xdr:rowOff>
    </xdr:from>
    <xdr:to>
      <xdr:col>0</xdr:col>
      <xdr:colOff>323850</xdr:colOff>
      <xdr:row>3749</xdr:row>
      <xdr:rowOff>95250</xdr:rowOff>
    </xdr:to>
    <xdr:pic>
      <xdr:nvPicPr>
        <xdr:cNvPr id="3420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6999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3750</xdr:row>
      <xdr:rowOff>0</xdr:rowOff>
    </xdr:from>
    <xdr:to>
      <xdr:col>0</xdr:col>
      <xdr:colOff>323850</xdr:colOff>
      <xdr:row>3751</xdr:row>
      <xdr:rowOff>95250</xdr:rowOff>
    </xdr:to>
    <xdr:pic>
      <xdr:nvPicPr>
        <xdr:cNvPr id="3420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7323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3752</xdr:row>
      <xdr:rowOff>0</xdr:rowOff>
    </xdr:from>
    <xdr:to>
      <xdr:col>0</xdr:col>
      <xdr:colOff>323850</xdr:colOff>
      <xdr:row>3753</xdr:row>
      <xdr:rowOff>95250</xdr:rowOff>
    </xdr:to>
    <xdr:pic>
      <xdr:nvPicPr>
        <xdr:cNvPr id="3420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7647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3754</xdr:row>
      <xdr:rowOff>0</xdr:rowOff>
    </xdr:from>
    <xdr:to>
      <xdr:col>0</xdr:col>
      <xdr:colOff>323850</xdr:colOff>
      <xdr:row>3755</xdr:row>
      <xdr:rowOff>95250</xdr:rowOff>
    </xdr:to>
    <xdr:pic>
      <xdr:nvPicPr>
        <xdr:cNvPr id="3420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7971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3756</xdr:row>
      <xdr:rowOff>0</xdr:rowOff>
    </xdr:from>
    <xdr:to>
      <xdr:col>0</xdr:col>
      <xdr:colOff>323850</xdr:colOff>
      <xdr:row>3757</xdr:row>
      <xdr:rowOff>95250</xdr:rowOff>
    </xdr:to>
    <xdr:pic>
      <xdr:nvPicPr>
        <xdr:cNvPr id="3420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8295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3758</xdr:row>
      <xdr:rowOff>0</xdr:rowOff>
    </xdr:from>
    <xdr:to>
      <xdr:col>0</xdr:col>
      <xdr:colOff>323850</xdr:colOff>
      <xdr:row>3759</xdr:row>
      <xdr:rowOff>95250</xdr:rowOff>
    </xdr:to>
    <xdr:pic>
      <xdr:nvPicPr>
        <xdr:cNvPr id="3420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8618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3760</xdr:row>
      <xdr:rowOff>0</xdr:rowOff>
    </xdr:from>
    <xdr:to>
      <xdr:col>0</xdr:col>
      <xdr:colOff>323850</xdr:colOff>
      <xdr:row>3761</xdr:row>
      <xdr:rowOff>95250</xdr:rowOff>
    </xdr:to>
    <xdr:pic>
      <xdr:nvPicPr>
        <xdr:cNvPr id="3420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8942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3762</xdr:row>
      <xdr:rowOff>0</xdr:rowOff>
    </xdr:from>
    <xdr:to>
      <xdr:col>0</xdr:col>
      <xdr:colOff>323850</xdr:colOff>
      <xdr:row>3763</xdr:row>
      <xdr:rowOff>95250</xdr:rowOff>
    </xdr:to>
    <xdr:pic>
      <xdr:nvPicPr>
        <xdr:cNvPr id="3420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9266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3764</xdr:row>
      <xdr:rowOff>0</xdr:rowOff>
    </xdr:from>
    <xdr:to>
      <xdr:col>0</xdr:col>
      <xdr:colOff>323850</xdr:colOff>
      <xdr:row>3765</xdr:row>
      <xdr:rowOff>95250</xdr:rowOff>
    </xdr:to>
    <xdr:pic>
      <xdr:nvPicPr>
        <xdr:cNvPr id="3420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9590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3766</xdr:row>
      <xdr:rowOff>0</xdr:rowOff>
    </xdr:from>
    <xdr:to>
      <xdr:col>0</xdr:col>
      <xdr:colOff>323850</xdr:colOff>
      <xdr:row>3767</xdr:row>
      <xdr:rowOff>95250</xdr:rowOff>
    </xdr:to>
    <xdr:pic>
      <xdr:nvPicPr>
        <xdr:cNvPr id="3420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09914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3768</xdr:row>
      <xdr:rowOff>0</xdr:rowOff>
    </xdr:from>
    <xdr:to>
      <xdr:col>0</xdr:col>
      <xdr:colOff>323850</xdr:colOff>
      <xdr:row>3769</xdr:row>
      <xdr:rowOff>95250</xdr:rowOff>
    </xdr:to>
    <xdr:pic>
      <xdr:nvPicPr>
        <xdr:cNvPr id="3420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0238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3770</xdr:row>
      <xdr:rowOff>0</xdr:rowOff>
    </xdr:from>
    <xdr:to>
      <xdr:col>0</xdr:col>
      <xdr:colOff>323850</xdr:colOff>
      <xdr:row>3771</xdr:row>
      <xdr:rowOff>95250</xdr:rowOff>
    </xdr:to>
    <xdr:pic>
      <xdr:nvPicPr>
        <xdr:cNvPr id="3420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0562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3772</xdr:row>
      <xdr:rowOff>0</xdr:rowOff>
    </xdr:from>
    <xdr:to>
      <xdr:col>0</xdr:col>
      <xdr:colOff>323850</xdr:colOff>
      <xdr:row>3773</xdr:row>
      <xdr:rowOff>95250</xdr:rowOff>
    </xdr:to>
    <xdr:pic>
      <xdr:nvPicPr>
        <xdr:cNvPr id="3420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0885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3774</xdr:row>
      <xdr:rowOff>0</xdr:rowOff>
    </xdr:from>
    <xdr:to>
      <xdr:col>0</xdr:col>
      <xdr:colOff>323850</xdr:colOff>
      <xdr:row>3775</xdr:row>
      <xdr:rowOff>95250</xdr:rowOff>
    </xdr:to>
    <xdr:pic>
      <xdr:nvPicPr>
        <xdr:cNvPr id="3420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1209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3776</xdr:row>
      <xdr:rowOff>0</xdr:rowOff>
    </xdr:from>
    <xdr:to>
      <xdr:col>0</xdr:col>
      <xdr:colOff>323850</xdr:colOff>
      <xdr:row>3777</xdr:row>
      <xdr:rowOff>95250</xdr:rowOff>
    </xdr:to>
    <xdr:pic>
      <xdr:nvPicPr>
        <xdr:cNvPr id="3420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1533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3778</xdr:row>
      <xdr:rowOff>0</xdr:rowOff>
    </xdr:from>
    <xdr:to>
      <xdr:col>0</xdr:col>
      <xdr:colOff>323850</xdr:colOff>
      <xdr:row>3779</xdr:row>
      <xdr:rowOff>95250</xdr:rowOff>
    </xdr:to>
    <xdr:pic>
      <xdr:nvPicPr>
        <xdr:cNvPr id="3420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1857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3780</xdr:row>
      <xdr:rowOff>0</xdr:rowOff>
    </xdr:from>
    <xdr:to>
      <xdr:col>0</xdr:col>
      <xdr:colOff>323850</xdr:colOff>
      <xdr:row>3781</xdr:row>
      <xdr:rowOff>95250</xdr:rowOff>
    </xdr:to>
    <xdr:pic>
      <xdr:nvPicPr>
        <xdr:cNvPr id="3420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2181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3782</xdr:row>
      <xdr:rowOff>0</xdr:rowOff>
    </xdr:from>
    <xdr:to>
      <xdr:col>0</xdr:col>
      <xdr:colOff>323850</xdr:colOff>
      <xdr:row>3783</xdr:row>
      <xdr:rowOff>95250</xdr:rowOff>
    </xdr:to>
    <xdr:pic>
      <xdr:nvPicPr>
        <xdr:cNvPr id="3420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2505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3784</xdr:row>
      <xdr:rowOff>0</xdr:rowOff>
    </xdr:from>
    <xdr:to>
      <xdr:col>0</xdr:col>
      <xdr:colOff>323850</xdr:colOff>
      <xdr:row>3785</xdr:row>
      <xdr:rowOff>95250</xdr:rowOff>
    </xdr:to>
    <xdr:pic>
      <xdr:nvPicPr>
        <xdr:cNvPr id="3420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2828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3786</xdr:row>
      <xdr:rowOff>0</xdr:rowOff>
    </xdr:from>
    <xdr:to>
      <xdr:col>0</xdr:col>
      <xdr:colOff>323850</xdr:colOff>
      <xdr:row>3787</xdr:row>
      <xdr:rowOff>95250</xdr:rowOff>
    </xdr:to>
    <xdr:pic>
      <xdr:nvPicPr>
        <xdr:cNvPr id="3420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3152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3788</xdr:row>
      <xdr:rowOff>0</xdr:rowOff>
    </xdr:from>
    <xdr:to>
      <xdr:col>0</xdr:col>
      <xdr:colOff>323850</xdr:colOff>
      <xdr:row>3789</xdr:row>
      <xdr:rowOff>95250</xdr:rowOff>
    </xdr:to>
    <xdr:pic>
      <xdr:nvPicPr>
        <xdr:cNvPr id="342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3476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3790</xdr:row>
      <xdr:rowOff>0</xdr:rowOff>
    </xdr:from>
    <xdr:to>
      <xdr:col>0</xdr:col>
      <xdr:colOff>323850</xdr:colOff>
      <xdr:row>3791</xdr:row>
      <xdr:rowOff>95250</xdr:rowOff>
    </xdr:to>
    <xdr:pic>
      <xdr:nvPicPr>
        <xdr:cNvPr id="342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3800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3792</xdr:row>
      <xdr:rowOff>0</xdr:rowOff>
    </xdr:from>
    <xdr:to>
      <xdr:col>0</xdr:col>
      <xdr:colOff>323850</xdr:colOff>
      <xdr:row>3793</xdr:row>
      <xdr:rowOff>95250</xdr:rowOff>
    </xdr:to>
    <xdr:pic>
      <xdr:nvPicPr>
        <xdr:cNvPr id="342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4124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3794</xdr:row>
      <xdr:rowOff>0</xdr:rowOff>
    </xdr:from>
    <xdr:to>
      <xdr:col>0</xdr:col>
      <xdr:colOff>323850</xdr:colOff>
      <xdr:row>3795</xdr:row>
      <xdr:rowOff>95250</xdr:rowOff>
    </xdr:to>
    <xdr:pic>
      <xdr:nvPicPr>
        <xdr:cNvPr id="342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4448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3796</xdr:row>
      <xdr:rowOff>0</xdr:rowOff>
    </xdr:from>
    <xdr:to>
      <xdr:col>0</xdr:col>
      <xdr:colOff>323850</xdr:colOff>
      <xdr:row>3797</xdr:row>
      <xdr:rowOff>95250</xdr:rowOff>
    </xdr:to>
    <xdr:pic>
      <xdr:nvPicPr>
        <xdr:cNvPr id="342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4772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3798</xdr:row>
      <xdr:rowOff>0</xdr:rowOff>
    </xdr:from>
    <xdr:to>
      <xdr:col>0</xdr:col>
      <xdr:colOff>323850</xdr:colOff>
      <xdr:row>3799</xdr:row>
      <xdr:rowOff>95250</xdr:rowOff>
    </xdr:to>
    <xdr:pic>
      <xdr:nvPicPr>
        <xdr:cNvPr id="342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5095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3800</xdr:row>
      <xdr:rowOff>0</xdr:rowOff>
    </xdr:from>
    <xdr:to>
      <xdr:col>0</xdr:col>
      <xdr:colOff>323850</xdr:colOff>
      <xdr:row>3801</xdr:row>
      <xdr:rowOff>95250</xdr:rowOff>
    </xdr:to>
    <xdr:pic>
      <xdr:nvPicPr>
        <xdr:cNvPr id="342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5419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3802</xdr:row>
      <xdr:rowOff>0</xdr:rowOff>
    </xdr:from>
    <xdr:to>
      <xdr:col>0</xdr:col>
      <xdr:colOff>323850</xdr:colOff>
      <xdr:row>3803</xdr:row>
      <xdr:rowOff>95250</xdr:rowOff>
    </xdr:to>
    <xdr:pic>
      <xdr:nvPicPr>
        <xdr:cNvPr id="3420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5743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3804</xdr:row>
      <xdr:rowOff>0</xdr:rowOff>
    </xdr:from>
    <xdr:to>
      <xdr:col>0</xdr:col>
      <xdr:colOff>323850</xdr:colOff>
      <xdr:row>3805</xdr:row>
      <xdr:rowOff>95250</xdr:rowOff>
    </xdr:to>
    <xdr:pic>
      <xdr:nvPicPr>
        <xdr:cNvPr id="3420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6067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3806</xdr:row>
      <xdr:rowOff>0</xdr:rowOff>
    </xdr:from>
    <xdr:to>
      <xdr:col>0</xdr:col>
      <xdr:colOff>323850</xdr:colOff>
      <xdr:row>3807</xdr:row>
      <xdr:rowOff>95250</xdr:rowOff>
    </xdr:to>
    <xdr:pic>
      <xdr:nvPicPr>
        <xdr:cNvPr id="3420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6391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3808</xdr:row>
      <xdr:rowOff>0</xdr:rowOff>
    </xdr:from>
    <xdr:to>
      <xdr:col>0</xdr:col>
      <xdr:colOff>323850</xdr:colOff>
      <xdr:row>3809</xdr:row>
      <xdr:rowOff>95250</xdr:rowOff>
    </xdr:to>
    <xdr:pic>
      <xdr:nvPicPr>
        <xdr:cNvPr id="342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6715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3810</xdr:row>
      <xdr:rowOff>0</xdr:rowOff>
    </xdr:from>
    <xdr:to>
      <xdr:col>0</xdr:col>
      <xdr:colOff>323850</xdr:colOff>
      <xdr:row>3811</xdr:row>
      <xdr:rowOff>95250</xdr:rowOff>
    </xdr:to>
    <xdr:pic>
      <xdr:nvPicPr>
        <xdr:cNvPr id="3420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7039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3812</xdr:row>
      <xdr:rowOff>0</xdr:rowOff>
    </xdr:from>
    <xdr:to>
      <xdr:col>0</xdr:col>
      <xdr:colOff>323850</xdr:colOff>
      <xdr:row>3813</xdr:row>
      <xdr:rowOff>95250</xdr:rowOff>
    </xdr:to>
    <xdr:pic>
      <xdr:nvPicPr>
        <xdr:cNvPr id="3420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7362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3814</xdr:row>
      <xdr:rowOff>0</xdr:rowOff>
    </xdr:from>
    <xdr:to>
      <xdr:col>0</xdr:col>
      <xdr:colOff>323850</xdr:colOff>
      <xdr:row>3815</xdr:row>
      <xdr:rowOff>95250</xdr:rowOff>
    </xdr:to>
    <xdr:pic>
      <xdr:nvPicPr>
        <xdr:cNvPr id="3420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7686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3816</xdr:row>
      <xdr:rowOff>0</xdr:rowOff>
    </xdr:from>
    <xdr:to>
      <xdr:col>0</xdr:col>
      <xdr:colOff>323850</xdr:colOff>
      <xdr:row>3817</xdr:row>
      <xdr:rowOff>95250</xdr:rowOff>
    </xdr:to>
    <xdr:pic>
      <xdr:nvPicPr>
        <xdr:cNvPr id="3420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8010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3818</xdr:row>
      <xdr:rowOff>0</xdr:rowOff>
    </xdr:from>
    <xdr:to>
      <xdr:col>0</xdr:col>
      <xdr:colOff>323850</xdr:colOff>
      <xdr:row>3819</xdr:row>
      <xdr:rowOff>95250</xdr:rowOff>
    </xdr:to>
    <xdr:pic>
      <xdr:nvPicPr>
        <xdr:cNvPr id="342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8334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3820</xdr:row>
      <xdr:rowOff>0</xdr:rowOff>
    </xdr:from>
    <xdr:to>
      <xdr:col>0</xdr:col>
      <xdr:colOff>323850</xdr:colOff>
      <xdr:row>3821</xdr:row>
      <xdr:rowOff>95250</xdr:rowOff>
    </xdr:to>
    <xdr:pic>
      <xdr:nvPicPr>
        <xdr:cNvPr id="3420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8658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3822</xdr:row>
      <xdr:rowOff>0</xdr:rowOff>
    </xdr:from>
    <xdr:to>
      <xdr:col>0</xdr:col>
      <xdr:colOff>323850</xdr:colOff>
      <xdr:row>3823</xdr:row>
      <xdr:rowOff>95250</xdr:rowOff>
    </xdr:to>
    <xdr:pic>
      <xdr:nvPicPr>
        <xdr:cNvPr id="3420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8982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3824</xdr:row>
      <xdr:rowOff>0</xdr:rowOff>
    </xdr:from>
    <xdr:to>
      <xdr:col>0</xdr:col>
      <xdr:colOff>323850</xdr:colOff>
      <xdr:row>3825</xdr:row>
      <xdr:rowOff>95250</xdr:rowOff>
    </xdr:to>
    <xdr:pic>
      <xdr:nvPicPr>
        <xdr:cNvPr id="3420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9305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3826</xdr:row>
      <xdr:rowOff>0</xdr:rowOff>
    </xdr:from>
    <xdr:to>
      <xdr:col>0</xdr:col>
      <xdr:colOff>323850</xdr:colOff>
      <xdr:row>3827</xdr:row>
      <xdr:rowOff>95250</xdr:rowOff>
    </xdr:to>
    <xdr:pic>
      <xdr:nvPicPr>
        <xdr:cNvPr id="3420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9629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3828</xdr:row>
      <xdr:rowOff>0</xdr:rowOff>
    </xdr:from>
    <xdr:to>
      <xdr:col>0</xdr:col>
      <xdr:colOff>323850</xdr:colOff>
      <xdr:row>3829</xdr:row>
      <xdr:rowOff>95250</xdr:rowOff>
    </xdr:to>
    <xdr:pic>
      <xdr:nvPicPr>
        <xdr:cNvPr id="3420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19953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3830</xdr:row>
      <xdr:rowOff>0</xdr:rowOff>
    </xdr:from>
    <xdr:to>
      <xdr:col>0</xdr:col>
      <xdr:colOff>323850</xdr:colOff>
      <xdr:row>3831</xdr:row>
      <xdr:rowOff>95250</xdr:rowOff>
    </xdr:to>
    <xdr:pic>
      <xdr:nvPicPr>
        <xdr:cNvPr id="3420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0277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3832</xdr:row>
      <xdr:rowOff>0</xdr:rowOff>
    </xdr:from>
    <xdr:to>
      <xdr:col>0</xdr:col>
      <xdr:colOff>323850</xdr:colOff>
      <xdr:row>3833</xdr:row>
      <xdr:rowOff>95250</xdr:rowOff>
    </xdr:to>
    <xdr:pic>
      <xdr:nvPicPr>
        <xdr:cNvPr id="3420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0601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3834</xdr:row>
      <xdr:rowOff>0</xdr:rowOff>
    </xdr:from>
    <xdr:to>
      <xdr:col>0</xdr:col>
      <xdr:colOff>323850</xdr:colOff>
      <xdr:row>3835</xdr:row>
      <xdr:rowOff>95250</xdr:rowOff>
    </xdr:to>
    <xdr:pic>
      <xdr:nvPicPr>
        <xdr:cNvPr id="342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0925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3836</xdr:row>
      <xdr:rowOff>0</xdr:rowOff>
    </xdr:from>
    <xdr:to>
      <xdr:col>0</xdr:col>
      <xdr:colOff>323850</xdr:colOff>
      <xdr:row>3837</xdr:row>
      <xdr:rowOff>95250</xdr:rowOff>
    </xdr:to>
    <xdr:pic>
      <xdr:nvPicPr>
        <xdr:cNvPr id="34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1249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3838</xdr:row>
      <xdr:rowOff>0</xdr:rowOff>
    </xdr:from>
    <xdr:to>
      <xdr:col>0</xdr:col>
      <xdr:colOff>323850</xdr:colOff>
      <xdr:row>3839</xdr:row>
      <xdr:rowOff>95250</xdr:rowOff>
    </xdr:to>
    <xdr:pic>
      <xdr:nvPicPr>
        <xdr:cNvPr id="342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1572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3840</xdr:row>
      <xdr:rowOff>0</xdr:rowOff>
    </xdr:from>
    <xdr:to>
      <xdr:col>0</xdr:col>
      <xdr:colOff>323850</xdr:colOff>
      <xdr:row>3841</xdr:row>
      <xdr:rowOff>95250</xdr:rowOff>
    </xdr:to>
    <xdr:pic>
      <xdr:nvPicPr>
        <xdr:cNvPr id="34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1896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3842</xdr:row>
      <xdr:rowOff>0</xdr:rowOff>
    </xdr:from>
    <xdr:to>
      <xdr:col>0</xdr:col>
      <xdr:colOff>323850</xdr:colOff>
      <xdr:row>3843</xdr:row>
      <xdr:rowOff>95250</xdr:rowOff>
    </xdr:to>
    <xdr:pic>
      <xdr:nvPicPr>
        <xdr:cNvPr id="34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2220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3844</xdr:row>
      <xdr:rowOff>0</xdr:rowOff>
    </xdr:from>
    <xdr:to>
      <xdr:col>0</xdr:col>
      <xdr:colOff>323850</xdr:colOff>
      <xdr:row>3845</xdr:row>
      <xdr:rowOff>95250</xdr:rowOff>
    </xdr:to>
    <xdr:pic>
      <xdr:nvPicPr>
        <xdr:cNvPr id="342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2544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3846</xdr:row>
      <xdr:rowOff>0</xdr:rowOff>
    </xdr:from>
    <xdr:to>
      <xdr:col>0</xdr:col>
      <xdr:colOff>323850</xdr:colOff>
      <xdr:row>3847</xdr:row>
      <xdr:rowOff>95250</xdr:rowOff>
    </xdr:to>
    <xdr:pic>
      <xdr:nvPicPr>
        <xdr:cNvPr id="342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2868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3848</xdr:row>
      <xdr:rowOff>0</xdr:rowOff>
    </xdr:from>
    <xdr:to>
      <xdr:col>0</xdr:col>
      <xdr:colOff>323850</xdr:colOff>
      <xdr:row>3849</xdr:row>
      <xdr:rowOff>95250</xdr:rowOff>
    </xdr:to>
    <xdr:pic>
      <xdr:nvPicPr>
        <xdr:cNvPr id="3420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3192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3850</xdr:row>
      <xdr:rowOff>0</xdr:rowOff>
    </xdr:from>
    <xdr:to>
      <xdr:col>0</xdr:col>
      <xdr:colOff>323850</xdr:colOff>
      <xdr:row>3851</xdr:row>
      <xdr:rowOff>95250</xdr:rowOff>
    </xdr:to>
    <xdr:pic>
      <xdr:nvPicPr>
        <xdr:cNvPr id="3420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3516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3852</xdr:row>
      <xdr:rowOff>0</xdr:rowOff>
    </xdr:from>
    <xdr:to>
      <xdr:col>0</xdr:col>
      <xdr:colOff>323850</xdr:colOff>
      <xdr:row>3853</xdr:row>
      <xdr:rowOff>95250</xdr:rowOff>
    </xdr:to>
    <xdr:pic>
      <xdr:nvPicPr>
        <xdr:cNvPr id="3420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3839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3854</xdr:row>
      <xdr:rowOff>0</xdr:rowOff>
    </xdr:from>
    <xdr:to>
      <xdr:col>0</xdr:col>
      <xdr:colOff>323850</xdr:colOff>
      <xdr:row>3855</xdr:row>
      <xdr:rowOff>95250</xdr:rowOff>
    </xdr:to>
    <xdr:pic>
      <xdr:nvPicPr>
        <xdr:cNvPr id="3420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4163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3856</xdr:row>
      <xdr:rowOff>0</xdr:rowOff>
    </xdr:from>
    <xdr:to>
      <xdr:col>0</xdr:col>
      <xdr:colOff>323850</xdr:colOff>
      <xdr:row>3857</xdr:row>
      <xdr:rowOff>95250</xdr:rowOff>
    </xdr:to>
    <xdr:pic>
      <xdr:nvPicPr>
        <xdr:cNvPr id="3420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4487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3858</xdr:row>
      <xdr:rowOff>0</xdr:rowOff>
    </xdr:from>
    <xdr:to>
      <xdr:col>0</xdr:col>
      <xdr:colOff>323850</xdr:colOff>
      <xdr:row>3859</xdr:row>
      <xdr:rowOff>95250</xdr:rowOff>
    </xdr:to>
    <xdr:pic>
      <xdr:nvPicPr>
        <xdr:cNvPr id="3420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4811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3871</xdr:row>
      <xdr:rowOff>0</xdr:rowOff>
    </xdr:from>
    <xdr:to>
      <xdr:col>0</xdr:col>
      <xdr:colOff>323850</xdr:colOff>
      <xdr:row>3872</xdr:row>
      <xdr:rowOff>95250</xdr:rowOff>
    </xdr:to>
    <xdr:pic>
      <xdr:nvPicPr>
        <xdr:cNvPr id="3420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6916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3873</xdr:row>
      <xdr:rowOff>0</xdr:rowOff>
    </xdr:from>
    <xdr:to>
      <xdr:col>0</xdr:col>
      <xdr:colOff>323850</xdr:colOff>
      <xdr:row>3874</xdr:row>
      <xdr:rowOff>95250</xdr:rowOff>
    </xdr:to>
    <xdr:pic>
      <xdr:nvPicPr>
        <xdr:cNvPr id="342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7240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3886</xdr:row>
      <xdr:rowOff>0</xdr:rowOff>
    </xdr:from>
    <xdr:to>
      <xdr:col>0</xdr:col>
      <xdr:colOff>323850</xdr:colOff>
      <xdr:row>3887</xdr:row>
      <xdr:rowOff>95250</xdr:rowOff>
    </xdr:to>
    <xdr:pic>
      <xdr:nvPicPr>
        <xdr:cNvPr id="3420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9345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3888</xdr:row>
      <xdr:rowOff>0</xdr:rowOff>
    </xdr:from>
    <xdr:to>
      <xdr:col>0</xdr:col>
      <xdr:colOff>323850</xdr:colOff>
      <xdr:row>3889</xdr:row>
      <xdr:rowOff>95250</xdr:rowOff>
    </xdr:to>
    <xdr:pic>
      <xdr:nvPicPr>
        <xdr:cNvPr id="3420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9669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3890</xdr:row>
      <xdr:rowOff>0</xdr:rowOff>
    </xdr:from>
    <xdr:to>
      <xdr:col>0</xdr:col>
      <xdr:colOff>323850</xdr:colOff>
      <xdr:row>3891</xdr:row>
      <xdr:rowOff>95250</xdr:rowOff>
    </xdr:to>
    <xdr:pic>
      <xdr:nvPicPr>
        <xdr:cNvPr id="3420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29993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3892</xdr:row>
      <xdr:rowOff>0</xdr:rowOff>
    </xdr:from>
    <xdr:to>
      <xdr:col>0</xdr:col>
      <xdr:colOff>323850</xdr:colOff>
      <xdr:row>3893</xdr:row>
      <xdr:rowOff>95250</xdr:rowOff>
    </xdr:to>
    <xdr:pic>
      <xdr:nvPicPr>
        <xdr:cNvPr id="3420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0316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3894</xdr:row>
      <xdr:rowOff>0</xdr:rowOff>
    </xdr:from>
    <xdr:to>
      <xdr:col>0</xdr:col>
      <xdr:colOff>323850</xdr:colOff>
      <xdr:row>3895</xdr:row>
      <xdr:rowOff>95250</xdr:rowOff>
    </xdr:to>
    <xdr:pic>
      <xdr:nvPicPr>
        <xdr:cNvPr id="3420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0640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3896</xdr:row>
      <xdr:rowOff>0</xdr:rowOff>
    </xdr:from>
    <xdr:to>
      <xdr:col>0</xdr:col>
      <xdr:colOff>323850</xdr:colOff>
      <xdr:row>3897</xdr:row>
      <xdr:rowOff>95250</xdr:rowOff>
    </xdr:to>
    <xdr:pic>
      <xdr:nvPicPr>
        <xdr:cNvPr id="3420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0964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3898</xdr:row>
      <xdr:rowOff>0</xdr:rowOff>
    </xdr:from>
    <xdr:to>
      <xdr:col>0</xdr:col>
      <xdr:colOff>323850</xdr:colOff>
      <xdr:row>3899</xdr:row>
      <xdr:rowOff>95250</xdr:rowOff>
    </xdr:to>
    <xdr:pic>
      <xdr:nvPicPr>
        <xdr:cNvPr id="3420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1288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3900</xdr:row>
      <xdr:rowOff>0</xdr:rowOff>
    </xdr:from>
    <xdr:to>
      <xdr:col>0</xdr:col>
      <xdr:colOff>323850</xdr:colOff>
      <xdr:row>3901</xdr:row>
      <xdr:rowOff>95250</xdr:rowOff>
    </xdr:to>
    <xdr:pic>
      <xdr:nvPicPr>
        <xdr:cNvPr id="3420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1612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3902</xdr:row>
      <xdr:rowOff>0</xdr:rowOff>
    </xdr:from>
    <xdr:to>
      <xdr:col>0</xdr:col>
      <xdr:colOff>323850</xdr:colOff>
      <xdr:row>3903</xdr:row>
      <xdr:rowOff>95250</xdr:rowOff>
    </xdr:to>
    <xdr:pic>
      <xdr:nvPicPr>
        <xdr:cNvPr id="3420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1936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3904</xdr:row>
      <xdr:rowOff>0</xdr:rowOff>
    </xdr:from>
    <xdr:to>
      <xdr:col>0</xdr:col>
      <xdr:colOff>323850</xdr:colOff>
      <xdr:row>3905</xdr:row>
      <xdr:rowOff>95250</xdr:rowOff>
    </xdr:to>
    <xdr:pic>
      <xdr:nvPicPr>
        <xdr:cNvPr id="3420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2259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3906</xdr:row>
      <xdr:rowOff>0</xdr:rowOff>
    </xdr:from>
    <xdr:to>
      <xdr:col>0</xdr:col>
      <xdr:colOff>323850</xdr:colOff>
      <xdr:row>3907</xdr:row>
      <xdr:rowOff>95250</xdr:rowOff>
    </xdr:to>
    <xdr:pic>
      <xdr:nvPicPr>
        <xdr:cNvPr id="342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2583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3908</xdr:row>
      <xdr:rowOff>0</xdr:rowOff>
    </xdr:from>
    <xdr:to>
      <xdr:col>0</xdr:col>
      <xdr:colOff>323850</xdr:colOff>
      <xdr:row>3909</xdr:row>
      <xdr:rowOff>95250</xdr:rowOff>
    </xdr:to>
    <xdr:pic>
      <xdr:nvPicPr>
        <xdr:cNvPr id="342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2907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3910</xdr:row>
      <xdr:rowOff>0</xdr:rowOff>
    </xdr:from>
    <xdr:to>
      <xdr:col>0</xdr:col>
      <xdr:colOff>323850</xdr:colOff>
      <xdr:row>3911</xdr:row>
      <xdr:rowOff>95250</xdr:rowOff>
    </xdr:to>
    <xdr:pic>
      <xdr:nvPicPr>
        <xdr:cNvPr id="3420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3231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3912</xdr:row>
      <xdr:rowOff>0</xdr:rowOff>
    </xdr:from>
    <xdr:to>
      <xdr:col>0</xdr:col>
      <xdr:colOff>323850</xdr:colOff>
      <xdr:row>3913</xdr:row>
      <xdr:rowOff>95250</xdr:rowOff>
    </xdr:to>
    <xdr:pic>
      <xdr:nvPicPr>
        <xdr:cNvPr id="3420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3555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3914</xdr:row>
      <xdr:rowOff>0</xdr:rowOff>
    </xdr:from>
    <xdr:to>
      <xdr:col>0</xdr:col>
      <xdr:colOff>323850</xdr:colOff>
      <xdr:row>3915</xdr:row>
      <xdr:rowOff>95250</xdr:rowOff>
    </xdr:to>
    <xdr:pic>
      <xdr:nvPicPr>
        <xdr:cNvPr id="342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3879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3916</xdr:row>
      <xdr:rowOff>0</xdr:rowOff>
    </xdr:from>
    <xdr:to>
      <xdr:col>0</xdr:col>
      <xdr:colOff>323850</xdr:colOff>
      <xdr:row>3917</xdr:row>
      <xdr:rowOff>95250</xdr:rowOff>
    </xdr:to>
    <xdr:pic>
      <xdr:nvPicPr>
        <xdr:cNvPr id="3420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4203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3918</xdr:row>
      <xdr:rowOff>0</xdr:rowOff>
    </xdr:from>
    <xdr:to>
      <xdr:col>0</xdr:col>
      <xdr:colOff>323850</xdr:colOff>
      <xdr:row>3919</xdr:row>
      <xdr:rowOff>95250</xdr:rowOff>
    </xdr:to>
    <xdr:pic>
      <xdr:nvPicPr>
        <xdr:cNvPr id="3420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4526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3920</xdr:row>
      <xdr:rowOff>0</xdr:rowOff>
    </xdr:from>
    <xdr:to>
      <xdr:col>0</xdr:col>
      <xdr:colOff>323850</xdr:colOff>
      <xdr:row>3921</xdr:row>
      <xdr:rowOff>95250</xdr:rowOff>
    </xdr:to>
    <xdr:pic>
      <xdr:nvPicPr>
        <xdr:cNvPr id="3420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4850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3922</xdr:row>
      <xdr:rowOff>0</xdr:rowOff>
    </xdr:from>
    <xdr:to>
      <xdr:col>0</xdr:col>
      <xdr:colOff>323850</xdr:colOff>
      <xdr:row>3923</xdr:row>
      <xdr:rowOff>95250</xdr:rowOff>
    </xdr:to>
    <xdr:pic>
      <xdr:nvPicPr>
        <xdr:cNvPr id="3420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5174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3924</xdr:row>
      <xdr:rowOff>0</xdr:rowOff>
    </xdr:from>
    <xdr:to>
      <xdr:col>0</xdr:col>
      <xdr:colOff>323850</xdr:colOff>
      <xdr:row>3925</xdr:row>
      <xdr:rowOff>95250</xdr:rowOff>
    </xdr:to>
    <xdr:pic>
      <xdr:nvPicPr>
        <xdr:cNvPr id="3420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5498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3926</xdr:row>
      <xdr:rowOff>0</xdr:rowOff>
    </xdr:from>
    <xdr:to>
      <xdr:col>0</xdr:col>
      <xdr:colOff>323850</xdr:colOff>
      <xdr:row>3927</xdr:row>
      <xdr:rowOff>95250</xdr:rowOff>
    </xdr:to>
    <xdr:pic>
      <xdr:nvPicPr>
        <xdr:cNvPr id="3420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5822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3928</xdr:row>
      <xdr:rowOff>0</xdr:rowOff>
    </xdr:from>
    <xdr:to>
      <xdr:col>0</xdr:col>
      <xdr:colOff>323850</xdr:colOff>
      <xdr:row>3929</xdr:row>
      <xdr:rowOff>95250</xdr:rowOff>
    </xdr:to>
    <xdr:pic>
      <xdr:nvPicPr>
        <xdr:cNvPr id="342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6146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3930</xdr:row>
      <xdr:rowOff>0</xdr:rowOff>
    </xdr:from>
    <xdr:to>
      <xdr:col>0</xdr:col>
      <xdr:colOff>323850</xdr:colOff>
      <xdr:row>3931</xdr:row>
      <xdr:rowOff>95250</xdr:rowOff>
    </xdr:to>
    <xdr:pic>
      <xdr:nvPicPr>
        <xdr:cNvPr id="3420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6470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3932</xdr:row>
      <xdr:rowOff>0</xdr:rowOff>
    </xdr:from>
    <xdr:to>
      <xdr:col>0</xdr:col>
      <xdr:colOff>323850</xdr:colOff>
      <xdr:row>3933</xdr:row>
      <xdr:rowOff>95250</xdr:rowOff>
    </xdr:to>
    <xdr:pic>
      <xdr:nvPicPr>
        <xdr:cNvPr id="3420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6793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3934</xdr:row>
      <xdr:rowOff>0</xdr:rowOff>
    </xdr:from>
    <xdr:to>
      <xdr:col>0</xdr:col>
      <xdr:colOff>323850</xdr:colOff>
      <xdr:row>3935</xdr:row>
      <xdr:rowOff>95250</xdr:rowOff>
    </xdr:to>
    <xdr:pic>
      <xdr:nvPicPr>
        <xdr:cNvPr id="3420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7117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3936</xdr:row>
      <xdr:rowOff>0</xdr:rowOff>
    </xdr:from>
    <xdr:to>
      <xdr:col>0</xdr:col>
      <xdr:colOff>323850</xdr:colOff>
      <xdr:row>3937</xdr:row>
      <xdr:rowOff>95250</xdr:rowOff>
    </xdr:to>
    <xdr:pic>
      <xdr:nvPicPr>
        <xdr:cNvPr id="3420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7441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3938</xdr:row>
      <xdr:rowOff>0</xdr:rowOff>
    </xdr:from>
    <xdr:to>
      <xdr:col>0</xdr:col>
      <xdr:colOff>323850</xdr:colOff>
      <xdr:row>3939</xdr:row>
      <xdr:rowOff>95250</xdr:rowOff>
    </xdr:to>
    <xdr:pic>
      <xdr:nvPicPr>
        <xdr:cNvPr id="3420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7765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3940</xdr:row>
      <xdr:rowOff>0</xdr:rowOff>
    </xdr:from>
    <xdr:to>
      <xdr:col>0</xdr:col>
      <xdr:colOff>323850</xdr:colOff>
      <xdr:row>3941</xdr:row>
      <xdr:rowOff>95250</xdr:rowOff>
    </xdr:to>
    <xdr:pic>
      <xdr:nvPicPr>
        <xdr:cNvPr id="342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8089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3942</xdr:row>
      <xdr:rowOff>0</xdr:rowOff>
    </xdr:from>
    <xdr:to>
      <xdr:col>0</xdr:col>
      <xdr:colOff>323850</xdr:colOff>
      <xdr:row>3943</xdr:row>
      <xdr:rowOff>95250</xdr:rowOff>
    </xdr:to>
    <xdr:pic>
      <xdr:nvPicPr>
        <xdr:cNvPr id="3420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8413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3944</xdr:row>
      <xdr:rowOff>0</xdr:rowOff>
    </xdr:from>
    <xdr:to>
      <xdr:col>0</xdr:col>
      <xdr:colOff>323850</xdr:colOff>
      <xdr:row>3945</xdr:row>
      <xdr:rowOff>95250</xdr:rowOff>
    </xdr:to>
    <xdr:pic>
      <xdr:nvPicPr>
        <xdr:cNvPr id="3420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8736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3946</xdr:row>
      <xdr:rowOff>0</xdr:rowOff>
    </xdr:from>
    <xdr:to>
      <xdr:col>0</xdr:col>
      <xdr:colOff>323850</xdr:colOff>
      <xdr:row>3947</xdr:row>
      <xdr:rowOff>95250</xdr:rowOff>
    </xdr:to>
    <xdr:pic>
      <xdr:nvPicPr>
        <xdr:cNvPr id="3420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9060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3948</xdr:row>
      <xdr:rowOff>0</xdr:rowOff>
    </xdr:from>
    <xdr:to>
      <xdr:col>0</xdr:col>
      <xdr:colOff>323850</xdr:colOff>
      <xdr:row>3949</xdr:row>
      <xdr:rowOff>95250</xdr:rowOff>
    </xdr:to>
    <xdr:pic>
      <xdr:nvPicPr>
        <xdr:cNvPr id="3420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9384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3950</xdr:row>
      <xdr:rowOff>0</xdr:rowOff>
    </xdr:from>
    <xdr:to>
      <xdr:col>0</xdr:col>
      <xdr:colOff>323850</xdr:colOff>
      <xdr:row>3951</xdr:row>
      <xdr:rowOff>95250</xdr:rowOff>
    </xdr:to>
    <xdr:pic>
      <xdr:nvPicPr>
        <xdr:cNvPr id="3420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39708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3952</xdr:row>
      <xdr:rowOff>0</xdr:rowOff>
    </xdr:from>
    <xdr:to>
      <xdr:col>0</xdr:col>
      <xdr:colOff>323850</xdr:colOff>
      <xdr:row>3953</xdr:row>
      <xdr:rowOff>95250</xdr:rowOff>
    </xdr:to>
    <xdr:pic>
      <xdr:nvPicPr>
        <xdr:cNvPr id="3420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0032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3954</xdr:row>
      <xdr:rowOff>0</xdr:rowOff>
    </xdr:from>
    <xdr:to>
      <xdr:col>0</xdr:col>
      <xdr:colOff>323850</xdr:colOff>
      <xdr:row>3955</xdr:row>
      <xdr:rowOff>95250</xdr:rowOff>
    </xdr:to>
    <xdr:pic>
      <xdr:nvPicPr>
        <xdr:cNvPr id="342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0356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3956</xdr:row>
      <xdr:rowOff>0</xdr:rowOff>
    </xdr:from>
    <xdr:to>
      <xdr:col>0</xdr:col>
      <xdr:colOff>323850</xdr:colOff>
      <xdr:row>3957</xdr:row>
      <xdr:rowOff>95250</xdr:rowOff>
    </xdr:to>
    <xdr:pic>
      <xdr:nvPicPr>
        <xdr:cNvPr id="3420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0680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3958</xdr:row>
      <xdr:rowOff>0</xdr:rowOff>
    </xdr:from>
    <xdr:to>
      <xdr:col>0</xdr:col>
      <xdr:colOff>323850</xdr:colOff>
      <xdr:row>3959</xdr:row>
      <xdr:rowOff>95250</xdr:rowOff>
    </xdr:to>
    <xdr:pic>
      <xdr:nvPicPr>
        <xdr:cNvPr id="3420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1003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3960</xdr:row>
      <xdr:rowOff>0</xdr:rowOff>
    </xdr:from>
    <xdr:to>
      <xdr:col>0</xdr:col>
      <xdr:colOff>323850</xdr:colOff>
      <xdr:row>3961</xdr:row>
      <xdr:rowOff>95250</xdr:rowOff>
    </xdr:to>
    <xdr:pic>
      <xdr:nvPicPr>
        <xdr:cNvPr id="3421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1327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3962</xdr:row>
      <xdr:rowOff>0</xdr:rowOff>
    </xdr:from>
    <xdr:to>
      <xdr:col>0</xdr:col>
      <xdr:colOff>323850</xdr:colOff>
      <xdr:row>3963</xdr:row>
      <xdr:rowOff>95250</xdr:rowOff>
    </xdr:to>
    <xdr:pic>
      <xdr:nvPicPr>
        <xdr:cNvPr id="3421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1651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3964</xdr:row>
      <xdr:rowOff>0</xdr:rowOff>
    </xdr:from>
    <xdr:to>
      <xdr:col>0</xdr:col>
      <xdr:colOff>323850</xdr:colOff>
      <xdr:row>3965</xdr:row>
      <xdr:rowOff>95250</xdr:rowOff>
    </xdr:to>
    <xdr:pic>
      <xdr:nvPicPr>
        <xdr:cNvPr id="342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1975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3966</xdr:row>
      <xdr:rowOff>0</xdr:rowOff>
    </xdr:from>
    <xdr:to>
      <xdr:col>0</xdr:col>
      <xdr:colOff>323850</xdr:colOff>
      <xdr:row>3967</xdr:row>
      <xdr:rowOff>95250</xdr:rowOff>
    </xdr:to>
    <xdr:pic>
      <xdr:nvPicPr>
        <xdr:cNvPr id="3421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2299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3968</xdr:row>
      <xdr:rowOff>0</xdr:rowOff>
    </xdr:from>
    <xdr:to>
      <xdr:col>0</xdr:col>
      <xdr:colOff>323850</xdr:colOff>
      <xdr:row>3969</xdr:row>
      <xdr:rowOff>95250</xdr:rowOff>
    </xdr:to>
    <xdr:pic>
      <xdr:nvPicPr>
        <xdr:cNvPr id="342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2623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3970</xdr:row>
      <xdr:rowOff>0</xdr:rowOff>
    </xdr:from>
    <xdr:to>
      <xdr:col>0</xdr:col>
      <xdr:colOff>323850</xdr:colOff>
      <xdr:row>3971</xdr:row>
      <xdr:rowOff>95250</xdr:rowOff>
    </xdr:to>
    <xdr:pic>
      <xdr:nvPicPr>
        <xdr:cNvPr id="34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2947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3972</xdr:row>
      <xdr:rowOff>0</xdr:rowOff>
    </xdr:from>
    <xdr:to>
      <xdr:col>0</xdr:col>
      <xdr:colOff>323850</xdr:colOff>
      <xdr:row>3973</xdr:row>
      <xdr:rowOff>95250</xdr:rowOff>
    </xdr:to>
    <xdr:pic>
      <xdr:nvPicPr>
        <xdr:cNvPr id="3421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3270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3974</xdr:row>
      <xdr:rowOff>0</xdr:rowOff>
    </xdr:from>
    <xdr:to>
      <xdr:col>0</xdr:col>
      <xdr:colOff>323850</xdr:colOff>
      <xdr:row>3975</xdr:row>
      <xdr:rowOff>95250</xdr:rowOff>
    </xdr:to>
    <xdr:pic>
      <xdr:nvPicPr>
        <xdr:cNvPr id="342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3594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3976</xdr:row>
      <xdr:rowOff>0</xdr:rowOff>
    </xdr:from>
    <xdr:to>
      <xdr:col>0</xdr:col>
      <xdr:colOff>323850</xdr:colOff>
      <xdr:row>3977</xdr:row>
      <xdr:rowOff>95250</xdr:rowOff>
    </xdr:to>
    <xdr:pic>
      <xdr:nvPicPr>
        <xdr:cNvPr id="3421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3918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3978</xdr:row>
      <xdr:rowOff>0</xdr:rowOff>
    </xdr:from>
    <xdr:to>
      <xdr:col>0</xdr:col>
      <xdr:colOff>323850</xdr:colOff>
      <xdr:row>3979</xdr:row>
      <xdr:rowOff>95250</xdr:rowOff>
    </xdr:to>
    <xdr:pic>
      <xdr:nvPicPr>
        <xdr:cNvPr id="3421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4242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3980</xdr:row>
      <xdr:rowOff>0</xdr:rowOff>
    </xdr:from>
    <xdr:to>
      <xdr:col>0</xdr:col>
      <xdr:colOff>323850</xdr:colOff>
      <xdr:row>3981</xdr:row>
      <xdr:rowOff>95250</xdr:rowOff>
    </xdr:to>
    <xdr:pic>
      <xdr:nvPicPr>
        <xdr:cNvPr id="3421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4566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3982</xdr:row>
      <xdr:rowOff>0</xdr:rowOff>
    </xdr:from>
    <xdr:to>
      <xdr:col>0</xdr:col>
      <xdr:colOff>323850</xdr:colOff>
      <xdr:row>3983</xdr:row>
      <xdr:rowOff>95250</xdr:rowOff>
    </xdr:to>
    <xdr:pic>
      <xdr:nvPicPr>
        <xdr:cNvPr id="3421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4890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3984</xdr:row>
      <xdr:rowOff>0</xdr:rowOff>
    </xdr:from>
    <xdr:to>
      <xdr:col>0</xdr:col>
      <xdr:colOff>323850</xdr:colOff>
      <xdr:row>3985</xdr:row>
      <xdr:rowOff>95250</xdr:rowOff>
    </xdr:to>
    <xdr:pic>
      <xdr:nvPicPr>
        <xdr:cNvPr id="342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5213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3986</xdr:row>
      <xdr:rowOff>0</xdr:rowOff>
    </xdr:from>
    <xdr:to>
      <xdr:col>0</xdr:col>
      <xdr:colOff>323850</xdr:colOff>
      <xdr:row>3987</xdr:row>
      <xdr:rowOff>95250</xdr:rowOff>
    </xdr:to>
    <xdr:pic>
      <xdr:nvPicPr>
        <xdr:cNvPr id="3421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5537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3988</xdr:row>
      <xdr:rowOff>0</xdr:rowOff>
    </xdr:from>
    <xdr:to>
      <xdr:col>0</xdr:col>
      <xdr:colOff>323850</xdr:colOff>
      <xdr:row>3989</xdr:row>
      <xdr:rowOff>95250</xdr:rowOff>
    </xdr:to>
    <xdr:pic>
      <xdr:nvPicPr>
        <xdr:cNvPr id="3421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5861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3990</xdr:row>
      <xdr:rowOff>0</xdr:rowOff>
    </xdr:from>
    <xdr:to>
      <xdr:col>0</xdr:col>
      <xdr:colOff>323850</xdr:colOff>
      <xdr:row>3991</xdr:row>
      <xdr:rowOff>95250</xdr:rowOff>
    </xdr:to>
    <xdr:pic>
      <xdr:nvPicPr>
        <xdr:cNvPr id="3421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6185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3992</xdr:row>
      <xdr:rowOff>0</xdr:rowOff>
    </xdr:from>
    <xdr:to>
      <xdr:col>0</xdr:col>
      <xdr:colOff>323850</xdr:colOff>
      <xdr:row>3993</xdr:row>
      <xdr:rowOff>95250</xdr:rowOff>
    </xdr:to>
    <xdr:pic>
      <xdr:nvPicPr>
        <xdr:cNvPr id="3421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6509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3994</xdr:row>
      <xdr:rowOff>0</xdr:rowOff>
    </xdr:from>
    <xdr:to>
      <xdr:col>0</xdr:col>
      <xdr:colOff>323850</xdr:colOff>
      <xdr:row>3995</xdr:row>
      <xdr:rowOff>95250</xdr:rowOff>
    </xdr:to>
    <xdr:pic>
      <xdr:nvPicPr>
        <xdr:cNvPr id="3421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6833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3996</xdr:row>
      <xdr:rowOff>0</xdr:rowOff>
    </xdr:from>
    <xdr:to>
      <xdr:col>0</xdr:col>
      <xdr:colOff>323850</xdr:colOff>
      <xdr:row>3997</xdr:row>
      <xdr:rowOff>95250</xdr:rowOff>
    </xdr:to>
    <xdr:pic>
      <xdr:nvPicPr>
        <xdr:cNvPr id="342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7157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3998</xdr:row>
      <xdr:rowOff>0</xdr:rowOff>
    </xdr:from>
    <xdr:to>
      <xdr:col>0</xdr:col>
      <xdr:colOff>323850</xdr:colOff>
      <xdr:row>3999</xdr:row>
      <xdr:rowOff>95250</xdr:rowOff>
    </xdr:to>
    <xdr:pic>
      <xdr:nvPicPr>
        <xdr:cNvPr id="3421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7480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4000</xdr:row>
      <xdr:rowOff>0</xdr:rowOff>
    </xdr:from>
    <xdr:to>
      <xdr:col>0</xdr:col>
      <xdr:colOff>323850</xdr:colOff>
      <xdr:row>4001</xdr:row>
      <xdr:rowOff>95250</xdr:rowOff>
    </xdr:to>
    <xdr:pic>
      <xdr:nvPicPr>
        <xdr:cNvPr id="3421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7804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4002</xdr:row>
      <xdr:rowOff>0</xdr:rowOff>
    </xdr:from>
    <xdr:to>
      <xdr:col>0</xdr:col>
      <xdr:colOff>323850</xdr:colOff>
      <xdr:row>4003</xdr:row>
      <xdr:rowOff>95250</xdr:rowOff>
    </xdr:to>
    <xdr:pic>
      <xdr:nvPicPr>
        <xdr:cNvPr id="342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8128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4004</xdr:row>
      <xdr:rowOff>0</xdr:rowOff>
    </xdr:from>
    <xdr:to>
      <xdr:col>0</xdr:col>
      <xdr:colOff>323850</xdr:colOff>
      <xdr:row>4005</xdr:row>
      <xdr:rowOff>95250</xdr:rowOff>
    </xdr:to>
    <xdr:pic>
      <xdr:nvPicPr>
        <xdr:cNvPr id="3421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8452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4006</xdr:row>
      <xdr:rowOff>0</xdr:rowOff>
    </xdr:from>
    <xdr:to>
      <xdr:col>0</xdr:col>
      <xdr:colOff>323850</xdr:colOff>
      <xdr:row>4007</xdr:row>
      <xdr:rowOff>95250</xdr:rowOff>
    </xdr:to>
    <xdr:pic>
      <xdr:nvPicPr>
        <xdr:cNvPr id="342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8776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4008</xdr:row>
      <xdr:rowOff>0</xdr:rowOff>
    </xdr:from>
    <xdr:to>
      <xdr:col>0</xdr:col>
      <xdr:colOff>323850</xdr:colOff>
      <xdr:row>4009</xdr:row>
      <xdr:rowOff>95250</xdr:rowOff>
    </xdr:to>
    <xdr:pic>
      <xdr:nvPicPr>
        <xdr:cNvPr id="3421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9100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4010</xdr:row>
      <xdr:rowOff>0</xdr:rowOff>
    </xdr:from>
    <xdr:to>
      <xdr:col>0</xdr:col>
      <xdr:colOff>323850</xdr:colOff>
      <xdr:row>4011</xdr:row>
      <xdr:rowOff>95250</xdr:rowOff>
    </xdr:to>
    <xdr:pic>
      <xdr:nvPicPr>
        <xdr:cNvPr id="3421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9424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4012</xdr:row>
      <xdr:rowOff>0</xdr:rowOff>
    </xdr:from>
    <xdr:to>
      <xdr:col>0</xdr:col>
      <xdr:colOff>323850</xdr:colOff>
      <xdr:row>4013</xdr:row>
      <xdr:rowOff>95250</xdr:rowOff>
    </xdr:to>
    <xdr:pic>
      <xdr:nvPicPr>
        <xdr:cNvPr id="342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49747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4014</xdr:row>
      <xdr:rowOff>0</xdr:rowOff>
    </xdr:from>
    <xdr:to>
      <xdr:col>0</xdr:col>
      <xdr:colOff>323850</xdr:colOff>
      <xdr:row>4015</xdr:row>
      <xdr:rowOff>95250</xdr:rowOff>
    </xdr:to>
    <xdr:pic>
      <xdr:nvPicPr>
        <xdr:cNvPr id="3421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0071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4016</xdr:row>
      <xdr:rowOff>0</xdr:rowOff>
    </xdr:from>
    <xdr:to>
      <xdr:col>0</xdr:col>
      <xdr:colOff>323850</xdr:colOff>
      <xdr:row>4017</xdr:row>
      <xdr:rowOff>95250</xdr:rowOff>
    </xdr:to>
    <xdr:pic>
      <xdr:nvPicPr>
        <xdr:cNvPr id="3421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0395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4018</xdr:row>
      <xdr:rowOff>0</xdr:rowOff>
    </xdr:from>
    <xdr:to>
      <xdr:col>0</xdr:col>
      <xdr:colOff>323850</xdr:colOff>
      <xdr:row>4019</xdr:row>
      <xdr:rowOff>95250</xdr:rowOff>
    </xdr:to>
    <xdr:pic>
      <xdr:nvPicPr>
        <xdr:cNvPr id="3421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0719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4020</xdr:row>
      <xdr:rowOff>0</xdr:rowOff>
    </xdr:from>
    <xdr:to>
      <xdr:col>0</xdr:col>
      <xdr:colOff>323850</xdr:colOff>
      <xdr:row>4021</xdr:row>
      <xdr:rowOff>95250</xdr:rowOff>
    </xdr:to>
    <xdr:pic>
      <xdr:nvPicPr>
        <xdr:cNvPr id="3421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1043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4022</xdr:row>
      <xdr:rowOff>0</xdr:rowOff>
    </xdr:from>
    <xdr:to>
      <xdr:col>0</xdr:col>
      <xdr:colOff>323850</xdr:colOff>
      <xdr:row>4023</xdr:row>
      <xdr:rowOff>95250</xdr:rowOff>
    </xdr:to>
    <xdr:pic>
      <xdr:nvPicPr>
        <xdr:cNvPr id="3421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1367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4024</xdr:row>
      <xdr:rowOff>0</xdr:rowOff>
    </xdr:from>
    <xdr:to>
      <xdr:col>0</xdr:col>
      <xdr:colOff>323850</xdr:colOff>
      <xdr:row>4025</xdr:row>
      <xdr:rowOff>95250</xdr:rowOff>
    </xdr:to>
    <xdr:pic>
      <xdr:nvPicPr>
        <xdr:cNvPr id="342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1690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4026</xdr:row>
      <xdr:rowOff>0</xdr:rowOff>
    </xdr:from>
    <xdr:to>
      <xdr:col>0</xdr:col>
      <xdr:colOff>323850</xdr:colOff>
      <xdr:row>4027</xdr:row>
      <xdr:rowOff>95250</xdr:rowOff>
    </xdr:to>
    <xdr:pic>
      <xdr:nvPicPr>
        <xdr:cNvPr id="3421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2014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4028</xdr:row>
      <xdr:rowOff>0</xdr:rowOff>
    </xdr:from>
    <xdr:to>
      <xdr:col>0</xdr:col>
      <xdr:colOff>323850</xdr:colOff>
      <xdr:row>4029</xdr:row>
      <xdr:rowOff>95250</xdr:rowOff>
    </xdr:to>
    <xdr:pic>
      <xdr:nvPicPr>
        <xdr:cNvPr id="3421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2338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4030</xdr:row>
      <xdr:rowOff>0</xdr:rowOff>
    </xdr:from>
    <xdr:to>
      <xdr:col>0</xdr:col>
      <xdr:colOff>323850</xdr:colOff>
      <xdr:row>4031</xdr:row>
      <xdr:rowOff>95250</xdr:rowOff>
    </xdr:to>
    <xdr:pic>
      <xdr:nvPicPr>
        <xdr:cNvPr id="3421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2662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4032</xdr:row>
      <xdr:rowOff>0</xdr:rowOff>
    </xdr:from>
    <xdr:to>
      <xdr:col>0</xdr:col>
      <xdr:colOff>323850</xdr:colOff>
      <xdr:row>4033</xdr:row>
      <xdr:rowOff>95250</xdr:rowOff>
    </xdr:to>
    <xdr:pic>
      <xdr:nvPicPr>
        <xdr:cNvPr id="3421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2986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4034</xdr:row>
      <xdr:rowOff>0</xdr:rowOff>
    </xdr:from>
    <xdr:to>
      <xdr:col>0</xdr:col>
      <xdr:colOff>323850</xdr:colOff>
      <xdr:row>4035</xdr:row>
      <xdr:rowOff>95250</xdr:rowOff>
    </xdr:to>
    <xdr:pic>
      <xdr:nvPicPr>
        <xdr:cNvPr id="3421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3310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4036</xdr:row>
      <xdr:rowOff>0</xdr:rowOff>
    </xdr:from>
    <xdr:to>
      <xdr:col>0</xdr:col>
      <xdr:colOff>323850</xdr:colOff>
      <xdr:row>4037</xdr:row>
      <xdr:rowOff>95250</xdr:rowOff>
    </xdr:to>
    <xdr:pic>
      <xdr:nvPicPr>
        <xdr:cNvPr id="3421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3634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4038</xdr:row>
      <xdr:rowOff>0</xdr:rowOff>
    </xdr:from>
    <xdr:to>
      <xdr:col>0</xdr:col>
      <xdr:colOff>323850</xdr:colOff>
      <xdr:row>4039</xdr:row>
      <xdr:rowOff>95250</xdr:rowOff>
    </xdr:to>
    <xdr:pic>
      <xdr:nvPicPr>
        <xdr:cNvPr id="3421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3957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4040</xdr:row>
      <xdr:rowOff>0</xdr:rowOff>
    </xdr:from>
    <xdr:to>
      <xdr:col>0</xdr:col>
      <xdr:colOff>323850</xdr:colOff>
      <xdr:row>4041</xdr:row>
      <xdr:rowOff>95250</xdr:rowOff>
    </xdr:to>
    <xdr:pic>
      <xdr:nvPicPr>
        <xdr:cNvPr id="3421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4281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4042</xdr:row>
      <xdr:rowOff>0</xdr:rowOff>
    </xdr:from>
    <xdr:to>
      <xdr:col>0</xdr:col>
      <xdr:colOff>323850</xdr:colOff>
      <xdr:row>4043</xdr:row>
      <xdr:rowOff>95250</xdr:rowOff>
    </xdr:to>
    <xdr:pic>
      <xdr:nvPicPr>
        <xdr:cNvPr id="3421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4605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4044</xdr:row>
      <xdr:rowOff>0</xdr:rowOff>
    </xdr:from>
    <xdr:to>
      <xdr:col>0</xdr:col>
      <xdr:colOff>323850</xdr:colOff>
      <xdr:row>4045</xdr:row>
      <xdr:rowOff>95250</xdr:rowOff>
    </xdr:to>
    <xdr:pic>
      <xdr:nvPicPr>
        <xdr:cNvPr id="3421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4929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4046</xdr:row>
      <xdr:rowOff>0</xdr:rowOff>
    </xdr:from>
    <xdr:to>
      <xdr:col>0</xdr:col>
      <xdr:colOff>323850</xdr:colOff>
      <xdr:row>4047</xdr:row>
      <xdr:rowOff>95250</xdr:rowOff>
    </xdr:to>
    <xdr:pic>
      <xdr:nvPicPr>
        <xdr:cNvPr id="3421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5253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4048</xdr:row>
      <xdr:rowOff>0</xdr:rowOff>
    </xdr:from>
    <xdr:to>
      <xdr:col>0</xdr:col>
      <xdr:colOff>323850</xdr:colOff>
      <xdr:row>4049</xdr:row>
      <xdr:rowOff>95250</xdr:rowOff>
    </xdr:to>
    <xdr:pic>
      <xdr:nvPicPr>
        <xdr:cNvPr id="3421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5577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4050</xdr:row>
      <xdr:rowOff>0</xdr:rowOff>
    </xdr:from>
    <xdr:to>
      <xdr:col>0</xdr:col>
      <xdr:colOff>323850</xdr:colOff>
      <xdr:row>4051</xdr:row>
      <xdr:rowOff>95250</xdr:rowOff>
    </xdr:to>
    <xdr:pic>
      <xdr:nvPicPr>
        <xdr:cNvPr id="342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5901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4052</xdr:row>
      <xdr:rowOff>0</xdr:rowOff>
    </xdr:from>
    <xdr:to>
      <xdr:col>0</xdr:col>
      <xdr:colOff>323850</xdr:colOff>
      <xdr:row>4053</xdr:row>
      <xdr:rowOff>95250</xdr:rowOff>
    </xdr:to>
    <xdr:pic>
      <xdr:nvPicPr>
        <xdr:cNvPr id="3421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6224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4054</xdr:row>
      <xdr:rowOff>0</xdr:rowOff>
    </xdr:from>
    <xdr:to>
      <xdr:col>0</xdr:col>
      <xdr:colOff>323850</xdr:colOff>
      <xdr:row>4055</xdr:row>
      <xdr:rowOff>95250</xdr:rowOff>
    </xdr:to>
    <xdr:pic>
      <xdr:nvPicPr>
        <xdr:cNvPr id="3421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6548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4056</xdr:row>
      <xdr:rowOff>0</xdr:rowOff>
    </xdr:from>
    <xdr:to>
      <xdr:col>0</xdr:col>
      <xdr:colOff>323850</xdr:colOff>
      <xdr:row>4057</xdr:row>
      <xdr:rowOff>95250</xdr:rowOff>
    </xdr:to>
    <xdr:pic>
      <xdr:nvPicPr>
        <xdr:cNvPr id="3421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6872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4058</xdr:row>
      <xdr:rowOff>0</xdr:rowOff>
    </xdr:from>
    <xdr:to>
      <xdr:col>0</xdr:col>
      <xdr:colOff>323850</xdr:colOff>
      <xdr:row>4059</xdr:row>
      <xdr:rowOff>95250</xdr:rowOff>
    </xdr:to>
    <xdr:pic>
      <xdr:nvPicPr>
        <xdr:cNvPr id="3421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7196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4060</xdr:row>
      <xdr:rowOff>0</xdr:rowOff>
    </xdr:from>
    <xdr:to>
      <xdr:col>0</xdr:col>
      <xdr:colOff>323850</xdr:colOff>
      <xdr:row>4061</xdr:row>
      <xdr:rowOff>95250</xdr:rowOff>
    </xdr:to>
    <xdr:pic>
      <xdr:nvPicPr>
        <xdr:cNvPr id="3421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7520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4062</xdr:row>
      <xdr:rowOff>0</xdr:rowOff>
    </xdr:from>
    <xdr:to>
      <xdr:col>0</xdr:col>
      <xdr:colOff>323850</xdr:colOff>
      <xdr:row>4063</xdr:row>
      <xdr:rowOff>95250</xdr:rowOff>
    </xdr:to>
    <xdr:pic>
      <xdr:nvPicPr>
        <xdr:cNvPr id="3421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7844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4064</xdr:row>
      <xdr:rowOff>0</xdr:rowOff>
    </xdr:from>
    <xdr:to>
      <xdr:col>0</xdr:col>
      <xdr:colOff>323850</xdr:colOff>
      <xdr:row>4065</xdr:row>
      <xdr:rowOff>95250</xdr:rowOff>
    </xdr:to>
    <xdr:pic>
      <xdr:nvPicPr>
        <xdr:cNvPr id="3421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8167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4066</xdr:row>
      <xdr:rowOff>0</xdr:rowOff>
    </xdr:from>
    <xdr:to>
      <xdr:col>0</xdr:col>
      <xdr:colOff>323850</xdr:colOff>
      <xdr:row>4067</xdr:row>
      <xdr:rowOff>95250</xdr:rowOff>
    </xdr:to>
    <xdr:pic>
      <xdr:nvPicPr>
        <xdr:cNvPr id="3421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8491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4068</xdr:row>
      <xdr:rowOff>0</xdr:rowOff>
    </xdr:from>
    <xdr:to>
      <xdr:col>0</xdr:col>
      <xdr:colOff>323850</xdr:colOff>
      <xdr:row>4069</xdr:row>
      <xdr:rowOff>95250</xdr:rowOff>
    </xdr:to>
    <xdr:pic>
      <xdr:nvPicPr>
        <xdr:cNvPr id="3421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8815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4070</xdr:row>
      <xdr:rowOff>0</xdr:rowOff>
    </xdr:from>
    <xdr:to>
      <xdr:col>0</xdr:col>
      <xdr:colOff>323850</xdr:colOff>
      <xdr:row>4071</xdr:row>
      <xdr:rowOff>95250</xdr:rowOff>
    </xdr:to>
    <xdr:pic>
      <xdr:nvPicPr>
        <xdr:cNvPr id="3421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9139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4072</xdr:row>
      <xdr:rowOff>0</xdr:rowOff>
    </xdr:from>
    <xdr:to>
      <xdr:col>0</xdr:col>
      <xdr:colOff>323850</xdr:colOff>
      <xdr:row>4073</xdr:row>
      <xdr:rowOff>95250</xdr:rowOff>
    </xdr:to>
    <xdr:pic>
      <xdr:nvPicPr>
        <xdr:cNvPr id="3421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9463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4074</xdr:row>
      <xdr:rowOff>0</xdr:rowOff>
    </xdr:from>
    <xdr:to>
      <xdr:col>0</xdr:col>
      <xdr:colOff>323850</xdr:colOff>
      <xdr:row>4075</xdr:row>
      <xdr:rowOff>95250</xdr:rowOff>
    </xdr:to>
    <xdr:pic>
      <xdr:nvPicPr>
        <xdr:cNvPr id="3421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59787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4076</xdr:row>
      <xdr:rowOff>0</xdr:rowOff>
    </xdr:from>
    <xdr:to>
      <xdr:col>0</xdr:col>
      <xdr:colOff>323850</xdr:colOff>
      <xdr:row>4077</xdr:row>
      <xdr:rowOff>95250</xdr:rowOff>
    </xdr:to>
    <xdr:pic>
      <xdr:nvPicPr>
        <xdr:cNvPr id="3421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0111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4078</xdr:row>
      <xdr:rowOff>0</xdr:rowOff>
    </xdr:from>
    <xdr:to>
      <xdr:col>0</xdr:col>
      <xdr:colOff>323850</xdr:colOff>
      <xdr:row>4079</xdr:row>
      <xdr:rowOff>95250</xdr:rowOff>
    </xdr:to>
    <xdr:pic>
      <xdr:nvPicPr>
        <xdr:cNvPr id="3421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0434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4080</xdr:row>
      <xdr:rowOff>0</xdr:rowOff>
    </xdr:from>
    <xdr:to>
      <xdr:col>0</xdr:col>
      <xdr:colOff>323850</xdr:colOff>
      <xdr:row>4081</xdr:row>
      <xdr:rowOff>95250</xdr:rowOff>
    </xdr:to>
    <xdr:pic>
      <xdr:nvPicPr>
        <xdr:cNvPr id="3421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0758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4082</xdr:row>
      <xdr:rowOff>0</xdr:rowOff>
    </xdr:from>
    <xdr:to>
      <xdr:col>0</xdr:col>
      <xdr:colOff>323850</xdr:colOff>
      <xdr:row>4083</xdr:row>
      <xdr:rowOff>95250</xdr:rowOff>
    </xdr:to>
    <xdr:pic>
      <xdr:nvPicPr>
        <xdr:cNvPr id="3421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1082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4084</xdr:row>
      <xdr:rowOff>0</xdr:rowOff>
    </xdr:from>
    <xdr:to>
      <xdr:col>0</xdr:col>
      <xdr:colOff>323850</xdr:colOff>
      <xdr:row>4085</xdr:row>
      <xdr:rowOff>95250</xdr:rowOff>
    </xdr:to>
    <xdr:pic>
      <xdr:nvPicPr>
        <xdr:cNvPr id="342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1406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4086</xdr:row>
      <xdr:rowOff>0</xdr:rowOff>
    </xdr:from>
    <xdr:to>
      <xdr:col>0</xdr:col>
      <xdr:colOff>323850</xdr:colOff>
      <xdr:row>4087</xdr:row>
      <xdr:rowOff>95250</xdr:rowOff>
    </xdr:to>
    <xdr:pic>
      <xdr:nvPicPr>
        <xdr:cNvPr id="3421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1730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4088</xdr:row>
      <xdr:rowOff>0</xdr:rowOff>
    </xdr:from>
    <xdr:to>
      <xdr:col>0</xdr:col>
      <xdr:colOff>323850</xdr:colOff>
      <xdr:row>4089</xdr:row>
      <xdr:rowOff>95250</xdr:rowOff>
    </xdr:to>
    <xdr:pic>
      <xdr:nvPicPr>
        <xdr:cNvPr id="3421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2054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4090</xdr:row>
      <xdr:rowOff>0</xdr:rowOff>
    </xdr:from>
    <xdr:to>
      <xdr:col>0</xdr:col>
      <xdr:colOff>323850</xdr:colOff>
      <xdr:row>4091</xdr:row>
      <xdr:rowOff>95250</xdr:rowOff>
    </xdr:to>
    <xdr:pic>
      <xdr:nvPicPr>
        <xdr:cNvPr id="3421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2378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4092</xdr:row>
      <xdr:rowOff>0</xdr:rowOff>
    </xdr:from>
    <xdr:to>
      <xdr:col>0</xdr:col>
      <xdr:colOff>323850</xdr:colOff>
      <xdr:row>4093</xdr:row>
      <xdr:rowOff>95250</xdr:rowOff>
    </xdr:to>
    <xdr:pic>
      <xdr:nvPicPr>
        <xdr:cNvPr id="3421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2701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4094</xdr:row>
      <xdr:rowOff>0</xdr:rowOff>
    </xdr:from>
    <xdr:to>
      <xdr:col>0</xdr:col>
      <xdr:colOff>323850</xdr:colOff>
      <xdr:row>4095</xdr:row>
      <xdr:rowOff>95250</xdr:rowOff>
    </xdr:to>
    <xdr:pic>
      <xdr:nvPicPr>
        <xdr:cNvPr id="342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3025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4096</xdr:row>
      <xdr:rowOff>0</xdr:rowOff>
    </xdr:from>
    <xdr:to>
      <xdr:col>0</xdr:col>
      <xdr:colOff>323850</xdr:colOff>
      <xdr:row>4097</xdr:row>
      <xdr:rowOff>95250</xdr:rowOff>
    </xdr:to>
    <xdr:pic>
      <xdr:nvPicPr>
        <xdr:cNvPr id="3421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3349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4098</xdr:row>
      <xdr:rowOff>0</xdr:rowOff>
    </xdr:from>
    <xdr:to>
      <xdr:col>0</xdr:col>
      <xdr:colOff>323850</xdr:colOff>
      <xdr:row>4099</xdr:row>
      <xdr:rowOff>95250</xdr:rowOff>
    </xdr:to>
    <xdr:pic>
      <xdr:nvPicPr>
        <xdr:cNvPr id="342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3673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4100</xdr:row>
      <xdr:rowOff>0</xdr:rowOff>
    </xdr:from>
    <xdr:to>
      <xdr:col>0</xdr:col>
      <xdr:colOff>323850</xdr:colOff>
      <xdr:row>4101</xdr:row>
      <xdr:rowOff>95250</xdr:rowOff>
    </xdr:to>
    <xdr:pic>
      <xdr:nvPicPr>
        <xdr:cNvPr id="3421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3997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4102</xdr:row>
      <xdr:rowOff>0</xdr:rowOff>
    </xdr:from>
    <xdr:to>
      <xdr:col>0</xdr:col>
      <xdr:colOff>323850</xdr:colOff>
      <xdr:row>4103</xdr:row>
      <xdr:rowOff>95250</xdr:rowOff>
    </xdr:to>
    <xdr:pic>
      <xdr:nvPicPr>
        <xdr:cNvPr id="3421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4321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4104</xdr:row>
      <xdr:rowOff>0</xdr:rowOff>
    </xdr:from>
    <xdr:to>
      <xdr:col>0</xdr:col>
      <xdr:colOff>323850</xdr:colOff>
      <xdr:row>4105</xdr:row>
      <xdr:rowOff>95250</xdr:rowOff>
    </xdr:to>
    <xdr:pic>
      <xdr:nvPicPr>
        <xdr:cNvPr id="3421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4644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4106</xdr:row>
      <xdr:rowOff>0</xdr:rowOff>
    </xdr:from>
    <xdr:to>
      <xdr:col>0</xdr:col>
      <xdr:colOff>323850</xdr:colOff>
      <xdr:row>4107</xdr:row>
      <xdr:rowOff>95250</xdr:rowOff>
    </xdr:to>
    <xdr:pic>
      <xdr:nvPicPr>
        <xdr:cNvPr id="3421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4968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4108</xdr:row>
      <xdr:rowOff>0</xdr:rowOff>
    </xdr:from>
    <xdr:to>
      <xdr:col>0</xdr:col>
      <xdr:colOff>323850</xdr:colOff>
      <xdr:row>4109</xdr:row>
      <xdr:rowOff>95250</xdr:rowOff>
    </xdr:to>
    <xdr:pic>
      <xdr:nvPicPr>
        <xdr:cNvPr id="3421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5292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4110</xdr:row>
      <xdr:rowOff>0</xdr:rowOff>
    </xdr:from>
    <xdr:to>
      <xdr:col>0</xdr:col>
      <xdr:colOff>323850</xdr:colOff>
      <xdr:row>4111</xdr:row>
      <xdr:rowOff>95250</xdr:rowOff>
    </xdr:to>
    <xdr:pic>
      <xdr:nvPicPr>
        <xdr:cNvPr id="3421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5616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4112</xdr:row>
      <xdr:rowOff>0</xdr:rowOff>
    </xdr:from>
    <xdr:to>
      <xdr:col>0</xdr:col>
      <xdr:colOff>323850</xdr:colOff>
      <xdr:row>4113</xdr:row>
      <xdr:rowOff>95250</xdr:rowOff>
    </xdr:to>
    <xdr:pic>
      <xdr:nvPicPr>
        <xdr:cNvPr id="3421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5940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4114</xdr:row>
      <xdr:rowOff>0</xdr:rowOff>
    </xdr:from>
    <xdr:to>
      <xdr:col>0</xdr:col>
      <xdr:colOff>323850</xdr:colOff>
      <xdr:row>4115</xdr:row>
      <xdr:rowOff>95250</xdr:rowOff>
    </xdr:to>
    <xdr:pic>
      <xdr:nvPicPr>
        <xdr:cNvPr id="3421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6264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4116</xdr:row>
      <xdr:rowOff>0</xdr:rowOff>
    </xdr:from>
    <xdr:to>
      <xdr:col>0</xdr:col>
      <xdr:colOff>323850</xdr:colOff>
      <xdr:row>4117</xdr:row>
      <xdr:rowOff>95250</xdr:rowOff>
    </xdr:to>
    <xdr:pic>
      <xdr:nvPicPr>
        <xdr:cNvPr id="342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6588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4118</xdr:row>
      <xdr:rowOff>0</xdr:rowOff>
    </xdr:from>
    <xdr:to>
      <xdr:col>0</xdr:col>
      <xdr:colOff>323850</xdr:colOff>
      <xdr:row>4119</xdr:row>
      <xdr:rowOff>95250</xdr:rowOff>
    </xdr:to>
    <xdr:pic>
      <xdr:nvPicPr>
        <xdr:cNvPr id="3421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6911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4120</xdr:row>
      <xdr:rowOff>0</xdr:rowOff>
    </xdr:from>
    <xdr:to>
      <xdr:col>0</xdr:col>
      <xdr:colOff>323850</xdr:colOff>
      <xdr:row>4121</xdr:row>
      <xdr:rowOff>95250</xdr:rowOff>
    </xdr:to>
    <xdr:pic>
      <xdr:nvPicPr>
        <xdr:cNvPr id="3421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7235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4122</xdr:row>
      <xdr:rowOff>0</xdr:rowOff>
    </xdr:from>
    <xdr:to>
      <xdr:col>0</xdr:col>
      <xdr:colOff>323850</xdr:colOff>
      <xdr:row>4123</xdr:row>
      <xdr:rowOff>95250</xdr:rowOff>
    </xdr:to>
    <xdr:pic>
      <xdr:nvPicPr>
        <xdr:cNvPr id="3421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7559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4124</xdr:row>
      <xdr:rowOff>0</xdr:rowOff>
    </xdr:from>
    <xdr:to>
      <xdr:col>0</xdr:col>
      <xdr:colOff>323850</xdr:colOff>
      <xdr:row>4125</xdr:row>
      <xdr:rowOff>95250</xdr:rowOff>
    </xdr:to>
    <xdr:pic>
      <xdr:nvPicPr>
        <xdr:cNvPr id="3421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7883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4126</xdr:row>
      <xdr:rowOff>0</xdr:rowOff>
    </xdr:from>
    <xdr:to>
      <xdr:col>0</xdr:col>
      <xdr:colOff>323850</xdr:colOff>
      <xdr:row>4127</xdr:row>
      <xdr:rowOff>95250</xdr:rowOff>
    </xdr:to>
    <xdr:pic>
      <xdr:nvPicPr>
        <xdr:cNvPr id="3421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8207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4128</xdr:row>
      <xdr:rowOff>0</xdr:rowOff>
    </xdr:from>
    <xdr:to>
      <xdr:col>0</xdr:col>
      <xdr:colOff>323850</xdr:colOff>
      <xdr:row>4129</xdr:row>
      <xdr:rowOff>95250</xdr:rowOff>
    </xdr:to>
    <xdr:pic>
      <xdr:nvPicPr>
        <xdr:cNvPr id="3421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8531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4130</xdr:row>
      <xdr:rowOff>0</xdr:rowOff>
    </xdr:from>
    <xdr:to>
      <xdr:col>0</xdr:col>
      <xdr:colOff>323850</xdr:colOff>
      <xdr:row>4131</xdr:row>
      <xdr:rowOff>95250</xdr:rowOff>
    </xdr:to>
    <xdr:pic>
      <xdr:nvPicPr>
        <xdr:cNvPr id="3421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8855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4132</xdr:row>
      <xdr:rowOff>0</xdr:rowOff>
    </xdr:from>
    <xdr:to>
      <xdr:col>0</xdr:col>
      <xdr:colOff>323850</xdr:colOff>
      <xdr:row>4133</xdr:row>
      <xdr:rowOff>95250</xdr:rowOff>
    </xdr:to>
    <xdr:pic>
      <xdr:nvPicPr>
        <xdr:cNvPr id="3421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9178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4134</xdr:row>
      <xdr:rowOff>0</xdr:rowOff>
    </xdr:from>
    <xdr:to>
      <xdr:col>0</xdr:col>
      <xdr:colOff>323850</xdr:colOff>
      <xdr:row>4135</xdr:row>
      <xdr:rowOff>95250</xdr:rowOff>
    </xdr:to>
    <xdr:pic>
      <xdr:nvPicPr>
        <xdr:cNvPr id="3421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9502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4136</xdr:row>
      <xdr:rowOff>0</xdr:rowOff>
    </xdr:from>
    <xdr:to>
      <xdr:col>0</xdr:col>
      <xdr:colOff>323850</xdr:colOff>
      <xdr:row>4137</xdr:row>
      <xdr:rowOff>95250</xdr:rowOff>
    </xdr:to>
    <xdr:pic>
      <xdr:nvPicPr>
        <xdr:cNvPr id="3421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9826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4138</xdr:row>
      <xdr:rowOff>0</xdr:rowOff>
    </xdr:from>
    <xdr:to>
      <xdr:col>0</xdr:col>
      <xdr:colOff>323850</xdr:colOff>
      <xdr:row>4139</xdr:row>
      <xdr:rowOff>95250</xdr:rowOff>
    </xdr:to>
    <xdr:pic>
      <xdr:nvPicPr>
        <xdr:cNvPr id="3421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0150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4140</xdr:row>
      <xdr:rowOff>0</xdr:rowOff>
    </xdr:from>
    <xdr:to>
      <xdr:col>0</xdr:col>
      <xdr:colOff>323850</xdr:colOff>
      <xdr:row>4141</xdr:row>
      <xdr:rowOff>95250</xdr:rowOff>
    </xdr:to>
    <xdr:pic>
      <xdr:nvPicPr>
        <xdr:cNvPr id="3421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0474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4142</xdr:row>
      <xdr:rowOff>0</xdr:rowOff>
    </xdr:from>
    <xdr:to>
      <xdr:col>0</xdr:col>
      <xdr:colOff>323850</xdr:colOff>
      <xdr:row>4143</xdr:row>
      <xdr:rowOff>95250</xdr:rowOff>
    </xdr:to>
    <xdr:pic>
      <xdr:nvPicPr>
        <xdr:cNvPr id="3421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0798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4144</xdr:row>
      <xdr:rowOff>0</xdr:rowOff>
    </xdr:from>
    <xdr:to>
      <xdr:col>0</xdr:col>
      <xdr:colOff>323850</xdr:colOff>
      <xdr:row>4145</xdr:row>
      <xdr:rowOff>95250</xdr:rowOff>
    </xdr:to>
    <xdr:pic>
      <xdr:nvPicPr>
        <xdr:cNvPr id="3421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1121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4146</xdr:row>
      <xdr:rowOff>0</xdr:rowOff>
    </xdr:from>
    <xdr:to>
      <xdr:col>0</xdr:col>
      <xdr:colOff>323850</xdr:colOff>
      <xdr:row>4147</xdr:row>
      <xdr:rowOff>95250</xdr:rowOff>
    </xdr:to>
    <xdr:pic>
      <xdr:nvPicPr>
        <xdr:cNvPr id="342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1445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4148</xdr:row>
      <xdr:rowOff>0</xdr:rowOff>
    </xdr:from>
    <xdr:to>
      <xdr:col>0</xdr:col>
      <xdr:colOff>323850</xdr:colOff>
      <xdr:row>4149</xdr:row>
      <xdr:rowOff>95250</xdr:rowOff>
    </xdr:to>
    <xdr:pic>
      <xdr:nvPicPr>
        <xdr:cNvPr id="3421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1769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4150</xdr:row>
      <xdr:rowOff>0</xdr:rowOff>
    </xdr:from>
    <xdr:to>
      <xdr:col>0</xdr:col>
      <xdr:colOff>323850</xdr:colOff>
      <xdr:row>4151</xdr:row>
      <xdr:rowOff>95250</xdr:rowOff>
    </xdr:to>
    <xdr:pic>
      <xdr:nvPicPr>
        <xdr:cNvPr id="3421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2093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4152</xdr:row>
      <xdr:rowOff>0</xdr:rowOff>
    </xdr:from>
    <xdr:to>
      <xdr:col>0</xdr:col>
      <xdr:colOff>323850</xdr:colOff>
      <xdr:row>4153</xdr:row>
      <xdr:rowOff>95250</xdr:rowOff>
    </xdr:to>
    <xdr:pic>
      <xdr:nvPicPr>
        <xdr:cNvPr id="3421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2417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4154</xdr:row>
      <xdr:rowOff>0</xdr:rowOff>
    </xdr:from>
    <xdr:to>
      <xdr:col>0</xdr:col>
      <xdr:colOff>323850</xdr:colOff>
      <xdr:row>4155</xdr:row>
      <xdr:rowOff>95250</xdr:rowOff>
    </xdr:to>
    <xdr:pic>
      <xdr:nvPicPr>
        <xdr:cNvPr id="3421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2741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4156</xdr:row>
      <xdr:rowOff>0</xdr:rowOff>
    </xdr:from>
    <xdr:to>
      <xdr:col>0</xdr:col>
      <xdr:colOff>323850</xdr:colOff>
      <xdr:row>4157</xdr:row>
      <xdr:rowOff>95250</xdr:rowOff>
    </xdr:to>
    <xdr:pic>
      <xdr:nvPicPr>
        <xdr:cNvPr id="3421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3065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4158</xdr:row>
      <xdr:rowOff>0</xdr:rowOff>
    </xdr:from>
    <xdr:to>
      <xdr:col>0</xdr:col>
      <xdr:colOff>323850</xdr:colOff>
      <xdr:row>4159</xdr:row>
      <xdr:rowOff>95250</xdr:rowOff>
    </xdr:to>
    <xdr:pic>
      <xdr:nvPicPr>
        <xdr:cNvPr id="3421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3388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4160</xdr:row>
      <xdr:rowOff>0</xdr:rowOff>
    </xdr:from>
    <xdr:to>
      <xdr:col>0</xdr:col>
      <xdr:colOff>323850</xdr:colOff>
      <xdr:row>4161</xdr:row>
      <xdr:rowOff>95250</xdr:rowOff>
    </xdr:to>
    <xdr:pic>
      <xdr:nvPicPr>
        <xdr:cNvPr id="3422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3712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4162</xdr:row>
      <xdr:rowOff>0</xdr:rowOff>
    </xdr:from>
    <xdr:to>
      <xdr:col>0</xdr:col>
      <xdr:colOff>323850</xdr:colOff>
      <xdr:row>4163</xdr:row>
      <xdr:rowOff>95250</xdr:rowOff>
    </xdr:to>
    <xdr:pic>
      <xdr:nvPicPr>
        <xdr:cNvPr id="3422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4036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4164</xdr:row>
      <xdr:rowOff>0</xdr:rowOff>
    </xdr:from>
    <xdr:to>
      <xdr:col>0</xdr:col>
      <xdr:colOff>323850</xdr:colOff>
      <xdr:row>4165</xdr:row>
      <xdr:rowOff>95250</xdr:rowOff>
    </xdr:to>
    <xdr:pic>
      <xdr:nvPicPr>
        <xdr:cNvPr id="342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4360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4166</xdr:row>
      <xdr:rowOff>0</xdr:rowOff>
    </xdr:from>
    <xdr:to>
      <xdr:col>0</xdr:col>
      <xdr:colOff>323850</xdr:colOff>
      <xdr:row>4167</xdr:row>
      <xdr:rowOff>95250</xdr:rowOff>
    </xdr:to>
    <xdr:pic>
      <xdr:nvPicPr>
        <xdr:cNvPr id="3422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4684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4168</xdr:row>
      <xdr:rowOff>0</xdr:rowOff>
    </xdr:from>
    <xdr:to>
      <xdr:col>0</xdr:col>
      <xdr:colOff>323850</xdr:colOff>
      <xdr:row>4169</xdr:row>
      <xdr:rowOff>95250</xdr:rowOff>
    </xdr:to>
    <xdr:pic>
      <xdr:nvPicPr>
        <xdr:cNvPr id="3422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5008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4170</xdr:row>
      <xdr:rowOff>0</xdr:rowOff>
    </xdr:from>
    <xdr:to>
      <xdr:col>0</xdr:col>
      <xdr:colOff>323850</xdr:colOff>
      <xdr:row>4171</xdr:row>
      <xdr:rowOff>95250</xdr:rowOff>
    </xdr:to>
    <xdr:pic>
      <xdr:nvPicPr>
        <xdr:cNvPr id="3422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5332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4172</xdr:row>
      <xdr:rowOff>0</xdr:rowOff>
    </xdr:from>
    <xdr:to>
      <xdr:col>0</xdr:col>
      <xdr:colOff>323850</xdr:colOff>
      <xdr:row>4173</xdr:row>
      <xdr:rowOff>95250</xdr:rowOff>
    </xdr:to>
    <xdr:pic>
      <xdr:nvPicPr>
        <xdr:cNvPr id="3422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5655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4174</xdr:row>
      <xdr:rowOff>0</xdr:rowOff>
    </xdr:from>
    <xdr:to>
      <xdr:col>0</xdr:col>
      <xdr:colOff>323850</xdr:colOff>
      <xdr:row>4175</xdr:row>
      <xdr:rowOff>95250</xdr:rowOff>
    </xdr:to>
    <xdr:pic>
      <xdr:nvPicPr>
        <xdr:cNvPr id="3422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5979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4176</xdr:row>
      <xdr:rowOff>0</xdr:rowOff>
    </xdr:from>
    <xdr:to>
      <xdr:col>0</xdr:col>
      <xdr:colOff>323850</xdr:colOff>
      <xdr:row>4177</xdr:row>
      <xdr:rowOff>95250</xdr:rowOff>
    </xdr:to>
    <xdr:pic>
      <xdr:nvPicPr>
        <xdr:cNvPr id="3422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6303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4178</xdr:row>
      <xdr:rowOff>0</xdr:rowOff>
    </xdr:from>
    <xdr:to>
      <xdr:col>0</xdr:col>
      <xdr:colOff>323850</xdr:colOff>
      <xdr:row>4179</xdr:row>
      <xdr:rowOff>95250</xdr:rowOff>
    </xdr:to>
    <xdr:pic>
      <xdr:nvPicPr>
        <xdr:cNvPr id="3422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6627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4180</xdr:row>
      <xdr:rowOff>0</xdr:rowOff>
    </xdr:from>
    <xdr:to>
      <xdr:col>0</xdr:col>
      <xdr:colOff>323850</xdr:colOff>
      <xdr:row>4181</xdr:row>
      <xdr:rowOff>95250</xdr:rowOff>
    </xdr:to>
    <xdr:pic>
      <xdr:nvPicPr>
        <xdr:cNvPr id="3422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6951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4182</xdr:row>
      <xdr:rowOff>0</xdr:rowOff>
    </xdr:from>
    <xdr:to>
      <xdr:col>0</xdr:col>
      <xdr:colOff>323850</xdr:colOff>
      <xdr:row>4183</xdr:row>
      <xdr:rowOff>95250</xdr:rowOff>
    </xdr:to>
    <xdr:pic>
      <xdr:nvPicPr>
        <xdr:cNvPr id="3422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7275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4184</xdr:row>
      <xdr:rowOff>0</xdr:rowOff>
    </xdr:from>
    <xdr:to>
      <xdr:col>0</xdr:col>
      <xdr:colOff>323850</xdr:colOff>
      <xdr:row>4185</xdr:row>
      <xdr:rowOff>95250</xdr:rowOff>
    </xdr:to>
    <xdr:pic>
      <xdr:nvPicPr>
        <xdr:cNvPr id="3422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7598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4186</xdr:row>
      <xdr:rowOff>0</xdr:rowOff>
    </xdr:from>
    <xdr:to>
      <xdr:col>0</xdr:col>
      <xdr:colOff>323850</xdr:colOff>
      <xdr:row>4187</xdr:row>
      <xdr:rowOff>95250</xdr:rowOff>
    </xdr:to>
    <xdr:pic>
      <xdr:nvPicPr>
        <xdr:cNvPr id="3422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7922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4188</xdr:row>
      <xdr:rowOff>0</xdr:rowOff>
    </xdr:from>
    <xdr:to>
      <xdr:col>0</xdr:col>
      <xdr:colOff>323850</xdr:colOff>
      <xdr:row>4189</xdr:row>
      <xdr:rowOff>95250</xdr:rowOff>
    </xdr:to>
    <xdr:pic>
      <xdr:nvPicPr>
        <xdr:cNvPr id="3422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8246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4190</xdr:row>
      <xdr:rowOff>0</xdr:rowOff>
    </xdr:from>
    <xdr:to>
      <xdr:col>0</xdr:col>
      <xdr:colOff>323850</xdr:colOff>
      <xdr:row>4191</xdr:row>
      <xdr:rowOff>95250</xdr:rowOff>
    </xdr:to>
    <xdr:pic>
      <xdr:nvPicPr>
        <xdr:cNvPr id="3422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8570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4192</xdr:row>
      <xdr:rowOff>0</xdr:rowOff>
    </xdr:from>
    <xdr:to>
      <xdr:col>0</xdr:col>
      <xdr:colOff>323850</xdr:colOff>
      <xdr:row>4193</xdr:row>
      <xdr:rowOff>95250</xdr:rowOff>
    </xdr:to>
    <xdr:pic>
      <xdr:nvPicPr>
        <xdr:cNvPr id="3422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8894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4194</xdr:row>
      <xdr:rowOff>0</xdr:rowOff>
    </xdr:from>
    <xdr:to>
      <xdr:col>0</xdr:col>
      <xdr:colOff>323850</xdr:colOff>
      <xdr:row>4195</xdr:row>
      <xdr:rowOff>95250</xdr:rowOff>
    </xdr:to>
    <xdr:pic>
      <xdr:nvPicPr>
        <xdr:cNvPr id="342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9218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4196</xdr:row>
      <xdr:rowOff>0</xdr:rowOff>
    </xdr:from>
    <xdr:to>
      <xdr:col>0</xdr:col>
      <xdr:colOff>323850</xdr:colOff>
      <xdr:row>4197</xdr:row>
      <xdr:rowOff>95250</xdr:rowOff>
    </xdr:to>
    <xdr:pic>
      <xdr:nvPicPr>
        <xdr:cNvPr id="3422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9542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4198</xdr:row>
      <xdr:rowOff>0</xdr:rowOff>
    </xdr:from>
    <xdr:to>
      <xdr:col>0</xdr:col>
      <xdr:colOff>323850</xdr:colOff>
      <xdr:row>4199</xdr:row>
      <xdr:rowOff>95250</xdr:rowOff>
    </xdr:to>
    <xdr:pic>
      <xdr:nvPicPr>
        <xdr:cNvPr id="3422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79865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4200</xdr:row>
      <xdr:rowOff>0</xdr:rowOff>
    </xdr:from>
    <xdr:to>
      <xdr:col>0</xdr:col>
      <xdr:colOff>323850</xdr:colOff>
      <xdr:row>4201</xdr:row>
      <xdr:rowOff>95250</xdr:rowOff>
    </xdr:to>
    <xdr:pic>
      <xdr:nvPicPr>
        <xdr:cNvPr id="3422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0189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4202</xdr:row>
      <xdr:rowOff>0</xdr:rowOff>
    </xdr:from>
    <xdr:to>
      <xdr:col>0</xdr:col>
      <xdr:colOff>323850</xdr:colOff>
      <xdr:row>4203</xdr:row>
      <xdr:rowOff>95250</xdr:rowOff>
    </xdr:to>
    <xdr:pic>
      <xdr:nvPicPr>
        <xdr:cNvPr id="3422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0513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4204</xdr:row>
      <xdr:rowOff>0</xdr:rowOff>
    </xdr:from>
    <xdr:to>
      <xdr:col>0</xdr:col>
      <xdr:colOff>323850</xdr:colOff>
      <xdr:row>4205</xdr:row>
      <xdr:rowOff>95250</xdr:rowOff>
    </xdr:to>
    <xdr:pic>
      <xdr:nvPicPr>
        <xdr:cNvPr id="3422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0837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4206</xdr:row>
      <xdr:rowOff>0</xdr:rowOff>
    </xdr:from>
    <xdr:to>
      <xdr:col>0</xdr:col>
      <xdr:colOff>323850</xdr:colOff>
      <xdr:row>4207</xdr:row>
      <xdr:rowOff>95250</xdr:rowOff>
    </xdr:to>
    <xdr:pic>
      <xdr:nvPicPr>
        <xdr:cNvPr id="3422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1161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4208</xdr:row>
      <xdr:rowOff>0</xdr:rowOff>
    </xdr:from>
    <xdr:to>
      <xdr:col>0</xdr:col>
      <xdr:colOff>323850</xdr:colOff>
      <xdr:row>4209</xdr:row>
      <xdr:rowOff>95250</xdr:rowOff>
    </xdr:to>
    <xdr:pic>
      <xdr:nvPicPr>
        <xdr:cNvPr id="3422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1485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4210</xdr:row>
      <xdr:rowOff>0</xdr:rowOff>
    </xdr:from>
    <xdr:to>
      <xdr:col>0</xdr:col>
      <xdr:colOff>323850</xdr:colOff>
      <xdr:row>4211</xdr:row>
      <xdr:rowOff>95250</xdr:rowOff>
    </xdr:to>
    <xdr:pic>
      <xdr:nvPicPr>
        <xdr:cNvPr id="3422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1809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4212</xdr:row>
      <xdr:rowOff>0</xdr:rowOff>
    </xdr:from>
    <xdr:to>
      <xdr:col>0</xdr:col>
      <xdr:colOff>323850</xdr:colOff>
      <xdr:row>4213</xdr:row>
      <xdr:rowOff>95250</xdr:rowOff>
    </xdr:to>
    <xdr:pic>
      <xdr:nvPicPr>
        <xdr:cNvPr id="3422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2132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4214</xdr:row>
      <xdr:rowOff>0</xdr:rowOff>
    </xdr:from>
    <xdr:to>
      <xdr:col>0</xdr:col>
      <xdr:colOff>323850</xdr:colOff>
      <xdr:row>4215</xdr:row>
      <xdr:rowOff>95250</xdr:rowOff>
    </xdr:to>
    <xdr:pic>
      <xdr:nvPicPr>
        <xdr:cNvPr id="3422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2456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4216</xdr:row>
      <xdr:rowOff>0</xdr:rowOff>
    </xdr:from>
    <xdr:to>
      <xdr:col>0</xdr:col>
      <xdr:colOff>323850</xdr:colOff>
      <xdr:row>4217</xdr:row>
      <xdr:rowOff>95250</xdr:rowOff>
    </xdr:to>
    <xdr:pic>
      <xdr:nvPicPr>
        <xdr:cNvPr id="3422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2780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4218</xdr:row>
      <xdr:rowOff>0</xdr:rowOff>
    </xdr:from>
    <xdr:to>
      <xdr:col>0</xdr:col>
      <xdr:colOff>323850</xdr:colOff>
      <xdr:row>4219</xdr:row>
      <xdr:rowOff>95250</xdr:rowOff>
    </xdr:to>
    <xdr:pic>
      <xdr:nvPicPr>
        <xdr:cNvPr id="3422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3104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4220</xdr:row>
      <xdr:rowOff>0</xdr:rowOff>
    </xdr:from>
    <xdr:to>
      <xdr:col>0</xdr:col>
      <xdr:colOff>323850</xdr:colOff>
      <xdr:row>4221</xdr:row>
      <xdr:rowOff>95250</xdr:rowOff>
    </xdr:to>
    <xdr:pic>
      <xdr:nvPicPr>
        <xdr:cNvPr id="3422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3428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4222</xdr:row>
      <xdr:rowOff>0</xdr:rowOff>
    </xdr:from>
    <xdr:to>
      <xdr:col>0</xdr:col>
      <xdr:colOff>323850</xdr:colOff>
      <xdr:row>4223</xdr:row>
      <xdr:rowOff>95250</xdr:rowOff>
    </xdr:to>
    <xdr:pic>
      <xdr:nvPicPr>
        <xdr:cNvPr id="3422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3752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4224</xdr:row>
      <xdr:rowOff>0</xdr:rowOff>
    </xdr:from>
    <xdr:to>
      <xdr:col>0</xdr:col>
      <xdr:colOff>323850</xdr:colOff>
      <xdr:row>4225</xdr:row>
      <xdr:rowOff>95250</xdr:rowOff>
    </xdr:to>
    <xdr:pic>
      <xdr:nvPicPr>
        <xdr:cNvPr id="3422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4075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4226</xdr:row>
      <xdr:rowOff>0</xdr:rowOff>
    </xdr:from>
    <xdr:to>
      <xdr:col>0</xdr:col>
      <xdr:colOff>323850</xdr:colOff>
      <xdr:row>4227</xdr:row>
      <xdr:rowOff>95250</xdr:rowOff>
    </xdr:to>
    <xdr:pic>
      <xdr:nvPicPr>
        <xdr:cNvPr id="3422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4399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4228</xdr:row>
      <xdr:rowOff>0</xdr:rowOff>
    </xdr:from>
    <xdr:to>
      <xdr:col>0</xdr:col>
      <xdr:colOff>323850</xdr:colOff>
      <xdr:row>4229</xdr:row>
      <xdr:rowOff>95250</xdr:rowOff>
    </xdr:to>
    <xdr:pic>
      <xdr:nvPicPr>
        <xdr:cNvPr id="3422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4723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4230</xdr:row>
      <xdr:rowOff>0</xdr:rowOff>
    </xdr:from>
    <xdr:to>
      <xdr:col>0</xdr:col>
      <xdr:colOff>323850</xdr:colOff>
      <xdr:row>4231</xdr:row>
      <xdr:rowOff>95250</xdr:rowOff>
    </xdr:to>
    <xdr:pic>
      <xdr:nvPicPr>
        <xdr:cNvPr id="3422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5047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4232</xdr:row>
      <xdr:rowOff>0</xdr:rowOff>
    </xdr:from>
    <xdr:to>
      <xdr:col>0</xdr:col>
      <xdr:colOff>323850</xdr:colOff>
      <xdr:row>4233</xdr:row>
      <xdr:rowOff>95250</xdr:rowOff>
    </xdr:to>
    <xdr:pic>
      <xdr:nvPicPr>
        <xdr:cNvPr id="3422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5371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4234</xdr:row>
      <xdr:rowOff>0</xdr:rowOff>
    </xdr:from>
    <xdr:to>
      <xdr:col>0</xdr:col>
      <xdr:colOff>323850</xdr:colOff>
      <xdr:row>4235</xdr:row>
      <xdr:rowOff>95250</xdr:rowOff>
    </xdr:to>
    <xdr:pic>
      <xdr:nvPicPr>
        <xdr:cNvPr id="3422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5695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4236</xdr:row>
      <xdr:rowOff>0</xdr:rowOff>
    </xdr:from>
    <xdr:to>
      <xdr:col>0</xdr:col>
      <xdr:colOff>323850</xdr:colOff>
      <xdr:row>4237</xdr:row>
      <xdr:rowOff>95250</xdr:rowOff>
    </xdr:to>
    <xdr:pic>
      <xdr:nvPicPr>
        <xdr:cNvPr id="3422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6019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4238</xdr:row>
      <xdr:rowOff>0</xdr:rowOff>
    </xdr:from>
    <xdr:to>
      <xdr:col>0</xdr:col>
      <xdr:colOff>323850</xdr:colOff>
      <xdr:row>4239</xdr:row>
      <xdr:rowOff>95250</xdr:rowOff>
    </xdr:to>
    <xdr:pic>
      <xdr:nvPicPr>
        <xdr:cNvPr id="3422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6342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4240</xdr:row>
      <xdr:rowOff>0</xdr:rowOff>
    </xdr:from>
    <xdr:to>
      <xdr:col>0</xdr:col>
      <xdr:colOff>323850</xdr:colOff>
      <xdr:row>4241</xdr:row>
      <xdr:rowOff>95250</xdr:rowOff>
    </xdr:to>
    <xdr:pic>
      <xdr:nvPicPr>
        <xdr:cNvPr id="3422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6666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4242</xdr:row>
      <xdr:rowOff>0</xdr:rowOff>
    </xdr:from>
    <xdr:to>
      <xdr:col>0</xdr:col>
      <xdr:colOff>323850</xdr:colOff>
      <xdr:row>4243</xdr:row>
      <xdr:rowOff>95250</xdr:rowOff>
    </xdr:to>
    <xdr:pic>
      <xdr:nvPicPr>
        <xdr:cNvPr id="342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6990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4244</xdr:row>
      <xdr:rowOff>0</xdr:rowOff>
    </xdr:from>
    <xdr:to>
      <xdr:col>0</xdr:col>
      <xdr:colOff>323850</xdr:colOff>
      <xdr:row>4245</xdr:row>
      <xdr:rowOff>95250</xdr:rowOff>
    </xdr:to>
    <xdr:pic>
      <xdr:nvPicPr>
        <xdr:cNvPr id="3422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7314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4246</xdr:row>
      <xdr:rowOff>0</xdr:rowOff>
    </xdr:from>
    <xdr:to>
      <xdr:col>0</xdr:col>
      <xdr:colOff>323850</xdr:colOff>
      <xdr:row>4247</xdr:row>
      <xdr:rowOff>95250</xdr:rowOff>
    </xdr:to>
    <xdr:pic>
      <xdr:nvPicPr>
        <xdr:cNvPr id="342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7638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4248</xdr:row>
      <xdr:rowOff>0</xdr:rowOff>
    </xdr:from>
    <xdr:to>
      <xdr:col>0</xdr:col>
      <xdr:colOff>323850</xdr:colOff>
      <xdr:row>4249</xdr:row>
      <xdr:rowOff>95250</xdr:rowOff>
    </xdr:to>
    <xdr:pic>
      <xdr:nvPicPr>
        <xdr:cNvPr id="3422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7962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4250</xdr:row>
      <xdr:rowOff>0</xdr:rowOff>
    </xdr:from>
    <xdr:to>
      <xdr:col>0</xdr:col>
      <xdr:colOff>323850</xdr:colOff>
      <xdr:row>4251</xdr:row>
      <xdr:rowOff>95250</xdr:rowOff>
    </xdr:to>
    <xdr:pic>
      <xdr:nvPicPr>
        <xdr:cNvPr id="3422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8286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4252</xdr:row>
      <xdr:rowOff>0</xdr:rowOff>
    </xdr:from>
    <xdr:to>
      <xdr:col>0</xdr:col>
      <xdr:colOff>323850</xdr:colOff>
      <xdr:row>4253</xdr:row>
      <xdr:rowOff>95250</xdr:rowOff>
    </xdr:to>
    <xdr:pic>
      <xdr:nvPicPr>
        <xdr:cNvPr id="3422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8609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4254</xdr:row>
      <xdr:rowOff>0</xdr:rowOff>
    </xdr:from>
    <xdr:to>
      <xdr:col>0</xdr:col>
      <xdr:colOff>323850</xdr:colOff>
      <xdr:row>4255</xdr:row>
      <xdr:rowOff>95250</xdr:rowOff>
    </xdr:to>
    <xdr:pic>
      <xdr:nvPicPr>
        <xdr:cNvPr id="3422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8933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4256</xdr:row>
      <xdr:rowOff>0</xdr:rowOff>
    </xdr:from>
    <xdr:to>
      <xdr:col>0</xdr:col>
      <xdr:colOff>323850</xdr:colOff>
      <xdr:row>4257</xdr:row>
      <xdr:rowOff>95250</xdr:rowOff>
    </xdr:to>
    <xdr:pic>
      <xdr:nvPicPr>
        <xdr:cNvPr id="3422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9257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4258</xdr:row>
      <xdr:rowOff>0</xdr:rowOff>
    </xdr:from>
    <xdr:to>
      <xdr:col>0</xdr:col>
      <xdr:colOff>323850</xdr:colOff>
      <xdr:row>4259</xdr:row>
      <xdr:rowOff>95250</xdr:rowOff>
    </xdr:to>
    <xdr:pic>
      <xdr:nvPicPr>
        <xdr:cNvPr id="3422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9581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4260</xdr:row>
      <xdr:rowOff>0</xdr:rowOff>
    </xdr:from>
    <xdr:to>
      <xdr:col>0</xdr:col>
      <xdr:colOff>323850</xdr:colOff>
      <xdr:row>4261</xdr:row>
      <xdr:rowOff>95250</xdr:rowOff>
    </xdr:to>
    <xdr:pic>
      <xdr:nvPicPr>
        <xdr:cNvPr id="3422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89905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4262</xdr:row>
      <xdr:rowOff>0</xdr:rowOff>
    </xdr:from>
    <xdr:to>
      <xdr:col>0</xdr:col>
      <xdr:colOff>323850</xdr:colOff>
      <xdr:row>4263</xdr:row>
      <xdr:rowOff>95250</xdr:rowOff>
    </xdr:to>
    <xdr:pic>
      <xdr:nvPicPr>
        <xdr:cNvPr id="3422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0229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4264</xdr:row>
      <xdr:rowOff>0</xdr:rowOff>
    </xdr:from>
    <xdr:to>
      <xdr:col>0</xdr:col>
      <xdr:colOff>323850</xdr:colOff>
      <xdr:row>4265</xdr:row>
      <xdr:rowOff>95250</xdr:rowOff>
    </xdr:to>
    <xdr:pic>
      <xdr:nvPicPr>
        <xdr:cNvPr id="3422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0552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4266</xdr:row>
      <xdr:rowOff>0</xdr:rowOff>
    </xdr:from>
    <xdr:to>
      <xdr:col>0</xdr:col>
      <xdr:colOff>323850</xdr:colOff>
      <xdr:row>4267</xdr:row>
      <xdr:rowOff>95250</xdr:rowOff>
    </xdr:to>
    <xdr:pic>
      <xdr:nvPicPr>
        <xdr:cNvPr id="3422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0876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4268</xdr:row>
      <xdr:rowOff>0</xdr:rowOff>
    </xdr:from>
    <xdr:to>
      <xdr:col>0</xdr:col>
      <xdr:colOff>323850</xdr:colOff>
      <xdr:row>4269</xdr:row>
      <xdr:rowOff>95250</xdr:rowOff>
    </xdr:to>
    <xdr:pic>
      <xdr:nvPicPr>
        <xdr:cNvPr id="3422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1200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4270</xdr:row>
      <xdr:rowOff>0</xdr:rowOff>
    </xdr:from>
    <xdr:to>
      <xdr:col>0</xdr:col>
      <xdr:colOff>323850</xdr:colOff>
      <xdr:row>4271</xdr:row>
      <xdr:rowOff>95250</xdr:rowOff>
    </xdr:to>
    <xdr:pic>
      <xdr:nvPicPr>
        <xdr:cNvPr id="3422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1524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4272</xdr:row>
      <xdr:rowOff>0</xdr:rowOff>
    </xdr:from>
    <xdr:to>
      <xdr:col>0</xdr:col>
      <xdr:colOff>323850</xdr:colOff>
      <xdr:row>4273</xdr:row>
      <xdr:rowOff>95250</xdr:rowOff>
    </xdr:to>
    <xdr:pic>
      <xdr:nvPicPr>
        <xdr:cNvPr id="3422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1848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4274</xdr:row>
      <xdr:rowOff>0</xdr:rowOff>
    </xdr:from>
    <xdr:to>
      <xdr:col>0</xdr:col>
      <xdr:colOff>323850</xdr:colOff>
      <xdr:row>4275</xdr:row>
      <xdr:rowOff>95250</xdr:rowOff>
    </xdr:to>
    <xdr:pic>
      <xdr:nvPicPr>
        <xdr:cNvPr id="3422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2172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4276</xdr:row>
      <xdr:rowOff>0</xdr:rowOff>
    </xdr:from>
    <xdr:to>
      <xdr:col>0</xdr:col>
      <xdr:colOff>323850</xdr:colOff>
      <xdr:row>4277</xdr:row>
      <xdr:rowOff>95250</xdr:rowOff>
    </xdr:to>
    <xdr:pic>
      <xdr:nvPicPr>
        <xdr:cNvPr id="3422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2496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4278</xdr:row>
      <xdr:rowOff>0</xdr:rowOff>
    </xdr:from>
    <xdr:to>
      <xdr:col>0</xdr:col>
      <xdr:colOff>323850</xdr:colOff>
      <xdr:row>4279</xdr:row>
      <xdr:rowOff>95250</xdr:rowOff>
    </xdr:to>
    <xdr:pic>
      <xdr:nvPicPr>
        <xdr:cNvPr id="3422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2819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4280</xdr:row>
      <xdr:rowOff>0</xdr:rowOff>
    </xdr:from>
    <xdr:to>
      <xdr:col>0</xdr:col>
      <xdr:colOff>323850</xdr:colOff>
      <xdr:row>4281</xdr:row>
      <xdr:rowOff>95250</xdr:rowOff>
    </xdr:to>
    <xdr:pic>
      <xdr:nvPicPr>
        <xdr:cNvPr id="3422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3143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4282</xdr:row>
      <xdr:rowOff>0</xdr:rowOff>
    </xdr:from>
    <xdr:to>
      <xdr:col>0</xdr:col>
      <xdr:colOff>323850</xdr:colOff>
      <xdr:row>4283</xdr:row>
      <xdr:rowOff>95250</xdr:rowOff>
    </xdr:to>
    <xdr:pic>
      <xdr:nvPicPr>
        <xdr:cNvPr id="3422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3467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4284</xdr:row>
      <xdr:rowOff>0</xdr:rowOff>
    </xdr:from>
    <xdr:to>
      <xdr:col>0</xdr:col>
      <xdr:colOff>323850</xdr:colOff>
      <xdr:row>4285</xdr:row>
      <xdr:rowOff>95250</xdr:rowOff>
    </xdr:to>
    <xdr:pic>
      <xdr:nvPicPr>
        <xdr:cNvPr id="3422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3791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4286</xdr:row>
      <xdr:rowOff>0</xdr:rowOff>
    </xdr:from>
    <xdr:to>
      <xdr:col>0</xdr:col>
      <xdr:colOff>323850</xdr:colOff>
      <xdr:row>4287</xdr:row>
      <xdr:rowOff>95250</xdr:rowOff>
    </xdr:to>
    <xdr:pic>
      <xdr:nvPicPr>
        <xdr:cNvPr id="3422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4115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4288</xdr:row>
      <xdr:rowOff>0</xdr:rowOff>
    </xdr:from>
    <xdr:to>
      <xdr:col>0</xdr:col>
      <xdr:colOff>323850</xdr:colOff>
      <xdr:row>4289</xdr:row>
      <xdr:rowOff>95250</xdr:rowOff>
    </xdr:to>
    <xdr:pic>
      <xdr:nvPicPr>
        <xdr:cNvPr id="3422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4439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4290</xdr:row>
      <xdr:rowOff>0</xdr:rowOff>
    </xdr:from>
    <xdr:to>
      <xdr:col>0</xdr:col>
      <xdr:colOff>323850</xdr:colOff>
      <xdr:row>4291</xdr:row>
      <xdr:rowOff>95250</xdr:rowOff>
    </xdr:to>
    <xdr:pic>
      <xdr:nvPicPr>
        <xdr:cNvPr id="342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4763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4292</xdr:row>
      <xdr:rowOff>0</xdr:rowOff>
    </xdr:from>
    <xdr:to>
      <xdr:col>0</xdr:col>
      <xdr:colOff>323850</xdr:colOff>
      <xdr:row>4293</xdr:row>
      <xdr:rowOff>95250</xdr:rowOff>
    </xdr:to>
    <xdr:pic>
      <xdr:nvPicPr>
        <xdr:cNvPr id="3422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5086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4294</xdr:row>
      <xdr:rowOff>0</xdr:rowOff>
    </xdr:from>
    <xdr:to>
      <xdr:col>0</xdr:col>
      <xdr:colOff>323850</xdr:colOff>
      <xdr:row>4295</xdr:row>
      <xdr:rowOff>95250</xdr:rowOff>
    </xdr:to>
    <xdr:pic>
      <xdr:nvPicPr>
        <xdr:cNvPr id="342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5410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4296</xdr:row>
      <xdr:rowOff>0</xdr:rowOff>
    </xdr:from>
    <xdr:to>
      <xdr:col>0</xdr:col>
      <xdr:colOff>323850</xdr:colOff>
      <xdr:row>4297</xdr:row>
      <xdr:rowOff>95250</xdr:rowOff>
    </xdr:to>
    <xdr:pic>
      <xdr:nvPicPr>
        <xdr:cNvPr id="3422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5734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4298</xdr:row>
      <xdr:rowOff>0</xdr:rowOff>
    </xdr:from>
    <xdr:to>
      <xdr:col>0</xdr:col>
      <xdr:colOff>323850</xdr:colOff>
      <xdr:row>4299</xdr:row>
      <xdr:rowOff>95250</xdr:rowOff>
    </xdr:to>
    <xdr:pic>
      <xdr:nvPicPr>
        <xdr:cNvPr id="3422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6058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4300</xdr:row>
      <xdr:rowOff>0</xdr:rowOff>
    </xdr:from>
    <xdr:to>
      <xdr:col>0</xdr:col>
      <xdr:colOff>323850</xdr:colOff>
      <xdr:row>4301</xdr:row>
      <xdr:rowOff>95250</xdr:rowOff>
    </xdr:to>
    <xdr:pic>
      <xdr:nvPicPr>
        <xdr:cNvPr id="3422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6382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4302</xdr:row>
      <xdr:rowOff>0</xdr:rowOff>
    </xdr:from>
    <xdr:to>
      <xdr:col>0</xdr:col>
      <xdr:colOff>323850</xdr:colOff>
      <xdr:row>4303</xdr:row>
      <xdr:rowOff>95250</xdr:rowOff>
    </xdr:to>
    <xdr:pic>
      <xdr:nvPicPr>
        <xdr:cNvPr id="3422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6706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4304</xdr:row>
      <xdr:rowOff>0</xdr:rowOff>
    </xdr:from>
    <xdr:to>
      <xdr:col>0</xdr:col>
      <xdr:colOff>323850</xdr:colOff>
      <xdr:row>4305</xdr:row>
      <xdr:rowOff>95250</xdr:rowOff>
    </xdr:to>
    <xdr:pic>
      <xdr:nvPicPr>
        <xdr:cNvPr id="3422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7029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4306</xdr:row>
      <xdr:rowOff>0</xdr:rowOff>
    </xdr:from>
    <xdr:to>
      <xdr:col>0</xdr:col>
      <xdr:colOff>323850</xdr:colOff>
      <xdr:row>4307</xdr:row>
      <xdr:rowOff>95250</xdr:rowOff>
    </xdr:to>
    <xdr:pic>
      <xdr:nvPicPr>
        <xdr:cNvPr id="3422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7353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4308</xdr:row>
      <xdr:rowOff>0</xdr:rowOff>
    </xdr:from>
    <xdr:to>
      <xdr:col>0</xdr:col>
      <xdr:colOff>323850</xdr:colOff>
      <xdr:row>4309</xdr:row>
      <xdr:rowOff>95250</xdr:rowOff>
    </xdr:to>
    <xdr:pic>
      <xdr:nvPicPr>
        <xdr:cNvPr id="3422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7677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4310</xdr:row>
      <xdr:rowOff>0</xdr:rowOff>
    </xdr:from>
    <xdr:to>
      <xdr:col>0</xdr:col>
      <xdr:colOff>323850</xdr:colOff>
      <xdr:row>4311</xdr:row>
      <xdr:rowOff>95250</xdr:rowOff>
    </xdr:to>
    <xdr:pic>
      <xdr:nvPicPr>
        <xdr:cNvPr id="342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8001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4312</xdr:row>
      <xdr:rowOff>0</xdr:rowOff>
    </xdr:from>
    <xdr:to>
      <xdr:col>0</xdr:col>
      <xdr:colOff>323850</xdr:colOff>
      <xdr:row>4313</xdr:row>
      <xdr:rowOff>95250</xdr:rowOff>
    </xdr:to>
    <xdr:pic>
      <xdr:nvPicPr>
        <xdr:cNvPr id="3422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8325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4314</xdr:row>
      <xdr:rowOff>0</xdr:rowOff>
    </xdr:from>
    <xdr:to>
      <xdr:col>0</xdr:col>
      <xdr:colOff>323850</xdr:colOff>
      <xdr:row>4315</xdr:row>
      <xdr:rowOff>95250</xdr:rowOff>
    </xdr:to>
    <xdr:pic>
      <xdr:nvPicPr>
        <xdr:cNvPr id="3422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8649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4316</xdr:row>
      <xdr:rowOff>0</xdr:rowOff>
    </xdr:from>
    <xdr:to>
      <xdr:col>0</xdr:col>
      <xdr:colOff>323850</xdr:colOff>
      <xdr:row>4317</xdr:row>
      <xdr:rowOff>95250</xdr:rowOff>
    </xdr:to>
    <xdr:pic>
      <xdr:nvPicPr>
        <xdr:cNvPr id="3422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8973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4318</xdr:row>
      <xdr:rowOff>0</xdr:rowOff>
    </xdr:from>
    <xdr:to>
      <xdr:col>0</xdr:col>
      <xdr:colOff>323850</xdr:colOff>
      <xdr:row>4319</xdr:row>
      <xdr:rowOff>95250</xdr:rowOff>
    </xdr:to>
    <xdr:pic>
      <xdr:nvPicPr>
        <xdr:cNvPr id="3422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9296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4320</xdr:row>
      <xdr:rowOff>0</xdr:rowOff>
    </xdr:from>
    <xdr:to>
      <xdr:col>0</xdr:col>
      <xdr:colOff>323850</xdr:colOff>
      <xdr:row>4321</xdr:row>
      <xdr:rowOff>95250</xdr:rowOff>
    </xdr:to>
    <xdr:pic>
      <xdr:nvPicPr>
        <xdr:cNvPr id="3422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9620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4322</xdr:row>
      <xdr:rowOff>0</xdr:rowOff>
    </xdr:from>
    <xdr:to>
      <xdr:col>0</xdr:col>
      <xdr:colOff>323850</xdr:colOff>
      <xdr:row>4323</xdr:row>
      <xdr:rowOff>95250</xdr:rowOff>
    </xdr:to>
    <xdr:pic>
      <xdr:nvPicPr>
        <xdr:cNvPr id="342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99944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4324</xdr:row>
      <xdr:rowOff>0</xdr:rowOff>
    </xdr:from>
    <xdr:to>
      <xdr:col>0</xdr:col>
      <xdr:colOff>323850</xdr:colOff>
      <xdr:row>4325</xdr:row>
      <xdr:rowOff>95250</xdr:rowOff>
    </xdr:to>
    <xdr:pic>
      <xdr:nvPicPr>
        <xdr:cNvPr id="3422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0268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4326</xdr:row>
      <xdr:rowOff>0</xdr:rowOff>
    </xdr:from>
    <xdr:to>
      <xdr:col>0</xdr:col>
      <xdr:colOff>323850</xdr:colOff>
      <xdr:row>4327</xdr:row>
      <xdr:rowOff>95250</xdr:rowOff>
    </xdr:to>
    <xdr:pic>
      <xdr:nvPicPr>
        <xdr:cNvPr id="342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0592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4328</xdr:row>
      <xdr:rowOff>0</xdr:rowOff>
    </xdr:from>
    <xdr:to>
      <xdr:col>0</xdr:col>
      <xdr:colOff>323850</xdr:colOff>
      <xdr:row>4329</xdr:row>
      <xdr:rowOff>95250</xdr:rowOff>
    </xdr:to>
    <xdr:pic>
      <xdr:nvPicPr>
        <xdr:cNvPr id="3422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0916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4330</xdr:row>
      <xdr:rowOff>0</xdr:rowOff>
    </xdr:from>
    <xdr:to>
      <xdr:col>0</xdr:col>
      <xdr:colOff>323850</xdr:colOff>
      <xdr:row>4331</xdr:row>
      <xdr:rowOff>95250</xdr:rowOff>
    </xdr:to>
    <xdr:pic>
      <xdr:nvPicPr>
        <xdr:cNvPr id="3422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1240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4332</xdr:row>
      <xdr:rowOff>0</xdr:rowOff>
    </xdr:from>
    <xdr:to>
      <xdr:col>0</xdr:col>
      <xdr:colOff>323850</xdr:colOff>
      <xdr:row>4333</xdr:row>
      <xdr:rowOff>95250</xdr:rowOff>
    </xdr:to>
    <xdr:pic>
      <xdr:nvPicPr>
        <xdr:cNvPr id="3422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1563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4334</xdr:row>
      <xdr:rowOff>0</xdr:rowOff>
    </xdr:from>
    <xdr:to>
      <xdr:col>0</xdr:col>
      <xdr:colOff>323850</xdr:colOff>
      <xdr:row>4335</xdr:row>
      <xdr:rowOff>95250</xdr:rowOff>
    </xdr:to>
    <xdr:pic>
      <xdr:nvPicPr>
        <xdr:cNvPr id="3422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1887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4336</xdr:row>
      <xdr:rowOff>0</xdr:rowOff>
    </xdr:from>
    <xdr:to>
      <xdr:col>0</xdr:col>
      <xdr:colOff>323850</xdr:colOff>
      <xdr:row>4337</xdr:row>
      <xdr:rowOff>95250</xdr:rowOff>
    </xdr:to>
    <xdr:pic>
      <xdr:nvPicPr>
        <xdr:cNvPr id="342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2211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4338</xdr:row>
      <xdr:rowOff>0</xdr:rowOff>
    </xdr:from>
    <xdr:to>
      <xdr:col>0</xdr:col>
      <xdr:colOff>323850</xdr:colOff>
      <xdr:row>4339</xdr:row>
      <xdr:rowOff>95250</xdr:rowOff>
    </xdr:to>
    <xdr:pic>
      <xdr:nvPicPr>
        <xdr:cNvPr id="34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2535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4340</xdr:row>
      <xdr:rowOff>0</xdr:rowOff>
    </xdr:from>
    <xdr:to>
      <xdr:col>0</xdr:col>
      <xdr:colOff>323850</xdr:colOff>
      <xdr:row>4341</xdr:row>
      <xdr:rowOff>95250</xdr:rowOff>
    </xdr:to>
    <xdr:pic>
      <xdr:nvPicPr>
        <xdr:cNvPr id="3422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2859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4342</xdr:row>
      <xdr:rowOff>0</xdr:rowOff>
    </xdr:from>
    <xdr:to>
      <xdr:col>0</xdr:col>
      <xdr:colOff>323850</xdr:colOff>
      <xdr:row>4343</xdr:row>
      <xdr:rowOff>95250</xdr:rowOff>
    </xdr:to>
    <xdr:pic>
      <xdr:nvPicPr>
        <xdr:cNvPr id="342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3183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4344</xdr:row>
      <xdr:rowOff>0</xdr:rowOff>
    </xdr:from>
    <xdr:to>
      <xdr:col>0</xdr:col>
      <xdr:colOff>323850</xdr:colOff>
      <xdr:row>4345</xdr:row>
      <xdr:rowOff>95250</xdr:rowOff>
    </xdr:to>
    <xdr:pic>
      <xdr:nvPicPr>
        <xdr:cNvPr id="3422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3506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4346</xdr:row>
      <xdr:rowOff>0</xdr:rowOff>
    </xdr:from>
    <xdr:to>
      <xdr:col>0</xdr:col>
      <xdr:colOff>323850</xdr:colOff>
      <xdr:row>4347</xdr:row>
      <xdr:rowOff>95250</xdr:rowOff>
    </xdr:to>
    <xdr:pic>
      <xdr:nvPicPr>
        <xdr:cNvPr id="3422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3830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4348</xdr:row>
      <xdr:rowOff>0</xdr:rowOff>
    </xdr:from>
    <xdr:to>
      <xdr:col>0</xdr:col>
      <xdr:colOff>323850</xdr:colOff>
      <xdr:row>4349</xdr:row>
      <xdr:rowOff>95250</xdr:rowOff>
    </xdr:to>
    <xdr:pic>
      <xdr:nvPicPr>
        <xdr:cNvPr id="3422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4154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4350</xdr:row>
      <xdr:rowOff>0</xdr:rowOff>
    </xdr:from>
    <xdr:to>
      <xdr:col>0</xdr:col>
      <xdr:colOff>323850</xdr:colOff>
      <xdr:row>4351</xdr:row>
      <xdr:rowOff>95250</xdr:rowOff>
    </xdr:to>
    <xdr:pic>
      <xdr:nvPicPr>
        <xdr:cNvPr id="3422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4478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4352</xdr:row>
      <xdr:rowOff>0</xdr:rowOff>
    </xdr:from>
    <xdr:to>
      <xdr:col>0</xdr:col>
      <xdr:colOff>323850</xdr:colOff>
      <xdr:row>4353</xdr:row>
      <xdr:rowOff>95250</xdr:rowOff>
    </xdr:to>
    <xdr:pic>
      <xdr:nvPicPr>
        <xdr:cNvPr id="3422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4802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4354</xdr:row>
      <xdr:rowOff>0</xdr:rowOff>
    </xdr:from>
    <xdr:to>
      <xdr:col>0</xdr:col>
      <xdr:colOff>323850</xdr:colOff>
      <xdr:row>4355</xdr:row>
      <xdr:rowOff>95250</xdr:rowOff>
    </xdr:to>
    <xdr:pic>
      <xdr:nvPicPr>
        <xdr:cNvPr id="3422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5126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4356</xdr:row>
      <xdr:rowOff>0</xdr:rowOff>
    </xdr:from>
    <xdr:to>
      <xdr:col>0</xdr:col>
      <xdr:colOff>323850</xdr:colOff>
      <xdr:row>4357</xdr:row>
      <xdr:rowOff>95250</xdr:rowOff>
    </xdr:to>
    <xdr:pic>
      <xdr:nvPicPr>
        <xdr:cNvPr id="3422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5450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4358</xdr:row>
      <xdr:rowOff>0</xdr:rowOff>
    </xdr:from>
    <xdr:to>
      <xdr:col>0</xdr:col>
      <xdr:colOff>323850</xdr:colOff>
      <xdr:row>4359</xdr:row>
      <xdr:rowOff>95250</xdr:rowOff>
    </xdr:to>
    <xdr:pic>
      <xdr:nvPicPr>
        <xdr:cNvPr id="3422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5773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4360</xdr:row>
      <xdr:rowOff>0</xdr:rowOff>
    </xdr:from>
    <xdr:to>
      <xdr:col>0</xdr:col>
      <xdr:colOff>323850</xdr:colOff>
      <xdr:row>4361</xdr:row>
      <xdr:rowOff>95250</xdr:rowOff>
    </xdr:to>
    <xdr:pic>
      <xdr:nvPicPr>
        <xdr:cNvPr id="3423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6097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4362</xdr:row>
      <xdr:rowOff>0</xdr:rowOff>
    </xdr:from>
    <xdr:to>
      <xdr:col>0</xdr:col>
      <xdr:colOff>323850</xdr:colOff>
      <xdr:row>4363</xdr:row>
      <xdr:rowOff>95250</xdr:rowOff>
    </xdr:to>
    <xdr:pic>
      <xdr:nvPicPr>
        <xdr:cNvPr id="342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6421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4364</xdr:row>
      <xdr:rowOff>0</xdr:rowOff>
    </xdr:from>
    <xdr:to>
      <xdr:col>0</xdr:col>
      <xdr:colOff>323850</xdr:colOff>
      <xdr:row>4365</xdr:row>
      <xdr:rowOff>95250</xdr:rowOff>
    </xdr:to>
    <xdr:pic>
      <xdr:nvPicPr>
        <xdr:cNvPr id="3423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6745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4366</xdr:row>
      <xdr:rowOff>0</xdr:rowOff>
    </xdr:from>
    <xdr:to>
      <xdr:col>0</xdr:col>
      <xdr:colOff>323850</xdr:colOff>
      <xdr:row>4367</xdr:row>
      <xdr:rowOff>95250</xdr:rowOff>
    </xdr:to>
    <xdr:pic>
      <xdr:nvPicPr>
        <xdr:cNvPr id="34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7069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4368</xdr:row>
      <xdr:rowOff>0</xdr:rowOff>
    </xdr:from>
    <xdr:to>
      <xdr:col>0</xdr:col>
      <xdr:colOff>323850</xdr:colOff>
      <xdr:row>4369</xdr:row>
      <xdr:rowOff>95250</xdr:rowOff>
    </xdr:to>
    <xdr:pic>
      <xdr:nvPicPr>
        <xdr:cNvPr id="3423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7393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4370</xdr:row>
      <xdr:rowOff>0</xdr:rowOff>
    </xdr:from>
    <xdr:to>
      <xdr:col>0</xdr:col>
      <xdr:colOff>323850</xdr:colOff>
      <xdr:row>4371</xdr:row>
      <xdr:rowOff>95250</xdr:rowOff>
    </xdr:to>
    <xdr:pic>
      <xdr:nvPicPr>
        <xdr:cNvPr id="3423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7717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4372</xdr:row>
      <xdr:rowOff>0</xdr:rowOff>
    </xdr:from>
    <xdr:to>
      <xdr:col>0</xdr:col>
      <xdr:colOff>323850</xdr:colOff>
      <xdr:row>4373</xdr:row>
      <xdr:rowOff>95250</xdr:rowOff>
    </xdr:to>
    <xdr:pic>
      <xdr:nvPicPr>
        <xdr:cNvPr id="3423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8040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4374</xdr:row>
      <xdr:rowOff>0</xdr:rowOff>
    </xdr:from>
    <xdr:to>
      <xdr:col>0</xdr:col>
      <xdr:colOff>323850</xdr:colOff>
      <xdr:row>4375</xdr:row>
      <xdr:rowOff>95250</xdr:rowOff>
    </xdr:to>
    <xdr:pic>
      <xdr:nvPicPr>
        <xdr:cNvPr id="3423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8364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4376</xdr:row>
      <xdr:rowOff>0</xdr:rowOff>
    </xdr:from>
    <xdr:to>
      <xdr:col>0</xdr:col>
      <xdr:colOff>323850</xdr:colOff>
      <xdr:row>4377</xdr:row>
      <xdr:rowOff>95250</xdr:rowOff>
    </xdr:to>
    <xdr:pic>
      <xdr:nvPicPr>
        <xdr:cNvPr id="3423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8688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4378</xdr:row>
      <xdr:rowOff>0</xdr:rowOff>
    </xdr:from>
    <xdr:to>
      <xdr:col>0</xdr:col>
      <xdr:colOff>323850</xdr:colOff>
      <xdr:row>4379</xdr:row>
      <xdr:rowOff>95250</xdr:rowOff>
    </xdr:to>
    <xdr:pic>
      <xdr:nvPicPr>
        <xdr:cNvPr id="3423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9012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4380</xdr:row>
      <xdr:rowOff>0</xdr:rowOff>
    </xdr:from>
    <xdr:to>
      <xdr:col>0</xdr:col>
      <xdr:colOff>323850</xdr:colOff>
      <xdr:row>4381</xdr:row>
      <xdr:rowOff>95250</xdr:rowOff>
    </xdr:to>
    <xdr:pic>
      <xdr:nvPicPr>
        <xdr:cNvPr id="3423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9336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4382</xdr:row>
      <xdr:rowOff>0</xdr:rowOff>
    </xdr:from>
    <xdr:to>
      <xdr:col>0</xdr:col>
      <xdr:colOff>323850</xdr:colOff>
      <xdr:row>4383</xdr:row>
      <xdr:rowOff>95250</xdr:rowOff>
    </xdr:to>
    <xdr:pic>
      <xdr:nvPicPr>
        <xdr:cNvPr id="3423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9660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4384</xdr:row>
      <xdr:rowOff>0</xdr:rowOff>
    </xdr:from>
    <xdr:to>
      <xdr:col>0</xdr:col>
      <xdr:colOff>323850</xdr:colOff>
      <xdr:row>4385</xdr:row>
      <xdr:rowOff>95250</xdr:rowOff>
    </xdr:to>
    <xdr:pic>
      <xdr:nvPicPr>
        <xdr:cNvPr id="3423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09983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4386</xdr:row>
      <xdr:rowOff>0</xdr:rowOff>
    </xdr:from>
    <xdr:to>
      <xdr:col>0</xdr:col>
      <xdr:colOff>323850</xdr:colOff>
      <xdr:row>4387</xdr:row>
      <xdr:rowOff>95250</xdr:rowOff>
    </xdr:to>
    <xdr:pic>
      <xdr:nvPicPr>
        <xdr:cNvPr id="342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0307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4388</xdr:row>
      <xdr:rowOff>0</xdr:rowOff>
    </xdr:from>
    <xdr:to>
      <xdr:col>0</xdr:col>
      <xdr:colOff>323850</xdr:colOff>
      <xdr:row>4389</xdr:row>
      <xdr:rowOff>95250</xdr:rowOff>
    </xdr:to>
    <xdr:pic>
      <xdr:nvPicPr>
        <xdr:cNvPr id="3423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0631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4390</xdr:row>
      <xdr:rowOff>0</xdr:rowOff>
    </xdr:from>
    <xdr:to>
      <xdr:col>0</xdr:col>
      <xdr:colOff>323850</xdr:colOff>
      <xdr:row>4391</xdr:row>
      <xdr:rowOff>95250</xdr:rowOff>
    </xdr:to>
    <xdr:pic>
      <xdr:nvPicPr>
        <xdr:cNvPr id="34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0955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4392</xdr:row>
      <xdr:rowOff>0</xdr:rowOff>
    </xdr:from>
    <xdr:to>
      <xdr:col>0</xdr:col>
      <xdr:colOff>323850</xdr:colOff>
      <xdr:row>4393</xdr:row>
      <xdr:rowOff>95250</xdr:rowOff>
    </xdr:to>
    <xdr:pic>
      <xdr:nvPicPr>
        <xdr:cNvPr id="3423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1279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4394</xdr:row>
      <xdr:rowOff>0</xdr:rowOff>
    </xdr:from>
    <xdr:to>
      <xdr:col>0</xdr:col>
      <xdr:colOff>323850</xdr:colOff>
      <xdr:row>4395</xdr:row>
      <xdr:rowOff>95250</xdr:rowOff>
    </xdr:to>
    <xdr:pic>
      <xdr:nvPicPr>
        <xdr:cNvPr id="3423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1603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4396</xdr:row>
      <xdr:rowOff>0</xdr:rowOff>
    </xdr:from>
    <xdr:to>
      <xdr:col>0</xdr:col>
      <xdr:colOff>323850</xdr:colOff>
      <xdr:row>4397</xdr:row>
      <xdr:rowOff>95250</xdr:rowOff>
    </xdr:to>
    <xdr:pic>
      <xdr:nvPicPr>
        <xdr:cNvPr id="3423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1927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4398</xdr:row>
      <xdr:rowOff>0</xdr:rowOff>
    </xdr:from>
    <xdr:to>
      <xdr:col>0</xdr:col>
      <xdr:colOff>323850</xdr:colOff>
      <xdr:row>4399</xdr:row>
      <xdr:rowOff>95250</xdr:rowOff>
    </xdr:to>
    <xdr:pic>
      <xdr:nvPicPr>
        <xdr:cNvPr id="3423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2250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4400</xdr:row>
      <xdr:rowOff>0</xdr:rowOff>
    </xdr:from>
    <xdr:to>
      <xdr:col>0</xdr:col>
      <xdr:colOff>323850</xdr:colOff>
      <xdr:row>4401</xdr:row>
      <xdr:rowOff>95250</xdr:rowOff>
    </xdr:to>
    <xdr:pic>
      <xdr:nvPicPr>
        <xdr:cNvPr id="342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2574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4402</xdr:row>
      <xdr:rowOff>0</xdr:rowOff>
    </xdr:from>
    <xdr:to>
      <xdr:col>0</xdr:col>
      <xdr:colOff>323850</xdr:colOff>
      <xdr:row>4403</xdr:row>
      <xdr:rowOff>95250</xdr:rowOff>
    </xdr:to>
    <xdr:pic>
      <xdr:nvPicPr>
        <xdr:cNvPr id="3423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2898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4404</xdr:row>
      <xdr:rowOff>0</xdr:rowOff>
    </xdr:from>
    <xdr:to>
      <xdr:col>0</xdr:col>
      <xdr:colOff>323850</xdr:colOff>
      <xdr:row>4405</xdr:row>
      <xdr:rowOff>95250</xdr:rowOff>
    </xdr:to>
    <xdr:pic>
      <xdr:nvPicPr>
        <xdr:cNvPr id="3423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3222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4406</xdr:row>
      <xdr:rowOff>0</xdr:rowOff>
    </xdr:from>
    <xdr:to>
      <xdr:col>0</xdr:col>
      <xdr:colOff>323850</xdr:colOff>
      <xdr:row>4407</xdr:row>
      <xdr:rowOff>95250</xdr:rowOff>
    </xdr:to>
    <xdr:pic>
      <xdr:nvPicPr>
        <xdr:cNvPr id="3423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3546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4408</xdr:row>
      <xdr:rowOff>0</xdr:rowOff>
    </xdr:from>
    <xdr:to>
      <xdr:col>0</xdr:col>
      <xdr:colOff>323850</xdr:colOff>
      <xdr:row>4409</xdr:row>
      <xdr:rowOff>95250</xdr:rowOff>
    </xdr:to>
    <xdr:pic>
      <xdr:nvPicPr>
        <xdr:cNvPr id="3423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3870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4410</xdr:row>
      <xdr:rowOff>0</xdr:rowOff>
    </xdr:from>
    <xdr:to>
      <xdr:col>0</xdr:col>
      <xdr:colOff>323850</xdr:colOff>
      <xdr:row>4411</xdr:row>
      <xdr:rowOff>95250</xdr:rowOff>
    </xdr:to>
    <xdr:pic>
      <xdr:nvPicPr>
        <xdr:cNvPr id="3423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4194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4412</xdr:row>
      <xdr:rowOff>0</xdr:rowOff>
    </xdr:from>
    <xdr:to>
      <xdr:col>0</xdr:col>
      <xdr:colOff>323850</xdr:colOff>
      <xdr:row>4413</xdr:row>
      <xdr:rowOff>95250</xdr:rowOff>
    </xdr:to>
    <xdr:pic>
      <xdr:nvPicPr>
        <xdr:cNvPr id="3423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4517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4414</xdr:row>
      <xdr:rowOff>0</xdr:rowOff>
    </xdr:from>
    <xdr:to>
      <xdr:col>0</xdr:col>
      <xdr:colOff>323850</xdr:colOff>
      <xdr:row>4415</xdr:row>
      <xdr:rowOff>95250</xdr:rowOff>
    </xdr:to>
    <xdr:pic>
      <xdr:nvPicPr>
        <xdr:cNvPr id="3423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4841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4416</xdr:row>
      <xdr:rowOff>0</xdr:rowOff>
    </xdr:from>
    <xdr:to>
      <xdr:col>0</xdr:col>
      <xdr:colOff>323850</xdr:colOff>
      <xdr:row>4417</xdr:row>
      <xdr:rowOff>95250</xdr:rowOff>
    </xdr:to>
    <xdr:pic>
      <xdr:nvPicPr>
        <xdr:cNvPr id="3423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5165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4418</xdr:row>
      <xdr:rowOff>0</xdr:rowOff>
    </xdr:from>
    <xdr:to>
      <xdr:col>0</xdr:col>
      <xdr:colOff>323850</xdr:colOff>
      <xdr:row>4419</xdr:row>
      <xdr:rowOff>95250</xdr:rowOff>
    </xdr:to>
    <xdr:pic>
      <xdr:nvPicPr>
        <xdr:cNvPr id="3423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5489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4420</xdr:row>
      <xdr:rowOff>0</xdr:rowOff>
    </xdr:from>
    <xdr:to>
      <xdr:col>0</xdr:col>
      <xdr:colOff>323850</xdr:colOff>
      <xdr:row>4421</xdr:row>
      <xdr:rowOff>95250</xdr:rowOff>
    </xdr:to>
    <xdr:pic>
      <xdr:nvPicPr>
        <xdr:cNvPr id="3423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5813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4422</xdr:row>
      <xdr:rowOff>0</xdr:rowOff>
    </xdr:from>
    <xdr:to>
      <xdr:col>0</xdr:col>
      <xdr:colOff>323850</xdr:colOff>
      <xdr:row>4423</xdr:row>
      <xdr:rowOff>95250</xdr:rowOff>
    </xdr:to>
    <xdr:pic>
      <xdr:nvPicPr>
        <xdr:cNvPr id="3423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6137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4424</xdr:row>
      <xdr:rowOff>0</xdr:rowOff>
    </xdr:from>
    <xdr:to>
      <xdr:col>0</xdr:col>
      <xdr:colOff>323850</xdr:colOff>
      <xdr:row>4425</xdr:row>
      <xdr:rowOff>95250</xdr:rowOff>
    </xdr:to>
    <xdr:pic>
      <xdr:nvPicPr>
        <xdr:cNvPr id="3423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6460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4426</xdr:row>
      <xdr:rowOff>0</xdr:rowOff>
    </xdr:from>
    <xdr:to>
      <xdr:col>0</xdr:col>
      <xdr:colOff>323850</xdr:colOff>
      <xdr:row>4427</xdr:row>
      <xdr:rowOff>95250</xdr:rowOff>
    </xdr:to>
    <xdr:pic>
      <xdr:nvPicPr>
        <xdr:cNvPr id="3423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6784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4428</xdr:row>
      <xdr:rowOff>0</xdr:rowOff>
    </xdr:from>
    <xdr:to>
      <xdr:col>0</xdr:col>
      <xdr:colOff>323850</xdr:colOff>
      <xdr:row>4429</xdr:row>
      <xdr:rowOff>95250</xdr:rowOff>
    </xdr:to>
    <xdr:pic>
      <xdr:nvPicPr>
        <xdr:cNvPr id="3423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7108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4430</xdr:row>
      <xdr:rowOff>0</xdr:rowOff>
    </xdr:from>
    <xdr:to>
      <xdr:col>0</xdr:col>
      <xdr:colOff>323850</xdr:colOff>
      <xdr:row>4431</xdr:row>
      <xdr:rowOff>95250</xdr:rowOff>
    </xdr:to>
    <xdr:pic>
      <xdr:nvPicPr>
        <xdr:cNvPr id="3423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7432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4432</xdr:row>
      <xdr:rowOff>0</xdr:rowOff>
    </xdr:from>
    <xdr:to>
      <xdr:col>0</xdr:col>
      <xdr:colOff>323850</xdr:colOff>
      <xdr:row>4433</xdr:row>
      <xdr:rowOff>95250</xdr:rowOff>
    </xdr:to>
    <xdr:pic>
      <xdr:nvPicPr>
        <xdr:cNvPr id="3423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7756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4434</xdr:row>
      <xdr:rowOff>0</xdr:rowOff>
    </xdr:from>
    <xdr:to>
      <xdr:col>0</xdr:col>
      <xdr:colOff>323850</xdr:colOff>
      <xdr:row>4435</xdr:row>
      <xdr:rowOff>95250</xdr:rowOff>
    </xdr:to>
    <xdr:pic>
      <xdr:nvPicPr>
        <xdr:cNvPr id="342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8080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4436</xdr:row>
      <xdr:rowOff>0</xdr:rowOff>
    </xdr:from>
    <xdr:to>
      <xdr:col>0</xdr:col>
      <xdr:colOff>323850</xdr:colOff>
      <xdr:row>4437</xdr:row>
      <xdr:rowOff>95250</xdr:rowOff>
    </xdr:to>
    <xdr:pic>
      <xdr:nvPicPr>
        <xdr:cNvPr id="3423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8404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4438</xdr:row>
      <xdr:rowOff>0</xdr:rowOff>
    </xdr:from>
    <xdr:to>
      <xdr:col>0</xdr:col>
      <xdr:colOff>323850</xdr:colOff>
      <xdr:row>4439</xdr:row>
      <xdr:rowOff>95250</xdr:rowOff>
    </xdr:to>
    <xdr:pic>
      <xdr:nvPicPr>
        <xdr:cNvPr id="342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8727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4440</xdr:row>
      <xdr:rowOff>0</xdr:rowOff>
    </xdr:from>
    <xdr:to>
      <xdr:col>0</xdr:col>
      <xdr:colOff>323850</xdr:colOff>
      <xdr:row>4441</xdr:row>
      <xdr:rowOff>95250</xdr:rowOff>
    </xdr:to>
    <xdr:pic>
      <xdr:nvPicPr>
        <xdr:cNvPr id="3423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9051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4442</xdr:row>
      <xdr:rowOff>0</xdr:rowOff>
    </xdr:from>
    <xdr:to>
      <xdr:col>0</xdr:col>
      <xdr:colOff>323850</xdr:colOff>
      <xdr:row>4443</xdr:row>
      <xdr:rowOff>95250</xdr:rowOff>
    </xdr:to>
    <xdr:pic>
      <xdr:nvPicPr>
        <xdr:cNvPr id="3423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9375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4444</xdr:row>
      <xdr:rowOff>0</xdr:rowOff>
    </xdr:from>
    <xdr:to>
      <xdr:col>0</xdr:col>
      <xdr:colOff>323850</xdr:colOff>
      <xdr:row>4445</xdr:row>
      <xdr:rowOff>95250</xdr:rowOff>
    </xdr:to>
    <xdr:pic>
      <xdr:nvPicPr>
        <xdr:cNvPr id="3423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19699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4446</xdr:row>
      <xdr:rowOff>0</xdr:rowOff>
    </xdr:from>
    <xdr:to>
      <xdr:col>0</xdr:col>
      <xdr:colOff>323850</xdr:colOff>
      <xdr:row>4447</xdr:row>
      <xdr:rowOff>95250</xdr:rowOff>
    </xdr:to>
    <xdr:pic>
      <xdr:nvPicPr>
        <xdr:cNvPr id="3423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0023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4448</xdr:row>
      <xdr:rowOff>0</xdr:rowOff>
    </xdr:from>
    <xdr:to>
      <xdr:col>0</xdr:col>
      <xdr:colOff>323850</xdr:colOff>
      <xdr:row>4449</xdr:row>
      <xdr:rowOff>95250</xdr:rowOff>
    </xdr:to>
    <xdr:pic>
      <xdr:nvPicPr>
        <xdr:cNvPr id="3423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0347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4450</xdr:row>
      <xdr:rowOff>0</xdr:rowOff>
    </xdr:from>
    <xdr:to>
      <xdr:col>0</xdr:col>
      <xdr:colOff>323850</xdr:colOff>
      <xdr:row>4451</xdr:row>
      <xdr:rowOff>95250</xdr:rowOff>
    </xdr:to>
    <xdr:pic>
      <xdr:nvPicPr>
        <xdr:cNvPr id="3423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0671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4452</xdr:row>
      <xdr:rowOff>0</xdr:rowOff>
    </xdr:from>
    <xdr:to>
      <xdr:col>0</xdr:col>
      <xdr:colOff>323850</xdr:colOff>
      <xdr:row>4453</xdr:row>
      <xdr:rowOff>95250</xdr:rowOff>
    </xdr:to>
    <xdr:pic>
      <xdr:nvPicPr>
        <xdr:cNvPr id="3423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0994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4454</xdr:row>
      <xdr:rowOff>0</xdr:rowOff>
    </xdr:from>
    <xdr:to>
      <xdr:col>0</xdr:col>
      <xdr:colOff>323850</xdr:colOff>
      <xdr:row>4455</xdr:row>
      <xdr:rowOff>95250</xdr:rowOff>
    </xdr:to>
    <xdr:pic>
      <xdr:nvPicPr>
        <xdr:cNvPr id="3423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1318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4456</xdr:row>
      <xdr:rowOff>0</xdr:rowOff>
    </xdr:from>
    <xdr:to>
      <xdr:col>0</xdr:col>
      <xdr:colOff>323850</xdr:colOff>
      <xdr:row>4457</xdr:row>
      <xdr:rowOff>95250</xdr:rowOff>
    </xdr:to>
    <xdr:pic>
      <xdr:nvPicPr>
        <xdr:cNvPr id="3423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1642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4458</xdr:row>
      <xdr:rowOff>0</xdr:rowOff>
    </xdr:from>
    <xdr:to>
      <xdr:col>0</xdr:col>
      <xdr:colOff>323850</xdr:colOff>
      <xdr:row>4459</xdr:row>
      <xdr:rowOff>95250</xdr:rowOff>
    </xdr:to>
    <xdr:pic>
      <xdr:nvPicPr>
        <xdr:cNvPr id="3423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1966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4460</xdr:row>
      <xdr:rowOff>0</xdr:rowOff>
    </xdr:from>
    <xdr:to>
      <xdr:col>0</xdr:col>
      <xdr:colOff>323850</xdr:colOff>
      <xdr:row>4461</xdr:row>
      <xdr:rowOff>95250</xdr:rowOff>
    </xdr:to>
    <xdr:pic>
      <xdr:nvPicPr>
        <xdr:cNvPr id="3423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2290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4462</xdr:row>
      <xdr:rowOff>0</xdr:rowOff>
    </xdr:from>
    <xdr:to>
      <xdr:col>0</xdr:col>
      <xdr:colOff>323850</xdr:colOff>
      <xdr:row>4463</xdr:row>
      <xdr:rowOff>95250</xdr:rowOff>
    </xdr:to>
    <xdr:pic>
      <xdr:nvPicPr>
        <xdr:cNvPr id="3423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2614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4464</xdr:row>
      <xdr:rowOff>0</xdr:rowOff>
    </xdr:from>
    <xdr:to>
      <xdr:col>0</xdr:col>
      <xdr:colOff>323850</xdr:colOff>
      <xdr:row>4465</xdr:row>
      <xdr:rowOff>95250</xdr:rowOff>
    </xdr:to>
    <xdr:pic>
      <xdr:nvPicPr>
        <xdr:cNvPr id="3423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2937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4466</xdr:row>
      <xdr:rowOff>0</xdr:rowOff>
    </xdr:from>
    <xdr:to>
      <xdr:col>0</xdr:col>
      <xdr:colOff>323850</xdr:colOff>
      <xdr:row>4467</xdr:row>
      <xdr:rowOff>95250</xdr:rowOff>
    </xdr:to>
    <xdr:pic>
      <xdr:nvPicPr>
        <xdr:cNvPr id="3423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3261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4468</xdr:row>
      <xdr:rowOff>0</xdr:rowOff>
    </xdr:from>
    <xdr:to>
      <xdr:col>0</xdr:col>
      <xdr:colOff>323850</xdr:colOff>
      <xdr:row>4469</xdr:row>
      <xdr:rowOff>95250</xdr:rowOff>
    </xdr:to>
    <xdr:pic>
      <xdr:nvPicPr>
        <xdr:cNvPr id="3423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3585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4470</xdr:row>
      <xdr:rowOff>0</xdr:rowOff>
    </xdr:from>
    <xdr:to>
      <xdr:col>0</xdr:col>
      <xdr:colOff>323850</xdr:colOff>
      <xdr:row>4471</xdr:row>
      <xdr:rowOff>95250</xdr:rowOff>
    </xdr:to>
    <xdr:pic>
      <xdr:nvPicPr>
        <xdr:cNvPr id="3423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3909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4472</xdr:row>
      <xdr:rowOff>0</xdr:rowOff>
    </xdr:from>
    <xdr:to>
      <xdr:col>0</xdr:col>
      <xdr:colOff>323850</xdr:colOff>
      <xdr:row>4473</xdr:row>
      <xdr:rowOff>95250</xdr:rowOff>
    </xdr:to>
    <xdr:pic>
      <xdr:nvPicPr>
        <xdr:cNvPr id="3423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4233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4474</xdr:row>
      <xdr:rowOff>0</xdr:rowOff>
    </xdr:from>
    <xdr:to>
      <xdr:col>0</xdr:col>
      <xdr:colOff>323850</xdr:colOff>
      <xdr:row>4475</xdr:row>
      <xdr:rowOff>95250</xdr:rowOff>
    </xdr:to>
    <xdr:pic>
      <xdr:nvPicPr>
        <xdr:cNvPr id="3423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4557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4476</xdr:row>
      <xdr:rowOff>0</xdr:rowOff>
    </xdr:from>
    <xdr:to>
      <xdr:col>0</xdr:col>
      <xdr:colOff>323850</xdr:colOff>
      <xdr:row>4477</xdr:row>
      <xdr:rowOff>95250</xdr:rowOff>
    </xdr:to>
    <xdr:pic>
      <xdr:nvPicPr>
        <xdr:cNvPr id="3423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4881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4478</xdr:row>
      <xdr:rowOff>0</xdr:rowOff>
    </xdr:from>
    <xdr:to>
      <xdr:col>0</xdr:col>
      <xdr:colOff>323850</xdr:colOff>
      <xdr:row>4479</xdr:row>
      <xdr:rowOff>95250</xdr:rowOff>
    </xdr:to>
    <xdr:pic>
      <xdr:nvPicPr>
        <xdr:cNvPr id="3423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5204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4480</xdr:row>
      <xdr:rowOff>0</xdr:rowOff>
    </xdr:from>
    <xdr:to>
      <xdr:col>0</xdr:col>
      <xdr:colOff>323850</xdr:colOff>
      <xdr:row>4481</xdr:row>
      <xdr:rowOff>95250</xdr:rowOff>
    </xdr:to>
    <xdr:pic>
      <xdr:nvPicPr>
        <xdr:cNvPr id="3423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5528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4482</xdr:row>
      <xdr:rowOff>0</xdr:rowOff>
    </xdr:from>
    <xdr:to>
      <xdr:col>0</xdr:col>
      <xdr:colOff>323850</xdr:colOff>
      <xdr:row>4483</xdr:row>
      <xdr:rowOff>95250</xdr:rowOff>
    </xdr:to>
    <xdr:pic>
      <xdr:nvPicPr>
        <xdr:cNvPr id="342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5852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4484</xdr:row>
      <xdr:rowOff>0</xdr:rowOff>
    </xdr:from>
    <xdr:to>
      <xdr:col>0</xdr:col>
      <xdr:colOff>323850</xdr:colOff>
      <xdr:row>4485</xdr:row>
      <xdr:rowOff>95250</xdr:rowOff>
    </xdr:to>
    <xdr:pic>
      <xdr:nvPicPr>
        <xdr:cNvPr id="3423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6176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4486</xdr:row>
      <xdr:rowOff>0</xdr:rowOff>
    </xdr:from>
    <xdr:to>
      <xdr:col>0</xdr:col>
      <xdr:colOff>323850</xdr:colOff>
      <xdr:row>4487</xdr:row>
      <xdr:rowOff>95250</xdr:rowOff>
    </xdr:to>
    <xdr:pic>
      <xdr:nvPicPr>
        <xdr:cNvPr id="342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6500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4488</xdr:row>
      <xdr:rowOff>0</xdr:rowOff>
    </xdr:from>
    <xdr:to>
      <xdr:col>0</xdr:col>
      <xdr:colOff>323850</xdr:colOff>
      <xdr:row>4489</xdr:row>
      <xdr:rowOff>95250</xdr:rowOff>
    </xdr:to>
    <xdr:pic>
      <xdr:nvPicPr>
        <xdr:cNvPr id="3423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6824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4490</xdr:row>
      <xdr:rowOff>0</xdr:rowOff>
    </xdr:from>
    <xdr:to>
      <xdr:col>0</xdr:col>
      <xdr:colOff>323850</xdr:colOff>
      <xdr:row>4491</xdr:row>
      <xdr:rowOff>95250</xdr:rowOff>
    </xdr:to>
    <xdr:pic>
      <xdr:nvPicPr>
        <xdr:cNvPr id="3423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7148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4492</xdr:row>
      <xdr:rowOff>0</xdr:rowOff>
    </xdr:from>
    <xdr:to>
      <xdr:col>0</xdr:col>
      <xdr:colOff>323850</xdr:colOff>
      <xdr:row>4493</xdr:row>
      <xdr:rowOff>95250</xdr:rowOff>
    </xdr:to>
    <xdr:pic>
      <xdr:nvPicPr>
        <xdr:cNvPr id="3423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7471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4494</xdr:row>
      <xdr:rowOff>0</xdr:rowOff>
    </xdr:from>
    <xdr:to>
      <xdr:col>0</xdr:col>
      <xdr:colOff>323850</xdr:colOff>
      <xdr:row>4495</xdr:row>
      <xdr:rowOff>95250</xdr:rowOff>
    </xdr:to>
    <xdr:pic>
      <xdr:nvPicPr>
        <xdr:cNvPr id="3423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7795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4496</xdr:row>
      <xdr:rowOff>0</xdr:rowOff>
    </xdr:from>
    <xdr:to>
      <xdr:col>0</xdr:col>
      <xdr:colOff>323850</xdr:colOff>
      <xdr:row>4497</xdr:row>
      <xdr:rowOff>95250</xdr:rowOff>
    </xdr:to>
    <xdr:pic>
      <xdr:nvPicPr>
        <xdr:cNvPr id="3423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8119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4498</xdr:row>
      <xdr:rowOff>0</xdr:rowOff>
    </xdr:from>
    <xdr:to>
      <xdr:col>0</xdr:col>
      <xdr:colOff>323850</xdr:colOff>
      <xdr:row>4499</xdr:row>
      <xdr:rowOff>95250</xdr:rowOff>
    </xdr:to>
    <xdr:pic>
      <xdr:nvPicPr>
        <xdr:cNvPr id="3423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8443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4500</xdr:row>
      <xdr:rowOff>0</xdr:rowOff>
    </xdr:from>
    <xdr:to>
      <xdr:col>0</xdr:col>
      <xdr:colOff>323850</xdr:colOff>
      <xdr:row>4501</xdr:row>
      <xdr:rowOff>95250</xdr:rowOff>
    </xdr:to>
    <xdr:pic>
      <xdr:nvPicPr>
        <xdr:cNvPr id="3423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8767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4502</xdr:row>
      <xdr:rowOff>0</xdr:rowOff>
    </xdr:from>
    <xdr:to>
      <xdr:col>0</xdr:col>
      <xdr:colOff>323850</xdr:colOff>
      <xdr:row>4503</xdr:row>
      <xdr:rowOff>95250</xdr:rowOff>
    </xdr:to>
    <xdr:pic>
      <xdr:nvPicPr>
        <xdr:cNvPr id="3423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9091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4504</xdr:row>
      <xdr:rowOff>0</xdr:rowOff>
    </xdr:from>
    <xdr:to>
      <xdr:col>0</xdr:col>
      <xdr:colOff>323850</xdr:colOff>
      <xdr:row>4505</xdr:row>
      <xdr:rowOff>95250</xdr:rowOff>
    </xdr:to>
    <xdr:pic>
      <xdr:nvPicPr>
        <xdr:cNvPr id="3423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9414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4506</xdr:row>
      <xdr:rowOff>0</xdr:rowOff>
    </xdr:from>
    <xdr:to>
      <xdr:col>0</xdr:col>
      <xdr:colOff>323850</xdr:colOff>
      <xdr:row>4507</xdr:row>
      <xdr:rowOff>95250</xdr:rowOff>
    </xdr:to>
    <xdr:pic>
      <xdr:nvPicPr>
        <xdr:cNvPr id="3423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29738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4508</xdr:row>
      <xdr:rowOff>0</xdr:rowOff>
    </xdr:from>
    <xdr:to>
      <xdr:col>0</xdr:col>
      <xdr:colOff>323850</xdr:colOff>
      <xdr:row>4509</xdr:row>
      <xdr:rowOff>95250</xdr:rowOff>
    </xdr:to>
    <xdr:pic>
      <xdr:nvPicPr>
        <xdr:cNvPr id="3423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0062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4510</xdr:row>
      <xdr:rowOff>0</xdr:rowOff>
    </xdr:from>
    <xdr:to>
      <xdr:col>0</xdr:col>
      <xdr:colOff>323850</xdr:colOff>
      <xdr:row>4511</xdr:row>
      <xdr:rowOff>95250</xdr:rowOff>
    </xdr:to>
    <xdr:pic>
      <xdr:nvPicPr>
        <xdr:cNvPr id="3423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0386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4512</xdr:row>
      <xdr:rowOff>0</xdr:rowOff>
    </xdr:from>
    <xdr:to>
      <xdr:col>0</xdr:col>
      <xdr:colOff>323850</xdr:colOff>
      <xdr:row>4513</xdr:row>
      <xdr:rowOff>95250</xdr:rowOff>
    </xdr:to>
    <xdr:pic>
      <xdr:nvPicPr>
        <xdr:cNvPr id="3423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0710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4514</xdr:row>
      <xdr:rowOff>0</xdr:rowOff>
    </xdr:from>
    <xdr:to>
      <xdr:col>0</xdr:col>
      <xdr:colOff>323850</xdr:colOff>
      <xdr:row>4515</xdr:row>
      <xdr:rowOff>95250</xdr:rowOff>
    </xdr:to>
    <xdr:pic>
      <xdr:nvPicPr>
        <xdr:cNvPr id="3423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1034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4516</xdr:row>
      <xdr:rowOff>0</xdr:rowOff>
    </xdr:from>
    <xdr:to>
      <xdr:col>0</xdr:col>
      <xdr:colOff>323850</xdr:colOff>
      <xdr:row>4517</xdr:row>
      <xdr:rowOff>95250</xdr:rowOff>
    </xdr:to>
    <xdr:pic>
      <xdr:nvPicPr>
        <xdr:cNvPr id="3423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1358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4518</xdr:row>
      <xdr:rowOff>0</xdr:rowOff>
    </xdr:from>
    <xdr:to>
      <xdr:col>0</xdr:col>
      <xdr:colOff>323850</xdr:colOff>
      <xdr:row>4519</xdr:row>
      <xdr:rowOff>95250</xdr:rowOff>
    </xdr:to>
    <xdr:pic>
      <xdr:nvPicPr>
        <xdr:cNvPr id="3423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1681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4520</xdr:row>
      <xdr:rowOff>0</xdr:rowOff>
    </xdr:from>
    <xdr:to>
      <xdr:col>0</xdr:col>
      <xdr:colOff>323850</xdr:colOff>
      <xdr:row>4521</xdr:row>
      <xdr:rowOff>95250</xdr:rowOff>
    </xdr:to>
    <xdr:pic>
      <xdr:nvPicPr>
        <xdr:cNvPr id="3423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2005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4522</xdr:row>
      <xdr:rowOff>0</xdr:rowOff>
    </xdr:from>
    <xdr:to>
      <xdr:col>0</xdr:col>
      <xdr:colOff>323850</xdr:colOff>
      <xdr:row>4523</xdr:row>
      <xdr:rowOff>95250</xdr:rowOff>
    </xdr:to>
    <xdr:pic>
      <xdr:nvPicPr>
        <xdr:cNvPr id="3423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2329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4524</xdr:row>
      <xdr:rowOff>0</xdr:rowOff>
    </xdr:from>
    <xdr:to>
      <xdr:col>0</xdr:col>
      <xdr:colOff>323850</xdr:colOff>
      <xdr:row>4525</xdr:row>
      <xdr:rowOff>95250</xdr:rowOff>
    </xdr:to>
    <xdr:pic>
      <xdr:nvPicPr>
        <xdr:cNvPr id="3423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2653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4526</xdr:row>
      <xdr:rowOff>0</xdr:rowOff>
    </xdr:from>
    <xdr:to>
      <xdr:col>0</xdr:col>
      <xdr:colOff>323850</xdr:colOff>
      <xdr:row>4527</xdr:row>
      <xdr:rowOff>95250</xdr:rowOff>
    </xdr:to>
    <xdr:pic>
      <xdr:nvPicPr>
        <xdr:cNvPr id="3423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2977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4528</xdr:row>
      <xdr:rowOff>0</xdr:rowOff>
    </xdr:from>
    <xdr:to>
      <xdr:col>0</xdr:col>
      <xdr:colOff>323850</xdr:colOff>
      <xdr:row>4529</xdr:row>
      <xdr:rowOff>95250</xdr:rowOff>
    </xdr:to>
    <xdr:pic>
      <xdr:nvPicPr>
        <xdr:cNvPr id="3423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3301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4530</xdr:row>
      <xdr:rowOff>0</xdr:rowOff>
    </xdr:from>
    <xdr:to>
      <xdr:col>0</xdr:col>
      <xdr:colOff>323850</xdr:colOff>
      <xdr:row>4531</xdr:row>
      <xdr:rowOff>95250</xdr:rowOff>
    </xdr:to>
    <xdr:pic>
      <xdr:nvPicPr>
        <xdr:cNvPr id="342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3625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4532</xdr:row>
      <xdr:rowOff>0</xdr:rowOff>
    </xdr:from>
    <xdr:to>
      <xdr:col>0</xdr:col>
      <xdr:colOff>323850</xdr:colOff>
      <xdr:row>4533</xdr:row>
      <xdr:rowOff>95250</xdr:rowOff>
    </xdr:to>
    <xdr:pic>
      <xdr:nvPicPr>
        <xdr:cNvPr id="3423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3948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4534</xdr:row>
      <xdr:rowOff>0</xdr:rowOff>
    </xdr:from>
    <xdr:to>
      <xdr:col>0</xdr:col>
      <xdr:colOff>323850</xdr:colOff>
      <xdr:row>4535</xdr:row>
      <xdr:rowOff>95250</xdr:rowOff>
    </xdr:to>
    <xdr:pic>
      <xdr:nvPicPr>
        <xdr:cNvPr id="342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4272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4536</xdr:row>
      <xdr:rowOff>0</xdr:rowOff>
    </xdr:from>
    <xdr:to>
      <xdr:col>0</xdr:col>
      <xdr:colOff>323850</xdr:colOff>
      <xdr:row>4537</xdr:row>
      <xdr:rowOff>95250</xdr:rowOff>
    </xdr:to>
    <xdr:pic>
      <xdr:nvPicPr>
        <xdr:cNvPr id="3423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4596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4538</xdr:row>
      <xdr:rowOff>0</xdr:rowOff>
    </xdr:from>
    <xdr:to>
      <xdr:col>0</xdr:col>
      <xdr:colOff>323850</xdr:colOff>
      <xdr:row>4539</xdr:row>
      <xdr:rowOff>95250</xdr:rowOff>
    </xdr:to>
    <xdr:pic>
      <xdr:nvPicPr>
        <xdr:cNvPr id="3423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4920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4540</xdr:row>
      <xdr:rowOff>0</xdr:rowOff>
    </xdr:from>
    <xdr:to>
      <xdr:col>0</xdr:col>
      <xdr:colOff>323850</xdr:colOff>
      <xdr:row>4541</xdr:row>
      <xdr:rowOff>95250</xdr:rowOff>
    </xdr:to>
    <xdr:pic>
      <xdr:nvPicPr>
        <xdr:cNvPr id="3423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5244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4542</xdr:row>
      <xdr:rowOff>0</xdr:rowOff>
    </xdr:from>
    <xdr:to>
      <xdr:col>0</xdr:col>
      <xdr:colOff>323850</xdr:colOff>
      <xdr:row>4543</xdr:row>
      <xdr:rowOff>95250</xdr:rowOff>
    </xdr:to>
    <xdr:pic>
      <xdr:nvPicPr>
        <xdr:cNvPr id="3423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5568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4544</xdr:row>
      <xdr:rowOff>0</xdr:rowOff>
    </xdr:from>
    <xdr:to>
      <xdr:col>0</xdr:col>
      <xdr:colOff>323850</xdr:colOff>
      <xdr:row>4545</xdr:row>
      <xdr:rowOff>95250</xdr:rowOff>
    </xdr:to>
    <xdr:pic>
      <xdr:nvPicPr>
        <xdr:cNvPr id="3423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5891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4546</xdr:row>
      <xdr:rowOff>0</xdr:rowOff>
    </xdr:from>
    <xdr:to>
      <xdr:col>0</xdr:col>
      <xdr:colOff>323850</xdr:colOff>
      <xdr:row>4547</xdr:row>
      <xdr:rowOff>95250</xdr:rowOff>
    </xdr:to>
    <xdr:pic>
      <xdr:nvPicPr>
        <xdr:cNvPr id="3423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6215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4548</xdr:row>
      <xdr:rowOff>0</xdr:rowOff>
    </xdr:from>
    <xdr:to>
      <xdr:col>0</xdr:col>
      <xdr:colOff>323850</xdr:colOff>
      <xdr:row>4549</xdr:row>
      <xdr:rowOff>95250</xdr:rowOff>
    </xdr:to>
    <xdr:pic>
      <xdr:nvPicPr>
        <xdr:cNvPr id="3423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6539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4550</xdr:row>
      <xdr:rowOff>0</xdr:rowOff>
    </xdr:from>
    <xdr:to>
      <xdr:col>0</xdr:col>
      <xdr:colOff>323850</xdr:colOff>
      <xdr:row>4551</xdr:row>
      <xdr:rowOff>95250</xdr:rowOff>
    </xdr:to>
    <xdr:pic>
      <xdr:nvPicPr>
        <xdr:cNvPr id="3423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6863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4552</xdr:row>
      <xdr:rowOff>0</xdr:rowOff>
    </xdr:from>
    <xdr:to>
      <xdr:col>0</xdr:col>
      <xdr:colOff>323850</xdr:colOff>
      <xdr:row>4553</xdr:row>
      <xdr:rowOff>95250</xdr:rowOff>
    </xdr:to>
    <xdr:pic>
      <xdr:nvPicPr>
        <xdr:cNvPr id="3423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7187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4554</xdr:row>
      <xdr:rowOff>0</xdr:rowOff>
    </xdr:from>
    <xdr:to>
      <xdr:col>0</xdr:col>
      <xdr:colOff>323850</xdr:colOff>
      <xdr:row>4555</xdr:row>
      <xdr:rowOff>95250</xdr:rowOff>
    </xdr:to>
    <xdr:pic>
      <xdr:nvPicPr>
        <xdr:cNvPr id="3423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7511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4556</xdr:row>
      <xdr:rowOff>0</xdr:rowOff>
    </xdr:from>
    <xdr:to>
      <xdr:col>0</xdr:col>
      <xdr:colOff>323850</xdr:colOff>
      <xdr:row>4557</xdr:row>
      <xdr:rowOff>95250</xdr:rowOff>
    </xdr:to>
    <xdr:pic>
      <xdr:nvPicPr>
        <xdr:cNvPr id="3423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7835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4558</xdr:row>
      <xdr:rowOff>0</xdr:rowOff>
    </xdr:from>
    <xdr:to>
      <xdr:col>0</xdr:col>
      <xdr:colOff>323850</xdr:colOff>
      <xdr:row>4559</xdr:row>
      <xdr:rowOff>95250</xdr:rowOff>
    </xdr:to>
    <xdr:pic>
      <xdr:nvPicPr>
        <xdr:cNvPr id="3423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8158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4560</xdr:row>
      <xdr:rowOff>0</xdr:rowOff>
    </xdr:from>
    <xdr:to>
      <xdr:col>0</xdr:col>
      <xdr:colOff>323850</xdr:colOff>
      <xdr:row>4561</xdr:row>
      <xdr:rowOff>95250</xdr:rowOff>
    </xdr:to>
    <xdr:pic>
      <xdr:nvPicPr>
        <xdr:cNvPr id="3424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8482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4562</xdr:row>
      <xdr:rowOff>0</xdr:rowOff>
    </xdr:from>
    <xdr:to>
      <xdr:col>0</xdr:col>
      <xdr:colOff>323850</xdr:colOff>
      <xdr:row>4563</xdr:row>
      <xdr:rowOff>95250</xdr:rowOff>
    </xdr:to>
    <xdr:pic>
      <xdr:nvPicPr>
        <xdr:cNvPr id="3424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8806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4564</xdr:row>
      <xdr:rowOff>0</xdr:rowOff>
    </xdr:from>
    <xdr:to>
      <xdr:col>0</xdr:col>
      <xdr:colOff>323850</xdr:colOff>
      <xdr:row>4565</xdr:row>
      <xdr:rowOff>95250</xdr:rowOff>
    </xdr:to>
    <xdr:pic>
      <xdr:nvPicPr>
        <xdr:cNvPr id="3424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9130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4566</xdr:row>
      <xdr:rowOff>0</xdr:rowOff>
    </xdr:from>
    <xdr:to>
      <xdr:col>0</xdr:col>
      <xdr:colOff>323850</xdr:colOff>
      <xdr:row>4567</xdr:row>
      <xdr:rowOff>95250</xdr:rowOff>
    </xdr:to>
    <xdr:pic>
      <xdr:nvPicPr>
        <xdr:cNvPr id="3424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9454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4568</xdr:row>
      <xdr:rowOff>0</xdr:rowOff>
    </xdr:from>
    <xdr:to>
      <xdr:col>0</xdr:col>
      <xdr:colOff>323850</xdr:colOff>
      <xdr:row>4569</xdr:row>
      <xdr:rowOff>95250</xdr:rowOff>
    </xdr:to>
    <xdr:pic>
      <xdr:nvPicPr>
        <xdr:cNvPr id="3424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39778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4570</xdr:row>
      <xdr:rowOff>0</xdr:rowOff>
    </xdr:from>
    <xdr:to>
      <xdr:col>0</xdr:col>
      <xdr:colOff>323850</xdr:colOff>
      <xdr:row>4571</xdr:row>
      <xdr:rowOff>95250</xdr:rowOff>
    </xdr:to>
    <xdr:pic>
      <xdr:nvPicPr>
        <xdr:cNvPr id="3424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0102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4572</xdr:row>
      <xdr:rowOff>0</xdr:rowOff>
    </xdr:from>
    <xdr:to>
      <xdr:col>0</xdr:col>
      <xdr:colOff>323850</xdr:colOff>
      <xdr:row>4573</xdr:row>
      <xdr:rowOff>95250</xdr:rowOff>
    </xdr:to>
    <xdr:pic>
      <xdr:nvPicPr>
        <xdr:cNvPr id="3424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0425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4574</xdr:row>
      <xdr:rowOff>0</xdr:rowOff>
    </xdr:from>
    <xdr:to>
      <xdr:col>0</xdr:col>
      <xdr:colOff>323850</xdr:colOff>
      <xdr:row>4575</xdr:row>
      <xdr:rowOff>95250</xdr:rowOff>
    </xdr:to>
    <xdr:pic>
      <xdr:nvPicPr>
        <xdr:cNvPr id="3424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0749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4576</xdr:row>
      <xdr:rowOff>0</xdr:rowOff>
    </xdr:from>
    <xdr:to>
      <xdr:col>0</xdr:col>
      <xdr:colOff>323850</xdr:colOff>
      <xdr:row>4577</xdr:row>
      <xdr:rowOff>95250</xdr:rowOff>
    </xdr:to>
    <xdr:pic>
      <xdr:nvPicPr>
        <xdr:cNvPr id="3424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1073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4578</xdr:row>
      <xdr:rowOff>0</xdr:rowOff>
    </xdr:from>
    <xdr:to>
      <xdr:col>0</xdr:col>
      <xdr:colOff>323850</xdr:colOff>
      <xdr:row>4579</xdr:row>
      <xdr:rowOff>95250</xdr:rowOff>
    </xdr:to>
    <xdr:pic>
      <xdr:nvPicPr>
        <xdr:cNvPr id="342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1397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4580</xdr:row>
      <xdr:rowOff>0</xdr:rowOff>
    </xdr:from>
    <xdr:to>
      <xdr:col>0</xdr:col>
      <xdr:colOff>323850</xdr:colOff>
      <xdr:row>4581</xdr:row>
      <xdr:rowOff>95250</xdr:rowOff>
    </xdr:to>
    <xdr:pic>
      <xdr:nvPicPr>
        <xdr:cNvPr id="342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1721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4582</xdr:row>
      <xdr:rowOff>0</xdr:rowOff>
    </xdr:from>
    <xdr:to>
      <xdr:col>0</xdr:col>
      <xdr:colOff>323850</xdr:colOff>
      <xdr:row>4583</xdr:row>
      <xdr:rowOff>95250</xdr:rowOff>
    </xdr:to>
    <xdr:pic>
      <xdr:nvPicPr>
        <xdr:cNvPr id="342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2045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4584</xdr:row>
      <xdr:rowOff>0</xdr:rowOff>
    </xdr:from>
    <xdr:to>
      <xdr:col>0</xdr:col>
      <xdr:colOff>323850</xdr:colOff>
      <xdr:row>4585</xdr:row>
      <xdr:rowOff>95250</xdr:rowOff>
    </xdr:to>
    <xdr:pic>
      <xdr:nvPicPr>
        <xdr:cNvPr id="3424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2368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4586</xdr:row>
      <xdr:rowOff>0</xdr:rowOff>
    </xdr:from>
    <xdr:to>
      <xdr:col>0</xdr:col>
      <xdr:colOff>323850</xdr:colOff>
      <xdr:row>4587</xdr:row>
      <xdr:rowOff>95250</xdr:rowOff>
    </xdr:to>
    <xdr:pic>
      <xdr:nvPicPr>
        <xdr:cNvPr id="3424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2692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4588</xdr:row>
      <xdr:rowOff>0</xdr:rowOff>
    </xdr:from>
    <xdr:to>
      <xdr:col>0</xdr:col>
      <xdr:colOff>323850</xdr:colOff>
      <xdr:row>4589</xdr:row>
      <xdr:rowOff>95250</xdr:rowOff>
    </xdr:to>
    <xdr:pic>
      <xdr:nvPicPr>
        <xdr:cNvPr id="3424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3016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4590</xdr:row>
      <xdr:rowOff>0</xdr:rowOff>
    </xdr:from>
    <xdr:to>
      <xdr:col>0</xdr:col>
      <xdr:colOff>323850</xdr:colOff>
      <xdr:row>4591</xdr:row>
      <xdr:rowOff>95250</xdr:rowOff>
    </xdr:to>
    <xdr:pic>
      <xdr:nvPicPr>
        <xdr:cNvPr id="3424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3340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4592</xdr:row>
      <xdr:rowOff>0</xdr:rowOff>
    </xdr:from>
    <xdr:to>
      <xdr:col>0</xdr:col>
      <xdr:colOff>323850</xdr:colOff>
      <xdr:row>4593</xdr:row>
      <xdr:rowOff>95250</xdr:rowOff>
    </xdr:to>
    <xdr:pic>
      <xdr:nvPicPr>
        <xdr:cNvPr id="3424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3664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4594</xdr:row>
      <xdr:rowOff>0</xdr:rowOff>
    </xdr:from>
    <xdr:to>
      <xdr:col>0</xdr:col>
      <xdr:colOff>323850</xdr:colOff>
      <xdr:row>4595</xdr:row>
      <xdr:rowOff>95250</xdr:rowOff>
    </xdr:to>
    <xdr:pic>
      <xdr:nvPicPr>
        <xdr:cNvPr id="3424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3988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4596</xdr:row>
      <xdr:rowOff>0</xdr:rowOff>
    </xdr:from>
    <xdr:to>
      <xdr:col>0</xdr:col>
      <xdr:colOff>323850</xdr:colOff>
      <xdr:row>4597</xdr:row>
      <xdr:rowOff>95250</xdr:rowOff>
    </xdr:to>
    <xdr:pic>
      <xdr:nvPicPr>
        <xdr:cNvPr id="3424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4312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4598</xdr:row>
      <xdr:rowOff>0</xdr:rowOff>
    </xdr:from>
    <xdr:to>
      <xdr:col>0</xdr:col>
      <xdr:colOff>323850</xdr:colOff>
      <xdr:row>4599</xdr:row>
      <xdr:rowOff>95250</xdr:rowOff>
    </xdr:to>
    <xdr:pic>
      <xdr:nvPicPr>
        <xdr:cNvPr id="3424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4635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4600</xdr:row>
      <xdr:rowOff>0</xdr:rowOff>
    </xdr:from>
    <xdr:to>
      <xdr:col>0</xdr:col>
      <xdr:colOff>323850</xdr:colOff>
      <xdr:row>4601</xdr:row>
      <xdr:rowOff>95250</xdr:rowOff>
    </xdr:to>
    <xdr:pic>
      <xdr:nvPicPr>
        <xdr:cNvPr id="3424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4959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4602</xdr:row>
      <xdr:rowOff>0</xdr:rowOff>
    </xdr:from>
    <xdr:to>
      <xdr:col>0</xdr:col>
      <xdr:colOff>323850</xdr:colOff>
      <xdr:row>4603</xdr:row>
      <xdr:rowOff>95250</xdr:rowOff>
    </xdr:to>
    <xdr:pic>
      <xdr:nvPicPr>
        <xdr:cNvPr id="3424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5283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4604</xdr:row>
      <xdr:rowOff>0</xdr:rowOff>
    </xdr:from>
    <xdr:to>
      <xdr:col>0</xdr:col>
      <xdr:colOff>323850</xdr:colOff>
      <xdr:row>4605</xdr:row>
      <xdr:rowOff>95250</xdr:rowOff>
    </xdr:to>
    <xdr:pic>
      <xdr:nvPicPr>
        <xdr:cNvPr id="3424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5607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4606</xdr:row>
      <xdr:rowOff>0</xdr:rowOff>
    </xdr:from>
    <xdr:to>
      <xdr:col>0</xdr:col>
      <xdr:colOff>323850</xdr:colOff>
      <xdr:row>4607</xdr:row>
      <xdr:rowOff>95250</xdr:rowOff>
    </xdr:to>
    <xdr:pic>
      <xdr:nvPicPr>
        <xdr:cNvPr id="3424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5931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4608</xdr:row>
      <xdr:rowOff>0</xdr:rowOff>
    </xdr:from>
    <xdr:to>
      <xdr:col>0</xdr:col>
      <xdr:colOff>323850</xdr:colOff>
      <xdr:row>4609</xdr:row>
      <xdr:rowOff>95250</xdr:rowOff>
    </xdr:to>
    <xdr:pic>
      <xdr:nvPicPr>
        <xdr:cNvPr id="3424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6255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4610</xdr:row>
      <xdr:rowOff>0</xdr:rowOff>
    </xdr:from>
    <xdr:to>
      <xdr:col>0</xdr:col>
      <xdr:colOff>323850</xdr:colOff>
      <xdr:row>4611</xdr:row>
      <xdr:rowOff>95250</xdr:rowOff>
    </xdr:to>
    <xdr:pic>
      <xdr:nvPicPr>
        <xdr:cNvPr id="3424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6579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4612</xdr:row>
      <xdr:rowOff>0</xdr:rowOff>
    </xdr:from>
    <xdr:to>
      <xdr:col>0</xdr:col>
      <xdr:colOff>323850</xdr:colOff>
      <xdr:row>4613</xdr:row>
      <xdr:rowOff>95250</xdr:rowOff>
    </xdr:to>
    <xdr:pic>
      <xdr:nvPicPr>
        <xdr:cNvPr id="3424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6902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4614</xdr:row>
      <xdr:rowOff>0</xdr:rowOff>
    </xdr:from>
    <xdr:to>
      <xdr:col>0</xdr:col>
      <xdr:colOff>323850</xdr:colOff>
      <xdr:row>4615</xdr:row>
      <xdr:rowOff>95250</xdr:rowOff>
    </xdr:to>
    <xdr:pic>
      <xdr:nvPicPr>
        <xdr:cNvPr id="3424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7226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4616</xdr:row>
      <xdr:rowOff>0</xdr:rowOff>
    </xdr:from>
    <xdr:to>
      <xdr:col>0</xdr:col>
      <xdr:colOff>323850</xdr:colOff>
      <xdr:row>4617</xdr:row>
      <xdr:rowOff>95250</xdr:rowOff>
    </xdr:to>
    <xdr:pic>
      <xdr:nvPicPr>
        <xdr:cNvPr id="3424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7550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4618</xdr:row>
      <xdr:rowOff>0</xdr:rowOff>
    </xdr:from>
    <xdr:to>
      <xdr:col>0</xdr:col>
      <xdr:colOff>323850</xdr:colOff>
      <xdr:row>4619</xdr:row>
      <xdr:rowOff>95250</xdr:rowOff>
    </xdr:to>
    <xdr:pic>
      <xdr:nvPicPr>
        <xdr:cNvPr id="3424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7874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4620</xdr:row>
      <xdr:rowOff>0</xdr:rowOff>
    </xdr:from>
    <xdr:to>
      <xdr:col>0</xdr:col>
      <xdr:colOff>323850</xdr:colOff>
      <xdr:row>4621</xdr:row>
      <xdr:rowOff>95250</xdr:rowOff>
    </xdr:to>
    <xdr:pic>
      <xdr:nvPicPr>
        <xdr:cNvPr id="3424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8198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4622</xdr:row>
      <xdr:rowOff>0</xdr:rowOff>
    </xdr:from>
    <xdr:to>
      <xdr:col>0</xdr:col>
      <xdr:colOff>323850</xdr:colOff>
      <xdr:row>4623</xdr:row>
      <xdr:rowOff>95250</xdr:rowOff>
    </xdr:to>
    <xdr:pic>
      <xdr:nvPicPr>
        <xdr:cNvPr id="3424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8522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4624</xdr:row>
      <xdr:rowOff>0</xdr:rowOff>
    </xdr:from>
    <xdr:to>
      <xdr:col>0</xdr:col>
      <xdr:colOff>323850</xdr:colOff>
      <xdr:row>4625</xdr:row>
      <xdr:rowOff>95250</xdr:rowOff>
    </xdr:to>
    <xdr:pic>
      <xdr:nvPicPr>
        <xdr:cNvPr id="3424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8845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4626</xdr:row>
      <xdr:rowOff>0</xdr:rowOff>
    </xdr:from>
    <xdr:to>
      <xdr:col>0</xdr:col>
      <xdr:colOff>323850</xdr:colOff>
      <xdr:row>4627</xdr:row>
      <xdr:rowOff>95250</xdr:rowOff>
    </xdr:to>
    <xdr:pic>
      <xdr:nvPicPr>
        <xdr:cNvPr id="342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9169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4628</xdr:row>
      <xdr:rowOff>0</xdr:rowOff>
    </xdr:from>
    <xdr:to>
      <xdr:col>0</xdr:col>
      <xdr:colOff>323850</xdr:colOff>
      <xdr:row>4629</xdr:row>
      <xdr:rowOff>95250</xdr:rowOff>
    </xdr:to>
    <xdr:pic>
      <xdr:nvPicPr>
        <xdr:cNvPr id="3424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9493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4630</xdr:row>
      <xdr:rowOff>0</xdr:rowOff>
    </xdr:from>
    <xdr:to>
      <xdr:col>0</xdr:col>
      <xdr:colOff>323850</xdr:colOff>
      <xdr:row>4631</xdr:row>
      <xdr:rowOff>95250</xdr:rowOff>
    </xdr:to>
    <xdr:pic>
      <xdr:nvPicPr>
        <xdr:cNvPr id="3424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49817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4632</xdr:row>
      <xdr:rowOff>0</xdr:rowOff>
    </xdr:from>
    <xdr:to>
      <xdr:col>0</xdr:col>
      <xdr:colOff>323850</xdr:colOff>
      <xdr:row>4633</xdr:row>
      <xdr:rowOff>95250</xdr:rowOff>
    </xdr:to>
    <xdr:pic>
      <xdr:nvPicPr>
        <xdr:cNvPr id="3424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0141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4634</xdr:row>
      <xdr:rowOff>0</xdr:rowOff>
    </xdr:from>
    <xdr:to>
      <xdr:col>0</xdr:col>
      <xdr:colOff>323850</xdr:colOff>
      <xdr:row>4635</xdr:row>
      <xdr:rowOff>95250</xdr:rowOff>
    </xdr:to>
    <xdr:pic>
      <xdr:nvPicPr>
        <xdr:cNvPr id="3424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0465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4636</xdr:row>
      <xdr:rowOff>0</xdr:rowOff>
    </xdr:from>
    <xdr:to>
      <xdr:col>0</xdr:col>
      <xdr:colOff>323850</xdr:colOff>
      <xdr:row>4637</xdr:row>
      <xdr:rowOff>95250</xdr:rowOff>
    </xdr:to>
    <xdr:pic>
      <xdr:nvPicPr>
        <xdr:cNvPr id="3424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0789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4638</xdr:row>
      <xdr:rowOff>0</xdr:rowOff>
    </xdr:from>
    <xdr:to>
      <xdr:col>0</xdr:col>
      <xdr:colOff>323850</xdr:colOff>
      <xdr:row>4639</xdr:row>
      <xdr:rowOff>95250</xdr:rowOff>
    </xdr:to>
    <xdr:pic>
      <xdr:nvPicPr>
        <xdr:cNvPr id="3424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1112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4640</xdr:row>
      <xdr:rowOff>0</xdr:rowOff>
    </xdr:from>
    <xdr:to>
      <xdr:col>0</xdr:col>
      <xdr:colOff>323850</xdr:colOff>
      <xdr:row>4641</xdr:row>
      <xdr:rowOff>95250</xdr:rowOff>
    </xdr:to>
    <xdr:pic>
      <xdr:nvPicPr>
        <xdr:cNvPr id="3424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1436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4642</xdr:row>
      <xdr:rowOff>0</xdr:rowOff>
    </xdr:from>
    <xdr:to>
      <xdr:col>0</xdr:col>
      <xdr:colOff>323850</xdr:colOff>
      <xdr:row>4643</xdr:row>
      <xdr:rowOff>95250</xdr:rowOff>
    </xdr:to>
    <xdr:pic>
      <xdr:nvPicPr>
        <xdr:cNvPr id="3424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1760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4644</xdr:row>
      <xdr:rowOff>0</xdr:rowOff>
    </xdr:from>
    <xdr:to>
      <xdr:col>0</xdr:col>
      <xdr:colOff>323850</xdr:colOff>
      <xdr:row>4645</xdr:row>
      <xdr:rowOff>95250</xdr:rowOff>
    </xdr:to>
    <xdr:pic>
      <xdr:nvPicPr>
        <xdr:cNvPr id="3424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2084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4646</xdr:row>
      <xdr:rowOff>0</xdr:rowOff>
    </xdr:from>
    <xdr:to>
      <xdr:col>0</xdr:col>
      <xdr:colOff>323850</xdr:colOff>
      <xdr:row>4647</xdr:row>
      <xdr:rowOff>95250</xdr:rowOff>
    </xdr:to>
    <xdr:pic>
      <xdr:nvPicPr>
        <xdr:cNvPr id="3424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2408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4648</xdr:row>
      <xdr:rowOff>0</xdr:rowOff>
    </xdr:from>
    <xdr:to>
      <xdr:col>0</xdr:col>
      <xdr:colOff>323850</xdr:colOff>
      <xdr:row>4649</xdr:row>
      <xdr:rowOff>95250</xdr:rowOff>
    </xdr:to>
    <xdr:pic>
      <xdr:nvPicPr>
        <xdr:cNvPr id="3424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2732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4650</xdr:row>
      <xdr:rowOff>0</xdr:rowOff>
    </xdr:from>
    <xdr:to>
      <xdr:col>0</xdr:col>
      <xdr:colOff>323850</xdr:colOff>
      <xdr:row>4651</xdr:row>
      <xdr:rowOff>95250</xdr:rowOff>
    </xdr:to>
    <xdr:pic>
      <xdr:nvPicPr>
        <xdr:cNvPr id="3424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3056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4652</xdr:row>
      <xdr:rowOff>0</xdr:rowOff>
    </xdr:from>
    <xdr:to>
      <xdr:col>0</xdr:col>
      <xdr:colOff>323850</xdr:colOff>
      <xdr:row>4653</xdr:row>
      <xdr:rowOff>95250</xdr:rowOff>
    </xdr:to>
    <xdr:pic>
      <xdr:nvPicPr>
        <xdr:cNvPr id="3424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3379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4654</xdr:row>
      <xdr:rowOff>0</xdr:rowOff>
    </xdr:from>
    <xdr:to>
      <xdr:col>0</xdr:col>
      <xdr:colOff>323850</xdr:colOff>
      <xdr:row>4655</xdr:row>
      <xdr:rowOff>95250</xdr:rowOff>
    </xdr:to>
    <xdr:pic>
      <xdr:nvPicPr>
        <xdr:cNvPr id="3424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3703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4656</xdr:row>
      <xdr:rowOff>0</xdr:rowOff>
    </xdr:from>
    <xdr:to>
      <xdr:col>0</xdr:col>
      <xdr:colOff>323850</xdr:colOff>
      <xdr:row>4657</xdr:row>
      <xdr:rowOff>95250</xdr:rowOff>
    </xdr:to>
    <xdr:pic>
      <xdr:nvPicPr>
        <xdr:cNvPr id="3424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4027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4658</xdr:row>
      <xdr:rowOff>0</xdr:rowOff>
    </xdr:from>
    <xdr:to>
      <xdr:col>0</xdr:col>
      <xdr:colOff>323850</xdr:colOff>
      <xdr:row>4659</xdr:row>
      <xdr:rowOff>95250</xdr:rowOff>
    </xdr:to>
    <xdr:pic>
      <xdr:nvPicPr>
        <xdr:cNvPr id="3424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4351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4660</xdr:row>
      <xdr:rowOff>0</xdr:rowOff>
    </xdr:from>
    <xdr:to>
      <xdr:col>0</xdr:col>
      <xdr:colOff>323850</xdr:colOff>
      <xdr:row>4661</xdr:row>
      <xdr:rowOff>95250</xdr:rowOff>
    </xdr:to>
    <xdr:pic>
      <xdr:nvPicPr>
        <xdr:cNvPr id="3424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4675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4662</xdr:row>
      <xdr:rowOff>0</xdr:rowOff>
    </xdr:from>
    <xdr:to>
      <xdr:col>0</xdr:col>
      <xdr:colOff>323850</xdr:colOff>
      <xdr:row>4663</xdr:row>
      <xdr:rowOff>95250</xdr:rowOff>
    </xdr:to>
    <xdr:pic>
      <xdr:nvPicPr>
        <xdr:cNvPr id="3424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4999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4664</xdr:row>
      <xdr:rowOff>0</xdr:rowOff>
    </xdr:from>
    <xdr:to>
      <xdr:col>0</xdr:col>
      <xdr:colOff>323850</xdr:colOff>
      <xdr:row>4665</xdr:row>
      <xdr:rowOff>95250</xdr:rowOff>
    </xdr:to>
    <xdr:pic>
      <xdr:nvPicPr>
        <xdr:cNvPr id="3424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5322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4666</xdr:row>
      <xdr:rowOff>0</xdr:rowOff>
    </xdr:from>
    <xdr:to>
      <xdr:col>0</xdr:col>
      <xdr:colOff>323850</xdr:colOff>
      <xdr:row>4667</xdr:row>
      <xdr:rowOff>95250</xdr:rowOff>
    </xdr:to>
    <xdr:pic>
      <xdr:nvPicPr>
        <xdr:cNvPr id="3424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5646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4668</xdr:row>
      <xdr:rowOff>0</xdr:rowOff>
    </xdr:from>
    <xdr:to>
      <xdr:col>0</xdr:col>
      <xdr:colOff>323850</xdr:colOff>
      <xdr:row>4669</xdr:row>
      <xdr:rowOff>95250</xdr:rowOff>
    </xdr:to>
    <xdr:pic>
      <xdr:nvPicPr>
        <xdr:cNvPr id="3424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5970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4670</xdr:row>
      <xdr:rowOff>0</xdr:rowOff>
    </xdr:from>
    <xdr:to>
      <xdr:col>0</xdr:col>
      <xdr:colOff>323850</xdr:colOff>
      <xdr:row>4671</xdr:row>
      <xdr:rowOff>95250</xdr:rowOff>
    </xdr:to>
    <xdr:pic>
      <xdr:nvPicPr>
        <xdr:cNvPr id="3424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6294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4672</xdr:row>
      <xdr:rowOff>0</xdr:rowOff>
    </xdr:from>
    <xdr:to>
      <xdr:col>0</xdr:col>
      <xdr:colOff>323850</xdr:colOff>
      <xdr:row>4673</xdr:row>
      <xdr:rowOff>95250</xdr:rowOff>
    </xdr:to>
    <xdr:pic>
      <xdr:nvPicPr>
        <xdr:cNvPr id="3424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6618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4674</xdr:row>
      <xdr:rowOff>0</xdr:rowOff>
    </xdr:from>
    <xdr:to>
      <xdr:col>0</xdr:col>
      <xdr:colOff>323850</xdr:colOff>
      <xdr:row>4675</xdr:row>
      <xdr:rowOff>95250</xdr:rowOff>
    </xdr:to>
    <xdr:pic>
      <xdr:nvPicPr>
        <xdr:cNvPr id="3424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6942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4676</xdr:row>
      <xdr:rowOff>0</xdr:rowOff>
    </xdr:from>
    <xdr:to>
      <xdr:col>0</xdr:col>
      <xdr:colOff>323850</xdr:colOff>
      <xdr:row>4677</xdr:row>
      <xdr:rowOff>95250</xdr:rowOff>
    </xdr:to>
    <xdr:pic>
      <xdr:nvPicPr>
        <xdr:cNvPr id="3424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7266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4678</xdr:row>
      <xdr:rowOff>0</xdr:rowOff>
    </xdr:from>
    <xdr:to>
      <xdr:col>0</xdr:col>
      <xdr:colOff>323850</xdr:colOff>
      <xdr:row>4679</xdr:row>
      <xdr:rowOff>95250</xdr:rowOff>
    </xdr:to>
    <xdr:pic>
      <xdr:nvPicPr>
        <xdr:cNvPr id="3424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7589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4680</xdr:row>
      <xdr:rowOff>0</xdr:rowOff>
    </xdr:from>
    <xdr:to>
      <xdr:col>0</xdr:col>
      <xdr:colOff>323850</xdr:colOff>
      <xdr:row>4681</xdr:row>
      <xdr:rowOff>95250</xdr:rowOff>
    </xdr:to>
    <xdr:pic>
      <xdr:nvPicPr>
        <xdr:cNvPr id="3424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7913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4682</xdr:row>
      <xdr:rowOff>0</xdr:rowOff>
    </xdr:from>
    <xdr:to>
      <xdr:col>0</xdr:col>
      <xdr:colOff>323850</xdr:colOff>
      <xdr:row>4683</xdr:row>
      <xdr:rowOff>95250</xdr:rowOff>
    </xdr:to>
    <xdr:pic>
      <xdr:nvPicPr>
        <xdr:cNvPr id="3424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8237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4684</xdr:row>
      <xdr:rowOff>0</xdr:rowOff>
    </xdr:from>
    <xdr:to>
      <xdr:col>0</xdr:col>
      <xdr:colOff>323850</xdr:colOff>
      <xdr:row>4685</xdr:row>
      <xdr:rowOff>95250</xdr:rowOff>
    </xdr:to>
    <xdr:pic>
      <xdr:nvPicPr>
        <xdr:cNvPr id="3424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8561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4686</xdr:row>
      <xdr:rowOff>0</xdr:rowOff>
    </xdr:from>
    <xdr:to>
      <xdr:col>0</xdr:col>
      <xdr:colOff>323850</xdr:colOff>
      <xdr:row>4687</xdr:row>
      <xdr:rowOff>95250</xdr:rowOff>
    </xdr:to>
    <xdr:pic>
      <xdr:nvPicPr>
        <xdr:cNvPr id="3424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8885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4688</xdr:row>
      <xdr:rowOff>0</xdr:rowOff>
    </xdr:from>
    <xdr:to>
      <xdr:col>0</xdr:col>
      <xdr:colOff>323850</xdr:colOff>
      <xdr:row>4689</xdr:row>
      <xdr:rowOff>95250</xdr:rowOff>
    </xdr:to>
    <xdr:pic>
      <xdr:nvPicPr>
        <xdr:cNvPr id="3424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9209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4690</xdr:row>
      <xdr:rowOff>0</xdr:rowOff>
    </xdr:from>
    <xdr:to>
      <xdr:col>0</xdr:col>
      <xdr:colOff>323850</xdr:colOff>
      <xdr:row>4691</xdr:row>
      <xdr:rowOff>95250</xdr:rowOff>
    </xdr:to>
    <xdr:pic>
      <xdr:nvPicPr>
        <xdr:cNvPr id="3424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9533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4692</xdr:row>
      <xdr:rowOff>0</xdr:rowOff>
    </xdr:from>
    <xdr:to>
      <xdr:col>0</xdr:col>
      <xdr:colOff>323850</xdr:colOff>
      <xdr:row>4693</xdr:row>
      <xdr:rowOff>95250</xdr:rowOff>
    </xdr:to>
    <xdr:pic>
      <xdr:nvPicPr>
        <xdr:cNvPr id="3424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59856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4694</xdr:row>
      <xdr:rowOff>0</xdr:rowOff>
    </xdr:from>
    <xdr:to>
      <xdr:col>0</xdr:col>
      <xdr:colOff>323850</xdr:colOff>
      <xdr:row>4695</xdr:row>
      <xdr:rowOff>95250</xdr:rowOff>
    </xdr:to>
    <xdr:pic>
      <xdr:nvPicPr>
        <xdr:cNvPr id="3424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0180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4696</xdr:row>
      <xdr:rowOff>0</xdr:rowOff>
    </xdr:from>
    <xdr:to>
      <xdr:col>0</xdr:col>
      <xdr:colOff>323850</xdr:colOff>
      <xdr:row>4697</xdr:row>
      <xdr:rowOff>95250</xdr:rowOff>
    </xdr:to>
    <xdr:pic>
      <xdr:nvPicPr>
        <xdr:cNvPr id="3424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0504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4698</xdr:row>
      <xdr:rowOff>0</xdr:rowOff>
    </xdr:from>
    <xdr:to>
      <xdr:col>0</xdr:col>
      <xdr:colOff>323850</xdr:colOff>
      <xdr:row>4699</xdr:row>
      <xdr:rowOff>95250</xdr:rowOff>
    </xdr:to>
    <xdr:pic>
      <xdr:nvPicPr>
        <xdr:cNvPr id="3424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0828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4700</xdr:row>
      <xdr:rowOff>0</xdr:rowOff>
    </xdr:from>
    <xdr:to>
      <xdr:col>0</xdr:col>
      <xdr:colOff>323850</xdr:colOff>
      <xdr:row>4701</xdr:row>
      <xdr:rowOff>95250</xdr:rowOff>
    </xdr:to>
    <xdr:pic>
      <xdr:nvPicPr>
        <xdr:cNvPr id="3424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1152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4702</xdr:row>
      <xdr:rowOff>0</xdr:rowOff>
    </xdr:from>
    <xdr:to>
      <xdr:col>0</xdr:col>
      <xdr:colOff>323850</xdr:colOff>
      <xdr:row>4703</xdr:row>
      <xdr:rowOff>95250</xdr:rowOff>
    </xdr:to>
    <xdr:pic>
      <xdr:nvPicPr>
        <xdr:cNvPr id="3424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1476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4704</xdr:row>
      <xdr:rowOff>0</xdr:rowOff>
    </xdr:from>
    <xdr:to>
      <xdr:col>0</xdr:col>
      <xdr:colOff>323850</xdr:colOff>
      <xdr:row>4705</xdr:row>
      <xdr:rowOff>95250</xdr:rowOff>
    </xdr:to>
    <xdr:pic>
      <xdr:nvPicPr>
        <xdr:cNvPr id="342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1799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4706</xdr:row>
      <xdr:rowOff>0</xdr:rowOff>
    </xdr:from>
    <xdr:to>
      <xdr:col>0</xdr:col>
      <xdr:colOff>323850</xdr:colOff>
      <xdr:row>4707</xdr:row>
      <xdr:rowOff>95250</xdr:rowOff>
    </xdr:to>
    <xdr:pic>
      <xdr:nvPicPr>
        <xdr:cNvPr id="3424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2123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4708</xdr:row>
      <xdr:rowOff>0</xdr:rowOff>
    </xdr:from>
    <xdr:to>
      <xdr:col>0</xdr:col>
      <xdr:colOff>323850</xdr:colOff>
      <xdr:row>4709</xdr:row>
      <xdr:rowOff>95250</xdr:rowOff>
    </xdr:to>
    <xdr:pic>
      <xdr:nvPicPr>
        <xdr:cNvPr id="3424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2447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4710</xdr:row>
      <xdr:rowOff>0</xdr:rowOff>
    </xdr:from>
    <xdr:to>
      <xdr:col>0</xdr:col>
      <xdr:colOff>323850</xdr:colOff>
      <xdr:row>4711</xdr:row>
      <xdr:rowOff>95250</xdr:rowOff>
    </xdr:to>
    <xdr:pic>
      <xdr:nvPicPr>
        <xdr:cNvPr id="3424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2771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4712</xdr:row>
      <xdr:rowOff>0</xdr:rowOff>
    </xdr:from>
    <xdr:to>
      <xdr:col>0</xdr:col>
      <xdr:colOff>323850</xdr:colOff>
      <xdr:row>4713</xdr:row>
      <xdr:rowOff>95250</xdr:rowOff>
    </xdr:to>
    <xdr:pic>
      <xdr:nvPicPr>
        <xdr:cNvPr id="3424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3095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4714</xdr:row>
      <xdr:rowOff>0</xdr:rowOff>
    </xdr:from>
    <xdr:to>
      <xdr:col>0</xdr:col>
      <xdr:colOff>323850</xdr:colOff>
      <xdr:row>4715</xdr:row>
      <xdr:rowOff>95250</xdr:rowOff>
    </xdr:to>
    <xdr:pic>
      <xdr:nvPicPr>
        <xdr:cNvPr id="3424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3419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4716</xdr:row>
      <xdr:rowOff>0</xdr:rowOff>
    </xdr:from>
    <xdr:to>
      <xdr:col>0</xdr:col>
      <xdr:colOff>323850</xdr:colOff>
      <xdr:row>4717</xdr:row>
      <xdr:rowOff>95250</xdr:rowOff>
    </xdr:to>
    <xdr:pic>
      <xdr:nvPicPr>
        <xdr:cNvPr id="3424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3743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4718</xdr:row>
      <xdr:rowOff>0</xdr:rowOff>
    </xdr:from>
    <xdr:to>
      <xdr:col>0</xdr:col>
      <xdr:colOff>323850</xdr:colOff>
      <xdr:row>4719</xdr:row>
      <xdr:rowOff>95250</xdr:rowOff>
    </xdr:to>
    <xdr:pic>
      <xdr:nvPicPr>
        <xdr:cNvPr id="3424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4066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4720</xdr:row>
      <xdr:rowOff>0</xdr:rowOff>
    </xdr:from>
    <xdr:to>
      <xdr:col>0</xdr:col>
      <xdr:colOff>323850</xdr:colOff>
      <xdr:row>4721</xdr:row>
      <xdr:rowOff>95250</xdr:rowOff>
    </xdr:to>
    <xdr:pic>
      <xdr:nvPicPr>
        <xdr:cNvPr id="3424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4390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4722</xdr:row>
      <xdr:rowOff>0</xdr:rowOff>
    </xdr:from>
    <xdr:to>
      <xdr:col>0</xdr:col>
      <xdr:colOff>323850</xdr:colOff>
      <xdr:row>4723</xdr:row>
      <xdr:rowOff>95250</xdr:rowOff>
    </xdr:to>
    <xdr:pic>
      <xdr:nvPicPr>
        <xdr:cNvPr id="342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4714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4724</xdr:row>
      <xdr:rowOff>0</xdr:rowOff>
    </xdr:from>
    <xdr:to>
      <xdr:col>0</xdr:col>
      <xdr:colOff>323850</xdr:colOff>
      <xdr:row>4725</xdr:row>
      <xdr:rowOff>95250</xdr:rowOff>
    </xdr:to>
    <xdr:pic>
      <xdr:nvPicPr>
        <xdr:cNvPr id="3424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5038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4726</xdr:row>
      <xdr:rowOff>0</xdr:rowOff>
    </xdr:from>
    <xdr:to>
      <xdr:col>0</xdr:col>
      <xdr:colOff>323850</xdr:colOff>
      <xdr:row>4727</xdr:row>
      <xdr:rowOff>95250</xdr:rowOff>
    </xdr:to>
    <xdr:pic>
      <xdr:nvPicPr>
        <xdr:cNvPr id="3424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5362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4728</xdr:row>
      <xdr:rowOff>0</xdr:rowOff>
    </xdr:from>
    <xdr:to>
      <xdr:col>0</xdr:col>
      <xdr:colOff>323850</xdr:colOff>
      <xdr:row>4729</xdr:row>
      <xdr:rowOff>95250</xdr:rowOff>
    </xdr:to>
    <xdr:pic>
      <xdr:nvPicPr>
        <xdr:cNvPr id="3424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5686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4730</xdr:row>
      <xdr:rowOff>0</xdr:rowOff>
    </xdr:from>
    <xdr:to>
      <xdr:col>0</xdr:col>
      <xdr:colOff>323850</xdr:colOff>
      <xdr:row>4731</xdr:row>
      <xdr:rowOff>95250</xdr:rowOff>
    </xdr:to>
    <xdr:pic>
      <xdr:nvPicPr>
        <xdr:cNvPr id="3424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6010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4732</xdr:row>
      <xdr:rowOff>0</xdr:rowOff>
    </xdr:from>
    <xdr:to>
      <xdr:col>0</xdr:col>
      <xdr:colOff>323850</xdr:colOff>
      <xdr:row>4733</xdr:row>
      <xdr:rowOff>95250</xdr:rowOff>
    </xdr:to>
    <xdr:pic>
      <xdr:nvPicPr>
        <xdr:cNvPr id="3424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6333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4734</xdr:row>
      <xdr:rowOff>0</xdr:rowOff>
    </xdr:from>
    <xdr:to>
      <xdr:col>0</xdr:col>
      <xdr:colOff>323850</xdr:colOff>
      <xdr:row>4735</xdr:row>
      <xdr:rowOff>95250</xdr:rowOff>
    </xdr:to>
    <xdr:pic>
      <xdr:nvPicPr>
        <xdr:cNvPr id="3424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6657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4736</xdr:row>
      <xdr:rowOff>0</xdr:rowOff>
    </xdr:from>
    <xdr:to>
      <xdr:col>0</xdr:col>
      <xdr:colOff>323850</xdr:colOff>
      <xdr:row>4737</xdr:row>
      <xdr:rowOff>95250</xdr:rowOff>
    </xdr:to>
    <xdr:pic>
      <xdr:nvPicPr>
        <xdr:cNvPr id="3424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6981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4738</xdr:row>
      <xdr:rowOff>0</xdr:rowOff>
    </xdr:from>
    <xdr:to>
      <xdr:col>0</xdr:col>
      <xdr:colOff>323850</xdr:colOff>
      <xdr:row>4739</xdr:row>
      <xdr:rowOff>95250</xdr:rowOff>
    </xdr:to>
    <xdr:pic>
      <xdr:nvPicPr>
        <xdr:cNvPr id="3424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7305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4740</xdr:row>
      <xdr:rowOff>0</xdr:rowOff>
    </xdr:from>
    <xdr:to>
      <xdr:col>0</xdr:col>
      <xdr:colOff>323850</xdr:colOff>
      <xdr:row>4741</xdr:row>
      <xdr:rowOff>95250</xdr:rowOff>
    </xdr:to>
    <xdr:pic>
      <xdr:nvPicPr>
        <xdr:cNvPr id="3424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7629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4742</xdr:row>
      <xdr:rowOff>0</xdr:rowOff>
    </xdr:from>
    <xdr:to>
      <xdr:col>0</xdr:col>
      <xdr:colOff>323850</xdr:colOff>
      <xdr:row>4743</xdr:row>
      <xdr:rowOff>95250</xdr:rowOff>
    </xdr:to>
    <xdr:pic>
      <xdr:nvPicPr>
        <xdr:cNvPr id="3424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7953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4744</xdr:row>
      <xdr:rowOff>0</xdr:rowOff>
    </xdr:from>
    <xdr:to>
      <xdr:col>0</xdr:col>
      <xdr:colOff>323850</xdr:colOff>
      <xdr:row>4745</xdr:row>
      <xdr:rowOff>95250</xdr:rowOff>
    </xdr:to>
    <xdr:pic>
      <xdr:nvPicPr>
        <xdr:cNvPr id="3424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8276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4746</xdr:row>
      <xdr:rowOff>0</xdr:rowOff>
    </xdr:from>
    <xdr:to>
      <xdr:col>0</xdr:col>
      <xdr:colOff>323850</xdr:colOff>
      <xdr:row>4747</xdr:row>
      <xdr:rowOff>95250</xdr:rowOff>
    </xdr:to>
    <xdr:pic>
      <xdr:nvPicPr>
        <xdr:cNvPr id="3424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8600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4748</xdr:row>
      <xdr:rowOff>0</xdr:rowOff>
    </xdr:from>
    <xdr:to>
      <xdr:col>0</xdr:col>
      <xdr:colOff>323850</xdr:colOff>
      <xdr:row>4749</xdr:row>
      <xdr:rowOff>95250</xdr:rowOff>
    </xdr:to>
    <xdr:pic>
      <xdr:nvPicPr>
        <xdr:cNvPr id="3424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8924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4750</xdr:row>
      <xdr:rowOff>0</xdr:rowOff>
    </xdr:from>
    <xdr:to>
      <xdr:col>0</xdr:col>
      <xdr:colOff>323850</xdr:colOff>
      <xdr:row>4751</xdr:row>
      <xdr:rowOff>95250</xdr:rowOff>
    </xdr:to>
    <xdr:pic>
      <xdr:nvPicPr>
        <xdr:cNvPr id="3424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9248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4763</xdr:row>
      <xdr:rowOff>0</xdr:rowOff>
    </xdr:from>
    <xdr:to>
      <xdr:col>0</xdr:col>
      <xdr:colOff>323850</xdr:colOff>
      <xdr:row>4764</xdr:row>
      <xdr:rowOff>95250</xdr:rowOff>
    </xdr:to>
    <xdr:pic>
      <xdr:nvPicPr>
        <xdr:cNvPr id="3424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1353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4765</xdr:row>
      <xdr:rowOff>0</xdr:rowOff>
    </xdr:from>
    <xdr:to>
      <xdr:col>0</xdr:col>
      <xdr:colOff>323850</xdr:colOff>
      <xdr:row>4766</xdr:row>
      <xdr:rowOff>95250</xdr:rowOff>
    </xdr:to>
    <xdr:pic>
      <xdr:nvPicPr>
        <xdr:cNvPr id="3424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1677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4767</xdr:row>
      <xdr:rowOff>0</xdr:rowOff>
    </xdr:from>
    <xdr:to>
      <xdr:col>0</xdr:col>
      <xdr:colOff>323850</xdr:colOff>
      <xdr:row>4768</xdr:row>
      <xdr:rowOff>95250</xdr:rowOff>
    </xdr:to>
    <xdr:pic>
      <xdr:nvPicPr>
        <xdr:cNvPr id="3424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2001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4769</xdr:row>
      <xdr:rowOff>0</xdr:rowOff>
    </xdr:from>
    <xdr:to>
      <xdr:col>0</xdr:col>
      <xdr:colOff>323850</xdr:colOff>
      <xdr:row>4770</xdr:row>
      <xdr:rowOff>95250</xdr:rowOff>
    </xdr:to>
    <xdr:pic>
      <xdr:nvPicPr>
        <xdr:cNvPr id="3424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2325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4771</xdr:row>
      <xdr:rowOff>0</xdr:rowOff>
    </xdr:from>
    <xdr:to>
      <xdr:col>0</xdr:col>
      <xdr:colOff>323850</xdr:colOff>
      <xdr:row>4772</xdr:row>
      <xdr:rowOff>95250</xdr:rowOff>
    </xdr:to>
    <xdr:pic>
      <xdr:nvPicPr>
        <xdr:cNvPr id="3425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2648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4773</xdr:row>
      <xdr:rowOff>0</xdr:rowOff>
    </xdr:from>
    <xdr:to>
      <xdr:col>0</xdr:col>
      <xdr:colOff>323850</xdr:colOff>
      <xdr:row>4774</xdr:row>
      <xdr:rowOff>95250</xdr:rowOff>
    </xdr:to>
    <xdr:pic>
      <xdr:nvPicPr>
        <xdr:cNvPr id="3425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2972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4775</xdr:row>
      <xdr:rowOff>0</xdr:rowOff>
    </xdr:from>
    <xdr:to>
      <xdr:col>0</xdr:col>
      <xdr:colOff>323850</xdr:colOff>
      <xdr:row>4776</xdr:row>
      <xdr:rowOff>95250</xdr:rowOff>
    </xdr:to>
    <xdr:pic>
      <xdr:nvPicPr>
        <xdr:cNvPr id="3425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3296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4777</xdr:row>
      <xdr:rowOff>0</xdr:rowOff>
    </xdr:from>
    <xdr:to>
      <xdr:col>0</xdr:col>
      <xdr:colOff>323850</xdr:colOff>
      <xdr:row>4778</xdr:row>
      <xdr:rowOff>95250</xdr:rowOff>
    </xdr:to>
    <xdr:pic>
      <xdr:nvPicPr>
        <xdr:cNvPr id="3425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3620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4779</xdr:row>
      <xdr:rowOff>0</xdr:rowOff>
    </xdr:from>
    <xdr:to>
      <xdr:col>0</xdr:col>
      <xdr:colOff>323850</xdr:colOff>
      <xdr:row>4780</xdr:row>
      <xdr:rowOff>95250</xdr:rowOff>
    </xdr:to>
    <xdr:pic>
      <xdr:nvPicPr>
        <xdr:cNvPr id="3425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3944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4781</xdr:row>
      <xdr:rowOff>0</xdr:rowOff>
    </xdr:from>
    <xdr:to>
      <xdr:col>0</xdr:col>
      <xdr:colOff>323850</xdr:colOff>
      <xdr:row>4782</xdr:row>
      <xdr:rowOff>95250</xdr:rowOff>
    </xdr:to>
    <xdr:pic>
      <xdr:nvPicPr>
        <xdr:cNvPr id="3425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4268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4783</xdr:row>
      <xdr:rowOff>0</xdr:rowOff>
    </xdr:from>
    <xdr:to>
      <xdr:col>0</xdr:col>
      <xdr:colOff>323850</xdr:colOff>
      <xdr:row>4784</xdr:row>
      <xdr:rowOff>95250</xdr:rowOff>
    </xdr:to>
    <xdr:pic>
      <xdr:nvPicPr>
        <xdr:cNvPr id="3425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4592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4785</xdr:row>
      <xdr:rowOff>0</xdr:rowOff>
    </xdr:from>
    <xdr:to>
      <xdr:col>0</xdr:col>
      <xdr:colOff>323850</xdr:colOff>
      <xdr:row>4786</xdr:row>
      <xdr:rowOff>95250</xdr:rowOff>
    </xdr:to>
    <xdr:pic>
      <xdr:nvPicPr>
        <xdr:cNvPr id="342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4915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4787</xdr:row>
      <xdr:rowOff>0</xdr:rowOff>
    </xdr:from>
    <xdr:to>
      <xdr:col>0</xdr:col>
      <xdr:colOff>323850</xdr:colOff>
      <xdr:row>4788</xdr:row>
      <xdr:rowOff>95250</xdr:rowOff>
    </xdr:to>
    <xdr:pic>
      <xdr:nvPicPr>
        <xdr:cNvPr id="3425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5239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4789</xdr:row>
      <xdr:rowOff>0</xdr:rowOff>
    </xdr:from>
    <xdr:to>
      <xdr:col>0</xdr:col>
      <xdr:colOff>323850</xdr:colOff>
      <xdr:row>4790</xdr:row>
      <xdr:rowOff>95250</xdr:rowOff>
    </xdr:to>
    <xdr:pic>
      <xdr:nvPicPr>
        <xdr:cNvPr id="3425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5563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4791</xdr:row>
      <xdr:rowOff>0</xdr:rowOff>
    </xdr:from>
    <xdr:to>
      <xdr:col>0</xdr:col>
      <xdr:colOff>323850</xdr:colOff>
      <xdr:row>4792</xdr:row>
      <xdr:rowOff>95250</xdr:rowOff>
    </xdr:to>
    <xdr:pic>
      <xdr:nvPicPr>
        <xdr:cNvPr id="3425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5887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4793</xdr:row>
      <xdr:rowOff>0</xdr:rowOff>
    </xdr:from>
    <xdr:to>
      <xdr:col>0</xdr:col>
      <xdr:colOff>323850</xdr:colOff>
      <xdr:row>4794</xdr:row>
      <xdr:rowOff>95250</xdr:rowOff>
    </xdr:to>
    <xdr:pic>
      <xdr:nvPicPr>
        <xdr:cNvPr id="3425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6211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4795</xdr:row>
      <xdr:rowOff>0</xdr:rowOff>
    </xdr:from>
    <xdr:to>
      <xdr:col>0</xdr:col>
      <xdr:colOff>323850</xdr:colOff>
      <xdr:row>4796</xdr:row>
      <xdr:rowOff>95250</xdr:rowOff>
    </xdr:to>
    <xdr:pic>
      <xdr:nvPicPr>
        <xdr:cNvPr id="3425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6535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4797</xdr:row>
      <xdr:rowOff>0</xdr:rowOff>
    </xdr:from>
    <xdr:to>
      <xdr:col>0</xdr:col>
      <xdr:colOff>323850</xdr:colOff>
      <xdr:row>4798</xdr:row>
      <xdr:rowOff>95250</xdr:rowOff>
    </xdr:to>
    <xdr:pic>
      <xdr:nvPicPr>
        <xdr:cNvPr id="3425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6859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4799</xdr:row>
      <xdr:rowOff>0</xdr:rowOff>
    </xdr:from>
    <xdr:to>
      <xdr:col>0</xdr:col>
      <xdr:colOff>323850</xdr:colOff>
      <xdr:row>4800</xdr:row>
      <xdr:rowOff>95250</xdr:rowOff>
    </xdr:to>
    <xdr:pic>
      <xdr:nvPicPr>
        <xdr:cNvPr id="3425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7182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4801</xdr:row>
      <xdr:rowOff>0</xdr:rowOff>
    </xdr:from>
    <xdr:to>
      <xdr:col>0</xdr:col>
      <xdr:colOff>323850</xdr:colOff>
      <xdr:row>4802</xdr:row>
      <xdr:rowOff>95250</xdr:rowOff>
    </xdr:to>
    <xdr:pic>
      <xdr:nvPicPr>
        <xdr:cNvPr id="3425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7506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4803</xdr:row>
      <xdr:rowOff>0</xdr:rowOff>
    </xdr:from>
    <xdr:to>
      <xdr:col>0</xdr:col>
      <xdr:colOff>323850</xdr:colOff>
      <xdr:row>4804</xdr:row>
      <xdr:rowOff>95250</xdr:rowOff>
    </xdr:to>
    <xdr:pic>
      <xdr:nvPicPr>
        <xdr:cNvPr id="3425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7830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4805</xdr:row>
      <xdr:rowOff>0</xdr:rowOff>
    </xdr:from>
    <xdr:to>
      <xdr:col>0</xdr:col>
      <xdr:colOff>323850</xdr:colOff>
      <xdr:row>4806</xdr:row>
      <xdr:rowOff>95250</xdr:rowOff>
    </xdr:to>
    <xdr:pic>
      <xdr:nvPicPr>
        <xdr:cNvPr id="3425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8154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4807</xdr:row>
      <xdr:rowOff>0</xdr:rowOff>
    </xdr:from>
    <xdr:to>
      <xdr:col>0</xdr:col>
      <xdr:colOff>323850</xdr:colOff>
      <xdr:row>4808</xdr:row>
      <xdr:rowOff>95250</xdr:rowOff>
    </xdr:to>
    <xdr:pic>
      <xdr:nvPicPr>
        <xdr:cNvPr id="342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8478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4809</xdr:row>
      <xdr:rowOff>0</xdr:rowOff>
    </xdr:from>
    <xdr:to>
      <xdr:col>0</xdr:col>
      <xdr:colOff>323850</xdr:colOff>
      <xdr:row>4810</xdr:row>
      <xdr:rowOff>95250</xdr:rowOff>
    </xdr:to>
    <xdr:pic>
      <xdr:nvPicPr>
        <xdr:cNvPr id="3425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8802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4811</xdr:row>
      <xdr:rowOff>0</xdr:rowOff>
    </xdr:from>
    <xdr:to>
      <xdr:col>0</xdr:col>
      <xdr:colOff>323850</xdr:colOff>
      <xdr:row>4812</xdr:row>
      <xdr:rowOff>95250</xdr:rowOff>
    </xdr:to>
    <xdr:pic>
      <xdr:nvPicPr>
        <xdr:cNvPr id="3425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9125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4813</xdr:row>
      <xdr:rowOff>0</xdr:rowOff>
    </xdr:from>
    <xdr:to>
      <xdr:col>0</xdr:col>
      <xdr:colOff>323850</xdr:colOff>
      <xdr:row>4814</xdr:row>
      <xdr:rowOff>95250</xdr:rowOff>
    </xdr:to>
    <xdr:pic>
      <xdr:nvPicPr>
        <xdr:cNvPr id="3425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9449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4815</xdr:row>
      <xdr:rowOff>0</xdr:rowOff>
    </xdr:from>
    <xdr:to>
      <xdr:col>0</xdr:col>
      <xdr:colOff>323850</xdr:colOff>
      <xdr:row>4816</xdr:row>
      <xdr:rowOff>95250</xdr:rowOff>
    </xdr:to>
    <xdr:pic>
      <xdr:nvPicPr>
        <xdr:cNvPr id="3425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79773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4817</xdr:row>
      <xdr:rowOff>0</xdr:rowOff>
    </xdr:from>
    <xdr:to>
      <xdr:col>0</xdr:col>
      <xdr:colOff>323850</xdr:colOff>
      <xdr:row>4818</xdr:row>
      <xdr:rowOff>95250</xdr:rowOff>
    </xdr:to>
    <xdr:pic>
      <xdr:nvPicPr>
        <xdr:cNvPr id="3425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0097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4819</xdr:row>
      <xdr:rowOff>0</xdr:rowOff>
    </xdr:from>
    <xdr:to>
      <xdr:col>0</xdr:col>
      <xdr:colOff>323850</xdr:colOff>
      <xdr:row>4820</xdr:row>
      <xdr:rowOff>95250</xdr:rowOff>
    </xdr:to>
    <xdr:pic>
      <xdr:nvPicPr>
        <xdr:cNvPr id="3425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0421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4821</xdr:row>
      <xdr:rowOff>0</xdr:rowOff>
    </xdr:from>
    <xdr:to>
      <xdr:col>0</xdr:col>
      <xdr:colOff>323850</xdr:colOff>
      <xdr:row>4822</xdr:row>
      <xdr:rowOff>95250</xdr:rowOff>
    </xdr:to>
    <xdr:pic>
      <xdr:nvPicPr>
        <xdr:cNvPr id="342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0745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4823</xdr:row>
      <xdr:rowOff>0</xdr:rowOff>
    </xdr:from>
    <xdr:to>
      <xdr:col>0</xdr:col>
      <xdr:colOff>323850</xdr:colOff>
      <xdr:row>4824</xdr:row>
      <xdr:rowOff>95250</xdr:rowOff>
    </xdr:to>
    <xdr:pic>
      <xdr:nvPicPr>
        <xdr:cNvPr id="3425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1069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4825</xdr:row>
      <xdr:rowOff>0</xdr:rowOff>
    </xdr:from>
    <xdr:to>
      <xdr:col>0</xdr:col>
      <xdr:colOff>323850</xdr:colOff>
      <xdr:row>4826</xdr:row>
      <xdr:rowOff>95250</xdr:rowOff>
    </xdr:to>
    <xdr:pic>
      <xdr:nvPicPr>
        <xdr:cNvPr id="3425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1392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4827</xdr:row>
      <xdr:rowOff>0</xdr:rowOff>
    </xdr:from>
    <xdr:to>
      <xdr:col>0</xdr:col>
      <xdr:colOff>323850</xdr:colOff>
      <xdr:row>4828</xdr:row>
      <xdr:rowOff>95250</xdr:rowOff>
    </xdr:to>
    <xdr:pic>
      <xdr:nvPicPr>
        <xdr:cNvPr id="3425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1716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4829</xdr:row>
      <xdr:rowOff>0</xdr:rowOff>
    </xdr:from>
    <xdr:to>
      <xdr:col>0</xdr:col>
      <xdr:colOff>323850</xdr:colOff>
      <xdr:row>4830</xdr:row>
      <xdr:rowOff>95250</xdr:rowOff>
    </xdr:to>
    <xdr:pic>
      <xdr:nvPicPr>
        <xdr:cNvPr id="3425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2040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4831</xdr:row>
      <xdr:rowOff>0</xdr:rowOff>
    </xdr:from>
    <xdr:to>
      <xdr:col>0</xdr:col>
      <xdr:colOff>323850</xdr:colOff>
      <xdr:row>4832</xdr:row>
      <xdr:rowOff>95250</xdr:rowOff>
    </xdr:to>
    <xdr:pic>
      <xdr:nvPicPr>
        <xdr:cNvPr id="3425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2364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4833</xdr:row>
      <xdr:rowOff>0</xdr:rowOff>
    </xdr:from>
    <xdr:to>
      <xdr:col>0</xdr:col>
      <xdr:colOff>323850</xdr:colOff>
      <xdr:row>4834</xdr:row>
      <xdr:rowOff>95250</xdr:rowOff>
    </xdr:to>
    <xdr:pic>
      <xdr:nvPicPr>
        <xdr:cNvPr id="3425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2688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4835</xdr:row>
      <xdr:rowOff>0</xdr:rowOff>
    </xdr:from>
    <xdr:to>
      <xdr:col>0</xdr:col>
      <xdr:colOff>323850</xdr:colOff>
      <xdr:row>4836</xdr:row>
      <xdr:rowOff>95250</xdr:rowOff>
    </xdr:to>
    <xdr:pic>
      <xdr:nvPicPr>
        <xdr:cNvPr id="3425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3012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4837</xdr:row>
      <xdr:rowOff>0</xdr:rowOff>
    </xdr:from>
    <xdr:to>
      <xdr:col>0</xdr:col>
      <xdr:colOff>323850</xdr:colOff>
      <xdr:row>4838</xdr:row>
      <xdr:rowOff>95250</xdr:rowOff>
    </xdr:to>
    <xdr:pic>
      <xdr:nvPicPr>
        <xdr:cNvPr id="3425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3336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4839</xdr:row>
      <xdr:rowOff>0</xdr:rowOff>
    </xdr:from>
    <xdr:to>
      <xdr:col>0</xdr:col>
      <xdr:colOff>323850</xdr:colOff>
      <xdr:row>4840</xdr:row>
      <xdr:rowOff>95250</xdr:rowOff>
    </xdr:to>
    <xdr:pic>
      <xdr:nvPicPr>
        <xdr:cNvPr id="3425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3659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4841</xdr:row>
      <xdr:rowOff>0</xdr:rowOff>
    </xdr:from>
    <xdr:to>
      <xdr:col>0</xdr:col>
      <xdr:colOff>323850</xdr:colOff>
      <xdr:row>4842</xdr:row>
      <xdr:rowOff>95250</xdr:rowOff>
    </xdr:to>
    <xdr:pic>
      <xdr:nvPicPr>
        <xdr:cNvPr id="342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3983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4843</xdr:row>
      <xdr:rowOff>0</xdr:rowOff>
    </xdr:from>
    <xdr:to>
      <xdr:col>0</xdr:col>
      <xdr:colOff>323850</xdr:colOff>
      <xdr:row>4844</xdr:row>
      <xdr:rowOff>95250</xdr:rowOff>
    </xdr:to>
    <xdr:pic>
      <xdr:nvPicPr>
        <xdr:cNvPr id="3425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4307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4845</xdr:row>
      <xdr:rowOff>0</xdr:rowOff>
    </xdr:from>
    <xdr:to>
      <xdr:col>0</xdr:col>
      <xdr:colOff>323850</xdr:colOff>
      <xdr:row>4846</xdr:row>
      <xdr:rowOff>95250</xdr:rowOff>
    </xdr:to>
    <xdr:pic>
      <xdr:nvPicPr>
        <xdr:cNvPr id="3425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4631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4847</xdr:row>
      <xdr:rowOff>0</xdr:rowOff>
    </xdr:from>
    <xdr:to>
      <xdr:col>0</xdr:col>
      <xdr:colOff>323850</xdr:colOff>
      <xdr:row>4848</xdr:row>
      <xdr:rowOff>95250</xdr:rowOff>
    </xdr:to>
    <xdr:pic>
      <xdr:nvPicPr>
        <xdr:cNvPr id="34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4955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4849</xdr:row>
      <xdr:rowOff>0</xdr:rowOff>
    </xdr:from>
    <xdr:to>
      <xdr:col>0</xdr:col>
      <xdr:colOff>323850</xdr:colOff>
      <xdr:row>4850</xdr:row>
      <xdr:rowOff>95250</xdr:rowOff>
    </xdr:to>
    <xdr:pic>
      <xdr:nvPicPr>
        <xdr:cNvPr id="3425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5279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4851</xdr:row>
      <xdr:rowOff>0</xdr:rowOff>
    </xdr:from>
    <xdr:to>
      <xdr:col>0</xdr:col>
      <xdr:colOff>323850</xdr:colOff>
      <xdr:row>4852</xdr:row>
      <xdr:rowOff>95250</xdr:rowOff>
    </xdr:to>
    <xdr:pic>
      <xdr:nvPicPr>
        <xdr:cNvPr id="3425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5602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4853</xdr:row>
      <xdr:rowOff>0</xdr:rowOff>
    </xdr:from>
    <xdr:to>
      <xdr:col>0</xdr:col>
      <xdr:colOff>323850</xdr:colOff>
      <xdr:row>4854</xdr:row>
      <xdr:rowOff>95250</xdr:rowOff>
    </xdr:to>
    <xdr:pic>
      <xdr:nvPicPr>
        <xdr:cNvPr id="3425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5926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4855</xdr:row>
      <xdr:rowOff>0</xdr:rowOff>
    </xdr:from>
    <xdr:to>
      <xdr:col>0</xdr:col>
      <xdr:colOff>323850</xdr:colOff>
      <xdr:row>4856</xdr:row>
      <xdr:rowOff>95250</xdr:rowOff>
    </xdr:to>
    <xdr:pic>
      <xdr:nvPicPr>
        <xdr:cNvPr id="342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6250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4857</xdr:row>
      <xdr:rowOff>0</xdr:rowOff>
    </xdr:from>
    <xdr:to>
      <xdr:col>0</xdr:col>
      <xdr:colOff>323850</xdr:colOff>
      <xdr:row>4858</xdr:row>
      <xdr:rowOff>95250</xdr:rowOff>
    </xdr:to>
    <xdr:pic>
      <xdr:nvPicPr>
        <xdr:cNvPr id="3425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6574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4859</xdr:row>
      <xdr:rowOff>0</xdr:rowOff>
    </xdr:from>
    <xdr:to>
      <xdr:col>0</xdr:col>
      <xdr:colOff>323850</xdr:colOff>
      <xdr:row>4860</xdr:row>
      <xdr:rowOff>95250</xdr:rowOff>
    </xdr:to>
    <xdr:pic>
      <xdr:nvPicPr>
        <xdr:cNvPr id="3425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6898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4861</xdr:row>
      <xdr:rowOff>0</xdr:rowOff>
    </xdr:from>
    <xdr:to>
      <xdr:col>0</xdr:col>
      <xdr:colOff>323850</xdr:colOff>
      <xdr:row>4862</xdr:row>
      <xdr:rowOff>95250</xdr:rowOff>
    </xdr:to>
    <xdr:pic>
      <xdr:nvPicPr>
        <xdr:cNvPr id="3425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7222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4863</xdr:row>
      <xdr:rowOff>0</xdr:rowOff>
    </xdr:from>
    <xdr:to>
      <xdr:col>0</xdr:col>
      <xdr:colOff>323850</xdr:colOff>
      <xdr:row>4864</xdr:row>
      <xdr:rowOff>95250</xdr:rowOff>
    </xdr:to>
    <xdr:pic>
      <xdr:nvPicPr>
        <xdr:cNvPr id="3425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7546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4865</xdr:row>
      <xdr:rowOff>0</xdr:rowOff>
    </xdr:from>
    <xdr:to>
      <xdr:col>0</xdr:col>
      <xdr:colOff>323850</xdr:colOff>
      <xdr:row>4866</xdr:row>
      <xdr:rowOff>95250</xdr:rowOff>
    </xdr:to>
    <xdr:pic>
      <xdr:nvPicPr>
        <xdr:cNvPr id="3425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7869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4867</xdr:row>
      <xdr:rowOff>0</xdr:rowOff>
    </xdr:from>
    <xdr:to>
      <xdr:col>0</xdr:col>
      <xdr:colOff>323850</xdr:colOff>
      <xdr:row>4868</xdr:row>
      <xdr:rowOff>95250</xdr:rowOff>
    </xdr:to>
    <xdr:pic>
      <xdr:nvPicPr>
        <xdr:cNvPr id="34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8193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4869</xdr:row>
      <xdr:rowOff>0</xdr:rowOff>
    </xdr:from>
    <xdr:to>
      <xdr:col>0</xdr:col>
      <xdr:colOff>323850</xdr:colOff>
      <xdr:row>4870</xdr:row>
      <xdr:rowOff>95250</xdr:rowOff>
    </xdr:to>
    <xdr:pic>
      <xdr:nvPicPr>
        <xdr:cNvPr id="3425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8517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4871</xdr:row>
      <xdr:rowOff>0</xdr:rowOff>
    </xdr:from>
    <xdr:to>
      <xdr:col>0</xdr:col>
      <xdr:colOff>323850</xdr:colOff>
      <xdr:row>4872</xdr:row>
      <xdr:rowOff>95250</xdr:rowOff>
    </xdr:to>
    <xdr:pic>
      <xdr:nvPicPr>
        <xdr:cNvPr id="3425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8841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4873</xdr:row>
      <xdr:rowOff>0</xdr:rowOff>
    </xdr:from>
    <xdr:to>
      <xdr:col>0</xdr:col>
      <xdr:colOff>323850</xdr:colOff>
      <xdr:row>4874</xdr:row>
      <xdr:rowOff>95250</xdr:rowOff>
    </xdr:to>
    <xdr:pic>
      <xdr:nvPicPr>
        <xdr:cNvPr id="3425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9165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4875</xdr:row>
      <xdr:rowOff>0</xdr:rowOff>
    </xdr:from>
    <xdr:to>
      <xdr:col>0</xdr:col>
      <xdr:colOff>323850</xdr:colOff>
      <xdr:row>4876</xdr:row>
      <xdr:rowOff>95250</xdr:rowOff>
    </xdr:to>
    <xdr:pic>
      <xdr:nvPicPr>
        <xdr:cNvPr id="3425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9489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4877</xdr:row>
      <xdr:rowOff>0</xdr:rowOff>
    </xdr:from>
    <xdr:to>
      <xdr:col>0</xdr:col>
      <xdr:colOff>323850</xdr:colOff>
      <xdr:row>4878</xdr:row>
      <xdr:rowOff>95250</xdr:rowOff>
    </xdr:to>
    <xdr:pic>
      <xdr:nvPicPr>
        <xdr:cNvPr id="3425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89813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4879</xdr:row>
      <xdr:rowOff>0</xdr:rowOff>
    </xdr:from>
    <xdr:to>
      <xdr:col>0</xdr:col>
      <xdr:colOff>323850</xdr:colOff>
      <xdr:row>4880</xdr:row>
      <xdr:rowOff>95250</xdr:rowOff>
    </xdr:to>
    <xdr:pic>
      <xdr:nvPicPr>
        <xdr:cNvPr id="3425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0136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4881</xdr:row>
      <xdr:rowOff>0</xdr:rowOff>
    </xdr:from>
    <xdr:to>
      <xdr:col>0</xdr:col>
      <xdr:colOff>323850</xdr:colOff>
      <xdr:row>4882</xdr:row>
      <xdr:rowOff>95250</xdr:rowOff>
    </xdr:to>
    <xdr:pic>
      <xdr:nvPicPr>
        <xdr:cNvPr id="3425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0460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4883</xdr:row>
      <xdr:rowOff>0</xdr:rowOff>
    </xdr:from>
    <xdr:to>
      <xdr:col>0</xdr:col>
      <xdr:colOff>323850</xdr:colOff>
      <xdr:row>4884</xdr:row>
      <xdr:rowOff>95250</xdr:rowOff>
    </xdr:to>
    <xdr:pic>
      <xdr:nvPicPr>
        <xdr:cNvPr id="3425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0784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4885</xdr:row>
      <xdr:rowOff>0</xdr:rowOff>
    </xdr:from>
    <xdr:to>
      <xdr:col>0</xdr:col>
      <xdr:colOff>323850</xdr:colOff>
      <xdr:row>4886</xdr:row>
      <xdr:rowOff>95250</xdr:rowOff>
    </xdr:to>
    <xdr:pic>
      <xdr:nvPicPr>
        <xdr:cNvPr id="3425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1108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4887</xdr:row>
      <xdr:rowOff>0</xdr:rowOff>
    </xdr:from>
    <xdr:to>
      <xdr:col>0</xdr:col>
      <xdr:colOff>323850</xdr:colOff>
      <xdr:row>4888</xdr:row>
      <xdr:rowOff>95250</xdr:rowOff>
    </xdr:to>
    <xdr:pic>
      <xdr:nvPicPr>
        <xdr:cNvPr id="3425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1432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4889</xdr:row>
      <xdr:rowOff>0</xdr:rowOff>
    </xdr:from>
    <xdr:to>
      <xdr:col>0</xdr:col>
      <xdr:colOff>323850</xdr:colOff>
      <xdr:row>4890</xdr:row>
      <xdr:rowOff>95250</xdr:rowOff>
    </xdr:to>
    <xdr:pic>
      <xdr:nvPicPr>
        <xdr:cNvPr id="3425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1756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4891</xdr:row>
      <xdr:rowOff>0</xdr:rowOff>
    </xdr:from>
    <xdr:to>
      <xdr:col>0</xdr:col>
      <xdr:colOff>323850</xdr:colOff>
      <xdr:row>4892</xdr:row>
      <xdr:rowOff>95250</xdr:rowOff>
    </xdr:to>
    <xdr:pic>
      <xdr:nvPicPr>
        <xdr:cNvPr id="3425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2079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4893</xdr:row>
      <xdr:rowOff>0</xdr:rowOff>
    </xdr:from>
    <xdr:to>
      <xdr:col>0</xdr:col>
      <xdr:colOff>323850</xdr:colOff>
      <xdr:row>4894</xdr:row>
      <xdr:rowOff>95250</xdr:rowOff>
    </xdr:to>
    <xdr:pic>
      <xdr:nvPicPr>
        <xdr:cNvPr id="3425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2403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4895</xdr:row>
      <xdr:rowOff>0</xdr:rowOff>
    </xdr:from>
    <xdr:to>
      <xdr:col>0</xdr:col>
      <xdr:colOff>323850</xdr:colOff>
      <xdr:row>4896</xdr:row>
      <xdr:rowOff>95250</xdr:rowOff>
    </xdr:to>
    <xdr:pic>
      <xdr:nvPicPr>
        <xdr:cNvPr id="342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2727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4897</xdr:row>
      <xdr:rowOff>0</xdr:rowOff>
    </xdr:from>
    <xdr:to>
      <xdr:col>0</xdr:col>
      <xdr:colOff>323850</xdr:colOff>
      <xdr:row>4898</xdr:row>
      <xdr:rowOff>95250</xdr:rowOff>
    </xdr:to>
    <xdr:pic>
      <xdr:nvPicPr>
        <xdr:cNvPr id="3425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3051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4899</xdr:row>
      <xdr:rowOff>0</xdr:rowOff>
    </xdr:from>
    <xdr:to>
      <xdr:col>0</xdr:col>
      <xdr:colOff>323850</xdr:colOff>
      <xdr:row>4900</xdr:row>
      <xdr:rowOff>95250</xdr:rowOff>
    </xdr:to>
    <xdr:pic>
      <xdr:nvPicPr>
        <xdr:cNvPr id="3425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3375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4901</xdr:row>
      <xdr:rowOff>0</xdr:rowOff>
    </xdr:from>
    <xdr:to>
      <xdr:col>0</xdr:col>
      <xdr:colOff>323850</xdr:colOff>
      <xdr:row>4902</xdr:row>
      <xdr:rowOff>95250</xdr:rowOff>
    </xdr:to>
    <xdr:pic>
      <xdr:nvPicPr>
        <xdr:cNvPr id="3425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3699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4903</xdr:row>
      <xdr:rowOff>0</xdr:rowOff>
    </xdr:from>
    <xdr:to>
      <xdr:col>0</xdr:col>
      <xdr:colOff>323850</xdr:colOff>
      <xdr:row>4904</xdr:row>
      <xdr:rowOff>95250</xdr:rowOff>
    </xdr:to>
    <xdr:pic>
      <xdr:nvPicPr>
        <xdr:cNvPr id="3425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4023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4905</xdr:row>
      <xdr:rowOff>0</xdr:rowOff>
    </xdr:from>
    <xdr:to>
      <xdr:col>0</xdr:col>
      <xdr:colOff>323850</xdr:colOff>
      <xdr:row>4906</xdr:row>
      <xdr:rowOff>95250</xdr:rowOff>
    </xdr:to>
    <xdr:pic>
      <xdr:nvPicPr>
        <xdr:cNvPr id="3425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4346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4907</xdr:row>
      <xdr:rowOff>0</xdr:rowOff>
    </xdr:from>
    <xdr:to>
      <xdr:col>0</xdr:col>
      <xdr:colOff>323850</xdr:colOff>
      <xdr:row>4908</xdr:row>
      <xdr:rowOff>95250</xdr:rowOff>
    </xdr:to>
    <xdr:pic>
      <xdr:nvPicPr>
        <xdr:cNvPr id="342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4670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4909</xdr:row>
      <xdr:rowOff>0</xdr:rowOff>
    </xdr:from>
    <xdr:to>
      <xdr:col>0</xdr:col>
      <xdr:colOff>323850</xdr:colOff>
      <xdr:row>4910</xdr:row>
      <xdr:rowOff>95250</xdr:rowOff>
    </xdr:to>
    <xdr:pic>
      <xdr:nvPicPr>
        <xdr:cNvPr id="3425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4994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4911</xdr:row>
      <xdr:rowOff>0</xdr:rowOff>
    </xdr:from>
    <xdr:to>
      <xdr:col>0</xdr:col>
      <xdr:colOff>323850</xdr:colOff>
      <xdr:row>4912</xdr:row>
      <xdr:rowOff>95250</xdr:rowOff>
    </xdr:to>
    <xdr:pic>
      <xdr:nvPicPr>
        <xdr:cNvPr id="3425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5318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4913</xdr:row>
      <xdr:rowOff>0</xdr:rowOff>
    </xdr:from>
    <xdr:to>
      <xdr:col>0</xdr:col>
      <xdr:colOff>323850</xdr:colOff>
      <xdr:row>4914</xdr:row>
      <xdr:rowOff>95250</xdr:rowOff>
    </xdr:to>
    <xdr:pic>
      <xdr:nvPicPr>
        <xdr:cNvPr id="3425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5642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4915</xdr:row>
      <xdr:rowOff>0</xdr:rowOff>
    </xdr:from>
    <xdr:to>
      <xdr:col>0</xdr:col>
      <xdr:colOff>323850</xdr:colOff>
      <xdr:row>4916</xdr:row>
      <xdr:rowOff>95250</xdr:rowOff>
    </xdr:to>
    <xdr:pic>
      <xdr:nvPicPr>
        <xdr:cNvPr id="3425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5966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4917</xdr:row>
      <xdr:rowOff>0</xdr:rowOff>
    </xdr:from>
    <xdr:to>
      <xdr:col>0</xdr:col>
      <xdr:colOff>323850</xdr:colOff>
      <xdr:row>4918</xdr:row>
      <xdr:rowOff>95250</xdr:rowOff>
    </xdr:to>
    <xdr:pic>
      <xdr:nvPicPr>
        <xdr:cNvPr id="3425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6290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4919</xdr:row>
      <xdr:rowOff>0</xdr:rowOff>
    </xdr:from>
    <xdr:to>
      <xdr:col>0</xdr:col>
      <xdr:colOff>323850</xdr:colOff>
      <xdr:row>4920</xdr:row>
      <xdr:rowOff>95250</xdr:rowOff>
    </xdr:to>
    <xdr:pic>
      <xdr:nvPicPr>
        <xdr:cNvPr id="3425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6613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4921</xdr:row>
      <xdr:rowOff>0</xdr:rowOff>
    </xdr:from>
    <xdr:to>
      <xdr:col>0</xdr:col>
      <xdr:colOff>323850</xdr:colOff>
      <xdr:row>4922</xdr:row>
      <xdr:rowOff>95250</xdr:rowOff>
    </xdr:to>
    <xdr:pic>
      <xdr:nvPicPr>
        <xdr:cNvPr id="3425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6937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4923</xdr:row>
      <xdr:rowOff>0</xdr:rowOff>
    </xdr:from>
    <xdr:to>
      <xdr:col>0</xdr:col>
      <xdr:colOff>323850</xdr:colOff>
      <xdr:row>4924</xdr:row>
      <xdr:rowOff>95250</xdr:rowOff>
    </xdr:to>
    <xdr:pic>
      <xdr:nvPicPr>
        <xdr:cNvPr id="3425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7261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4925</xdr:row>
      <xdr:rowOff>0</xdr:rowOff>
    </xdr:from>
    <xdr:to>
      <xdr:col>0</xdr:col>
      <xdr:colOff>323850</xdr:colOff>
      <xdr:row>4926</xdr:row>
      <xdr:rowOff>95250</xdr:rowOff>
    </xdr:to>
    <xdr:pic>
      <xdr:nvPicPr>
        <xdr:cNvPr id="3425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7585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4927</xdr:row>
      <xdr:rowOff>0</xdr:rowOff>
    </xdr:from>
    <xdr:to>
      <xdr:col>0</xdr:col>
      <xdr:colOff>323850</xdr:colOff>
      <xdr:row>4928</xdr:row>
      <xdr:rowOff>95250</xdr:rowOff>
    </xdr:to>
    <xdr:pic>
      <xdr:nvPicPr>
        <xdr:cNvPr id="3425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7909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4929</xdr:row>
      <xdr:rowOff>0</xdr:rowOff>
    </xdr:from>
    <xdr:to>
      <xdr:col>0</xdr:col>
      <xdr:colOff>323850</xdr:colOff>
      <xdr:row>4930</xdr:row>
      <xdr:rowOff>95250</xdr:rowOff>
    </xdr:to>
    <xdr:pic>
      <xdr:nvPicPr>
        <xdr:cNvPr id="3425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8233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4931</xdr:row>
      <xdr:rowOff>0</xdr:rowOff>
    </xdr:from>
    <xdr:to>
      <xdr:col>0</xdr:col>
      <xdr:colOff>323850</xdr:colOff>
      <xdr:row>4932</xdr:row>
      <xdr:rowOff>95250</xdr:rowOff>
    </xdr:to>
    <xdr:pic>
      <xdr:nvPicPr>
        <xdr:cNvPr id="3425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8556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4933</xdr:row>
      <xdr:rowOff>0</xdr:rowOff>
    </xdr:from>
    <xdr:to>
      <xdr:col>0</xdr:col>
      <xdr:colOff>323850</xdr:colOff>
      <xdr:row>4934</xdr:row>
      <xdr:rowOff>95250</xdr:rowOff>
    </xdr:to>
    <xdr:pic>
      <xdr:nvPicPr>
        <xdr:cNvPr id="3425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8880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4935</xdr:row>
      <xdr:rowOff>0</xdr:rowOff>
    </xdr:from>
    <xdr:to>
      <xdr:col>0</xdr:col>
      <xdr:colOff>323850</xdr:colOff>
      <xdr:row>4936</xdr:row>
      <xdr:rowOff>95250</xdr:rowOff>
    </xdr:to>
    <xdr:pic>
      <xdr:nvPicPr>
        <xdr:cNvPr id="3425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9204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4937</xdr:row>
      <xdr:rowOff>0</xdr:rowOff>
    </xdr:from>
    <xdr:to>
      <xdr:col>0</xdr:col>
      <xdr:colOff>323850</xdr:colOff>
      <xdr:row>4938</xdr:row>
      <xdr:rowOff>95250</xdr:rowOff>
    </xdr:to>
    <xdr:pic>
      <xdr:nvPicPr>
        <xdr:cNvPr id="3425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9528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4939</xdr:row>
      <xdr:rowOff>0</xdr:rowOff>
    </xdr:from>
    <xdr:to>
      <xdr:col>0</xdr:col>
      <xdr:colOff>323850</xdr:colOff>
      <xdr:row>4940</xdr:row>
      <xdr:rowOff>95250</xdr:rowOff>
    </xdr:to>
    <xdr:pic>
      <xdr:nvPicPr>
        <xdr:cNvPr id="3425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99852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4941</xdr:row>
      <xdr:rowOff>0</xdr:rowOff>
    </xdr:from>
    <xdr:to>
      <xdr:col>0</xdr:col>
      <xdr:colOff>323850</xdr:colOff>
      <xdr:row>4942</xdr:row>
      <xdr:rowOff>95250</xdr:rowOff>
    </xdr:to>
    <xdr:pic>
      <xdr:nvPicPr>
        <xdr:cNvPr id="342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0176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4943</xdr:row>
      <xdr:rowOff>0</xdr:rowOff>
    </xdr:from>
    <xdr:to>
      <xdr:col>0</xdr:col>
      <xdr:colOff>323850</xdr:colOff>
      <xdr:row>4944</xdr:row>
      <xdr:rowOff>95250</xdr:rowOff>
    </xdr:to>
    <xdr:pic>
      <xdr:nvPicPr>
        <xdr:cNvPr id="3425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0500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4945</xdr:row>
      <xdr:rowOff>0</xdr:rowOff>
    </xdr:from>
    <xdr:to>
      <xdr:col>0</xdr:col>
      <xdr:colOff>323850</xdr:colOff>
      <xdr:row>4946</xdr:row>
      <xdr:rowOff>95250</xdr:rowOff>
    </xdr:to>
    <xdr:pic>
      <xdr:nvPicPr>
        <xdr:cNvPr id="3425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0823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4947</xdr:row>
      <xdr:rowOff>0</xdr:rowOff>
    </xdr:from>
    <xdr:to>
      <xdr:col>0</xdr:col>
      <xdr:colOff>323850</xdr:colOff>
      <xdr:row>4948</xdr:row>
      <xdr:rowOff>95250</xdr:rowOff>
    </xdr:to>
    <xdr:pic>
      <xdr:nvPicPr>
        <xdr:cNvPr id="342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1147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4949</xdr:row>
      <xdr:rowOff>0</xdr:rowOff>
    </xdr:from>
    <xdr:to>
      <xdr:col>0</xdr:col>
      <xdr:colOff>323850</xdr:colOff>
      <xdr:row>4950</xdr:row>
      <xdr:rowOff>95250</xdr:rowOff>
    </xdr:to>
    <xdr:pic>
      <xdr:nvPicPr>
        <xdr:cNvPr id="3425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1471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4951</xdr:row>
      <xdr:rowOff>0</xdr:rowOff>
    </xdr:from>
    <xdr:to>
      <xdr:col>0</xdr:col>
      <xdr:colOff>323850</xdr:colOff>
      <xdr:row>4952</xdr:row>
      <xdr:rowOff>95250</xdr:rowOff>
    </xdr:to>
    <xdr:pic>
      <xdr:nvPicPr>
        <xdr:cNvPr id="3425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1795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4953</xdr:row>
      <xdr:rowOff>0</xdr:rowOff>
    </xdr:from>
    <xdr:to>
      <xdr:col>0</xdr:col>
      <xdr:colOff>323850</xdr:colOff>
      <xdr:row>4954</xdr:row>
      <xdr:rowOff>95250</xdr:rowOff>
    </xdr:to>
    <xdr:pic>
      <xdr:nvPicPr>
        <xdr:cNvPr id="3425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2119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4955</xdr:row>
      <xdr:rowOff>0</xdr:rowOff>
    </xdr:from>
    <xdr:to>
      <xdr:col>0</xdr:col>
      <xdr:colOff>323850</xdr:colOff>
      <xdr:row>4956</xdr:row>
      <xdr:rowOff>95250</xdr:rowOff>
    </xdr:to>
    <xdr:pic>
      <xdr:nvPicPr>
        <xdr:cNvPr id="3425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2443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4957</xdr:row>
      <xdr:rowOff>0</xdr:rowOff>
    </xdr:from>
    <xdr:to>
      <xdr:col>0</xdr:col>
      <xdr:colOff>323850</xdr:colOff>
      <xdr:row>4958</xdr:row>
      <xdr:rowOff>95250</xdr:rowOff>
    </xdr:to>
    <xdr:pic>
      <xdr:nvPicPr>
        <xdr:cNvPr id="3425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2767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4959</xdr:row>
      <xdr:rowOff>0</xdr:rowOff>
    </xdr:from>
    <xdr:to>
      <xdr:col>0</xdr:col>
      <xdr:colOff>323850</xdr:colOff>
      <xdr:row>4960</xdr:row>
      <xdr:rowOff>95250</xdr:rowOff>
    </xdr:to>
    <xdr:pic>
      <xdr:nvPicPr>
        <xdr:cNvPr id="3425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3090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4961</xdr:row>
      <xdr:rowOff>0</xdr:rowOff>
    </xdr:from>
    <xdr:to>
      <xdr:col>0</xdr:col>
      <xdr:colOff>323850</xdr:colOff>
      <xdr:row>4962</xdr:row>
      <xdr:rowOff>95250</xdr:rowOff>
    </xdr:to>
    <xdr:pic>
      <xdr:nvPicPr>
        <xdr:cNvPr id="3425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3414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4963</xdr:row>
      <xdr:rowOff>0</xdr:rowOff>
    </xdr:from>
    <xdr:to>
      <xdr:col>0</xdr:col>
      <xdr:colOff>323850</xdr:colOff>
      <xdr:row>4964</xdr:row>
      <xdr:rowOff>95250</xdr:rowOff>
    </xdr:to>
    <xdr:pic>
      <xdr:nvPicPr>
        <xdr:cNvPr id="3425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3738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4965</xdr:row>
      <xdr:rowOff>0</xdr:rowOff>
    </xdr:from>
    <xdr:to>
      <xdr:col>0</xdr:col>
      <xdr:colOff>323850</xdr:colOff>
      <xdr:row>4966</xdr:row>
      <xdr:rowOff>95250</xdr:rowOff>
    </xdr:to>
    <xdr:pic>
      <xdr:nvPicPr>
        <xdr:cNvPr id="3425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4062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4967</xdr:row>
      <xdr:rowOff>0</xdr:rowOff>
    </xdr:from>
    <xdr:to>
      <xdr:col>0</xdr:col>
      <xdr:colOff>323850</xdr:colOff>
      <xdr:row>4968</xdr:row>
      <xdr:rowOff>95250</xdr:rowOff>
    </xdr:to>
    <xdr:pic>
      <xdr:nvPicPr>
        <xdr:cNvPr id="3425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4386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4969</xdr:row>
      <xdr:rowOff>0</xdr:rowOff>
    </xdr:from>
    <xdr:to>
      <xdr:col>0</xdr:col>
      <xdr:colOff>323850</xdr:colOff>
      <xdr:row>4970</xdr:row>
      <xdr:rowOff>95250</xdr:rowOff>
    </xdr:to>
    <xdr:pic>
      <xdr:nvPicPr>
        <xdr:cNvPr id="3425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4710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4971</xdr:row>
      <xdr:rowOff>0</xdr:rowOff>
    </xdr:from>
    <xdr:to>
      <xdr:col>0</xdr:col>
      <xdr:colOff>323850</xdr:colOff>
      <xdr:row>4972</xdr:row>
      <xdr:rowOff>95250</xdr:rowOff>
    </xdr:to>
    <xdr:pic>
      <xdr:nvPicPr>
        <xdr:cNvPr id="3426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5033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4973</xdr:row>
      <xdr:rowOff>0</xdr:rowOff>
    </xdr:from>
    <xdr:to>
      <xdr:col>0</xdr:col>
      <xdr:colOff>323850</xdr:colOff>
      <xdr:row>4974</xdr:row>
      <xdr:rowOff>95250</xdr:rowOff>
    </xdr:to>
    <xdr:pic>
      <xdr:nvPicPr>
        <xdr:cNvPr id="3426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5357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4975</xdr:row>
      <xdr:rowOff>0</xdr:rowOff>
    </xdr:from>
    <xdr:to>
      <xdr:col>0</xdr:col>
      <xdr:colOff>323850</xdr:colOff>
      <xdr:row>4976</xdr:row>
      <xdr:rowOff>95250</xdr:rowOff>
    </xdr:to>
    <xdr:pic>
      <xdr:nvPicPr>
        <xdr:cNvPr id="3426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5681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4977</xdr:row>
      <xdr:rowOff>0</xdr:rowOff>
    </xdr:from>
    <xdr:to>
      <xdr:col>0</xdr:col>
      <xdr:colOff>323850</xdr:colOff>
      <xdr:row>4978</xdr:row>
      <xdr:rowOff>95250</xdr:rowOff>
    </xdr:to>
    <xdr:pic>
      <xdr:nvPicPr>
        <xdr:cNvPr id="3426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6005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4979</xdr:row>
      <xdr:rowOff>0</xdr:rowOff>
    </xdr:from>
    <xdr:to>
      <xdr:col>0</xdr:col>
      <xdr:colOff>323850</xdr:colOff>
      <xdr:row>4980</xdr:row>
      <xdr:rowOff>95250</xdr:rowOff>
    </xdr:to>
    <xdr:pic>
      <xdr:nvPicPr>
        <xdr:cNvPr id="3426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6329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4981</xdr:row>
      <xdr:rowOff>0</xdr:rowOff>
    </xdr:from>
    <xdr:to>
      <xdr:col>0</xdr:col>
      <xdr:colOff>323850</xdr:colOff>
      <xdr:row>4982</xdr:row>
      <xdr:rowOff>95250</xdr:rowOff>
    </xdr:to>
    <xdr:pic>
      <xdr:nvPicPr>
        <xdr:cNvPr id="3426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6653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4983</xdr:row>
      <xdr:rowOff>0</xdr:rowOff>
    </xdr:from>
    <xdr:to>
      <xdr:col>0</xdr:col>
      <xdr:colOff>323850</xdr:colOff>
      <xdr:row>4984</xdr:row>
      <xdr:rowOff>95250</xdr:rowOff>
    </xdr:to>
    <xdr:pic>
      <xdr:nvPicPr>
        <xdr:cNvPr id="3426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6977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4985</xdr:row>
      <xdr:rowOff>0</xdr:rowOff>
    </xdr:from>
    <xdr:to>
      <xdr:col>0</xdr:col>
      <xdr:colOff>323850</xdr:colOff>
      <xdr:row>4986</xdr:row>
      <xdr:rowOff>95250</xdr:rowOff>
    </xdr:to>
    <xdr:pic>
      <xdr:nvPicPr>
        <xdr:cNvPr id="3426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7300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4987</xdr:row>
      <xdr:rowOff>0</xdr:rowOff>
    </xdr:from>
    <xdr:to>
      <xdr:col>0</xdr:col>
      <xdr:colOff>323850</xdr:colOff>
      <xdr:row>4988</xdr:row>
      <xdr:rowOff>95250</xdr:rowOff>
    </xdr:to>
    <xdr:pic>
      <xdr:nvPicPr>
        <xdr:cNvPr id="3426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7624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4989</xdr:row>
      <xdr:rowOff>0</xdr:rowOff>
    </xdr:from>
    <xdr:to>
      <xdr:col>0</xdr:col>
      <xdr:colOff>323850</xdr:colOff>
      <xdr:row>4990</xdr:row>
      <xdr:rowOff>95250</xdr:rowOff>
    </xdr:to>
    <xdr:pic>
      <xdr:nvPicPr>
        <xdr:cNvPr id="3426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7948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4991</xdr:row>
      <xdr:rowOff>0</xdr:rowOff>
    </xdr:from>
    <xdr:to>
      <xdr:col>0</xdr:col>
      <xdr:colOff>323850</xdr:colOff>
      <xdr:row>4992</xdr:row>
      <xdr:rowOff>95250</xdr:rowOff>
    </xdr:to>
    <xdr:pic>
      <xdr:nvPicPr>
        <xdr:cNvPr id="3426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8272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4993</xdr:row>
      <xdr:rowOff>0</xdr:rowOff>
    </xdr:from>
    <xdr:to>
      <xdr:col>0</xdr:col>
      <xdr:colOff>323850</xdr:colOff>
      <xdr:row>4994</xdr:row>
      <xdr:rowOff>95250</xdr:rowOff>
    </xdr:to>
    <xdr:pic>
      <xdr:nvPicPr>
        <xdr:cNvPr id="3426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8596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4995</xdr:row>
      <xdr:rowOff>0</xdr:rowOff>
    </xdr:from>
    <xdr:to>
      <xdr:col>0</xdr:col>
      <xdr:colOff>323850</xdr:colOff>
      <xdr:row>4996</xdr:row>
      <xdr:rowOff>95250</xdr:rowOff>
    </xdr:to>
    <xdr:pic>
      <xdr:nvPicPr>
        <xdr:cNvPr id="3426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8920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4997</xdr:row>
      <xdr:rowOff>0</xdr:rowOff>
    </xdr:from>
    <xdr:to>
      <xdr:col>0</xdr:col>
      <xdr:colOff>323850</xdr:colOff>
      <xdr:row>4998</xdr:row>
      <xdr:rowOff>95250</xdr:rowOff>
    </xdr:to>
    <xdr:pic>
      <xdr:nvPicPr>
        <xdr:cNvPr id="3426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9244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4999</xdr:row>
      <xdr:rowOff>0</xdr:rowOff>
    </xdr:from>
    <xdr:to>
      <xdr:col>0</xdr:col>
      <xdr:colOff>323850</xdr:colOff>
      <xdr:row>5000</xdr:row>
      <xdr:rowOff>95250</xdr:rowOff>
    </xdr:to>
    <xdr:pic>
      <xdr:nvPicPr>
        <xdr:cNvPr id="3426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9567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5001</xdr:row>
      <xdr:rowOff>0</xdr:rowOff>
    </xdr:from>
    <xdr:to>
      <xdr:col>0</xdr:col>
      <xdr:colOff>323850</xdr:colOff>
      <xdr:row>5002</xdr:row>
      <xdr:rowOff>95250</xdr:rowOff>
    </xdr:to>
    <xdr:pic>
      <xdr:nvPicPr>
        <xdr:cNvPr id="3426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09891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5003</xdr:row>
      <xdr:rowOff>0</xdr:rowOff>
    </xdr:from>
    <xdr:to>
      <xdr:col>0</xdr:col>
      <xdr:colOff>323850</xdr:colOff>
      <xdr:row>5004</xdr:row>
      <xdr:rowOff>95250</xdr:rowOff>
    </xdr:to>
    <xdr:pic>
      <xdr:nvPicPr>
        <xdr:cNvPr id="3426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0215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5005</xdr:row>
      <xdr:rowOff>0</xdr:rowOff>
    </xdr:from>
    <xdr:to>
      <xdr:col>0</xdr:col>
      <xdr:colOff>323850</xdr:colOff>
      <xdr:row>5006</xdr:row>
      <xdr:rowOff>95250</xdr:rowOff>
    </xdr:to>
    <xdr:pic>
      <xdr:nvPicPr>
        <xdr:cNvPr id="3426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0539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5007</xdr:row>
      <xdr:rowOff>0</xdr:rowOff>
    </xdr:from>
    <xdr:to>
      <xdr:col>0</xdr:col>
      <xdr:colOff>323850</xdr:colOff>
      <xdr:row>5008</xdr:row>
      <xdr:rowOff>95250</xdr:rowOff>
    </xdr:to>
    <xdr:pic>
      <xdr:nvPicPr>
        <xdr:cNvPr id="3426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0863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5009</xdr:row>
      <xdr:rowOff>0</xdr:rowOff>
    </xdr:from>
    <xdr:to>
      <xdr:col>0</xdr:col>
      <xdr:colOff>323850</xdr:colOff>
      <xdr:row>5010</xdr:row>
      <xdr:rowOff>95250</xdr:rowOff>
    </xdr:to>
    <xdr:pic>
      <xdr:nvPicPr>
        <xdr:cNvPr id="3426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1187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5011</xdr:row>
      <xdr:rowOff>0</xdr:rowOff>
    </xdr:from>
    <xdr:to>
      <xdr:col>0</xdr:col>
      <xdr:colOff>323850</xdr:colOff>
      <xdr:row>5012</xdr:row>
      <xdr:rowOff>95250</xdr:rowOff>
    </xdr:to>
    <xdr:pic>
      <xdr:nvPicPr>
        <xdr:cNvPr id="3426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1510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5013</xdr:row>
      <xdr:rowOff>0</xdr:rowOff>
    </xdr:from>
    <xdr:to>
      <xdr:col>0</xdr:col>
      <xdr:colOff>323850</xdr:colOff>
      <xdr:row>5014</xdr:row>
      <xdr:rowOff>95250</xdr:rowOff>
    </xdr:to>
    <xdr:pic>
      <xdr:nvPicPr>
        <xdr:cNvPr id="3426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1834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5015</xdr:row>
      <xdr:rowOff>0</xdr:rowOff>
    </xdr:from>
    <xdr:to>
      <xdr:col>0</xdr:col>
      <xdr:colOff>323850</xdr:colOff>
      <xdr:row>5016</xdr:row>
      <xdr:rowOff>95250</xdr:rowOff>
    </xdr:to>
    <xdr:pic>
      <xdr:nvPicPr>
        <xdr:cNvPr id="3426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2158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5028</xdr:row>
      <xdr:rowOff>0</xdr:rowOff>
    </xdr:from>
    <xdr:to>
      <xdr:col>0</xdr:col>
      <xdr:colOff>323850</xdr:colOff>
      <xdr:row>5029</xdr:row>
      <xdr:rowOff>95250</xdr:rowOff>
    </xdr:to>
    <xdr:pic>
      <xdr:nvPicPr>
        <xdr:cNvPr id="3426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4263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5030</xdr:row>
      <xdr:rowOff>0</xdr:rowOff>
    </xdr:from>
    <xdr:to>
      <xdr:col>0</xdr:col>
      <xdr:colOff>323850</xdr:colOff>
      <xdr:row>5031</xdr:row>
      <xdr:rowOff>95250</xdr:rowOff>
    </xdr:to>
    <xdr:pic>
      <xdr:nvPicPr>
        <xdr:cNvPr id="3426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4587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5032</xdr:row>
      <xdr:rowOff>0</xdr:rowOff>
    </xdr:from>
    <xdr:to>
      <xdr:col>0</xdr:col>
      <xdr:colOff>323850</xdr:colOff>
      <xdr:row>5033</xdr:row>
      <xdr:rowOff>95250</xdr:rowOff>
    </xdr:to>
    <xdr:pic>
      <xdr:nvPicPr>
        <xdr:cNvPr id="3426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4911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5034</xdr:row>
      <xdr:rowOff>0</xdr:rowOff>
    </xdr:from>
    <xdr:to>
      <xdr:col>0</xdr:col>
      <xdr:colOff>323850</xdr:colOff>
      <xdr:row>5035</xdr:row>
      <xdr:rowOff>95250</xdr:rowOff>
    </xdr:to>
    <xdr:pic>
      <xdr:nvPicPr>
        <xdr:cNvPr id="3426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5235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5036</xdr:row>
      <xdr:rowOff>0</xdr:rowOff>
    </xdr:from>
    <xdr:to>
      <xdr:col>0</xdr:col>
      <xdr:colOff>323850</xdr:colOff>
      <xdr:row>5037</xdr:row>
      <xdr:rowOff>95250</xdr:rowOff>
    </xdr:to>
    <xdr:pic>
      <xdr:nvPicPr>
        <xdr:cNvPr id="3426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5559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5038</xdr:row>
      <xdr:rowOff>0</xdr:rowOff>
    </xdr:from>
    <xdr:to>
      <xdr:col>0</xdr:col>
      <xdr:colOff>323850</xdr:colOff>
      <xdr:row>5039</xdr:row>
      <xdr:rowOff>95250</xdr:rowOff>
    </xdr:to>
    <xdr:pic>
      <xdr:nvPicPr>
        <xdr:cNvPr id="3426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5882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5040</xdr:row>
      <xdr:rowOff>0</xdr:rowOff>
    </xdr:from>
    <xdr:to>
      <xdr:col>0</xdr:col>
      <xdr:colOff>323850</xdr:colOff>
      <xdr:row>5041</xdr:row>
      <xdr:rowOff>95250</xdr:rowOff>
    </xdr:to>
    <xdr:pic>
      <xdr:nvPicPr>
        <xdr:cNvPr id="3426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6206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5042</xdr:row>
      <xdr:rowOff>0</xdr:rowOff>
    </xdr:from>
    <xdr:to>
      <xdr:col>0</xdr:col>
      <xdr:colOff>323850</xdr:colOff>
      <xdr:row>5043</xdr:row>
      <xdr:rowOff>95250</xdr:rowOff>
    </xdr:to>
    <xdr:pic>
      <xdr:nvPicPr>
        <xdr:cNvPr id="3426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6530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5044</xdr:row>
      <xdr:rowOff>0</xdr:rowOff>
    </xdr:from>
    <xdr:to>
      <xdr:col>0</xdr:col>
      <xdr:colOff>323850</xdr:colOff>
      <xdr:row>5045</xdr:row>
      <xdr:rowOff>95250</xdr:rowOff>
    </xdr:to>
    <xdr:pic>
      <xdr:nvPicPr>
        <xdr:cNvPr id="342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6854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5046</xdr:row>
      <xdr:rowOff>0</xdr:rowOff>
    </xdr:from>
    <xdr:to>
      <xdr:col>0</xdr:col>
      <xdr:colOff>323850</xdr:colOff>
      <xdr:row>5047</xdr:row>
      <xdr:rowOff>95250</xdr:rowOff>
    </xdr:to>
    <xdr:pic>
      <xdr:nvPicPr>
        <xdr:cNvPr id="3426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7178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5048</xdr:row>
      <xdr:rowOff>0</xdr:rowOff>
    </xdr:from>
    <xdr:to>
      <xdr:col>0</xdr:col>
      <xdr:colOff>323850</xdr:colOff>
      <xdr:row>5049</xdr:row>
      <xdr:rowOff>95250</xdr:rowOff>
    </xdr:to>
    <xdr:pic>
      <xdr:nvPicPr>
        <xdr:cNvPr id="3426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7502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5050</xdr:row>
      <xdr:rowOff>0</xdr:rowOff>
    </xdr:from>
    <xdr:to>
      <xdr:col>0</xdr:col>
      <xdr:colOff>323850</xdr:colOff>
      <xdr:row>5051</xdr:row>
      <xdr:rowOff>95250</xdr:rowOff>
    </xdr:to>
    <xdr:pic>
      <xdr:nvPicPr>
        <xdr:cNvPr id="342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7826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5052</xdr:row>
      <xdr:rowOff>0</xdr:rowOff>
    </xdr:from>
    <xdr:to>
      <xdr:col>0</xdr:col>
      <xdr:colOff>323850</xdr:colOff>
      <xdr:row>5053</xdr:row>
      <xdr:rowOff>95250</xdr:rowOff>
    </xdr:to>
    <xdr:pic>
      <xdr:nvPicPr>
        <xdr:cNvPr id="3426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18149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5065</xdr:row>
      <xdr:rowOff>0</xdr:rowOff>
    </xdr:from>
    <xdr:to>
      <xdr:col>0</xdr:col>
      <xdr:colOff>323850</xdr:colOff>
      <xdr:row>5066</xdr:row>
      <xdr:rowOff>95250</xdr:rowOff>
    </xdr:to>
    <xdr:pic>
      <xdr:nvPicPr>
        <xdr:cNvPr id="3426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0254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5067</xdr:row>
      <xdr:rowOff>0</xdr:rowOff>
    </xdr:from>
    <xdr:to>
      <xdr:col>0</xdr:col>
      <xdr:colOff>323850</xdr:colOff>
      <xdr:row>5068</xdr:row>
      <xdr:rowOff>95250</xdr:rowOff>
    </xdr:to>
    <xdr:pic>
      <xdr:nvPicPr>
        <xdr:cNvPr id="3426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0578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5069</xdr:row>
      <xdr:rowOff>0</xdr:rowOff>
    </xdr:from>
    <xdr:to>
      <xdr:col>0</xdr:col>
      <xdr:colOff>323850</xdr:colOff>
      <xdr:row>5070</xdr:row>
      <xdr:rowOff>95250</xdr:rowOff>
    </xdr:to>
    <xdr:pic>
      <xdr:nvPicPr>
        <xdr:cNvPr id="3426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0902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5071</xdr:row>
      <xdr:rowOff>0</xdr:rowOff>
    </xdr:from>
    <xdr:to>
      <xdr:col>0</xdr:col>
      <xdr:colOff>323850</xdr:colOff>
      <xdr:row>5072</xdr:row>
      <xdr:rowOff>95250</xdr:rowOff>
    </xdr:to>
    <xdr:pic>
      <xdr:nvPicPr>
        <xdr:cNvPr id="3426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1226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5073</xdr:row>
      <xdr:rowOff>0</xdr:rowOff>
    </xdr:from>
    <xdr:to>
      <xdr:col>0</xdr:col>
      <xdr:colOff>323850</xdr:colOff>
      <xdr:row>5074</xdr:row>
      <xdr:rowOff>95250</xdr:rowOff>
    </xdr:to>
    <xdr:pic>
      <xdr:nvPicPr>
        <xdr:cNvPr id="3426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1550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5075</xdr:row>
      <xdr:rowOff>0</xdr:rowOff>
    </xdr:from>
    <xdr:to>
      <xdr:col>0</xdr:col>
      <xdr:colOff>323850</xdr:colOff>
      <xdr:row>5076</xdr:row>
      <xdr:rowOff>95250</xdr:rowOff>
    </xdr:to>
    <xdr:pic>
      <xdr:nvPicPr>
        <xdr:cNvPr id="3426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1874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5077</xdr:row>
      <xdr:rowOff>0</xdr:rowOff>
    </xdr:from>
    <xdr:to>
      <xdr:col>0</xdr:col>
      <xdr:colOff>323850</xdr:colOff>
      <xdr:row>5078</xdr:row>
      <xdr:rowOff>95250</xdr:rowOff>
    </xdr:to>
    <xdr:pic>
      <xdr:nvPicPr>
        <xdr:cNvPr id="3426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2198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5079</xdr:row>
      <xdr:rowOff>0</xdr:rowOff>
    </xdr:from>
    <xdr:to>
      <xdr:col>0</xdr:col>
      <xdr:colOff>323850</xdr:colOff>
      <xdr:row>5080</xdr:row>
      <xdr:rowOff>95250</xdr:rowOff>
    </xdr:to>
    <xdr:pic>
      <xdr:nvPicPr>
        <xdr:cNvPr id="3426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2521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5081</xdr:row>
      <xdr:rowOff>0</xdr:rowOff>
    </xdr:from>
    <xdr:to>
      <xdr:col>0</xdr:col>
      <xdr:colOff>323850</xdr:colOff>
      <xdr:row>5082</xdr:row>
      <xdr:rowOff>95250</xdr:rowOff>
    </xdr:to>
    <xdr:pic>
      <xdr:nvPicPr>
        <xdr:cNvPr id="3426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2845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5083</xdr:row>
      <xdr:rowOff>0</xdr:rowOff>
    </xdr:from>
    <xdr:to>
      <xdr:col>0</xdr:col>
      <xdr:colOff>323850</xdr:colOff>
      <xdr:row>5084</xdr:row>
      <xdr:rowOff>95250</xdr:rowOff>
    </xdr:to>
    <xdr:pic>
      <xdr:nvPicPr>
        <xdr:cNvPr id="3426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3169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5085</xdr:row>
      <xdr:rowOff>0</xdr:rowOff>
    </xdr:from>
    <xdr:to>
      <xdr:col>0</xdr:col>
      <xdr:colOff>323850</xdr:colOff>
      <xdr:row>5086</xdr:row>
      <xdr:rowOff>95250</xdr:rowOff>
    </xdr:to>
    <xdr:pic>
      <xdr:nvPicPr>
        <xdr:cNvPr id="3426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3493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5087</xdr:row>
      <xdr:rowOff>0</xdr:rowOff>
    </xdr:from>
    <xdr:to>
      <xdr:col>0</xdr:col>
      <xdr:colOff>323850</xdr:colOff>
      <xdr:row>5088</xdr:row>
      <xdr:rowOff>95250</xdr:rowOff>
    </xdr:to>
    <xdr:pic>
      <xdr:nvPicPr>
        <xdr:cNvPr id="3426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3817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5089</xdr:row>
      <xdr:rowOff>0</xdr:rowOff>
    </xdr:from>
    <xdr:to>
      <xdr:col>0</xdr:col>
      <xdr:colOff>323850</xdr:colOff>
      <xdr:row>5090</xdr:row>
      <xdr:rowOff>95250</xdr:rowOff>
    </xdr:to>
    <xdr:pic>
      <xdr:nvPicPr>
        <xdr:cNvPr id="3426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4141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5091</xdr:row>
      <xdr:rowOff>0</xdr:rowOff>
    </xdr:from>
    <xdr:to>
      <xdr:col>0</xdr:col>
      <xdr:colOff>323850</xdr:colOff>
      <xdr:row>5092</xdr:row>
      <xdr:rowOff>95250</xdr:rowOff>
    </xdr:to>
    <xdr:pic>
      <xdr:nvPicPr>
        <xdr:cNvPr id="3426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4464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5093</xdr:row>
      <xdr:rowOff>0</xdr:rowOff>
    </xdr:from>
    <xdr:to>
      <xdr:col>0</xdr:col>
      <xdr:colOff>323850</xdr:colOff>
      <xdr:row>5094</xdr:row>
      <xdr:rowOff>95250</xdr:rowOff>
    </xdr:to>
    <xdr:pic>
      <xdr:nvPicPr>
        <xdr:cNvPr id="3426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4788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5095</xdr:row>
      <xdr:rowOff>0</xdr:rowOff>
    </xdr:from>
    <xdr:to>
      <xdr:col>0</xdr:col>
      <xdr:colOff>323850</xdr:colOff>
      <xdr:row>5096</xdr:row>
      <xdr:rowOff>95250</xdr:rowOff>
    </xdr:to>
    <xdr:pic>
      <xdr:nvPicPr>
        <xdr:cNvPr id="3426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5112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5097</xdr:row>
      <xdr:rowOff>0</xdr:rowOff>
    </xdr:from>
    <xdr:to>
      <xdr:col>0</xdr:col>
      <xdr:colOff>323850</xdr:colOff>
      <xdr:row>5098</xdr:row>
      <xdr:rowOff>95250</xdr:rowOff>
    </xdr:to>
    <xdr:pic>
      <xdr:nvPicPr>
        <xdr:cNvPr id="3426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5436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5099</xdr:row>
      <xdr:rowOff>0</xdr:rowOff>
    </xdr:from>
    <xdr:to>
      <xdr:col>0</xdr:col>
      <xdr:colOff>323850</xdr:colOff>
      <xdr:row>5100</xdr:row>
      <xdr:rowOff>95250</xdr:rowOff>
    </xdr:to>
    <xdr:pic>
      <xdr:nvPicPr>
        <xdr:cNvPr id="3426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5760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5101</xdr:row>
      <xdr:rowOff>0</xdr:rowOff>
    </xdr:from>
    <xdr:to>
      <xdr:col>0</xdr:col>
      <xdr:colOff>323850</xdr:colOff>
      <xdr:row>5102</xdr:row>
      <xdr:rowOff>95250</xdr:rowOff>
    </xdr:to>
    <xdr:pic>
      <xdr:nvPicPr>
        <xdr:cNvPr id="3426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6084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5103</xdr:row>
      <xdr:rowOff>0</xdr:rowOff>
    </xdr:from>
    <xdr:to>
      <xdr:col>0</xdr:col>
      <xdr:colOff>323850</xdr:colOff>
      <xdr:row>5104</xdr:row>
      <xdr:rowOff>95250</xdr:rowOff>
    </xdr:to>
    <xdr:pic>
      <xdr:nvPicPr>
        <xdr:cNvPr id="3426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6408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5105</xdr:row>
      <xdr:rowOff>0</xdr:rowOff>
    </xdr:from>
    <xdr:to>
      <xdr:col>0</xdr:col>
      <xdr:colOff>323850</xdr:colOff>
      <xdr:row>5106</xdr:row>
      <xdr:rowOff>95250</xdr:rowOff>
    </xdr:to>
    <xdr:pic>
      <xdr:nvPicPr>
        <xdr:cNvPr id="3426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6731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5107</xdr:row>
      <xdr:rowOff>0</xdr:rowOff>
    </xdr:from>
    <xdr:to>
      <xdr:col>0</xdr:col>
      <xdr:colOff>323850</xdr:colOff>
      <xdr:row>5108</xdr:row>
      <xdr:rowOff>95250</xdr:rowOff>
    </xdr:to>
    <xdr:pic>
      <xdr:nvPicPr>
        <xdr:cNvPr id="3426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7055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5109</xdr:row>
      <xdr:rowOff>0</xdr:rowOff>
    </xdr:from>
    <xdr:to>
      <xdr:col>0</xdr:col>
      <xdr:colOff>323850</xdr:colOff>
      <xdr:row>5110</xdr:row>
      <xdr:rowOff>95250</xdr:rowOff>
    </xdr:to>
    <xdr:pic>
      <xdr:nvPicPr>
        <xdr:cNvPr id="3426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7379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5111</xdr:row>
      <xdr:rowOff>0</xdr:rowOff>
    </xdr:from>
    <xdr:to>
      <xdr:col>0</xdr:col>
      <xdr:colOff>323850</xdr:colOff>
      <xdr:row>5112</xdr:row>
      <xdr:rowOff>95250</xdr:rowOff>
    </xdr:to>
    <xdr:pic>
      <xdr:nvPicPr>
        <xdr:cNvPr id="3426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7703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5113</xdr:row>
      <xdr:rowOff>0</xdr:rowOff>
    </xdr:from>
    <xdr:to>
      <xdr:col>0</xdr:col>
      <xdr:colOff>323850</xdr:colOff>
      <xdr:row>5114</xdr:row>
      <xdr:rowOff>95250</xdr:rowOff>
    </xdr:to>
    <xdr:pic>
      <xdr:nvPicPr>
        <xdr:cNvPr id="3426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8027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5115</xdr:row>
      <xdr:rowOff>0</xdr:rowOff>
    </xdr:from>
    <xdr:to>
      <xdr:col>0</xdr:col>
      <xdr:colOff>323850</xdr:colOff>
      <xdr:row>5116</xdr:row>
      <xdr:rowOff>95250</xdr:rowOff>
    </xdr:to>
    <xdr:pic>
      <xdr:nvPicPr>
        <xdr:cNvPr id="3426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8351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5117</xdr:row>
      <xdr:rowOff>0</xdr:rowOff>
    </xdr:from>
    <xdr:to>
      <xdr:col>0</xdr:col>
      <xdr:colOff>323850</xdr:colOff>
      <xdr:row>5118</xdr:row>
      <xdr:rowOff>95250</xdr:rowOff>
    </xdr:to>
    <xdr:pic>
      <xdr:nvPicPr>
        <xdr:cNvPr id="3426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8675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5119</xdr:row>
      <xdr:rowOff>0</xdr:rowOff>
    </xdr:from>
    <xdr:to>
      <xdr:col>0</xdr:col>
      <xdr:colOff>323850</xdr:colOff>
      <xdr:row>5120</xdr:row>
      <xdr:rowOff>95250</xdr:rowOff>
    </xdr:to>
    <xdr:pic>
      <xdr:nvPicPr>
        <xdr:cNvPr id="3426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8998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5121</xdr:row>
      <xdr:rowOff>0</xdr:rowOff>
    </xdr:from>
    <xdr:to>
      <xdr:col>0</xdr:col>
      <xdr:colOff>323850</xdr:colOff>
      <xdr:row>5122</xdr:row>
      <xdr:rowOff>95250</xdr:rowOff>
    </xdr:to>
    <xdr:pic>
      <xdr:nvPicPr>
        <xdr:cNvPr id="3426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9322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5123</xdr:row>
      <xdr:rowOff>0</xdr:rowOff>
    </xdr:from>
    <xdr:to>
      <xdr:col>0</xdr:col>
      <xdr:colOff>323850</xdr:colOff>
      <xdr:row>5124</xdr:row>
      <xdr:rowOff>95250</xdr:rowOff>
    </xdr:to>
    <xdr:pic>
      <xdr:nvPicPr>
        <xdr:cNvPr id="3426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9646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5125</xdr:row>
      <xdr:rowOff>0</xdr:rowOff>
    </xdr:from>
    <xdr:to>
      <xdr:col>0</xdr:col>
      <xdr:colOff>323850</xdr:colOff>
      <xdr:row>5126</xdr:row>
      <xdr:rowOff>95250</xdr:rowOff>
    </xdr:to>
    <xdr:pic>
      <xdr:nvPicPr>
        <xdr:cNvPr id="3426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29970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5127</xdr:row>
      <xdr:rowOff>0</xdr:rowOff>
    </xdr:from>
    <xdr:to>
      <xdr:col>0</xdr:col>
      <xdr:colOff>323850</xdr:colOff>
      <xdr:row>5128</xdr:row>
      <xdr:rowOff>95250</xdr:rowOff>
    </xdr:to>
    <xdr:pic>
      <xdr:nvPicPr>
        <xdr:cNvPr id="3426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0294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5129</xdr:row>
      <xdr:rowOff>0</xdr:rowOff>
    </xdr:from>
    <xdr:to>
      <xdr:col>0</xdr:col>
      <xdr:colOff>323850</xdr:colOff>
      <xdr:row>5130</xdr:row>
      <xdr:rowOff>95250</xdr:rowOff>
    </xdr:to>
    <xdr:pic>
      <xdr:nvPicPr>
        <xdr:cNvPr id="3426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0618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5131</xdr:row>
      <xdr:rowOff>0</xdr:rowOff>
    </xdr:from>
    <xdr:to>
      <xdr:col>0</xdr:col>
      <xdr:colOff>323850</xdr:colOff>
      <xdr:row>5132</xdr:row>
      <xdr:rowOff>95250</xdr:rowOff>
    </xdr:to>
    <xdr:pic>
      <xdr:nvPicPr>
        <xdr:cNvPr id="3426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0941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5133</xdr:row>
      <xdr:rowOff>0</xdr:rowOff>
    </xdr:from>
    <xdr:to>
      <xdr:col>0</xdr:col>
      <xdr:colOff>323850</xdr:colOff>
      <xdr:row>5134</xdr:row>
      <xdr:rowOff>95250</xdr:rowOff>
    </xdr:to>
    <xdr:pic>
      <xdr:nvPicPr>
        <xdr:cNvPr id="3426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1265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5135</xdr:row>
      <xdr:rowOff>0</xdr:rowOff>
    </xdr:from>
    <xdr:to>
      <xdr:col>0</xdr:col>
      <xdr:colOff>323850</xdr:colOff>
      <xdr:row>5136</xdr:row>
      <xdr:rowOff>95250</xdr:rowOff>
    </xdr:to>
    <xdr:pic>
      <xdr:nvPicPr>
        <xdr:cNvPr id="3426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1589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5137</xdr:row>
      <xdr:rowOff>0</xdr:rowOff>
    </xdr:from>
    <xdr:to>
      <xdr:col>0</xdr:col>
      <xdr:colOff>323850</xdr:colOff>
      <xdr:row>5138</xdr:row>
      <xdr:rowOff>95250</xdr:rowOff>
    </xdr:to>
    <xdr:pic>
      <xdr:nvPicPr>
        <xdr:cNvPr id="3426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1913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5139</xdr:row>
      <xdr:rowOff>0</xdr:rowOff>
    </xdr:from>
    <xdr:to>
      <xdr:col>0</xdr:col>
      <xdr:colOff>323850</xdr:colOff>
      <xdr:row>5140</xdr:row>
      <xdr:rowOff>95250</xdr:rowOff>
    </xdr:to>
    <xdr:pic>
      <xdr:nvPicPr>
        <xdr:cNvPr id="3426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2237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5141</xdr:row>
      <xdr:rowOff>0</xdr:rowOff>
    </xdr:from>
    <xdr:to>
      <xdr:col>0</xdr:col>
      <xdr:colOff>323850</xdr:colOff>
      <xdr:row>5142</xdr:row>
      <xdr:rowOff>95250</xdr:rowOff>
    </xdr:to>
    <xdr:pic>
      <xdr:nvPicPr>
        <xdr:cNvPr id="3426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2561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5143</xdr:row>
      <xdr:rowOff>0</xdr:rowOff>
    </xdr:from>
    <xdr:to>
      <xdr:col>0</xdr:col>
      <xdr:colOff>323850</xdr:colOff>
      <xdr:row>5144</xdr:row>
      <xdr:rowOff>95250</xdr:rowOff>
    </xdr:to>
    <xdr:pic>
      <xdr:nvPicPr>
        <xdr:cNvPr id="3426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2885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5145</xdr:row>
      <xdr:rowOff>0</xdr:rowOff>
    </xdr:from>
    <xdr:to>
      <xdr:col>0</xdr:col>
      <xdr:colOff>323850</xdr:colOff>
      <xdr:row>5146</xdr:row>
      <xdr:rowOff>95250</xdr:rowOff>
    </xdr:to>
    <xdr:pic>
      <xdr:nvPicPr>
        <xdr:cNvPr id="3426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3208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5147</xdr:row>
      <xdr:rowOff>0</xdr:rowOff>
    </xdr:from>
    <xdr:to>
      <xdr:col>0</xdr:col>
      <xdr:colOff>323850</xdr:colOff>
      <xdr:row>5148</xdr:row>
      <xdr:rowOff>95250</xdr:rowOff>
    </xdr:to>
    <xdr:pic>
      <xdr:nvPicPr>
        <xdr:cNvPr id="3426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3532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5149</xdr:row>
      <xdr:rowOff>0</xdr:rowOff>
    </xdr:from>
    <xdr:to>
      <xdr:col>0</xdr:col>
      <xdr:colOff>323850</xdr:colOff>
      <xdr:row>5150</xdr:row>
      <xdr:rowOff>95250</xdr:rowOff>
    </xdr:to>
    <xdr:pic>
      <xdr:nvPicPr>
        <xdr:cNvPr id="3426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3856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5151</xdr:row>
      <xdr:rowOff>0</xdr:rowOff>
    </xdr:from>
    <xdr:to>
      <xdr:col>0</xdr:col>
      <xdr:colOff>323850</xdr:colOff>
      <xdr:row>5152</xdr:row>
      <xdr:rowOff>95250</xdr:rowOff>
    </xdr:to>
    <xdr:pic>
      <xdr:nvPicPr>
        <xdr:cNvPr id="342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4180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5153</xdr:row>
      <xdr:rowOff>0</xdr:rowOff>
    </xdr:from>
    <xdr:to>
      <xdr:col>0</xdr:col>
      <xdr:colOff>323850</xdr:colOff>
      <xdr:row>5154</xdr:row>
      <xdr:rowOff>95250</xdr:rowOff>
    </xdr:to>
    <xdr:pic>
      <xdr:nvPicPr>
        <xdr:cNvPr id="3426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4504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5155</xdr:row>
      <xdr:rowOff>0</xdr:rowOff>
    </xdr:from>
    <xdr:to>
      <xdr:col>0</xdr:col>
      <xdr:colOff>323850</xdr:colOff>
      <xdr:row>5156</xdr:row>
      <xdr:rowOff>95250</xdr:rowOff>
    </xdr:to>
    <xdr:pic>
      <xdr:nvPicPr>
        <xdr:cNvPr id="3426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4828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5157</xdr:row>
      <xdr:rowOff>0</xdr:rowOff>
    </xdr:from>
    <xdr:to>
      <xdr:col>0</xdr:col>
      <xdr:colOff>323850</xdr:colOff>
      <xdr:row>5158</xdr:row>
      <xdr:rowOff>95250</xdr:rowOff>
    </xdr:to>
    <xdr:pic>
      <xdr:nvPicPr>
        <xdr:cNvPr id="342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5152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5159</xdr:row>
      <xdr:rowOff>0</xdr:rowOff>
    </xdr:from>
    <xdr:to>
      <xdr:col>0</xdr:col>
      <xdr:colOff>323850</xdr:colOff>
      <xdr:row>5160</xdr:row>
      <xdr:rowOff>95250</xdr:rowOff>
    </xdr:to>
    <xdr:pic>
      <xdr:nvPicPr>
        <xdr:cNvPr id="3426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5475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5161</xdr:row>
      <xdr:rowOff>0</xdr:rowOff>
    </xdr:from>
    <xdr:to>
      <xdr:col>0</xdr:col>
      <xdr:colOff>323850</xdr:colOff>
      <xdr:row>5162</xdr:row>
      <xdr:rowOff>95250</xdr:rowOff>
    </xdr:to>
    <xdr:pic>
      <xdr:nvPicPr>
        <xdr:cNvPr id="3426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5799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5163</xdr:row>
      <xdr:rowOff>0</xdr:rowOff>
    </xdr:from>
    <xdr:to>
      <xdr:col>0</xdr:col>
      <xdr:colOff>323850</xdr:colOff>
      <xdr:row>5164</xdr:row>
      <xdr:rowOff>95250</xdr:rowOff>
    </xdr:to>
    <xdr:pic>
      <xdr:nvPicPr>
        <xdr:cNvPr id="3426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6123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5165</xdr:row>
      <xdr:rowOff>0</xdr:rowOff>
    </xdr:from>
    <xdr:to>
      <xdr:col>0</xdr:col>
      <xdr:colOff>323850</xdr:colOff>
      <xdr:row>5166</xdr:row>
      <xdr:rowOff>95250</xdr:rowOff>
    </xdr:to>
    <xdr:pic>
      <xdr:nvPicPr>
        <xdr:cNvPr id="3426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6447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5167</xdr:row>
      <xdr:rowOff>0</xdr:rowOff>
    </xdr:from>
    <xdr:to>
      <xdr:col>0</xdr:col>
      <xdr:colOff>323850</xdr:colOff>
      <xdr:row>5168</xdr:row>
      <xdr:rowOff>95250</xdr:rowOff>
    </xdr:to>
    <xdr:pic>
      <xdr:nvPicPr>
        <xdr:cNvPr id="3426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6771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5169</xdr:row>
      <xdr:rowOff>0</xdr:rowOff>
    </xdr:from>
    <xdr:to>
      <xdr:col>0</xdr:col>
      <xdr:colOff>323850</xdr:colOff>
      <xdr:row>5170</xdr:row>
      <xdr:rowOff>95250</xdr:rowOff>
    </xdr:to>
    <xdr:pic>
      <xdr:nvPicPr>
        <xdr:cNvPr id="3426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7095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5171</xdr:row>
      <xdr:rowOff>0</xdr:rowOff>
    </xdr:from>
    <xdr:to>
      <xdr:col>0</xdr:col>
      <xdr:colOff>323850</xdr:colOff>
      <xdr:row>5172</xdr:row>
      <xdr:rowOff>95250</xdr:rowOff>
    </xdr:to>
    <xdr:pic>
      <xdr:nvPicPr>
        <xdr:cNvPr id="3426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7418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5173</xdr:row>
      <xdr:rowOff>0</xdr:rowOff>
    </xdr:from>
    <xdr:to>
      <xdr:col>0</xdr:col>
      <xdr:colOff>323850</xdr:colOff>
      <xdr:row>5174</xdr:row>
      <xdr:rowOff>95250</xdr:rowOff>
    </xdr:to>
    <xdr:pic>
      <xdr:nvPicPr>
        <xdr:cNvPr id="3426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7742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5175</xdr:row>
      <xdr:rowOff>0</xdr:rowOff>
    </xdr:from>
    <xdr:to>
      <xdr:col>0</xdr:col>
      <xdr:colOff>323850</xdr:colOff>
      <xdr:row>5176</xdr:row>
      <xdr:rowOff>95250</xdr:rowOff>
    </xdr:to>
    <xdr:pic>
      <xdr:nvPicPr>
        <xdr:cNvPr id="3426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8066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5177</xdr:row>
      <xdr:rowOff>0</xdr:rowOff>
    </xdr:from>
    <xdr:to>
      <xdr:col>0</xdr:col>
      <xdr:colOff>323850</xdr:colOff>
      <xdr:row>5178</xdr:row>
      <xdr:rowOff>95250</xdr:rowOff>
    </xdr:to>
    <xdr:pic>
      <xdr:nvPicPr>
        <xdr:cNvPr id="3426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8390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5179</xdr:row>
      <xdr:rowOff>0</xdr:rowOff>
    </xdr:from>
    <xdr:to>
      <xdr:col>0</xdr:col>
      <xdr:colOff>323850</xdr:colOff>
      <xdr:row>5180</xdr:row>
      <xdr:rowOff>95250</xdr:rowOff>
    </xdr:to>
    <xdr:pic>
      <xdr:nvPicPr>
        <xdr:cNvPr id="3426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8714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5181</xdr:row>
      <xdr:rowOff>0</xdr:rowOff>
    </xdr:from>
    <xdr:to>
      <xdr:col>0</xdr:col>
      <xdr:colOff>323850</xdr:colOff>
      <xdr:row>5182</xdr:row>
      <xdr:rowOff>95250</xdr:rowOff>
    </xdr:to>
    <xdr:pic>
      <xdr:nvPicPr>
        <xdr:cNvPr id="3426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9038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5183</xdr:row>
      <xdr:rowOff>0</xdr:rowOff>
    </xdr:from>
    <xdr:to>
      <xdr:col>0</xdr:col>
      <xdr:colOff>323850</xdr:colOff>
      <xdr:row>5184</xdr:row>
      <xdr:rowOff>95250</xdr:rowOff>
    </xdr:to>
    <xdr:pic>
      <xdr:nvPicPr>
        <xdr:cNvPr id="3426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9362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5185</xdr:row>
      <xdr:rowOff>0</xdr:rowOff>
    </xdr:from>
    <xdr:to>
      <xdr:col>0</xdr:col>
      <xdr:colOff>323850</xdr:colOff>
      <xdr:row>5186</xdr:row>
      <xdr:rowOff>95250</xdr:rowOff>
    </xdr:to>
    <xdr:pic>
      <xdr:nvPicPr>
        <xdr:cNvPr id="3426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39685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5187</xdr:row>
      <xdr:rowOff>0</xdr:rowOff>
    </xdr:from>
    <xdr:to>
      <xdr:col>0</xdr:col>
      <xdr:colOff>323850</xdr:colOff>
      <xdr:row>5188</xdr:row>
      <xdr:rowOff>95250</xdr:rowOff>
    </xdr:to>
    <xdr:pic>
      <xdr:nvPicPr>
        <xdr:cNvPr id="3426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0009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5189</xdr:row>
      <xdr:rowOff>0</xdr:rowOff>
    </xdr:from>
    <xdr:to>
      <xdr:col>0</xdr:col>
      <xdr:colOff>323850</xdr:colOff>
      <xdr:row>5190</xdr:row>
      <xdr:rowOff>95250</xdr:rowOff>
    </xdr:to>
    <xdr:pic>
      <xdr:nvPicPr>
        <xdr:cNvPr id="3426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0333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5191</xdr:row>
      <xdr:rowOff>0</xdr:rowOff>
    </xdr:from>
    <xdr:to>
      <xdr:col>0</xdr:col>
      <xdr:colOff>323850</xdr:colOff>
      <xdr:row>5192</xdr:row>
      <xdr:rowOff>95250</xdr:rowOff>
    </xdr:to>
    <xdr:pic>
      <xdr:nvPicPr>
        <xdr:cNvPr id="3426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0657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5193</xdr:row>
      <xdr:rowOff>0</xdr:rowOff>
    </xdr:from>
    <xdr:to>
      <xdr:col>0</xdr:col>
      <xdr:colOff>323850</xdr:colOff>
      <xdr:row>5194</xdr:row>
      <xdr:rowOff>95250</xdr:rowOff>
    </xdr:to>
    <xdr:pic>
      <xdr:nvPicPr>
        <xdr:cNvPr id="3427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0981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5195</xdr:row>
      <xdr:rowOff>0</xdr:rowOff>
    </xdr:from>
    <xdr:to>
      <xdr:col>0</xdr:col>
      <xdr:colOff>323850</xdr:colOff>
      <xdr:row>5196</xdr:row>
      <xdr:rowOff>95250</xdr:rowOff>
    </xdr:to>
    <xdr:pic>
      <xdr:nvPicPr>
        <xdr:cNvPr id="3427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1305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5197</xdr:row>
      <xdr:rowOff>0</xdr:rowOff>
    </xdr:from>
    <xdr:to>
      <xdr:col>0</xdr:col>
      <xdr:colOff>323850</xdr:colOff>
      <xdr:row>5198</xdr:row>
      <xdr:rowOff>95250</xdr:rowOff>
    </xdr:to>
    <xdr:pic>
      <xdr:nvPicPr>
        <xdr:cNvPr id="3427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1629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5199</xdr:row>
      <xdr:rowOff>0</xdr:rowOff>
    </xdr:from>
    <xdr:to>
      <xdr:col>0</xdr:col>
      <xdr:colOff>323850</xdr:colOff>
      <xdr:row>5200</xdr:row>
      <xdr:rowOff>95250</xdr:rowOff>
    </xdr:to>
    <xdr:pic>
      <xdr:nvPicPr>
        <xdr:cNvPr id="3427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1952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5201</xdr:row>
      <xdr:rowOff>0</xdr:rowOff>
    </xdr:from>
    <xdr:to>
      <xdr:col>0</xdr:col>
      <xdr:colOff>323850</xdr:colOff>
      <xdr:row>5202</xdr:row>
      <xdr:rowOff>95250</xdr:rowOff>
    </xdr:to>
    <xdr:pic>
      <xdr:nvPicPr>
        <xdr:cNvPr id="3427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2276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5203</xdr:row>
      <xdr:rowOff>0</xdr:rowOff>
    </xdr:from>
    <xdr:to>
      <xdr:col>0</xdr:col>
      <xdr:colOff>323850</xdr:colOff>
      <xdr:row>5204</xdr:row>
      <xdr:rowOff>95250</xdr:rowOff>
    </xdr:to>
    <xdr:pic>
      <xdr:nvPicPr>
        <xdr:cNvPr id="3427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2600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5205</xdr:row>
      <xdr:rowOff>0</xdr:rowOff>
    </xdr:from>
    <xdr:to>
      <xdr:col>0</xdr:col>
      <xdr:colOff>323850</xdr:colOff>
      <xdr:row>5206</xdr:row>
      <xdr:rowOff>95250</xdr:rowOff>
    </xdr:to>
    <xdr:pic>
      <xdr:nvPicPr>
        <xdr:cNvPr id="3427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2924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5207</xdr:row>
      <xdr:rowOff>0</xdr:rowOff>
    </xdr:from>
    <xdr:to>
      <xdr:col>0</xdr:col>
      <xdr:colOff>323850</xdr:colOff>
      <xdr:row>5208</xdr:row>
      <xdr:rowOff>95250</xdr:rowOff>
    </xdr:to>
    <xdr:pic>
      <xdr:nvPicPr>
        <xdr:cNvPr id="3427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3248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5209</xdr:row>
      <xdr:rowOff>0</xdr:rowOff>
    </xdr:from>
    <xdr:to>
      <xdr:col>0</xdr:col>
      <xdr:colOff>323850</xdr:colOff>
      <xdr:row>5210</xdr:row>
      <xdr:rowOff>95250</xdr:rowOff>
    </xdr:to>
    <xdr:pic>
      <xdr:nvPicPr>
        <xdr:cNvPr id="3427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3572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5211</xdr:row>
      <xdr:rowOff>0</xdr:rowOff>
    </xdr:from>
    <xdr:to>
      <xdr:col>0</xdr:col>
      <xdr:colOff>323850</xdr:colOff>
      <xdr:row>5212</xdr:row>
      <xdr:rowOff>95250</xdr:rowOff>
    </xdr:to>
    <xdr:pic>
      <xdr:nvPicPr>
        <xdr:cNvPr id="3427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3895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5213</xdr:row>
      <xdr:rowOff>0</xdr:rowOff>
    </xdr:from>
    <xdr:to>
      <xdr:col>0</xdr:col>
      <xdr:colOff>323850</xdr:colOff>
      <xdr:row>5214</xdr:row>
      <xdr:rowOff>95250</xdr:rowOff>
    </xdr:to>
    <xdr:pic>
      <xdr:nvPicPr>
        <xdr:cNvPr id="3427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4219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5215</xdr:row>
      <xdr:rowOff>0</xdr:rowOff>
    </xdr:from>
    <xdr:to>
      <xdr:col>0</xdr:col>
      <xdr:colOff>323850</xdr:colOff>
      <xdr:row>5216</xdr:row>
      <xdr:rowOff>95250</xdr:rowOff>
    </xdr:to>
    <xdr:pic>
      <xdr:nvPicPr>
        <xdr:cNvPr id="3427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4543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5217</xdr:row>
      <xdr:rowOff>0</xdr:rowOff>
    </xdr:from>
    <xdr:to>
      <xdr:col>0</xdr:col>
      <xdr:colOff>323850</xdr:colOff>
      <xdr:row>5218</xdr:row>
      <xdr:rowOff>95250</xdr:rowOff>
    </xdr:to>
    <xdr:pic>
      <xdr:nvPicPr>
        <xdr:cNvPr id="3427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4867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5219</xdr:row>
      <xdr:rowOff>0</xdr:rowOff>
    </xdr:from>
    <xdr:to>
      <xdr:col>0</xdr:col>
      <xdr:colOff>323850</xdr:colOff>
      <xdr:row>5220</xdr:row>
      <xdr:rowOff>95250</xdr:rowOff>
    </xdr:to>
    <xdr:pic>
      <xdr:nvPicPr>
        <xdr:cNvPr id="3427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5191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5221</xdr:row>
      <xdr:rowOff>0</xdr:rowOff>
    </xdr:from>
    <xdr:to>
      <xdr:col>0</xdr:col>
      <xdr:colOff>323850</xdr:colOff>
      <xdr:row>5222</xdr:row>
      <xdr:rowOff>95250</xdr:rowOff>
    </xdr:to>
    <xdr:pic>
      <xdr:nvPicPr>
        <xdr:cNvPr id="3427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5515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5223</xdr:row>
      <xdr:rowOff>0</xdr:rowOff>
    </xdr:from>
    <xdr:to>
      <xdr:col>0</xdr:col>
      <xdr:colOff>323850</xdr:colOff>
      <xdr:row>5224</xdr:row>
      <xdr:rowOff>95250</xdr:rowOff>
    </xdr:to>
    <xdr:pic>
      <xdr:nvPicPr>
        <xdr:cNvPr id="3427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5839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5225</xdr:row>
      <xdr:rowOff>0</xdr:rowOff>
    </xdr:from>
    <xdr:to>
      <xdr:col>0</xdr:col>
      <xdr:colOff>323850</xdr:colOff>
      <xdr:row>5226</xdr:row>
      <xdr:rowOff>95250</xdr:rowOff>
    </xdr:to>
    <xdr:pic>
      <xdr:nvPicPr>
        <xdr:cNvPr id="3427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6162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5227</xdr:row>
      <xdr:rowOff>0</xdr:rowOff>
    </xdr:from>
    <xdr:to>
      <xdr:col>0</xdr:col>
      <xdr:colOff>323850</xdr:colOff>
      <xdr:row>5228</xdr:row>
      <xdr:rowOff>95250</xdr:rowOff>
    </xdr:to>
    <xdr:pic>
      <xdr:nvPicPr>
        <xdr:cNvPr id="3427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6486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5229</xdr:row>
      <xdr:rowOff>0</xdr:rowOff>
    </xdr:from>
    <xdr:to>
      <xdr:col>0</xdr:col>
      <xdr:colOff>323850</xdr:colOff>
      <xdr:row>5230</xdr:row>
      <xdr:rowOff>95250</xdr:rowOff>
    </xdr:to>
    <xdr:pic>
      <xdr:nvPicPr>
        <xdr:cNvPr id="3427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6810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5231</xdr:row>
      <xdr:rowOff>0</xdr:rowOff>
    </xdr:from>
    <xdr:to>
      <xdr:col>0</xdr:col>
      <xdr:colOff>323850</xdr:colOff>
      <xdr:row>5232</xdr:row>
      <xdr:rowOff>95250</xdr:rowOff>
    </xdr:to>
    <xdr:pic>
      <xdr:nvPicPr>
        <xdr:cNvPr id="3427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7134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5233</xdr:row>
      <xdr:rowOff>0</xdr:rowOff>
    </xdr:from>
    <xdr:to>
      <xdr:col>0</xdr:col>
      <xdr:colOff>323850</xdr:colOff>
      <xdr:row>5234</xdr:row>
      <xdr:rowOff>95250</xdr:rowOff>
    </xdr:to>
    <xdr:pic>
      <xdr:nvPicPr>
        <xdr:cNvPr id="3427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7458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5235</xdr:row>
      <xdr:rowOff>0</xdr:rowOff>
    </xdr:from>
    <xdr:to>
      <xdr:col>0</xdr:col>
      <xdr:colOff>323850</xdr:colOff>
      <xdr:row>5236</xdr:row>
      <xdr:rowOff>95250</xdr:rowOff>
    </xdr:to>
    <xdr:pic>
      <xdr:nvPicPr>
        <xdr:cNvPr id="342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7782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5237</xdr:row>
      <xdr:rowOff>0</xdr:rowOff>
    </xdr:from>
    <xdr:to>
      <xdr:col>0</xdr:col>
      <xdr:colOff>323850</xdr:colOff>
      <xdr:row>5238</xdr:row>
      <xdr:rowOff>95250</xdr:rowOff>
    </xdr:to>
    <xdr:pic>
      <xdr:nvPicPr>
        <xdr:cNvPr id="3427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8106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5239</xdr:row>
      <xdr:rowOff>0</xdr:rowOff>
    </xdr:from>
    <xdr:to>
      <xdr:col>0</xdr:col>
      <xdr:colOff>323850</xdr:colOff>
      <xdr:row>5240</xdr:row>
      <xdr:rowOff>95250</xdr:rowOff>
    </xdr:to>
    <xdr:pic>
      <xdr:nvPicPr>
        <xdr:cNvPr id="3427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8429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5241</xdr:row>
      <xdr:rowOff>0</xdr:rowOff>
    </xdr:from>
    <xdr:to>
      <xdr:col>0</xdr:col>
      <xdr:colOff>323850</xdr:colOff>
      <xdr:row>5242</xdr:row>
      <xdr:rowOff>95250</xdr:rowOff>
    </xdr:to>
    <xdr:pic>
      <xdr:nvPicPr>
        <xdr:cNvPr id="3427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8753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5243</xdr:row>
      <xdr:rowOff>0</xdr:rowOff>
    </xdr:from>
    <xdr:to>
      <xdr:col>0</xdr:col>
      <xdr:colOff>323850</xdr:colOff>
      <xdr:row>5244</xdr:row>
      <xdr:rowOff>95250</xdr:rowOff>
    </xdr:to>
    <xdr:pic>
      <xdr:nvPicPr>
        <xdr:cNvPr id="3427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9077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5245</xdr:row>
      <xdr:rowOff>0</xdr:rowOff>
    </xdr:from>
    <xdr:to>
      <xdr:col>0</xdr:col>
      <xdr:colOff>323850</xdr:colOff>
      <xdr:row>5246</xdr:row>
      <xdr:rowOff>95250</xdr:rowOff>
    </xdr:to>
    <xdr:pic>
      <xdr:nvPicPr>
        <xdr:cNvPr id="3427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49401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5258</xdr:row>
      <xdr:rowOff>0</xdr:rowOff>
    </xdr:from>
    <xdr:to>
      <xdr:col>0</xdr:col>
      <xdr:colOff>323850</xdr:colOff>
      <xdr:row>5259</xdr:row>
      <xdr:rowOff>95250</xdr:rowOff>
    </xdr:to>
    <xdr:pic>
      <xdr:nvPicPr>
        <xdr:cNvPr id="3427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1506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5260</xdr:row>
      <xdr:rowOff>0</xdr:rowOff>
    </xdr:from>
    <xdr:to>
      <xdr:col>0</xdr:col>
      <xdr:colOff>323850</xdr:colOff>
      <xdr:row>5261</xdr:row>
      <xdr:rowOff>95250</xdr:rowOff>
    </xdr:to>
    <xdr:pic>
      <xdr:nvPicPr>
        <xdr:cNvPr id="3427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1830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5262</xdr:row>
      <xdr:rowOff>0</xdr:rowOff>
    </xdr:from>
    <xdr:to>
      <xdr:col>0</xdr:col>
      <xdr:colOff>323850</xdr:colOff>
      <xdr:row>5263</xdr:row>
      <xdr:rowOff>95250</xdr:rowOff>
    </xdr:to>
    <xdr:pic>
      <xdr:nvPicPr>
        <xdr:cNvPr id="3427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2154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5264</xdr:row>
      <xdr:rowOff>0</xdr:rowOff>
    </xdr:from>
    <xdr:to>
      <xdr:col>0</xdr:col>
      <xdr:colOff>323850</xdr:colOff>
      <xdr:row>5265</xdr:row>
      <xdr:rowOff>95250</xdr:rowOff>
    </xdr:to>
    <xdr:pic>
      <xdr:nvPicPr>
        <xdr:cNvPr id="3427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2477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5266</xdr:row>
      <xdr:rowOff>0</xdr:rowOff>
    </xdr:from>
    <xdr:to>
      <xdr:col>0</xdr:col>
      <xdr:colOff>323850</xdr:colOff>
      <xdr:row>5267</xdr:row>
      <xdr:rowOff>95250</xdr:rowOff>
    </xdr:to>
    <xdr:pic>
      <xdr:nvPicPr>
        <xdr:cNvPr id="3427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2801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5268</xdr:row>
      <xdr:rowOff>0</xdr:rowOff>
    </xdr:from>
    <xdr:to>
      <xdr:col>0</xdr:col>
      <xdr:colOff>323850</xdr:colOff>
      <xdr:row>5269</xdr:row>
      <xdr:rowOff>95250</xdr:rowOff>
    </xdr:to>
    <xdr:pic>
      <xdr:nvPicPr>
        <xdr:cNvPr id="3427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3125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5270</xdr:row>
      <xdr:rowOff>0</xdr:rowOff>
    </xdr:from>
    <xdr:to>
      <xdr:col>0</xdr:col>
      <xdr:colOff>323850</xdr:colOff>
      <xdr:row>5271</xdr:row>
      <xdr:rowOff>95250</xdr:rowOff>
    </xdr:to>
    <xdr:pic>
      <xdr:nvPicPr>
        <xdr:cNvPr id="3427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3449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5272</xdr:row>
      <xdr:rowOff>0</xdr:rowOff>
    </xdr:from>
    <xdr:to>
      <xdr:col>0</xdr:col>
      <xdr:colOff>323850</xdr:colOff>
      <xdr:row>5273</xdr:row>
      <xdr:rowOff>95250</xdr:rowOff>
    </xdr:to>
    <xdr:pic>
      <xdr:nvPicPr>
        <xdr:cNvPr id="3427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3773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5274</xdr:row>
      <xdr:rowOff>0</xdr:rowOff>
    </xdr:from>
    <xdr:to>
      <xdr:col>0</xdr:col>
      <xdr:colOff>323850</xdr:colOff>
      <xdr:row>5275</xdr:row>
      <xdr:rowOff>95250</xdr:rowOff>
    </xdr:to>
    <xdr:pic>
      <xdr:nvPicPr>
        <xdr:cNvPr id="3427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4097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5276</xdr:row>
      <xdr:rowOff>0</xdr:rowOff>
    </xdr:from>
    <xdr:to>
      <xdr:col>0</xdr:col>
      <xdr:colOff>323850</xdr:colOff>
      <xdr:row>5277</xdr:row>
      <xdr:rowOff>95250</xdr:rowOff>
    </xdr:to>
    <xdr:pic>
      <xdr:nvPicPr>
        <xdr:cNvPr id="3427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4421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5278</xdr:row>
      <xdr:rowOff>0</xdr:rowOff>
    </xdr:from>
    <xdr:to>
      <xdr:col>0</xdr:col>
      <xdr:colOff>323850</xdr:colOff>
      <xdr:row>5279</xdr:row>
      <xdr:rowOff>95250</xdr:rowOff>
    </xdr:to>
    <xdr:pic>
      <xdr:nvPicPr>
        <xdr:cNvPr id="3427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4744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5280</xdr:row>
      <xdr:rowOff>0</xdr:rowOff>
    </xdr:from>
    <xdr:to>
      <xdr:col>0</xdr:col>
      <xdr:colOff>323850</xdr:colOff>
      <xdr:row>5281</xdr:row>
      <xdr:rowOff>95250</xdr:rowOff>
    </xdr:to>
    <xdr:pic>
      <xdr:nvPicPr>
        <xdr:cNvPr id="3427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5068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5282</xdr:row>
      <xdr:rowOff>0</xdr:rowOff>
    </xdr:from>
    <xdr:to>
      <xdr:col>0</xdr:col>
      <xdr:colOff>323850</xdr:colOff>
      <xdr:row>5283</xdr:row>
      <xdr:rowOff>95250</xdr:rowOff>
    </xdr:to>
    <xdr:pic>
      <xdr:nvPicPr>
        <xdr:cNvPr id="3427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5392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5284</xdr:row>
      <xdr:rowOff>0</xdr:rowOff>
    </xdr:from>
    <xdr:to>
      <xdr:col>0</xdr:col>
      <xdr:colOff>323850</xdr:colOff>
      <xdr:row>5285</xdr:row>
      <xdr:rowOff>95250</xdr:rowOff>
    </xdr:to>
    <xdr:pic>
      <xdr:nvPicPr>
        <xdr:cNvPr id="3427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5716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5297</xdr:row>
      <xdr:rowOff>0</xdr:rowOff>
    </xdr:from>
    <xdr:to>
      <xdr:col>0</xdr:col>
      <xdr:colOff>323850</xdr:colOff>
      <xdr:row>5298</xdr:row>
      <xdr:rowOff>95250</xdr:rowOff>
    </xdr:to>
    <xdr:pic>
      <xdr:nvPicPr>
        <xdr:cNvPr id="342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7821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5299</xdr:row>
      <xdr:rowOff>0</xdr:rowOff>
    </xdr:from>
    <xdr:to>
      <xdr:col>0</xdr:col>
      <xdr:colOff>323850</xdr:colOff>
      <xdr:row>5300</xdr:row>
      <xdr:rowOff>95250</xdr:rowOff>
    </xdr:to>
    <xdr:pic>
      <xdr:nvPicPr>
        <xdr:cNvPr id="3427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8145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5301</xdr:row>
      <xdr:rowOff>0</xdr:rowOff>
    </xdr:from>
    <xdr:to>
      <xdr:col>0</xdr:col>
      <xdr:colOff>323850</xdr:colOff>
      <xdr:row>5302</xdr:row>
      <xdr:rowOff>95250</xdr:rowOff>
    </xdr:to>
    <xdr:pic>
      <xdr:nvPicPr>
        <xdr:cNvPr id="3427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8469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5303</xdr:row>
      <xdr:rowOff>0</xdr:rowOff>
    </xdr:from>
    <xdr:to>
      <xdr:col>0</xdr:col>
      <xdr:colOff>323850</xdr:colOff>
      <xdr:row>5304</xdr:row>
      <xdr:rowOff>95250</xdr:rowOff>
    </xdr:to>
    <xdr:pic>
      <xdr:nvPicPr>
        <xdr:cNvPr id="342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8793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5305</xdr:row>
      <xdr:rowOff>0</xdr:rowOff>
    </xdr:from>
    <xdr:to>
      <xdr:col>0</xdr:col>
      <xdr:colOff>323850</xdr:colOff>
      <xdr:row>5306</xdr:row>
      <xdr:rowOff>95250</xdr:rowOff>
    </xdr:to>
    <xdr:pic>
      <xdr:nvPicPr>
        <xdr:cNvPr id="3427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9116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5307</xdr:row>
      <xdr:rowOff>0</xdr:rowOff>
    </xdr:from>
    <xdr:to>
      <xdr:col>0</xdr:col>
      <xdr:colOff>323850</xdr:colOff>
      <xdr:row>5308</xdr:row>
      <xdr:rowOff>95250</xdr:rowOff>
    </xdr:to>
    <xdr:pic>
      <xdr:nvPicPr>
        <xdr:cNvPr id="3427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9440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5309</xdr:row>
      <xdr:rowOff>0</xdr:rowOff>
    </xdr:from>
    <xdr:to>
      <xdr:col>0</xdr:col>
      <xdr:colOff>323850</xdr:colOff>
      <xdr:row>5310</xdr:row>
      <xdr:rowOff>95250</xdr:rowOff>
    </xdr:to>
    <xdr:pic>
      <xdr:nvPicPr>
        <xdr:cNvPr id="3427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9764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5311</xdr:row>
      <xdr:rowOff>0</xdr:rowOff>
    </xdr:from>
    <xdr:to>
      <xdr:col>0</xdr:col>
      <xdr:colOff>323850</xdr:colOff>
      <xdr:row>5312</xdr:row>
      <xdr:rowOff>95250</xdr:rowOff>
    </xdr:to>
    <xdr:pic>
      <xdr:nvPicPr>
        <xdr:cNvPr id="3427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0088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5313</xdr:row>
      <xdr:rowOff>0</xdr:rowOff>
    </xdr:from>
    <xdr:to>
      <xdr:col>0</xdr:col>
      <xdr:colOff>323850</xdr:colOff>
      <xdr:row>5314</xdr:row>
      <xdr:rowOff>95250</xdr:rowOff>
    </xdr:to>
    <xdr:pic>
      <xdr:nvPicPr>
        <xdr:cNvPr id="3427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0412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5315</xdr:row>
      <xdr:rowOff>0</xdr:rowOff>
    </xdr:from>
    <xdr:to>
      <xdr:col>0</xdr:col>
      <xdr:colOff>323850</xdr:colOff>
      <xdr:row>5316</xdr:row>
      <xdr:rowOff>95250</xdr:rowOff>
    </xdr:to>
    <xdr:pic>
      <xdr:nvPicPr>
        <xdr:cNvPr id="3427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0736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5317</xdr:row>
      <xdr:rowOff>0</xdr:rowOff>
    </xdr:from>
    <xdr:to>
      <xdr:col>0</xdr:col>
      <xdr:colOff>323850</xdr:colOff>
      <xdr:row>5318</xdr:row>
      <xdr:rowOff>95250</xdr:rowOff>
    </xdr:to>
    <xdr:pic>
      <xdr:nvPicPr>
        <xdr:cNvPr id="3427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1060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5319</xdr:row>
      <xdr:rowOff>0</xdr:rowOff>
    </xdr:from>
    <xdr:to>
      <xdr:col>0</xdr:col>
      <xdr:colOff>323850</xdr:colOff>
      <xdr:row>5320</xdr:row>
      <xdr:rowOff>95250</xdr:rowOff>
    </xdr:to>
    <xdr:pic>
      <xdr:nvPicPr>
        <xdr:cNvPr id="3427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1383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5321</xdr:row>
      <xdr:rowOff>0</xdr:rowOff>
    </xdr:from>
    <xdr:to>
      <xdr:col>0</xdr:col>
      <xdr:colOff>323850</xdr:colOff>
      <xdr:row>5322</xdr:row>
      <xdr:rowOff>95250</xdr:rowOff>
    </xdr:to>
    <xdr:pic>
      <xdr:nvPicPr>
        <xdr:cNvPr id="3427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1707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5323</xdr:row>
      <xdr:rowOff>0</xdr:rowOff>
    </xdr:from>
    <xdr:to>
      <xdr:col>0</xdr:col>
      <xdr:colOff>323850</xdr:colOff>
      <xdr:row>5324</xdr:row>
      <xdr:rowOff>95250</xdr:rowOff>
    </xdr:to>
    <xdr:pic>
      <xdr:nvPicPr>
        <xdr:cNvPr id="3427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2031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5325</xdr:row>
      <xdr:rowOff>0</xdr:rowOff>
    </xdr:from>
    <xdr:to>
      <xdr:col>0</xdr:col>
      <xdr:colOff>323850</xdr:colOff>
      <xdr:row>5326</xdr:row>
      <xdr:rowOff>95250</xdr:rowOff>
    </xdr:to>
    <xdr:pic>
      <xdr:nvPicPr>
        <xdr:cNvPr id="3427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2355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5327</xdr:row>
      <xdr:rowOff>0</xdr:rowOff>
    </xdr:from>
    <xdr:to>
      <xdr:col>0</xdr:col>
      <xdr:colOff>323850</xdr:colOff>
      <xdr:row>5328</xdr:row>
      <xdr:rowOff>95250</xdr:rowOff>
    </xdr:to>
    <xdr:pic>
      <xdr:nvPicPr>
        <xdr:cNvPr id="3427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2679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5329</xdr:row>
      <xdr:rowOff>0</xdr:rowOff>
    </xdr:from>
    <xdr:to>
      <xdr:col>0</xdr:col>
      <xdr:colOff>323850</xdr:colOff>
      <xdr:row>5330</xdr:row>
      <xdr:rowOff>95250</xdr:rowOff>
    </xdr:to>
    <xdr:pic>
      <xdr:nvPicPr>
        <xdr:cNvPr id="3427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3003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5331</xdr:row>
      <xdr:rowOff>0</xdr:rowOff>
    </xdr:from>
    <xdr:to>
      <xdr:col>0</xdr:col>
      <xdr:colOff>323850</xdr:colOff>
      <xdr:row>5332</xdr:row>
      <xdr:rowOff>95250</xdr:rowOff>
    </xdr:to>
    <xdr:pic>
      <xdr:nvPicPr>
        <xdr:cNvPr id="3427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3326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5333</xdr:row>
      <xdr:rowOff>0</xdr:rowOff>
    </xdr:from>
    <xdr:to>
      <xdr:col>0</xdr:col>
      <xdr:colOff>323850</xdr:colOff>
      <xdr:row>5334</xdr:row>
      <xdr:rowOff>95250</xdr:rowOff>
    </xdr:to>
    <xdr:pic>
      <xdr:nvPicPr>
        <xdr:cNvPr id="3427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3650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5335</xdr:row>
      <xdr:rowOff>0</xdr:rowOff>
    </xdr:from>
    <xdr:to>
      <xdr:col>0</xdr:col>
      <xdr:colOff>323850</xdr:colOff>
      <xdr:row>5336</xdr:row>
      <xdr:rowOff>95250</xdr:rowOff>
    </xdr:to>
    <xdr:pic>
      <xdr:nvPicPr>
        <xdr:cNvPr id="3427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3974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5337</xdr:row>
      <xdr:rowOff>0</xdr:rowOff>
    </xdr:from>
    <xdr:to>
      <xdr:col>0</xdr:col>
      <xdr:colOff>323850</xdr:colOff>
      <xdr:row>5338</xdr:row>
      <xdr:rowOff>95250</xdr:rowOff>
    </xdr:to>
    <xdr:pic>
      <xdr:nvPicPr>
        <xdr:cNvPr id="3427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4298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5339</xdr:row>
      <xdr:rowOff>0</xdr:rowOff>
    </xdr:from>
    <xdr:to>
      <xdr:col>0</xdr:col>
      <xdr:colOff>323850</xdr:colOff>
      <xdr:row>5340</xdr:row>
      <xdr:rowOff>95250</xdr:rowOff>
    </xdr:to>
    <xdr:pic>
      <xdr:nvPicPr>
        <xdr:cNvPr id="3427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4622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5341</xdr:row>
      <xdr:rowOff>0</xdr:rowOff>
    </xdr:from>
    <xdr:to>
      <xdr:col>0</xdr:col>
      <xdr:colOff>323850</xdr:colOff>
      <xdr:row>5342</xdr:row>
      <xdr:rowOff>95250</xdr:rowOff>
    </xdr:to>
    <xdr:pic>
      <xdr:nvPicPr>
        <xdr:cNvPr id="3427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4946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5343</xdr:row>
      <xdr:rowOff>0</xdr:rowOff>
    </xdr:from>
    <xdr:to>
      <xdr:col>0</xdr:col>
      <xdr:colOff>323850</xdr:colOff>
      <xdr:row>5344</xdr:row>
      <xdr:rowOff>95250</xdr:rowOff>
    </xdr:to>
    <xdr:pic>
      <xdr:nvPicPr>
        <xdr:cNvPr id="3427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5270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5356</xdr:row>
      <xdr:rowOff>0</xdr:rowOff>
    </xdr:from>
    <xdr:to>
      <xdr:col>0</xdr:col>
      <xdr:colOff>323850</xdr:colOff>
      <xdr:row>5357</xdr:row>
      <xdr:rowOff>95250</xdr:rowOff>
    </xdr:to>
    <xdr:pic>
      <xdr:nvPicPr>
        <xdr:cNvPr id="3427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7375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5358</xdr:row>
      <xdr:rowOff>0</xdr:rowOff>
    </xdr:from>
    <xdr:to>
      <xdr:col>0</xdr:col>
      <xdr:colOff>323850</xdr:colOff>
      <xdr:row>5359</xdr:row>
      <xdr:rowOff>95250</xdr:rowOff>
    </xdr:to>
    <xdr:pic>
      <xdr:nvPicPr>
        <xdr:cNvPr id="3427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7698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5360</xdr:row>
      <xdr:rowOff>0</xdr:rowOff>
    </xdr:from>
    <xdr:to>
      <xdr:col>0</xdr:col>
      <xdr:colOff>323850</xdr:colOff>
      <xdr:row>5361</xdr:row>
      <xdr:rowOff>95250</xdr:rowOff>
    </xdr:to>
    <xdr:pic>
      <xdr:nvPicPr>
        <xdr:cNvPr id="3427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8022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5362</xdr:row>
      <xdr:rowOff>0</xdr:rowOff>
    </xdr:from>
    <xdr:to>
      <xdr:col>0</xdr:col>
      <xdr:colOff>323850</xdr:colOff>
      <xdr:row>5363</xdr:row>
      <xdr:rowOff>95250</xdr:rowOff>
    </xdr:to>
    <xdr:pic>
      <xdr:nvPicPr>
        <xdr:cNvPr id="3427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8346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5364</xdr:row>
      <xdr:rowOff>0</xdr:rowOff>
    </xdr:from>
    <xdr:to>
      <xdr:col>0</xdr:col>
      <xdr:colOff>323850</xdr:colOff>
      <xdr:row>5365</xdr:row>
      <xdr:rowOff>95250</xdr:rowOff>
    </xdr:to>
    <xdr:pic>
      <xdr:nvPicPr>
        <xdr:cNvPr id="342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8670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5366</xdr:row>
      <xdr:rowOff>0</xdr:rowOff>
    </xdr:from>
    <xdr:to>
      <xdr:col>0</xdr:col>
      <xdr:colOff>323850</xdr:colOff>
      <xdr:row>5367</xdr:row>
      <xdr:rowOff>95250</xdr:rowOff>
    </xdr:to>
    <xdr:pic>
      <xdr:nvPicPr>
        <xdr:cNvPr id="3427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8994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5368</xdr:row>
      <xdr:rowOff>0</xdr:rowOff>
    </xdr:from>
    <xdr:to>
      <xdr:col>0</xdr:col>
      <xdr:colOff>323850</xdr:colOff>
      <xdr:row>5369</xdr:row>
      <xdr:rowOff>95250</xdr:rowOff>
    </xdr:to>
    <xdr:pic>
      <xdr:nvPicPr>
        <xdr:cNvPr id="3427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69318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5381</xdr:row>
      <xdr:rowOff>0</xdr:rowOff>
    </xdr:from>
    <xdr:to>
      <xdr:col>0</xdr:col>
      <xdr:colOff>323850</xdr:colOff>
      <xdr:row>5382</xdr:row>
      <xdr:rowOff>95250</xdr:rowOff>
    </xdr:to>
    <xdr:pic>
      <xdr:nvPicPr>
        <xdr:cNvPr id="3427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71423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5383</xdr:row>
      <xdr:rowOff>0</xdr:rowOff>
    </xdr:from>
    <xdr:to>
      <xdr:col>0</xdr:col>
      <xdr:colOff>323850</xdr:colOff>
      <xdr:row>5384</xdr:row>
      <xdr:rowOff>95250</xdr:rowOff>
    </xdr:to>
    <xdr:pic>
      <xdr:nvPicPr>
        <xdr:cNvPr id="3427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71747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5385</xdr:row>
      <xdr:rowOff>0</xdr:rowOff>
    </xdr:from>
    <xdr:to>
      <xdr:col>0</xdr:col>
      <xdr:colOff>323850</xdr:colOff>
      <xdr:row>5386</xdr:row>
      <xdr:rowOff>95250</xdr:rowOff>
    </xdr:to>
    <xdr:pic>
      <xdr:nvPicPr>
        <xdr:cNvPr id="3427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72070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5387</xdr:row>
      <xdr:rowOff>0</xdr:rowOff>
    </xdr:from>
    <xdr:to>
      <xdr:col>0</xdr:col>
      <xdr:colOff>323850</xdr:colOff>
      <xdr:row>5388</xdr:row>
      <xdr:rowOff>95250</xdr:rowOff>
    </xdr:to>
    <xdr:pic>
      <xdr:nvPicPr>
        <xdr:cNvPr id="3427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72394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5389</xdr:row>
      <xdr:rowOff>0</xdr:rowOff>
    </xdr:from>
    <xdr:to>
      <xdr:col>0</xdr:col>
      <xdr:colOff>323850</xdr:colOff>
      <xdr:row>5390</xdr:row>
      <xdr:rowOff>95250</xdr:rowOff>
    </xdr:to>
    <xdr:pic>
      <xdr:nvPicPr>
        <xdr:cNvPr id="3427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72718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5391</xdr:row>
      <xdr:rowOff>0</xdr:rowOff>
    </xdr:from>
    <xdr:to>
      <xdr:col>0</xdr:col>
      <xdr:colOff>323850</xdr:colOff>
      <xdr:row>5392</xdr:row>
      <xdr:rowOff>95250</xdr:rowOff>
    </xdr:to>
    <xdr:pic>
      <xdr:nvPicPr>
        <xdr:cNvPr id="3427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73042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5393</xdr:row>
      <xdr:rowOff>0</xdr:rowOff>
    </xdr:from>
    <xdr:to>
      <xdr:col>0</xdr:col>
      <xdr:colOff>323850</xdr:colOff>
      <xdr:row>5394</xdr:row>
      <xdr:rowOff>95250</xdr:rowOff>
    </xdr:to>
    <xdr:pic>
      <xdr:nvPicPr>
        <xdr:cNvPr id="3427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73366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5395</xdr:row>
      <xdr:rowOff>0</xdr:rowOff>
    </xdr:from>
    <xdr:to>
      <xdr:col>0</xdr:col>
      <xdr:colOff>323850</xdr:colOff>
      <xdr:row>5396</xdr:row>
      <xdr:rowOff>95250</xdr:rowOff>
    </xdr:to>
    <xdr:pic>
      <xdr:nvPicPr>
        <xdr:cNvPr id="3427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73690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5408</xdr:row>
      <xdr:rowOff>0</xdr:rowOff>
    </xdr:from>
    <xdr:to>
      <xdr:col>0</xdr:col>
      <xdr:colOff>323850</xdr:colOff>
      <xdr:row>5409</xdr:row>
      <xdr:rowOff>95250</xdr:rowOff>
    </xdr:to>
    <xdr:pic>
      <xdr:nvPicPr>
        <xdr:cNvPr id="3427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75795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5410</xdr:row>
      <xdr:rowOff>0</xdr:rowOff>
    </xdr:from>
    <xdr:to>
      <xdr:col>0</xdr:col>
      <xdr:colOff>323850</xdr:colOff>
      <xdr:row>5411</xdr:row>
      <xdr:rowOff>95250</xdr:rowOff>
    </xdr:to>
    <xdr:pic>
      <xdr:nvPicPr>
        <xdr:cNvPr id="3427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76119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5423</xdr:row>
      <xdr:rowOff>0</xdr:rowOff>
    </xdr:from>
    <xdr:to>
      <xdr:col>0</xdr:col>
      <xdr:colOff>323850</xdr:colOff>
      <xdr:row>5424</xdr:row>
      <xdr:rowOff>95250</xdr:rowOff>
    </xdr:to>
    <xdr:pic>
      <xdr:nvPicPr>
        <xdr:cNvPr id="3427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78224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5436</xdr:row>
      <xdr:rowOff>0</xdr:rowOff>
    </xdr:from>
    <xdr:to>
      <xdr:col>0</xdr:col>
      <xdr:colOff>323850</xdr:colOff>
      <xdr:row>5437</xdr:row>
      <xdr:rowOff>95250</xdr:rowOff>
    </xdr:to>
    <xdr:pic>
      <xdr:nvPicPr>
        <xdr:cNvPr id="3427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0329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5438</xdr:row>
      <xdr:rowOff>0</xdr:rowOff>
    </xdr:from>
    <xdr:to>
      <xdr:col>0</xdr:col>
      <xdr:colOff>323850</xdr:colOff>
      <xdr:row>5439</xdr:row>
      <xdr:rowOff>95250</xdr:rowOff>
    </xdr:to>
    <xdr:pic>
      <xdr:nvPicPr>
        <xdr:cNvPr id="3427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0652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5440</xdr:row>
      <xdr:rowOff>0</xdr:rowOff>
    </xdr:from>
    <xdr:to>
      <xdr:col>0</xdr:col>
      <xdr:colOff>323850</xdr:colOff>
      <xdr:row>5441</xdr:row>
      <xdr:rowOff>95250</xdr:rowOff>
    </xdr:to>
    <xdr:pic>
      <xdr:nvPicPr>
        <xdr:cNvPr id="3427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0976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5442</xdr:row>
      <xdr:rowOff>0</xdr:rowOff>
    </xdr:from>
    <xdr:to>
      <xdr:col>0</xdr:col>
      <xdr:colOff>323850</xdr:colOff>
      <xdr:row>5443</xdr:row>
      <xdr:rowOff>95250</xdr:rowOff>
    </xdr:to>
    <xdr:pic>
      <xdr:nvPicPr>
        <xdr:cNvPr id="3427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1300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5444</xdr:row>
      <xdr:rowOff>0</xdr:rowOff>
    </xdr:from>
    <xdr:to>
      <xdr:col>0</xdr:col>
      <xdr:colOff>323850</xdr:colOff>
      <xdr:row>5445</xdr:row>
      <xdr:rowOff>95250</xdr:rowOff>
    </xdr:to>
    <xdr:pic>
      <xdr:nvPicPr>
        <xdr:cNvPr id="3427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1624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5446</xdr:row>
      <xdr:rowOff>0</xdr:rowOff>
    </xdr:from>
    <xdr:to>
      <xdr:col>0</xdr:col>
      <xdr:colOff>323850</xdr:colOff>
      <xdr:row>5447</xdr:row>
      <xdr:rowOff>95250</xdr:rowOff>
    </xdr:to>
    <xdr:pic>
      <xdr:nvPicPr>
        <xdr:cNvPr id="3427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1948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5448</xdr:row>
      <xdr:rowOff>0</xdr:rowOff>
    </xdr:from>
    <xdr:to>
      <xdr:col>0</xdr:col>
      <xdr:colOff>323850</xdr:colOff>
      <xdr:row>5449</xdr:row>
      <xdr:rowOff>95250</xdr:rowOff>
    </xdr:to>
    <xdr:pic>
      <xdr:nvPicPr>
        <xdr:cNvPr id="3427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2272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5450</xdr:row>
      <xdr:rowOff>0</xdr:rowOff>
    </xdr:from>
    <xdr:to>
      <xdr:col>0</xdr:col>
      <xdr:colOff>323850</xdr:colOff>
      <xdr:row>5451</xdr:row>
      <xdr:rowOff>95250</xdr:rowOff>
    </xdr:to>
    <xdr:pic>
      <xdr:nvPicPr>
        <xdr:cNvPr id="3427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2596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5463</xdr:row>
      <xdr:rowOff>0</xdr:rowOff>
    </xdr:from>
    <xdr:to>
      <xdr:col>0</xdr:col>
      <xdr:colOff>323850</xdr:colOff>
      <xdr:row>5464</xdr:row>
      <xdr:rowOff>95250</xdr:rowOff>
    </xdr:to>
    <xdr:pic>
      <xdr:nvPicPr>
        <xdr:cNvPr id="3427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4701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5465</xdr:row>
      <xdr:rowOff>0</xdr:rowOff>
    </xdr:from>
    <xdr:to>
      <xdr:col>0</xdr:col>
      <xdr:colOff>323850</xdr:colOff>
      <xdr:row>5466</xdr:row>
      <xdr:rowOff>95250</xdr:rowOff>
    </xdr:to>
    <xdr:pic>
      <xdr:nvPicPr>
        <xdr:cNvPr id="3427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5024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5467</xdr:row>
      <xdr:rowOff>0</xdr:rowOff>
    </xdr:from>
    <xdr:to>
      <xdr:col>0</xdr:col>
      <xdr:colOff>323850</xdr:colOff>
      <xdr:row>5468</xdr:row>
      <xdr:rowOff>95250</xdr:rowOff>
    </xdr:to>
    <xdr:pic>
      <xdr:nvPicPr>
        <xdr:cNvPr id="3427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5348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5469</xdr:row>
      <xdr:rowOff>0</xdr:rowOff>
    </xdr:from>
    <xdr:to>
      <xdr:col>0</xdr:col>
      <xdr:colOff>323850</xdr:colOff>
      <xdr:row>5470</xdr:row>
      <xdr:rowOff>95250</xdr:rowOff>
    </xdr:to>
    <xdr:pic>
      <xdr:nvPicPr>
        <xdr:cNvPr id="3427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5672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5471</xdr:row>
      <xdr:rowOff>0</xdr:rowOff>
    </xdr:from>
    <xdr:to>
      <xdr:col>0</xdr:col>
      <xdr:colOff>323850</xdr:colOff>
      <xdr:row>5472</xdr:row>
      <xdr:rowOff>95250</xdr:rowOff>
    </xdr:to>
    <xdr:pic>
      <xdr:nvPicPr>
        <xdr:cNvPr id="3427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5996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5473</xdr:row>
      <xdr:rowOff>0</xdr:rowOff>
    </xdr:from>
    <xdr:to>
      <xdr:col>0</xdr:col>
      <xdr:colOff>323850</xdr:colOff>
      <xdr:row>5474</xdr:row>
      <xdr:rowOff>95250</xdr:rowOff>
    </xdr:to>
    <xdr:pic>
      <xdr:nvPicPr>
        <xdr:cNvPr id="3427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6320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5475</xdr:row>
      <xdr:rowOff>0</xdr:rowOff>
    </xdr:from>
    <xdr:to>
      <xdr:col>0</xdr:col>
      <xdr:colOff>323850</xdr:colOff>
      <xdr:row>5476</xdr:row>
      <xdr:rowOff>95250</xdr:rowOff>
    </xdr:to>
    <xdr:pic>
      <xdr:nvPicPr>
        <xdr:cNvPr id="3427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6644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5477</xdr:row>
      <xdr:rowOff>0</xdr:rowOff>
    </xdr:from>
    <xdr:to>
      <xdr:col>0</xdr:col>
      <xdr:colOff>323850</xdr:colOff>
      <xdr:row>5478</xdr:row>
      <xdr:rowOff>95250</xdr:rowOff>
    </xdr:to>
    <xdr:pic>
      <xdr:nvPicPr>
        <xdr:cNvPr id="3427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6968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5479</xdr:row>
      <xdr:rowOff>0</xdr:rowOff>
    </xdr:from>
    <xdr:to>
      <xdr:col>0</xdr:col>
      <xdr:colOff>323850</xdr:colOff>
      <xdr:row>5480</xdr:row>
      <xdr:rowOff>95250</xdr:rowOff>
    </xdr:to>
    <xdr:pic>
      <xdr:nvPicPr>
        <xdr:cNvPr id="3427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7291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5481</xdr:row>
      <xdr:rowOff>0</xdr:rowOff>
    </xdr:from>
    <xdr:to>
      <xdr:col>0</xdr:col>
      <xdr:colOff>323850</xdr:colOff>
      <xdr:row>5482</xdr:row>
      <xdr:rowOff>95250</xdr:rowOff>
    </xdr:to>
    <xdr:pic>
      <xdr:nvPicPr>
        <xdr:cNvPr id="3428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7615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5483</xdr:row>
      <xdr:rowOff>0</xdr:rowOff>
    </xdr:from>
    <xdr:to>
      <xdr:col>0</xdr:col>
      <xdr:colOff>323850</xdr:colOff>
      <xdr:row>5484</xdr:row>
      <xdr:rowOff>95250</xdr:rowOff>
    </xdr:to>
    <xdr:pic>
      <xdr:nvPicPr>
        <xdr:cNvPr id="3428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7939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5485</xdr:row>
      <xdr:rowOff>0</xdr:rowOff>
    </xdr:from>
    <xdr:to>
      <xdr:col>0</xdr:col>
      <xdr:colOff>323850</xdr:colOff>
      <xdr:row>5486</xdr:row>
      <xdr:rowOff>95250</xdr:rowOff>
    </xdr:to>
    <xdr:pic>
      <xdr:nvPicPr>
        <xdr:cNvPr id="3428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8263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5487</xdr:row>
      <xdr:rowOff>0</xdr:rowOff>
    </xdr:from>
    <xdr:to>
      <xdr:col>0</xdr:col>
      <xdr:colOff>323850</xdr:colOff>
      <xdr:row>5488</xdr:row>
      <xdr:rowOff>95250</xdr:rowOff>
    </xdr:to>
    <xdr:pic>
      <xdr:nvPicPr>
        <xdr:cNvPr id="3428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8587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5489</xdr:row>
      <xdr:rowOff>0</xdr:rowOff>
    </xdr:from>
    <xdr:to>
      <xdr:col>0</xdr:col>
      <xdr:colOff>323850</xdr:colOff>
      <xdr:row>5490</xdr:row>
      <xdr:rowOff>95250</xdr:rowOff>
    </xdr:to>
    <xdr:pic>
      <xdr:nvPicPr>
        <xdr:cNvPr id="3428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8911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5491</xdr:row>
      <xdr:rowOff>0</xdr:rowOff>
    </xdr:from>
    <xdr:to>
      <xdr:col>0</xdr:col>
      <xdr:colOff>323850</xdr:colOff>
      <xdr:row>5492</xdr:row>
      <xdr:rowOff>95250</xdr:rowOff>
    </xdr:to>
    <xdr:pic>
      <xdr:nvPicPr>
        <xdr:cNvPr id="3428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9234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5493</xdr:row>
      <xdr:rowOff>0</xdr:rowOff>
    </xdr:from>
    <xdr:to>
      <xdr:col>0</xdr:col>
      <xdr:colOff>323850</xdr:colOff>
      <xdr:row>5494</xdr:row>
      <xdr:rowOff>95250</xdr:rowOff>
    </xdr:to>
    <xdr:pic>
      <xdr:nvPicPr>
        <xdr:cNvPr id="3428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9558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5495</xdr:row>
      <xdr:rowOff>0</xdr:rowOff>
    </xdr:from>
    <xdr:to>
      <xdr:col>0</xdr:col>
      <xdr:colOff>323850</xdr:colOff>
      <xdr:row>5496</xdr:row>
      <xdr:rowOff>95250</xdr:rowOff>
    </xdr:to>
    <xdr:pic>
      <xdr:nvPicPr>
        <xdr:cNvPr id="3428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89882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5497</xdr:row>
      <xdr:rowOff>0</xdr:rowOff>
    </xdr:from>
    <xdr:to>
      <xdr:col>0</xdr:col>
      <xdr:colOff>323850</xdr:colOff>
      <xdr:row>5498</xdr:row>
      <xdr:rowOff>95250</xdr:rowOff>
    </xdr:to>
    <xdr:pic>
      <xdr:nvPicPr>
        <xdr:cNvPr id="3428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0206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5499</xdr:row>
      <xdr:rowOff>0</xdr:rowOff>
    </xdr:from>
    <xdr:to>
      <xdr:col>0</xdr:col>
      <xdr:colOff>323850</xdr:colOff>
      <xdr:row>5500</xdr:row>
      <xdr:rowOff>95250</xdr:rowOff>
    </xdr:to>
    <xdr:pic>
      <xdr:nvPicPr>
        <xdr:cNvPr id="3428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0530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5501</xdr:row>
      <xdr:rowOff>0</xdr:rowOff>
    </xdr:from>
    <xdr:to>
      <xdr:col>0</xdr:col>
      <xdr:colOff>323850</xdr:colOff>
      <xdr:row>5502</xdr:row>
      <xdr:rowOff>95250</xdr:rowOff>
    </xdr:to>
    <xdr:pic>
      <xdr:nvPicPr>
        <xdr:cNvPr id="3428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0854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5514</xdr:row>
      <xdr:rowOff>0</xdr:rowOff>
    </xdr:from>
    <xdr:to>
      <xdr:col>0</xdr:col>
      <xdr:colOff>323850</xdr:colOff>
      <xdr:row>5515</xdr:row>
      <xdr:rowOff>95250</xdr:rowOff>
    </xdr:to>
    <xdr:pic>
      <xdr:nvPicPr>
        <xdr:cNvPr id="3428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2959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5516</xdr:row>
      <xdr:rowOff>0</xdr:rowOff>
    </xdr:from>
    <xdr:to>
      <xdr:col>0</xdr:col>
      <xdr:colOff>323850</xdr:colOff>
      <xdr:row>5517</xdr:row>
      <xdr:rowOff>95250</xdr:rowOff>
    </xdr:to>
    <xdr:pic>
      <xdr:nvPicPr>
        <xdr:cNvPr id="3428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3283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5518</xdr:row>
      <xdr:rowOff>0</xdr:rowOff>
    </xdr:from>
    <xdr:to>
      <xdr:col>0</xdr:col>
      <xdr:colOff>323850</xdr:colOff>
      <xdr:row>5519</xdr:row>
      <xdr:rowOff>95250</xdr:rowOff>
    </xdr:to>
    <xdr:pic>
      <xdr:nvPicPr>
        <xdr:cNvPr id="3428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3606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5520</xdr:row>
      <xdr:rowOff>0</xdr:rowOff>
    </xdr:from>
    <xdr:to>
      <xdr:col>0</xdr:col>
      <xdr:colOff>323850</xdr:colOff>
      <xdr:row>5521</xdr:row>
      <xdr:rowOff>95250</xdr:rowOff>
    </xdr:to>
    <xdr:pic>
      <xdr:nvPicPr>
        <xdr:cNvPr id="3428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3930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5522</xdr:row>
      <xdr:rowOff>0</xdr:rowOff>
    </xdr:from>
    <xdr:to>
      <xdr:col>0</xdr:col>
      <xdr:colOff>323850</xdr:colOff>
      <xdr:row>5523</xdr:row>
      <xdr:rowOff>95250</xdr:rowOff>
    </xdr:to>
    <xdr:pic>
      <xdr:nvPicPr>
        <xdr:cNvPr id="3428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4254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5524</xdr:row>
      <xdr:rowOff>0</xdr:rowOff>
    </xdr:from>
    <xdr:to>
      <xdr:col>0</xdr:col>
      <xdr:colOff>323850</xdr:colOff>
      <xdr:row>5525</xdr:row>
      <xdr:rowOff>95250</xdr:rowOff>
    </xdr:to>
    <xdr:pic>
      <xdr:nvPicPr>
        <xdr:cNvPr id="3428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4578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5526</xdr:row>
      <xdr:rowOff>0</xdr:rowOff>
    </xdr:from>
    <xdr:to>
      <xdr:col>0</xdr:col>
      <xdr:colOff>323850</xdr:colOff>
      <xdr:row>5527</xdr:row>
      <xdr:rowOff>95250</xdr:rowOff>
    </xdr:to>
    <xdr:pic>
      <xdr:nvPicPr>
        <xdr:cNvPr id="3428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4902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5528</xdr:row>
      <xdr:rowOff>0</xdr:rowOff>
    </xdr:from>
    <xdr:to>
      <xdr:col>0</xdr:col>
      <xdr:colOff>323850</xdr:colOff>
      <xdr:row>5529</xdr:row>
      <xdr:rowOff>95250</xdr:rowOff>
    </xdr:to>
    <xdr:pic>
      <xdr:nvPicPr>
        <xdr:cNvPr id="3428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5226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5530</xdr:row>
      <xdr:rowOff>0</xdr:rowOff>
    </xdr:from>
    <xdr:to>
      <xdr:col>0</xdr:col>
      <xdr:colOff>323850</xdr:colOff>
      <xdr:row>5531</xdr:row>
      <xdr:rowOff>95250</xdr:rowOff>
    </xdr:to>
    <xdr:pic>
      <xdr:nvPicPr>
        <xdr:cNvPr id="3428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5550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5532</xdr:row>
      <xdr:rowOff>0</xdr:rowOff>
    </xdr:from>
    <xdr:to>
      <xdr:col>0</xdr:col>
      <xdr:colOff>323850</xdr:colOff>
      <xdr:row>5533</xdr:row>
      <xdr:rowOff>95250</xdr:rowOff>
    </xdr:to>
    <xdr:pic>
      <xdr:nvPicPr>
        <xdr:cNvPr id="3428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5873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5534</xdr:row>
      <xdr:rowOff>0</xdr:rowOff>
    </xdr:from>
    <xdr:to>
      <xdr:col>0</xdr:col>
      <xdr:colOff>323850</xdr:colOff>
      <xdr:row>5535</xdr:row>
      <xdr:rowOff>95250</xdr:rowOff>
    </xdr:to>
    <xdr:pic>
      <xdr:nvPicPr>
        <xdr:cNvPr id="3428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6197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5536</xdr:row>
      <xdr:rowOff>0</xdr:rowOff>
    </xdr:from>
    <xdr:to>
      <xdr:col>0</xdr:col>
      <xdr:colOff>323850</xdr:colOff>
      <xdr:row>5537</xdr:row>
      <xdr:rowOff>95250</xdr:rowOff>
    </xdr:to>
    <xdr:pic>
      <xdr:nvPicPr>
        <xdr:cNvPr id="3428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6521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5538</xdr:row>
      <xdr:rowOff>0</xdr:rowOff>
    </xdr:from>
    <xdr:to>
      <xdr:col>0</xdr:col>
      <xdr:colOff>323850</xdr:colOff>
      <xdr:row>5539</xdr:row>
      <xdr:rowOff>95250</xdr:rowOff>
    </xdr:to>
    <xdr:pic>
      <xdr:nvPicPr>
        <xdr:cNvPr id="3428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6845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5540</xdr:row>
      <xdr:rowOff>0</xdr:rowOff>
    </xdr:from>
    <xdr:to>
      <xdr:col>0</xdr:col>
      <xdr:colOff>323850</xdr:colOff>
      <xdr:row>5541</xdr:row>
      <xdr:rowOff>95250</xdr:rowOff>
    </xdr:to>
    <xdr:pic>
      <xdr:nvPicPr>
        <xdr:cNvPr id="3428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7169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5542</xdr:row>
      <xdr:rowOff>0</xdr:rowOff>
    </xdr:from>
    <xdr:to>
      <xdr:col>0</xdr:col>
      <xdr:colOff>323850</xdr:colOff>
      <xdr:row>5543</xdr:row>
      <xdr:rowOff>95250</xdr:rowOff>
    </xdr:to>
    <xdr:pic>
      <xdr:nvPicPr>
        <xdr:cNvPr id="3428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7493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5555</xdr:row>
      <xdr:rowOff>0</xdr:rowOff>
    </xdr:from>
    <xdr:to>
      <xdr:col>0</xdr:col>
      <xdr:colOff>323850</xdr:colOff>
      <xdr:row>5556</xdr:row>
      <xdr:rowOff>95250</xdr:rowOff>
    </xdr:to>
    <xdr:pic>
      <xdr:nvPicPr>
        <xdr:cNvPr id="3428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9598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5557</xdr:row>
      <xdr:rowOff>0</xdr:rowOff>
    </xdr:from>
    <xdr:to>
      <xdr:col>0</xdr:col>
      <xdr:colOff>323850</xdr:colOff>
      <xdr:row>5558</xdr:row>
      <xdr:rowOff>95250</xdr:rowOff>
    </xdr:to>
    <xdr:pic>
      <xdr:nvPicPr>
        <xdr:cNvPr id="3428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99922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5559</xdr:row>
      <xdr:rowOff>0</xdr:rowOff>
    </xdr:from>
    <xdr:to>
      <xdr:col>0</xdr:col>
      <xdr:colOff>323850</xdr:colOff>
      <xdr:row>5560</xdr:row>
      <xdr:rowOff>95250</xdr:rowOff>
    </xdr:to>
    <xdr:pic>
      <xdr:nvPicPr>
        <xdr:cNvPr id="3428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0245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5561</xdr:row>
      <xdr:rowOff>0</xdr:rowOff>
    </xdr:from>
    <xdr:to>
      <xdr:col>0</xdr:col>
      <xdr:colOff>323850</xdr:colOff>
      <xdr:row>5562</xdr:row>
      <xdr:rowOff>95250</xdr:rowOff>
    </xdr:to>
    <xdr:pic>
      <xdr:nvPicPr>
        <xdr:cNvPr id="3428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0569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5563</xdr:row>
      <xdr:rowOff>0</xdr:rowOff>
    </xdr:from>
    <xdr:to>
      <xdr:col>0</xdr:col>
      <xdr:colOff>323850</xdr:colOff>
      <xdr:row>5564</xdr:row>
      <xdr:rowOff>95250</xdr:rowOff>
    </xdr:to>
    <xdr:pic>
      <xdr:nvPicPr>
        <xdr:cNvPr id="3428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0893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5565</xdr:row>
      <xdr:rowOff>0</xdr:rowOff>
    </xdr:from>
    <xdr:to>
      <xdr:col>0</xdr:col>
      <xdr:colOff>323850</xdr:colOff>
      <xdr:row>5566</xdr:row>
      <xdr:rowOff>95250</xdr:rowOff>
    </xdr:to>
    <xdr:pic>
      <xdr:nvPicPr>
        <xdr:cNvPr id="3428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1217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5567</xdr:row>
      <xdr:rowOff>0</xdr:rowOff>
    </xdr:from>
    <xdr:to>
      <xdr:col>0</xdr:col>
      <xdr:colOff>323850</xdr:colOff>
      <xdr:row>5568</xdr:row>
      <xdr:rowOff>95250</xdr:rowOff>
    </xdr:to>
    <xdr:pic>
      <xdr:nvPicPr>
        <xdr:cNvPr id="3428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1541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5569</xdr:row>
      <xdr:rowOff>0</xdr:rowOff>
    </xdr:from>
    <xdr:to>
      <xdr:col>0</xdr:col>
      <xdr:colOff>323850</xdr:colOff>
      <xdr:row>5570</xdr:row>
      <xdr:rowOff>95250</xdr:rowOff>
    </xdr:to>
    <xdr:pic>
      <xdr:nvPicPr>
        <xdr:cNvPr id="3428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1865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5571</xdr:row>
      <xdr:rowOff>0</xdr:rowOff>
    </xdr:from>
    <xdr:to>
      <xdr:col>0</xdr:col>
      <xdr:colOff>323850</xdr:colOff>
      <xdr:row>5572</xdr:row>
      <xdr:rowOff>95250</xdr:rowOff>
    </xdr:to>
    <xdr:pic>
      <xdr:nvPicPr>
        <xdr:cNvPr id="3428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2188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5573</xdr:row>
      <xdr:rowOff>0</xdr:rowOff>
    </xdr:from>
    <xdr:to>
      <xdr:col>0</xdr:col>
      <xdr:colOff>323850</xdr:colOff>
      <xdr:row>5574</xdr:row>
      <xdr:rowOff>95250</xdr:rowOff>
    </xdr:to>
    <xdr:pic>
      <xdr:nvPicPr>
        <xdr:cNvPr id="3428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2512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5575</xdr:row>
      <xdr:rowOff>0</xdr:rowOff>
    </xdr:from>
    <xdr:to>
      <xdr:col>0</xdr:col>
      <xdr:colOff>323850</xdr:colOff>
      <xdr:row>5576</xdr:row>
      <xdr:rowOff>95250</xdr:rowOff>
    </xdr:to>
    <xdr:pic>
      <xdr:nvPicPr>
        <xdr:cNvPr id="3428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2836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5577</xdr:row>
      <xdr:rowOff>0</xdr:rowOff>
    </xdr:from>
    <xdr:to>
      <xdr:col>0</xdr:col>
      <xdr:colOff>323850</xdr:colOff>
      <xdr:row>5578</xdr:row>
      <xdr:rowOff>95250</xdr:rowOff>
    </xdr:to>
    <xdr:pic>
      <xdr:nvPicPr>
        <xdr:cNvPr id="3428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3160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5590</xdr:row>
      <xdr:rowOff>0</xdr:rowOff>
    </xdr:from>
    <xdr:to>
      <xdr:col>0</xdr:col>
      <xdr:colOff>323850</xdr:colOff>
      <xdr:row>5591</xdr:row>
      <xdr:rowOff>95250</xdr:rowOff>
    </xdr:to>
    <xdr:pic>
      <xdr:nvPicPr>
        <xdr:cNvPr id="3428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5265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5592</xdr:row>
      <xdr:rowOff>0</xdr:rowOff>
    </xdr:from>
    <xdr:to>
      <xdr:col>0</xdr:col>
      <xdr:colOff>323850</xdr:colOff>
      <xdr:row>5593</xdr:row>
      <xdr:rowOff>95250</xdr:rowOff>
    </xdr:to>
    <xdr:pic>
      <xdr:nvPicPr>
        <xdr:cNvPr id="3428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5589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5594</xdr:row>
      <xdr:rowOff>0</xdr:rowOff>
    </xdr:from>
    <xdr:to>
      <xdr:col>0</xdr:col>
      <xdr:colOff>323850</xdr:colOff>
      <xdr:row>5595</xdr:row>
      <xdr:rowOff>95250</xdr:rowOff>
    </xdr:to>
    <xdr:pic>
      <xdr:nvPicPr>
        <xdr:cNvPr id="3428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5913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5596</xdr:row>
      <xdr:rowOff>0</xdr:rowOff>
    </xdr:from>
    <xdr:to>
      <xdr:col>0</xdr:col>
      <xdr:colOff>323850</xdr:colOff>
      <xdr:row>5597</xdr:row>
      <xdr:rowOff>95250</xdr:rowOff>
    </xdr:to>
    <xdr:pic>
      <xdr:nvPicPr>
        <xdr:cNvPr id="3428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6237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5598</xdr:row>
      <xdr:rowOff>0</xdr:rowOff>
    </xdr:from>
    <xdr:to>
      <xdr:col>0</xdr:col>
      <xdr:colOff>323850</xdr:colOff>
      <xdr:row>5599</xdr:row>
      <xdr:rowOff>95250</xdr:rowOff>
    </xdr:to>
    <xdr:pic>
      <xdr:nvPicPr>
        <xdr:cNvPr id="3428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6560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5600</xdr:row>
      <xdr:rowOff>0</xdr:rowOff>
    </xdr:from>
    <xdr:to>
      <xdr:col>0</xdr:col>
      <xdr:colOff>323850</xdr:colOff>
      <xdr:row>5601</xdr:row>
      <xdr:rowOff>95250</xdr:rowOff>
    </xdr:to>
    <xdr:pic>
      <xdr:nvPicPr>
        <xdr:cNvPr id="3428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6884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5602</xdr:row>
      <xdr:rowOff>0</xdr:rowOff>
    </xdr:from>
    <xdr:to>
      <xdr:col>0</xdr:col>
      <xdr:colOff>323850</xdr:colOff>
      <xdr:row>5603</xdr:row>
      <xdr:rowOff>95250</xdr:rowOff>
    </xdr:to>
    <xdr:pic>
      <xdr:nvPicPr>
        <xdr:cNvPr id="3428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7208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5604</xdr:row>
      <xdr:rowOff>0</xdr:rowOff>
    </xdr:from>
    <xdr:to>
      <xdr:col>0</xdr:col>
      <xdr:colOff>323850</xdr:colOff>
      <xdr:row>5605</xdr:row>
      <xdr:rowOff>95250</xdr:rowOff>
    </xdr:to>
    <xdr:pic>
      <xdr:nvPicPr>
        <xdr:cNvPr id="3428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7532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5606</xdr:row>
      <xdr:rowOff>0</xdr:rowOff>
    </xdr:from>
    <xdr:to>
      <xdr:col>0</xdr:col>
      <xdr:colOff>323850</xdr:colOff>
      <xdr:row>5607</xdr:row>
      <xdr:rowOff>95250</xdr:rowOff>
    </xdr:to>
    <xdr:pic>
      <xdr:nvPicPr>
        <xdr:cNvPr id="3428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7856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5608</xdr:row>
      <xdr:rowOff>0</xdr:rowOff>
    </xdr:from>
    <xdr:to>
      <xdr:col>0</xdr:col>
      <xdr:colOff>323850</xdr:colOff>
      <xdr:row>5609</xdr:row>
      <xdr:rowOff>95250</xdr:rowOff>
    </xdr:to>
    <xdr:pic>
      <xdr:nvPicPr>
        <xdr:cNvPr id="3428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8180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5610</xdr:row>
      <xdr:rowOff>0</xdr:rowOff>
    </xdr:from>
    <xdr:to>
      <xdr:col>0</xdr:col>
      <xdr:colOff>323850</xdr:colOff>
      <xdr:row>5611</xdr:row>
      <xdr:rowOff>95250</xdr:rowOff>
    </xdr:to>
    <xdr:pic>
      <xdr:nvPicPr>
        <xdr:cNvPr id="3428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8504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5612</xdr:row>
      <xdr:rowOff>0</xdr:rowOff>
    </xdr:from>
    <xdr:to>
      <xdr:col>0</xdr:col>
      <xdr:colOff>323850</xdr:colOff>
      <xdr:row>5613</xdr:row>
      <xdr:rowOff>95250</xdr:rowOff>
    </xdr:to>
    <xdr:pic>
      <xdr:nvPicPr>
        <xdr:cNvPr id="3428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8827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5614</xdr:row>
      <xdr:rowOff>0</xdr:rowOff>
    </xdr:from>
    <xdr:to>
      <xdr:col>0</xdr:col>
      <xdr:colOff>323850</xdr:colOff>
      <xdr:row>5615</xdr:row>
      <xdr:rowOff>95250</xdr:rowOff>
    </xdr:to>
    <xdr:pic>
      <xdr:nvPicPr>
        <xdr:cNvPr id="3428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9151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5616</xdr:row>
      <xdr:rowOff>0</xdr:rowOff>
    </xdr:from>
    <xdr:to>
      <xdr:col>0</xdr:col>
      <xdr:colOff>323850</xdr:colOff>
      <xdr:row>5617</xdr:row>
      <xdr:rowOff>95250</xdr:rowOff>
    </xdr:to>
    <xdr:pic>
      <xdr:nvPicPr>
        <xdr:cNvPr id="3428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9475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5618</xdr:row>
      <xdr:rowOff>0</xdr:rowOff>
    </xdr:from>
    <xdr:to>
      <xdr:col>0</xdr:col>
      <xdr:colOff>323850</xdr:colOff>
      <xdr:row>5619</xdr:row>
      <xdr:rowOff>95250</xdr:rowOff>
    </xdr:to>
    <xdr:pic>
      <xdr:nvPicPr>
        <xdr:cNvPr id="3428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9799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5620</xdr:row>
      <xdr:rowOff>0</xdr:rowOff>
    </xdr:from>
    <xdr:to>
      <xdr:col>0</xdr:col>
      <xdr:colOff>323850</xdr:colOff>
      <xdr:row>5621</xdr:row>
      <xdr:rowOff>95250</xdr:rowOff>
    </xdr:to>
    <xdr:pic>
      <xdr:nvPicPr>
        <xdr:cNvPr id="3428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0123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5622</xdr:row>
      <xdr:rowOff>0</xdr:rowOff>
    </xdr:from>
    <xdr:to>
      <xdr:col>0</xdr:col>
      <xdr:colOff>323850</xdr:colOff>
      <xdr:row>5623</xdr:row>
      <xdr:rowOff>95250</xdr:rowOff>
    </xdr:to>
    <xdr:pic>
      <xdr:nvPicPr>
        <xdr:cNvPr id="3428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0447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5624</xdr:row>
      <xdr:rowOff>0</xdr:rowOff>
    </xdr:from>
    <xdr:to>
      <xdr:col>0</xdr:col>
      <xdr:colOff>323850</xdr:colOff>
      <xdr:row>5625</xdr:row>
      <xdr:rowOff>95250</xdr:rowOff>
    </xdr:to>
    <xdr:pic>
      <xdr:nvPicPr>
        <xdr:cNvPr id="3428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0770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5626</xdr:row>
      <xdr:rowOff>0</xdr:rowOff>
    </xdr:from>
    <xdr:to>
      <xdr:col>0</xdr:col>
      <xdr:colOff>323850</xdr:colOff>
      <xdr:row>5627</xdr:row>
      <xdr:rowOff>95250</xdr:rowOff>
    </xdr:to>
    <xdr:pic>
      <xdr:nvPicPr>
        <xdr:cNvPr id="3428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1094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5628</xdr:row>
      <xdr:rowOff>0</xdr:rowOff>
    </xdr:from>
    <xdr:to>
      <xdr:col>0</xdr:col>
      <xdr:colOff>323850</xdr:colOff>
      <xdr:row>5629</xdr:row>
      <xdr:rowOff>95250</xdr:rowOff>
    </xdr:to>
    <xdr:pic>
      <xdr:nvPicPr>
        <xdr:cNvPr id="3428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1418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5630</xdr:row>
      <xdr:rowOff>0</xdr:rowOff>
    </xdr:from>
    <xdr:to>
      <xdr:col>0</xdr:col>
      <xdr:colOff>323850</xdr:colOff>
      <xdr:row>5631</xdr:row>
      <xdr:rowOff>95250</xdr:rowOff>
    </xdr:to>
    <xdr:pic>
      <xdr:nvPicPr>
        <xdr:cNvPr id="3428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1742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5632</xdr:row>
      <xdr:rowOff>0</xdr:rowOff>
    </xdr:from>
    <xdr:to>
      <xdr:col>0</xdr:col>
      <xdr:colOff>323850</xdr:colOff>
      <xdr:row>5633</xdr:row>
      <xdr:rowOff>95250</xdr:rowOff>
    </xdr:to>
    <xdr:pic>
      <xdr:nvPicPr>
        <xdr:cNvPr id="3428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2066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5634</xdr:row>
      <xdr:rowOff>0</xdr:rowOff>
    </xdr:from>
    <xdr:to>
      <xdr:col>0</xdr:col>
      <xdr:colOff>323850</xdr:colOff>
      <xdr:row>5635</xdr:row>
      <xdr:rowOff>95250</xdr:rowOff>
    </xdr:to>
    <xdr:pic>
      <xdr:nvPicPr>
        <xdr:cNvPr id="3428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2390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5636</xdr:row>
      <xdr:rowOff>0</xdr:rowOff>
    </xdr:from>
    <xdr:to>
      <xdr:col>0</xdr:col>
      <xdr:colOff>323850</xdr:colOff>
      <xdr:row>5637</xdr:row>
      <xdr:rowOff>95250</xdr:rowOff>
    </xdr:to>
    <xdr:pic>
      <xdr:nvPicPr>
        <xdr:cNvPr id="3428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2714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5638</xdr:row>
      <xdr:rowOff>0</xdr:rowOff>
    </xdr:from>
    <xdr:to>
      <xdr:col>0</xdr:col>
      <xdr:colOff>323850</xdr:colOff>
      <xdr:row>5639</xdr:row>
      <xdr:rowOff>95250</xdr:rowOff>
    </xdr:to>
    <xdr:pic>
      <xdr:nvPicPr>
        <xdr:cNvPr id="3428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3037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5640</xdr:row>
      <xdr:rowOff>0</xdr:rowOff>
    </xdr:from>
    <xdr:to>
      <xdr:col>0</xdr:col>
      <xdr:colOff>323850</xdr:colOff>
      <xdr:row>5641</xdr:row>
      <xdr:rowOff>95250</xdr:rowOff>
    </xdr:to>
    <xdr:pic>
      <xdr:nvPicPr>
        <xdr:cNvPr id="3428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3361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5642</xdr:row>
      <xdr:rowOff>0</xdr:rowOff>
    </xdr:from>
    <xdr:to>
      <xdr:col>0</xdr:col>
      <xdr:colOff>323850</xdr:colOff>
      <xdr:row>5643</xdr:row>
      <xdr:rowOff>95250</xdr:rowOff>
    </xdr:to>
    <xdr:pic>
      <xdr:nvPicPr>
        <xdr:cNvPr id="3428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3685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5655</xdr:row>
      <xdr:rowOff>0</xdr:rowOff>
    </xdr:from>
    <xdr:to>
      <xdr:col>0</xdr:col>
      <xdr:colOff>323850</xdr:colOff>
      <xdr:row>5656</xdr:row>
      <xdr:rowOff>95250</xdr:rowOff>
    </xdr:to>
    <xdr:pic>
      <xdr:nvPicPr>
        <xdr:cNvPr id="3428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5790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5657</xdr:row>
      <xdr:rowOff>0</xdr:rowOff>
    </xdr:from>
    <xdr:to>
      <xdr:col>0</xdr:col>
      <xdr:colOff>323850</xdr:colOff>
      <xdr:row>5658</xdr:row>
      <xdr:rowOff>95250</xdr:rowOff>
    </xdr:to>
    <xdr:pic>
      <xdr:nvPicPr>
        <xdr:cNvPr id="3428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6114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5659</xdr:row>
      <xdr:rowOff>0</xdr:rowOff>
    </xdr:from>
    <xdr:to>
      <xdr:col>0</xdr:col>
      <xdr:colOff>323850</xdr:colOff>
      <xdr:row>5660</xdr:row>
      <xdr:rowOff>95250</xdr:rowOff>
    </xdr:to>
    <xdr:pic>
      <xdr:nvPicPr>
        <xdr:cNvPr id="3428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6438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5661</xdr:row>
      <xdr:rowOff>0</xdr:rowOff>
    </xdr:from>
    <xdr:to>
      <xdr:col>0</xdr:col>
      <xdr:colOff>323850</xdr:colOff>
      <xdr:row>5662</xdr:row>
      <xdr:rowOff>95250</xdr:rowOff>
    </xdr:to>
    <xdr:pic>
      <xdr:nvPicPr>
        <xdr:cNvPr id="3428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6762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5663</xdr:row>
      <xdr:rowOff>0</xdr:rowOff>
    </xdr:from>
    <xdr:to>
      <xdr:col>0</xdr:col>
      <xdr:colOff>323850</xdr:colOff>
      <xdr:row>5664</xdr:row>
      <xdr:rowOff>95250</xdr:rowOff>
    </xdr:to>
    <xdr:pic>
      <xdr:nvPicPr>
        <xdr:cNvPr id="3428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7086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5676</xdr:row>
      <xdr:rowOff>0</xdr:rowOff>
    </xdr:from>
    <xdr:to>
      <xdr:col>0</xdr:col>
      <xdr:colOff>323850</xdr:colOff>
      <xdr:row>5677</xdr:row>
      <xdr:rowOff>95250</xdr:rowOff>
    </xdr:to>
    <xdr:pic>
      <xdr:nvPicPr>
        <xdr:cNvPr id="3428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9191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5678</xdr:row>
      <xdr:rowOff>0</xdr:rowOff>
    </xdr:from>
    <xdr:to>
      <xdr:col>0</xdr:col>
      <xdr:colOff>323850</xdr:colOff>
      <xdr:row>5679</xdr:row>
      <xdr:rowOff>95250</xdr:rowOff>
    </xdr:to>
    <xdr:pic>
      <xdr:nvPicPr>
        <xdr:cNvPr id="3428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9514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5680</xdr:row>
      <xdr:rowOff>0</xdr:rowOff>
    </xdr:from>
    <xdr:to>
      <xdr:col>0</xdr:col>
      <xdr:colOff>323850</xdr:colOff>
      <xdr:row>5681</xdr:row>
      <xdr:rowOff>95250</xdr:rowOff>
    </xdr:to>
    <xdr:pic>
      <xdr:nvPicPr>
        <xdr:cNvPr id="3428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19838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5682</xdr:row>
      <xdr:rowOff>0</xdr:rowOff>
    </xdr:from>
    <xdr:to>
      <xdr:col>0</xdr:col>
      <xdr:colOff>323850</xdr:colOff>
      <xdr:row>5683</xdr:row>
      <xdr:rowOff>95250</xdr:rowOff>
    </xdr:to>
    <xdr:pic>
      <xdr:nvPicPr>
        <xdr:cNvPr id="3428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0162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5684</xdr:row>
      <xdr:rowOff>0</xdr:rowOff>
    </xdr:from>
    <xdr:to>
      <xdr:col>0</xdr:col>
      <xdr:colOff>323850</xdr:colOff>
      <xdr:row>5685</xdr:row>
      <xdr:rowOff>95250</xdr:rowOff>
    </xdr:to>
    <xdr:pic>
      <xdr:nvPicPr>
        <xdr:cNvPr id="3428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0486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5686</xdr:row>
      <xdr:rowOff>0</xdr:rowOff>
    </xdr:from>
    <xdr:to>
      <xdr:col>0</xdr:col>
      <xdr:colOff>323850</xdr:colOff>
      <xdr:row>5687</xdr:row>
      <xdr:rowOff>95250</xdr:rowOff>
    </xdr:to>
    <xdr:pic>
      <xdr:nvPicPr>
        <xdr:cNvPr id="3428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0810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5699</xdr:row>
      <xdr:rowOff>0</xdr:rowOff>
    </xdr:from>
    <xdr:to>
      <xdr:col>0</xdr:col>
      <xdr:colOff>323850</xdr:colOff>
      <xdr:row>5700</xdr:row>
      <xdr:rowOff>95250</xdr:rowOff>
    </xdr:to>
    <xdr:pic>
      <xdr:nvPicPr>
        <xdr:cNvPr id="3428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2915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5701</xdr:row>
      <xdr:rowOff>0</xdr:rowOff>
    </xdr:from>
    <xdr:to>
      <xdr:col>0</xdr:col>
      <xdr:colOff>323850</xdr:colOff>
      <xdr:row>5702</xdr:row>
      <xdr:rowOff>95250</xdr:rowOff>
    </xdr:to>
    <xdr:pic>
      <xdr:nvPicPr>
        <xdr:cNvPr id="3428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3239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5703</xdr:row>
      <xdr:rowOff>0</xdr:rowOff>
    </xdr:from>
    <xdr:to>
      <xdr:col>0</xdr:col>
      <xdr:colOff>323850</xdr:colOff>
      <xdr:row>5704</xdr:row>
      <xdr:rowOff>95250</xdr:rowOff>
    </xdr:to>
    <xdr:pic>
      <xdr:nvPicPr>
        <xdr:cNvPr id="3428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3563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5705</xdr:row>
      <xdr:rowOff>0</xdr:rowOff>
    </xdr:from>
    <xdr:to>
      <xdr:col>0</xdr:col>
      <xdr:colOff>323850</xdr:colOff>
      <xdr:row>5706</xdr:row>
      <xdr:rowOff>95250</xdr:rowOff>
    </xdr:to>
    <xdr:pic>
      <xdr:nvPicPr>
        <xdr:cNvPr id="3428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3886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5718</xdr:row>
      <xdr:rowOff>0</xdr:rowOff>
    </xdr:from>
    <xdr:to>
      <xdr:col>0</xdr:col>
      <xdr:colOff>323850</xdr:colOff>
      <xdr:row>5719</xdr:row>
      <xdr:rowOff>95250</xdr:rowOff>
    </xdr:to>
    <xdr:pic>
      <xdr:nvPicPr>
        <xdr:cNvPr id="3428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5991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5720</xdr:row>
      <xdr:rowOff>0</xdr:rowOff>
    </xdr:from>
    <xdr:to>
      <xdr:col>0</xdr:col>
      <xdr:colOff>323850</xdr:colOff>
      <xdr:row>5721</xdr:row>
      <xdr:rowOff>95250</xdr:rowOff>
    </xdr:to>
    <xdr:pic>
      <xdr:nvPicPr>
        <xdr:cNvPr id="3428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6315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5722</xdr:row>
      <xdr:rowOff>0</xdr:rowOff>
    </xdr:from>
    <xdr:to>
      <xdr:col>0</xdr:col>
      <xdr:colOff>323850</xdr:colOff>
      <xdr:row>5723</xdr:row>
      <xdr:rowOff>95250</xdr:rowOff>
    </xdr:to>
    <xdr:pic>
      <xdr:nvPicPr>
        <xdr:cNvPr id="3428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6639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5724</xdr:row>
      <xdr:rowOff>0</xdr:rowOff>
    </xdr:from>
    <xdr:to>
      <xdr:col>0</xdr:col>
      <xdr:colOff>323850</xdr:colOff>
      <xdr:row>5725</xdr:row>
      <xdr:rowOff>95250</xdr:rowOff>
    </xdr:to>
    <xdr:pic>
      <xdr:nvPicPr>
        <xdr:cNvPr id="3428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6963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5726</xdr:row>
      <xdr:rowOff>0</xdr:rowOff>
    </xdr:from>
    <xdr:to>
      <xdr:col>0</xdr:col>
      <xdr:colOff>323850</xdr:colOff>
      <xdr:row>5727</xdr:row>
      <xdr:rowOff>95250</xdr:rowOff>
    </xdr:to>
    <xdr:pic>
      <xdr:nvPicPr>
        <xdr:cNvPr id="3428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7287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5728</xdr:row>
      <xdr:rowOff>0</xdr:rowOff>
    </xdr:from>
    <xdr:to>
      <xdr:col>0</xdr:col>
      <xdr:colOff>323850</xdr:colOff>
      <xdr:row>5729</xdr:row>
      <xdr:rowOff>95250</xdr:rowOff>
    </xdr:to>
    <xdr:pic>
      <xdr:nvPicPr>
        <xdr:cNvPr id="3428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7611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5730</xdr:row>
      <xdr:rowOff>0</xdr:rowOff>
    </xdr:from>
    <xdr:to>
      <xdr:col>0</xdr:col>
      <xdr:colOff>323850</xdr:colOff>
      <xdr:row>5731</xdr:row>
      <xdr:rowOff>95250</xdr:rowOff>
    </xdr:to>
    <xdr:pic>
      <xdr:nvPicPr>
        <xdr:cNvPr id="3428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7935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5732</xdr:row>
      <xdr:rowOff>0</xdr:rowOff>
    </xdr:from>
    <xdr:to>
      <xdr:col>0</xdr:col>
      <xdr:colOff>323850</xdr:colOff>
      <xdr:row>5733</xdr:row>
      <xdr:rowOff>95250</xdr:rowOff>
    </xdr:to>
    <xdr:pic>
      <xdr:nvPicPr>
        <xdr:cNvPr id="342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8258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5734</xdr:row>
      <xdr:rowOff>0</xdr:rowOff>
    </xdr:from>
    <xdr:to>
      <xdr:col>0</xdr:col>
      <xdr:colOff>323850</xdr:colOff>
      <xdr:row>5735</xdr:row>
      <xdr:rowOff>95250</xdr:rowOff>
    </xdr:to>
    <xdr:pic>
      <xdr:nvPicPr>
        <xdr:cNvPr id="3428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8582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5736</xdr:row>
      <xdr:rowOff>0</xdr:rowOff>
    </xdr:from>
    <xdr:to>
      <xdr:col>0</xdr:col>
      <xdr:colOff>323850</xdr:colOff>
      <xdr:row>5737</xdr:row>
      <xdr:rowOff>95250</xdr:rowOff>
    </xdr:to>
    <xdr:pic>
      <xdr:nvPicPr>
        <xdr:cNvPr id="3428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28906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5749</xdr:row>
      <xdr:rowOff>0</xdr:rowOff>
    </xdr:from>
    <xdr:to>
      <xdr:col>0</xdr:col>
      <xdr:colOff>323850</xdr:colOff>
      <xdr:row>5750</xdr:row>
      <xdr:rowOff>95250</xdr:rowOff>
    </xdr:to>
    <xdr:pic>
      <xdr:nvPicPr>
        <xdr:cNvPr id="3428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31011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5762</xdr:row>
      <xdr:rowOff>0</xdr:rowOff>
    </xdr:from>
    <xdr:to>
      <xdr:col>0</xdr:col>
      <xdr:colOff>323850</xdr:colOff>
      <xdr:row>5763</xdr:row>
      <xdr:rowOff>95250</xdr:rowOff>
    </xdr:to>
    <xdr:pic>
      <xdr:nvPicPr>
        <xdr:cNvPr id="3428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33116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5764</xdr:row>
      <xdr:rowOff>0</xdr:rowOff>
    </xdr:from>
    <xdr:to>
      <xdr:col>0</xdr:col>
      <xdr:colOff>323850</xdr:colOff>
      <xdr:row>5765</xdr:row>
      <xdr:rowOff>95250</xdr:rowOff>
    </xdr:to>
    <xdr:pic>
      <xdr:nvPicPr>
        <xdr:cNvPr id="3428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33440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5777</xdr:row>
      <xdr:rowOff>0</xdr:rowOff>
    </xdr:from>
    <xdr:to>
      <xdr:col>0</xdr:col>
      <xdr:colOff>323850</xdr:colOff>
      <xdr:row>5778</xdr:row>
      <xdr:rowOff>95250</xdr:rowOff>
    </xdr:to>
    <xdr:pic>
      <xdr:nvPicPr>
        <xdr:cNvPr id="3428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35545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5779</xdr:row>
      <xdr:rowOff>0</xdr:rowOff>
    </xdr:from>
    <xdr:to>
      <xdr:col>0</xdr:col>
      <xdr:colOff>323850</xdr:colOff>
      <xdr:row>5780</xdr:row>
      <xdr:rowOff>95250</xdr:rowOff>
    </xdr:to>
    <xdr:pic>
      <xdr:nvPicPr>
        <xdr:cNvPr id="3428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35869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5781</xdr:row>
      <xdr:rowOff>0</xdr:rowOff>
    </xdr:from>
    <xdr:to>
      <xdr:col>0</xdr:col>
      <xdr:colOff>323850</xdr:colOff>
      <xdr:row>5782</xdr:row>
      <xdr:rowOff>95250</xdr:rowOff>
    </xdr:to>
    <xdr:pic>
      <xdr:nvPicPr>
        <xdr:cNvPr id="3428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36193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5783</xdr:row>
      <xdr:rowOff>0</xdr:rowOff>
    </xdr:from>
    <xdr:to>
      <xdr:col>0</xdr:col>
      <xdr:colOff>323850</xdr:colOff>
      <xdr:row>5784</xdr:row>
      <xdr:rowOff>95250</xdr:rowOff>
    </xdr:to>
    <xdr:pic>
      <xdr:nvPicPr>
        <xdr:cNvPr id="3428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36517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5785</xdr:row>
      <xdr:rowOff>0</xdr:rowOff>
    </xdr:from>
    <xdr:to>
      <xdr:col>0</xdr:col>
      <xdr:colOff>323850</xdr:colOff>
      <xdr:row>5786</xdr:row>
      <xdr:rowOff>95250</xdr:rowOff>
    </xdr:to>
    <xdr:pic>
      <xdr:nvPicPr>
        <xdr:cNvPr id="3428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36840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5798</xdr:row>
      <xdr:rowOff>0</xdr:rowOff>
    </xdr:from>
    <xdr:to>
      <xdr:col>0</xdr:col>
      <xdr:colOff>323850</xdr:colOff>
      <xdr:row>5799</xdr:row>
      <xdr:rowOff>95250</xdr:rowOff>
    </xdr:to>
    <xdr:pic>
      <xdr:nvPicPr>
        <xdr:cNvPr id="3428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38945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5811</xdr:row>
      <xdr:rowOff>0</xdr:rowOff>
    </xdr:from>
    <xdr:to>
      <xdr:col>0</xdr:col>
      <xdr:colOff>323850</xdr:colOff>
      <xdr:row>5812</xdr:row>
      <xdr:rowOff>95250</xdr:rowOff>
    </xdr:to>
    <xdr:pic>
      <xdr:nvPicPr>
        <xdr:cNvPr id="342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1050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5813</xdr:row>
      <xdr:rowOff>0</xdr:rowOff>
    </xdr:from>
    <xdr:to>
      <xdr:col>0</xdr:col>
      <xdr:colOff>323850</xdr:colOff>
      <xdr:row>5814</xdr:row>
      <xdr:rowOff>95250</xdr:rowOff>
    </xdr:to>
    <xdr:pic>
      <xdr:nvPicPr>
        <xdr:cNvPr id="3429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1374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5826</xdr:row>
      <xdr:rowOff>0</xdr:rowOff>
    </xdr:from>
    <xdr:to>
      <xdr:col>0</xdr:col>
      <xdr:colOff>323850</xdr:colOff>
      <xdr:row>5827</xdr:row>
      <xdr:rowOff>95250</xdr:rowOff>
    </xdr:to>
    <xdr:pic>
      <xdr:nvPicPr>
        <xdr:cNvPr id="342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3479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5828</xdr:row>
      <xdr:rowOff>0</xdr:rowOff>
    </xdr:from>
    <xdr:to>
      <xdr:col>0</xdr:col>
      <xdr:colOff>323850</xdr:colOff>
      <xdr:row>5829</xdr:row>
      <xdr:rowOff>95250</xdr:rowOff>
    </xdr:to>
    <xdr:pic>
      <xdr:nvPicPr>
        <xdr:cNvPr id="3429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3803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5830</xdr:row>
      <xdr:rowOff>0</xdr:rowOff>
    </xdr:from>
    <xdr:to>
      <xdr:col>0</xdr:col>
      <xdr:colOff>323850</xdr:colOff>
      <xdr:row>5831</xdr:row>
      <xdr:rowOff>95250</xdr:rowOff>
    </xdr:to>
    <xdr:pic>
      <xdr:nvPicPr>
        <xdr:cNvPr id="342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4127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5832</xdr:row>
      <xdr:rowOff>0</xdr:rowOff>
    </xdr:from>
    <xdr:to>
      <xdr:col>0</xdr:col>
      <xdr:colOff>323850</xdr:colOff>
      <xdr:row>5833</xdr:row>
      <xdr:rowOff>95250</xdr:rowOff>
    </xdr:to>
    <xdr:pic>
      <xdr:nvPicPr>
        <xdr:cNvPr id="3429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4451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5834</xdr:row>
      <xdr:rowOff>0</xdr:rowOff>
    </xdr:from>
    <xdr:to>
      <xdr:col>0</xdr:col>
      <xdr:colOff>323850</xdr:colOff>
      <xdr:row>5835</xdr:row>
      <xdr:rowOff>95250</xdr:rowOff>
    </xdr:to>
    <xdr:pic>
      <xdr:nvPicPr>
        <xdr:cNvPr id="3429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4775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5836</xdr:row>
      <xdr:rowOff>0</xdr:rowOff>
    </xdr:from>
    <xdr:to>
      <xdr:col>0</xdr:col>
      <xdr:colOff>323850</xdr:colOff>
      <xdr:row>5837</xdr:row>
      <xdr:rowOff>95250</xdr:rowOff>
    </xdr:to>
    <xdr:pic>
      <xdr:nvPicPr>
        <xdr:cNvPr id="3429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5099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5838</xdr:row>
      <xdr:rowOff>0</xdr:rowOff>
    </xdr:from>
    <xdr:to>
      <xdr:col>0</xdr:col>
      <xdr:colOff>323850</xdr:colOff>
      <xdr:row>5839</xdr:row>
      <xdr:rowOff>95250</xdr:rowOff>
    </xdr:to>
    <xdr:pic>
      <xdr:nvPicPr>
        <xdr:cNvPr id="3429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5422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5840</xdr:row>
      <xdr:rowOff>0</xdr:rowOff>
    </xdr:from>
    <xdr:to>
      <xdr:col>0</xdr:col>
      <xdr:colOff>323850</xdr:colOff>
      <xdr:row>5841</xdr:row>
      <xdr:rowOff>95250</xdr:rowOff>
    </xdr:to>
    <xdr:pic>
      <xdr:nvPicPr>
        <xdr:cNvPr id="3429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5746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5842</xdr:row>
      <xdr:rowOff>0</xdr:rowOff>
    </xdr:from>
    <xdr:to>
      <xdr:col>0</xdr:col>
      <xdr:colOff>323850</xdr:colOff>
      <xdr:row>5843</xdr:row>
      <xdr:rowOff>95250</xdr:rowOff>
    </xdr:to>
    <xdr:pic>
      <xdr:nvPicPr>
        <xdr:cNvPr id="3429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6070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5855</xdr:row>
      <xdr:rowOff>0</xdr:rowOff>
    </xdr:from>
    <xdr:to>
      <xdr:col>0</xdr:col>
      <xdr:colOff>323850</xdr:colOff>
      <xdr:row>5856</xdr:row>
      <xdr:rowOff>95250</xdr:rowOff>
    </xdr:to>
    <xdr:pic>
      <xdr:nvPicPr>
        <xdr:cNvPr id="3429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8175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5857</xdr:row>
      <xdr:rowOff>0</xdr:rowOff>
    </xdr:from>
    <xdr:to>
      <xdr:col>0</xdr:col>
      <xdr:colOff>323850</xdr:colOff>
      <xdr:row>5858</xdr:row>
      <xdr:rowOff>95250</xdr:rowOff>
    </xdr:to>
    <xdr:pic>
      <xdr:nvPicPr>
        <xdr:cNvPr id="3429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8499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5859</xdr:row>
      <xdr:rowOff>0</xdr:rowOff>
    </xdr:from>
    <xdr:to>
      <xdr:col>0</xdr:col>
      <xdr:colOff>323850</xdr:colOff>
      <xdr:row>5860</xdr:row>
      <xdr:rowOff>95250</xdr:rowOff>
    </xdr:to>
    <xdr:pic>
      <xdr:nvPicPr>
        <xdr:cNvPr id="3429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8823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5861</xdr:row>
      <xdr:rowOff>0</xdr:rowOff>
    </xdr:from>
    <xdr:to>
      <xdr:col>0</xdr:col>
      <xdr:colOff>323850</xdr:colOff>
      <xdr:row>5862</xdr:row>
      <xdr:rowOff>95250</xdr:rowOff>
    </xdr:to>
    <xdr:pic>
      <xdr:nvPicPr>
        <xdr:cNvPr id="3429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49147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5874</xdr:row>
      <xdr:rowOff>0</xdr:rowOff>
    </xdr:from>
    <xdr:to>
      <xdr:col>0</xdr:col>
      <xdr:colOff>323850</xdr:colOff>
      <xdr:row>5875</xdr:row>
      <xdr:rowOff>95250</xdr:rowOff>
    </xdr:to>
    <xdr:pic>
      <xdr:nvPicPr>
        <xdr:cNvPr id="3429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1252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5876</xdr:row>
      <xdr:rowOff>0</xdr:rowOff>
    </xdr:from>
    <xdr:to>
      <xdr:col>0</xdr:col>
      <xdr:colOff>323850</xdr:colOff>
      <xdr:row>5877</xdr:row>
      <xdr:rowOff>95250</xdr:rowOff>
    </xdr:to>
    <xdr:pic>
      <xdr:nvPicPr>
        <xdr:cNvPr id="3429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1576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5878</xdr:row>
      <xdr:rowOff>0</xdr:rowOff>
    </xdr:from>
    <xdr:to>
      <xdr:col>0</xdr:col>
      <xdr:colOff>323850</xdr:colOff>
      <xdr:row>5879</xdr:row>
      <xdr:rowOff>95250</xdr:rowOff>
    </xdr:to>
    <xdr:pic>
      <xdr:nvPicPr>
        <xdr:cNvPr id="3429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1899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5891</xdr:row>
      <xdr:rowOff>0</xdr:rowOff>
    </xdr:from>
    <xdr:to>
      <xdr:col>0</xdr:col>
      <xdr:colOff>323850</xdr:colOff>
      <xdr:row>5892</xdr:row>
      <xdr:rowOff>95250</xdr:rowOff>
    </xdr:to>
    <xdr:pic>
      <xdr:nvPicPr>
        <xdr:cNvPr id="3429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4004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5893</xdr:row>
      <xdr:rowOff>0</xdr:rowOff>
    </xdr:from>
    <xdr:to>
      <xdr:col>0</xdr:col>
      <xdr:colOff>323850</xdr:colOff>
      <xdr:row>5894</xdr:row>
      <xdr:rowOff>95250</xdr:rowOff>
    </xdr:to>
    <xdr:pic>
      <xdr:nvPicPr>
        <xdr:cNvPr id="3429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4328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5895</xdr:row>
      <xdr:rowOff>0</xdr:rowOff>
    </xdr:from>
    <xdr:to>
      <xdr:col>0</xdr:col>
      <xdr:colOff>323850</xdr:colOff>
      <xdr:row>5896</xdr:row>
      <xdr:rowOff>95250</xdr:rowOff>
    </xdr:to>
    <xdr:pic>
      <xdr:nvPicPr>
        <xdr:cNvPr id="3429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4652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5897</xdr:row>
      <xdr:rowOff>0</xdr:rowOff>
    </xdr:from>
    <xdr:to>
      <xdr:col>0</xdr:col>
      <xdr:colOff>323850</xdr:colOff>
      <xdr:row>5898</xdr:row>
      <xdr:rowOff>95250</xdr:rowOff>
    </xdr:to>
    <xdr:pic>
      <xdr:nvPicPr>
        <xdr:cNvPr id="3429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4976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5899</xdr:row>
      <xdr:rowOff>0</xdr:rowOff>
    </xdr:from>
    <xdr:to>
      <xdr:col>0</xdr:col>
      <xdr:colOff>323850</xdr:colOff>
      <xdr:row>5900</xdr:row>
      <xdr:rowOff>95250</xdr:rowOff>
    </xdr:to>
    <xdr:pic>
      <xdr:nvPicPr>
        <xdr:cNvPr id="3429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5300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5901</xdr:row>
      <xdr:rowOff>0</xdr:rowOff>
    </xdr:from>
    <xdr:to>
      <xdr:col>0</xdr:col>
      <xdr:colOff>323850</xdr:colOff>
      <xdr:row>5902</xdr:row>
      <xdr:rowOff>95250</xdr:rowOff>
    </xdr:to>
    <xdr:pic>
      <xdr:nvPicPr>
        <xdr:cNvPr id="3429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5624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5903</xdr:row>
      <xdr:rowOff>0</xdr:rowOff>
    </xdr:from>
    <xdr:to>
      <xdr:col>0</xdr:col>
      <xdr:colOff>323850</xdr:colOff>
      <xdr:row>5904</xdr:row>
      <xdr:rowOff>95250</xdr:rowOff>
    </xdr:to>
    <xdr:pic>
      <xdr:nvPicPr>
        <xdr:cNvPr id="342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5948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5905</xdr:row>
      <xdr:rowOff>0</xdr:rowOff>
    </xdr:from>
    <xdr:to>
      <xdr:col>0</xdr:col>
      <xdr:colOff>323850</xdr:colOff>
      <xdr:row>5906</xdr:row>
      <xdr:rowOff>95250</xdr:rowOff>
    </xdr:to>
    <xdr:pic>
      <xdr:nvPicPr>
        <xdr:cNvPr id="3429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6271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5907</xdr:row>
      <xdr:rowOff>0</xdr:rowOff>
    </xdr:from>
    <xdr:to>
      <xdr:col>0</xdr:col>
      <xdr:colOff>323850</xdr:colOff>
      <xdr:row>5908</xdr:row>
      <xdr:rowOff>95250</xdr:rowOff>
    </xdr:to>
    <xdr:pic>
      <xdr:nvPicPr>
        <xdr:cNvPr id="3429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6595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5909</xdr:row>
      <xdr:rowOff>0</xdr:rowOff>
    </xdr:from>
    <xdr:to>
      <xdr:col>0</xdr:col>
      <xdr:colOff>323850</xdr:colOff>
      <xdr:row>5910</xdr:row>
      <xdr:rowOff>95250</xdr:rowOff>
    </xdr:to>
    <xdr:pic>
      <xdr:nvPicPr>
        <xdr:cNvPr id="3429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6919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5911</xdr:row>
      <xdr:rowOff>0</xdr:rowOff>
    </xdr:from>
    <xdr:to>
      <xdr:col>0</xdr:col>
      <xdr:colOff>323850</xdr:colOff>
      <xdr:row>5912</xdr:row>
      <xdr:rowOff>95250</xdr:rowOff>
    </xdr:to>
    <xdr:pic>
      <xdr:nvPicPr>
        <xdr:cNvPr id="3429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7243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5913</xdr:row>
      <xdr:rowOff>0</xdr:rowOff>
    </xdr:from>
    <xdr:to>
      <xdr:col>0</xdr:col>
      <xdr:colOff>323850</xdr:colOff>
      <xdr:row>5914</xdr:row>
      <xdr:rowOff>95250</xdr:rowOff>
    </xdr:to>
    <xdr:pic>
      <xdr:nvPicPr>
        <xdr:cNvPr id="3429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7567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5915</xdr:row>
      <xdr:rowOff>0</xdr:rowOff>
    </xdr:from>
    <xdr:to>
      <xdr:col>0</xdr:col>
      <xdr:colOff>323850</xdr:colOff>
      <xdr:row>5916</xdr:row>
      <xdr:rowOff>95250</xdr:rowOff>
    </xdr:to>
    <xdr:pic>
      <xdr:nvPicPr>
        <xdr:cNvPr id="3429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7891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5928</xdr:row>
      <xdr:rowOff>0</xdr:rowOff>
    </xdr:from>
    <xdr:to>
      <xdr:col>0</xdr:col>
      <xdr:colOff>323850</xdr:colOff>
      <xdr:row>5929</xdr:row>
      <xdr:rowOff>95250</xdr:rowOff>
    </xdr:to>
    <xdr:pic>
      <xdr:nvPicPr>
        <xdr:cNvPr id="3429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9996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5941</xdr:row>
      <xdr:rowOff>0</xdr:rowOff>
    </xdr:from>
    <xdr:to>
      <xdr:col>0</xdr:col>
      <xdr:colOff>323850</xdr:colOff>
      <xdr:row>5942</xdr:row>
      <xdr:rowOff>95250</xdr:rowOff>
    </xdr:to>
    <xdr:pic>
      <xdr:nvPicPr>
        <xdr:cNvPr id="3429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2101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5943</xdr:row>
      <xdr:rowOff>0</xdr:rowOff>
    </xdr:from>
    <xdr:to>
      <xdr:col>0</xdr:col>
      <xdr:colOff>323850</xdr:colOff>
      <xdr:row>5944</xdr:row>
      <xdr:rowOff>95250</xdr:rowOff>
    </xdr:to>
    <xdr:pic>
      <xdr:nvPicPr>
        <xdr:cNvPr id="3429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2425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5945</xdr:row>
      <xdr:rowOff>0</xdr:rowOff>
    </xdr:from>
    <xdr:to>
      <xdr:col>0</xdr:col>
      <xdr:colOff>323850</xdr:colOff>
      <xdr:row>5946</xdr:row>
      <xdr:rowOff>95250</xdr:rowOff>
    </xdr:to>
    <xdr:pic>
      <xdr:nvPicPr>
        <xdr:cNvPr id="3429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2748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5947</xdr:row>
      <xdr:rowOff>0</xdr:rowOff>
    </xdr:from>
    <xdr:to>
      <xdr:col>0</xdr:col>
      <xdr:colOff>323850</xdr:colOff>
      <xdr:row>5948</xdr:row>
      <xdr:rowOff>95250</xdr:rowOff>
    </xdr:to>
    <xdr:pic>
      <xdr:nvPicPr>
        <xdr:cNvPr id="3429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3072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5960</xdr:row>
      <xdr:rowOff>0</xdr:rowOff>
    </xdr:from>
    <xdr:to>
      <xdr:col>0</xdr:col>
      <xdr:colOff>323850</xdr:colOff>
      <xdr:row>5961</xdr:row>
      <xdr:rowOff>95250</xdr:rowOff>
    </xdr:to>
    <xdr:pic>
      <xdr:nvPicPr>
        <xdr:cNvPr id="3429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5177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5962</xdr:row>
      <xdr:rowOff>0</xdr:rowOff>
    </xdr:from>
    <xdr:to>
      <xdr:col>0</xdr:col>
      <xdr:colOff>323850</xdr:colOff>
      <xdr:row>5963</xdr:row>
      <xdr:rowOff>95250</xdr:rowOff>
    </xdr:to>
    <xdr:pic>
      <xdr:nvPicPr>
        <xdr:cNvPr id="3429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5501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5964</xdr:row>
      <xdr:rowOff>0</xdr:rowOff>
    </xdr:from>
    <xdr:to>
      <xdr:col>0</xdr:col>
      <xdr:colOff>323850</xdr:colOff>
      <xdr:row>5965</xdr:row>
      <xdr:rowOff>95250</xdr:rowOff>
    </xdr:to>
    <xdr:pic>
      <xdr:nvPicPr>
        <xdr:cNvPr id="3429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5825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5966</xdr:row>
      <xdr:rowOff>0</xdr:rowOff>
    </xdr:from>
    <xdr:to>
      <xdr:col>0</xdr:col>
      <xdr:colOff>323850</xdr:colOff>
      <xdr:row>5967</xdr:row>
      <xdr:rowOff>95250</xdr:rowOff>
    </xdr:to>
    <xdr:pic>
      <xdr:nvPicPr>
        <xdr:cNvPr id="342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6149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5968</xdr:row>
      <xdr:rowOff>0</xdr:rowOff>
    </xdr:from>
    <xdr:to>
      <xdr:col>0</xdr:col>
      <xdr:colOff>323850</xdr:colOff>
      <xdr:row>5969</xdr:row>
      <xdr:rowOff>95250</xdr:rowOff>
    </xdr:to>
    <xdr:pic>
      <xdr:nvPicPr>
        <xdr:cNvPr id="3429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6473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5970</xdr:row>
      <xdr:rowOff>0</xdr:rowOff>
    </xdr:from>
    <xdr:to>
      <xdr:col>0</xdr:col>
      <xdr:colOff>323850</xdr:colOff>
      <xdr:row>5971</xdr:row>
      <xdr:rowOff>95250</xdr:rowOff>
    </xdr:to>
    <xdr:pic>
      <xdr:nvPicPr>
        <xdr:cNvPr id="3429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6797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5972</xdr:row>
      <xdr:rowOff>0</xdr:rowOff>
    </xdr:from>
    <xdr:to>
      <xdr:col>0</xdr:col>
      <xdr:colOff>323850</xdr:colOff>
      <xdr:row>5973</xdr:row>
      <xdr:rowOff>95250</xdr:rowOff>
    </xdr:to>
    <xdr:pic>
      <xdr:nvPicPr>
        <xdr:cNvPr id="3429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7120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5974</xdr:row>
      <xdr:rowOff>0</xdr:rowOff>
    </xdr:from>
    <xdr:to>
      <xdr:col>0</xdr:col>
      <xdr:colOff>323850</xdr:colOff>
      <xdr:row>5975</xdr:row>
      <xdr:rowOff>95250</xdr:rowOff>
    </xdr:to>
    <xdr:pic>
      <xdr:nvPicPr>
        <xdr:cNvPr id="3429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7444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5976</xdr:row>
      <xdr:rowOff>0</xdr:rowOff>
    </xdr:from>
    <xdr:to>
      <xdr:col>0</xdr:col>
      <xdr:colOff>323850</xdr:colOff>
      <xdr:row>5977</xdr:row>
      <xdr:rowOff>95250</xdr:rowOff>
    </xdr:to>
    <xdr:pic>
      <xdr:nvPicPr>
        <xdr:cNvPr id="3429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7768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5978</xdr:row>
      <xdr:rowOff>0</xdr:rowOff>
    </xdr:from>
    <xdr:to>
      <xdr:col>0</xdr:col>
      <xdr:colOff>323850</xdr:colOff>
      <xdr:row>5979</xdr:row>
      <xdr:rowOff>95250</xdr:rowOff>
    </xdr:to>
    <xdr:pic>
      <xdr:nvPicPr>
        <xdr:cNvPr id="3429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8092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5980</xdr:row>
      <xdr:rowOff>0</xdr:rowOff>
    </xdr:from>
    <xdr:to>
      <xdr:col>0</xdr:col>
      <xdr:colOff>323850</xdr:colOff>
      <xdr:row>5981</xdr:row>
      <xdr:rowOff>95250</xdr:rowOff>
    </xdr:to>
    <xdr:pic>
      <xdr:nvPicPr>
        <xdr:cNvPr id="3429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8416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5982</xdr:row>
      <xdr:rowOff>0</xdr:rowOff>
    </xdr:from>
    <xdr:to>
      <xdr:col>0</xdr:col>
      <xdr:colOff>323850</xdr:colOff>
      <xdr:row>5983</xdr:row>
      <xdr:rowOff>95250</xdr:rowOff>
    </xdr:to>
    <xdr:pic>
      <xdr:nvPicPr>
        <xdr:cNvPr id="3429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8740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5984</xdr:row>
      <xdr:rowOff>0</xdr:rowOff>
    </xdr:from>
    <xdr:to>
      <xdr:col>0</xdr:col>
      <xdr:colOff>323850</xdr:colOff>
      <xdr:row>5985</xdr:row>
      <xdr:rowOff>95250</xdr:rowOff>
    </xdr:to>
    <xdr:pic>
      <xdr:nvPicPr>
        <xdr:cNvPr id="3429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9063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5986</xdr:row>
      <xdr:rowOff>0</xdr:rowOff>
    </xdr:from>
    <xdr:to>
      <xdr:col>0</xdr:col>
      <xdr:colOff>323850</xdr:colOff>
      <xdr:row>5987</xdr:row>
      <xdr:rowOff>95250</xdr:rowOff>
    </xdr:to>
    <xdr:pic>
      <xdr:nvPicPr>
        <xdr:cNvPr id="3429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9387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5988</xdr:row>
      <xdr:rowOff>0</xdr:rowOff>
    </xdr:from>
    <xdr:to>
      <xdr:col>0</xdr:col>
      <xdr:colOff>323850</xdr:colOff>
      <xdr:row>5989</xdr:row>
      <xdr:rowOff>95250</xdr:rowOff>
    </xdr:to>
    <xdr:pic>
      <xdr:nvPicPr>
        <xdr:cNvPr id="3429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9711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5990</xdr:row>
      <xdr:rowOff>0</xdr:rowOff>
    </xdr:from>
    <xdr:to>
      <xdr:col>0</xdr:col>
      <xdr:colOff>323850</xdr:colOff>
      <xdr:row>5991</xdr:row>
      <xdr:rowOff>95250</xdr:rowOff>
    </xdr:to>
    <xdr:pic>
      <xdr:nvPicPr>
        <xdr:cNvPr id="3429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0035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5992</xdr:row>
      <xdr:rowOff>0</xdr:rowOff>
    </xdr:from>
    <xdr:to>
      <xdr:col>0</xdr:col>
      <xdr:colOff>323850</xdr:colOff>
      <xdr:row>5993</xdr:row>
      <xdr:rowOff>95250</xdr:rowOff>
    </xdr:to>
    <xdr:pic>
      <xdr:nvPicPr>
        <xdr:cNvPr id="3429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0359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5994</xdr:row>
      <xdr:rowOff>0</xdr:rowOff>
    </xdr:from>
    <xdr:to>
      <xdr:col>0</xdr:col>
      <xdr:colOff>323850</xdr:colOff>
      <xdr:row>5995</xdr:row>
      <xdr:rowOff>95250</xdr:rowOff>
    </xdr:to>
    <xdr:pic>
      <xdr:nvPicPr>
        <xdr:cNvPr id="3429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0683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5996</xdr:row>
      <xdr:rowOff>0</xdr:rowOff>
    </xdr:from>
    <xdr:to>
      <xdr:col>0</xdr:col>
      <xdr:colOff>323850</xdr:colOff>
      <xdr:row>5997</xdr:row>
      <xdr:rowOff>95250</xdr:rowOff>
    </xdr:to>
    <xdr:pic>
      <xdr:nvPicPr>
        <xdr:cNvPr id="3429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1007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5998</xdr:row>
      <xdr:rowOff>0</xdr:rowOff>
    </xdr:from>
    <xdr:to>
      <xdr:col>0</xdr:col>
      <xdr:colOff>323850</xdr:colOff>
      <xdr:row>5999</xdr:row>
      <xdr:rowOff>95250</xdr:rowOff>
    </xdr:to>
    <xdr:pic>
      <xdr:nvPicPr>
        <xdr:cNvPr id="3429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1330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6000</xdr:row>
      <xdr:rowOff>0</xdr:rowOff>
    </xdr:from>
    <xdr:to>
      <xdr:col>0</xdr:col>
      <xdr:colOff>323850</xdr:colOff>
      <xdr:row>6001</xdr:row>
      <xdr:rowOff>95250</xdr:rowOff>
    </xdr:to>
    <xdr:pic>
      <xdr:nvPicPr>
        <xdr:cNvPr id="3429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1654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6002</xdr:row>
      <xdr:rowOff>0</xdr:rowOff>
    </xdr:from>
    <xdr:to>
      <xdr:col>0</xdr:col>
      <xdr:colOff>323850</xdr:colOff>
      <xdr:row>6003</xdr:row>
      <xdr:rowOff>95250</xdr:rowOff>
    </xdr:to>
    <xdr:pic>
      <xdr:nvPicPr>
        <xdr:cNvPr id="3429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1978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6004</xdr:row>
      <xdr:rowOff>0</xdr:rowOff>
    </xdr:from>
    <xdr:to>
      <xdr:col>0</xdr:col>
      <xdr:colOff>323850</xdr:colOff>
      <xdr:row>6005</xdr:row>
      <xdr:rowOff>95250</xdr:rowOff>
    </xdr:to>
    <xdr:pic>
      <xdr:nvPicPr>
        <xdr:cNvPr id="3429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2302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6006</xdr:row>
      <xdr:rowOff>0</xdr:rowOff>
    </xdr:from>
    <xdr:to>
      <xdr:col>0</xdr:col>
      <xdr:colOff>323850</xdr:colOff>
      <xdr:row>6007</xdr:row>
      <xdr:rowOff>95250</xdr:rowOff>
    </xdr:to>
    <xdr:pic>
      <xdr:nvPicPr>
        <xdr:cNvPr id="3429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2626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6008</xdr:row>
      <xdr:rowOff>0</xdr:rowOff>
    </xdr:from>
    <xdr:to>
      <xdr:col>0</xdr:col>
      <xdr:colOff>323850</xdr:colOff>
      <xdr:row>6009</xdr:row>
      <xdr:rowOff>95250</xdr:rowOff>
    </xdr:to>
    <xdr:pic>
      <xdr:nvPicPr>
        <xdr:cNvPr id="3429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2950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6010</xdr:row>
      <xdr:rowOff>0</xdr:rowOff>
    </xdr:from>
    <xdr:to>
      <xdr:col>0</xdr:col>
      <xdr:colOff>323850</xdr:colOff>
      <xdr:row>6011</xdr:row>
      <xdr:rowOff>95250</xdr:rowOff>
    </xdr:to>
    <xdr:pic>
      <xdr:nvPicPr>
        <xdr:cNvPr id="3429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3274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6012</xdr:row>
      <xdr:rowOff>0</xdr:rowOff>
    </xdr:from>
    <xdr:to>
      <xdr:col>0</xdr:col>
      <xdr:colOff>323850</xdr:colOff>
      <xdr:row>6013</xdr:row>
      <xdr:rowOff>95250</xdr:rowOff>
    </xdr:to>
    <xdr:pic>
      <xdr:nvPicPr>
        <xdr:cNvPr id="3429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3597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6014</xdr:row>
      <xdr:rowOff>0</xdr:rowOff>
    </xdr:from>
    <xdr:to>
      <xdr:col>0</xdr:col>
      <xdr:colOff>323850</xdr:colOff>
      <xdr:row>6015</xdr:row>
      <xdr:rowOff>95250</xdr:rowOff>
    </xdr:to>
    <xdr:pic>
      <xdr:nvPicPr>
        <xdr:cNvPr id="3429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3921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6016</xdr:row>
      <xdr:rowOff>0</xdr:rowOff>
    </xdr:from>
    <xdr:to>
      <xdr:col>0</xdr:col>
      <xdr:colOff>323850</xdr:colOff>
      <xdr:row>6017</xdr:row>
      <xdr:rowOff>95250</xdr:rowOff>
    </xdr:to>
    <xdr:pic>
      <xdr:nvPicPr>
        <xdr:cNvPr id="3429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4245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6018</xdr:row>
      <xdr:rowOff>0</xdr:rowOff>
    </xdr:from>
    <xdr:to>
      <xdr:col>0</xdr:col>
      <xdr:colOff>323850</xdr:colOff>
      <xdr:row>6019</xdr:row>
      <xdr:rowOff>95250</xdr:rowOff>
    </xdr:to>
    <xdr:pic>
      <xdr:nvPicPr>
        <xdr:cNvPr id="3429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4569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6020</xdr:row>
      <xdr:rowOff>0</xdr:rowOff>
    </xdr:from>
    <xdr:to>
      <xdr:col>0</xdr:col>
      <xdr:colOff>323850</xdr:colOff>
      <xdr:row>6021</xdr:row>
      <xdr:rowOff>95250</xdr:rowOff>
    </xdr:to>
    <xdr:pic>
      <xdr:nvPicPr>
        <xdr:cNvPr id="3429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4893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6022</xdr:row>
      <xdr:rowOff>0</xdr:rowOff>
    </xdr:from>
    <xdr:to>
      <xdr:col>0</xdr:col>
      <xdr:colOff>323850</xdr:colOff>
      <xdr:row>6023</xdr:row>
      <xdr:rowOff>95250</xdr:rowOff>
    </xdr:to>
    <xdr:pic>
      <xdr:nvPicPr>
        <xdr:cNvPr id="342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5217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6024</xdr:row>
      <xdr:rowOff>0</xdr:rowOff>
    </xdr:from>
    <xdr:to>
      <xdr:col>0</xdr:col>
      <xdr:colOff>323850</xdr:colOff>
      <xdr:row>6025</xdr:row>
      <xdr:rowOff>95250</xdr:rowOff>
    </xdr:to>
    <xdr:pic>
      <xdr:nvPicPr>
        <xdr:cNvPr id="3429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5540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6026</xdr:row>
      <xdr:rowOff>0</xdr:rowOff>
    </xdr:from>
    <xdr:to>
      <xdr:col>0</xdr:col>
      <xdr:colOff>323850</xdr:colOff>
      <xdr:row>6027</xdr:row>
      <xdr:rowOff>95250</xdr:rowOff>
    </xdr:to>
    <xdr:pic>
      <xdr:nvPicPr>
        <xdr:cNvPr id="3429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5864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6028</xdr:row>
      <xdr:rowOff>0</xdr:rowOff>
    </xdr:from>
    <xdr:to>
      <xdr:col>0</xdr:col>
      <xdr:colOff>323850</xdr:colOff>
      <xdr:row>6029</xdr:row>
      <xdr:rowOff>95250</xdr:rowOff>
    </xdr:to>
    <xdr:pic>
      <xdr:nvPicPr>
        <xdr:cNvPr id="3429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6188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6030</xdr:row>
      <xdr:rowOff>0</xdr:rowOff>
    </xdr:from>
    <xdr:to>
      <xdr:col>0</xdr:col>
      <xdr:colOff>323850</xdr:colOff>
      <xdr:row>6031</xdr:row>
      <xdr:rowOff>95250</xdr:rowOff>
    </xdr:to>
    <xdr:pic>
      <xdr:nvPicPr>
        <xdr:cNvPr id="3429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6512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6032</xdr:row>
      <xdr:rowOff>0</xdr:rowOff>
    </xdr:from>
    <xdr:to>
      <xdr:col>0</xdr:col>
      <xdr:colOff>323850</xdr:colOff>
      <xdr:row>6033</xdr:row>
      <xdr:rowOff>95250</xdr:rowOff>
    </xdr:to>
    <xdr:pic>
      <xdr:nvPicPr>
        <xdr:cNvPr id="3429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6836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6034</xdr:row>
      <xdr:rowOff>0</xdr:rowOff>
    </xdr:from>
    <xdr:to>
      <xdr:col>0</xdr:col>
      <xdr:colOff>323850</xdr:colOff>
      <xdr:row>6035</xdr:row>
      <xdr:rowOff>95250</xdr:rowOff>
    </xdr:to>
    <xdr:pic>
      <xdr:nvPicPr>
        <xdr:cNvPr id="3429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7160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6036</xdr:row>
      <xdr:rowOff>0</xdr:rowOff>
    </xdr:from>
    <xdr:to>
      <xdr:col>0</xdr:col>
      <xdr:colOff>323850</xdr:colOff>
      <xdr:row>6037</xdr:row>
      <xdr:rowOff>95250</xdr:rowOff>
    </xdr:to>
    <xdr:pic>
      <xdr:nvPicPr>
        <xdr:cNvPr id="3429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7484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6038</xdr:row>
      <xdr:rowOff>0</xdr:rowOff>
    </xdr:from>
    <xdr:to>
      <xdr:col>0</xdr:col>
      <xdr:colOff>323850</xdr:colOff>
      <xdr:row>6039</xdr:row>
      <xdr:rowOff>95250</xdr:rowOff>
    </xdr:to>
    <xdr:pic>
      <xdr:nvPicPr>
        <xdr:cNvPr id="3429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7807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6040</xdr:row>
      <xdr:rowOff>0</xdr:rowOff>
    </xdr:from>
    <xdr:to>
      <xdr:col>0</xdr:col>
      <xdr:colOff>323850</xdr:colOff>
      <xdr:row>6041</xdr:row>
      <xdr:rowOff>95250</xdr:rowOff>
    </xdr:to>
    <xdr:pic>
      <xdr:nvPicPr>
        <xdr:cNvPr id="3429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8131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6042</xdr:row>
      <xdr:rowOff>0</xdr:rowOff>
    </xdr:from>
    <xdr:to>
      <xdr:col>0</xdr:col>
      <xdr:colOff>323850</xdr:colOff>
      <xdr:row>6043</xdr:row>
      <xdr:rowOff>95250</xdr:rowOff>
    </xdr:to>
    <xdr:pic>
      <xdr:nvPicPr>
        <xdr:cNvPr id="3429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8455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6044</xdr:row>
      <xdr:rowOff>0</xdr:rowOff>
    </xdr:from>
    <xdr:to>
      <xdr:col>0</xdr:col>
      <xdr:colOff>323850</xdr:colOff>
      <xdr:row>6045</xdr:row>
      <xdr:rowOff>95250</xdr:rowOff>
    </xdr:to>
    <xdr:pic>
      <xdr:nvPicPr>
        <xdr:cNvPr id="3429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8779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6046</xdr:row>
      <xdr:rowOff>0</xdr:rowOff>
    </xdr:from>
    <xdr:to>
      <xdr:col>0</xdr:col>
      <xdr:colOff>323850</xdr:colOff>
      <xdr:row>6047</xdr:row>
      <xdr:rowOff>95250</xdr:rowOff>
    </xdr:to>
    <xdr:pic>
      <xdr:nvPicPr>
        <xdr:cNvPr id="3429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9103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6048</xdr:row>
      <xdr:rowOff>0</xdr:rowOff>
    </xdr:from>
    <xdr:to>
      <xdr:col>0</xdr:col>
      <xdr:colOff>323850</xdr:colOff>
      <xdr:row>6049</xdr:row>
      <xdr:rowOff>95250</xdr:rowOff>
    </xdr:to>
    <xdr:pic>
      <xdr:nvPicPr>
        <xdr:cNvPr id="3429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9427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6050</xdr:row>
      <xdr:rowOff>0</xdr:rowOff>
    </xdr:from>
    <xdr:to>
      <xdr:col>0</xdr:col>
      <xdr:colOff>323850</xdr:colOff>
      <xdr:row>6051</xdr:row>
      <xdr:rowOff>95250</xdr:rowOff>
    </xdr:to>
    <xdr:pic>
      <xdr:nvPicPr>
        <xdr:cNvPr id="3429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79751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6052</xdr:row>
      <xdr:rowOff>0</xdr:rowOff>
    </xdr:from>
    <xdr:to>
      <xdr:col>0</xdr:col>
      <xdr:colOff>323850</xdr:colOff>
      <xdr:row>6053</xdr:row>
      <xdr:rowOff>95250</xdr:rowOff>
    </xdr:to>
    <xdr:pic>
      <xdr:nvPicPr>
        <xdr:cNvPr id="3429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0074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6054</xdr:row>
      <xdr:rowOff>0</xdr:rowOff>
    </xdr:from>
    <xdr:to>
      <xdr:col>0</xdr:col>
      <xdr:colOff>323850</xdr:colOff>
      <xdr:row>6055</xdr:row>
      <xdr:rowOff>95250</xdr:rowOff>
    </xdr:to>
    <xdr:pic>
      <xdr:nvPicPr>
        <xdr:cNvPr id="3429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0398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6056</xdr:row>
      <xdr:rowOff>0</xdr:rowOff>
    </xdr:from>
    <xdr:to>
      <xdr:col>0</xdr:col>
      <xdr:colOff>323850</xdr:colOff>
      <xdr:row>6057</xdr:row>
      <xdr:rowOff>95250</xdr:rowOff>
    </xdr:to>
    <xdr:pic>
      <xdr:nvPicPr>
        <xdr:cNvPr id="3429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0722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6058</xdr:row>
      <xdr:rowOff>0</xdr:rowOff>
    </xdr:from>
    <xdr:to>
      <xdr:col>0</xdr:col>
      <xdr:colOff>323850</xdr:colOff>
      <xdr:row>6059</xdr:row>
      <xdr:rowOff>95250</xdr:rowOff>
    </xdr:to>
    <xdr:pic>
      <xdr:nvPicPr>
        <xdr:cNvPr id="3429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1046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6060</xdr:row>
      <xdr:rowOff>0</xdr:rowOff>
    </xdr:from>
    <xdr:to>
      <xdr:col>0</xdr:col>
      <xdr:colOff>323850</xdr:colOff>
      <xdr:row>6061</xdr:row>
      <xdr:rowOff>95250</xdr:rowOff>
    </xdr:to>
    <xdr:pic>
      <xdr:nvPicPr>
        <xdr:cNvPr id="3429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1370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6062</xdr:row>
      <xdr:rowOff>0</xdr:rowOff>
    </xdr:from>
    <xdr:to>
      <xdr:col>0</xdr:col>
      <xdr:colOff>323850</xdr:colOff>
      <xdr:row>6063</xdr:row>
      <xdr:rowOff>95250</xdr:rowOff>
    </xdr:to>
    <xdr:pic>
      <xdr:nvPicPr>
        <xdr:cNvPr id="3429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1694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6064</xdr:row>
      <xdr:rowOff>0</xdr:rowOff>
    </xdr:from>
    <xdr:to>
      <xdr:col>0</xdr:col>
      <xdr:colOff>323850</xdr:colOff>
      <xdr:row>6065</xdr:row>
      <xdr:rowOff>95250</xdr:rowOff>
    </xdr:to>
    <xdr:pic>
      <xdr:nvPicPr>
        <xdr:cNvPr id="3429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2017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6066</xdr:row>
      <xdr:rowOff>0</xdr:rowOff>
    </xdr:from>
    <xdr:to>
      <xdr:col>0</xdr:col>
      <xdr:colOff>323850</xdr:colOff>
      <xdr:row>6067</xdr:row>
      <xdr:rowOff>95250</xdr:rowOff>
    </xdr:to>
    <xdr:pic>
      <xdr:nvPicPr>
        <xdr:cNvPr id="3429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2341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6068</xdr:row>
      <xdr:rowOff>0</xdr:rowOff>
    </xdr:from>
    <xdr:to>
      <xdr:col>0</xdr:col>
      <xdr:colOff>323850</xdr:colOff>
      <xdr:row>6069</xdr:row>
      <xdr:rowOff>95250</xdr:rowOff>
    </xdr:to>
    <xdr:pic>
      <xdr:nvPicPr>
        <xdr:cNvPr id="3429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2665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6070</xdr:row>
      <xdr:rowOff>0</xdr:rowOff>
    </xdr:from>
    <xdr:to>
      <xdr:col>0</xdr:col>
      <xdr:colOff>323850</xdr:colOff>
      <xdr:row>6071</xdr:row>
      <xdr:rowOff>95250</xdr:rowOff>
    </xdr:to>
    <xdr:pic>
      <xdr:nvPicPr>
        <xdr:cNvPr id="3429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2989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6072</xdr:row>
      <xdr:rowOff>0</xdr:rowOff>
    </xdr:from>
    <xdr:to>
      <xdr:col>0</xdr:col>
      <xdr:colOff>323850</xdr:colOff>
      <xdr:row>6073</xdr:row>
      <xdr:rowOff>95250</xdr:rowOff>
    </xdr:to>
    <xdr:pic>
      <xdr:nvPicPr>
        <xdr:cNvPr id="3429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3313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6074</xdr:row>
      <xdr:rowOff>0</xdr:rowOff>
    </xdr:from>
    <xdr:to>
      <xdr:col>0</xdr:col>
      <xdr:colOff>323850</xdr:colOff>
      <xdr:row>6075</xdr:row>
      <xdr:rowOff>95250</xdr:rowOff>
    </xdr:to>
    <xdr:pic>
      <xdr:nvPicPr>
        <xdr:cNvPr id="3429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3637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6076</xdr:row>
      <xdr:rowOff>0</xdr:rowOff>
    </xdr:from>
    <xdr:to>
      <xdr:col>0</xdr:col>
      <xdr:colOff>323850</xdr:colOff>
      <xdr:row>6077</xdr:row>
      <xdr:rowOff>95250</xdr:rowOff>
    </xdr:to>
    <xdr:pic>
      <xdr:nvPicPr>
        <xdr:cNvPr id="3429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3961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6078</xdr:row>
      <xdr:rowOff>0</xdr:rowOff>
    </xdr:from>
    <xdr:to>
      <xdr:col>0</xdr:col>
      <xdr:colOff>323850</xdr:colOff>
      <xdr:row>6079</xdr:row>
      <xdr:rowOff>95250</xdr:rowOff>
    </xdr:to>
    <xdr:pic>
      <xdr:nvPicPr>
        <xdr:cNvPr id="3429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4284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6080</xdr:row>
      <xdr:rowOff>0</xdr:rowOff>
    </xdr:from>
    <xdr:to>
      <xdr:col>0</xdr:col>
      <xdr:colOff>323850</xdr:colOff>
      <xdr:row>6081</xdr:row>
      <xdr:rowOff>95250</xdr:rowOff>
    </xdr:to>
    <xdr:pic>
      <xdr:nvPicPr>
        <xdr:cNvPr id="3429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4608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6082</xdr:row>
      <xdr:rowOff>0</xdr:rowOff>
    </xdr:from>
    <xdr:to>
      <xdr:col>0</xdr:col>
      <xdr:colOff>323850</xdr:colOff>
      <xdr:row>6083</xdr:row>
      <xdr:rowOff>95250</xdr:rowOff>
    </xdr:to>
    <xdr:pic>
      <xdr:nvPicPr>
        <xdr:cNvPr id="3429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4932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6084</xdr:row>
      <xdr:rowOff>0</xdr:rowOff>
    </xdr:from>
    <xdr:to>
      <xdr:col>0</xdr:col>
      <xdr:colOff>323850</xdr:colOff>
      <xdr:row>6085</xdr:row>
      <xdr:rowOff>95250</xdr:rowOff>
    </xdr:to>
    <xdr:pic>
      <xdr:nvPicPr>
        <xdr:cNvPr id="3429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5256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6086</xdr:row>
      <xdr:rowOff>0</xdr:rowOff>
    </xdr:from>
    <xdr:to>
      <xdr:col>0</xdr:col>
      <xdr:colOff>323850</xdr:colOff>
      <xdr:row>6087</xdr:row>
      <xdr:rowOff>95250</xdr:rowOff>
    </xdr:to>
    <xdr:pic>
      <xdr:nvPicPr>
        <xdr:cNvPr id="3429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5580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6088</xdr:row>
      <xdr:rowOff>0</xdr:rowOff>
    </xdr:from>
    <xdr:to>
      <xdr:col>0</xdr:col>
      <xdr:colOff>323850</xdr:colOff>
      <xdr:row>6089</xdr:row>
      <xdr:rowOff>95250</xdr:rowOff>
    </xdr:to>
    <xdr:pic>
      <xdr:nvPicPr>
        <xdr:cNvPr id="3429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5904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6090</xdr:row>
      <xdr:rowOff>0</xdr:rowOff>
    </xdr:from>
    <xdr:to>
      <xdr:col>0</xdr:col>
      <xdr:colOff>323850</xdr:colOff>
      <xdr:row>6091</xdr:row>
      <xdr:rowOff>95250</xdr:rowOff>
    </xdr:to>
    <xdr:pic>
      <xdr:nvPicPr>
        <xdr:cNvPr id="3430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6228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6092</xdr:row>
      <xdr:rowOff>0</xdr:rowOff>
    </xdr:from>
    <xdr:to>
      <xdr:col>0</xdr:col>
      <xdr:colOff>323850</xdr:colOff>
      <xdr:row>6093</xdr:row>
      <xdr:rowOff>95250</xdr:rowOff>
    </xdr:to>
    <xdr:pic>
      <xdr:nvPicPr>
        <xdr:cNvPr id="3430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6551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6094</xdr:row>
      <xdr:rowOff>0</xdr:rowOff>
    </xdr:from>
    <xdr:to>
      <xdr:col>0</xdr:col>
      <xdr:colOff>323850</xdr:colOff>
      <xdr:row>6095</xdr:row>
      <xdr:rowOff>95250</xdr:rowOff>
    </xdr:to>
    <xdr:pic>
      <xdr:nvPicPr>
        <xdr:cNvPr id="3430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6875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6096</xdr:row>
      <xdr:rowOff>0</xdr:rowOff>
    </xdr:from>
    <xdr:to>
      <xdr:col>0</xdr:col>
      <xdr:colOff>323850</xdr:colOff>
      <xdr:row>6097</xdr:row>
      <xdr:rowOff>95250</xdr:rowOff>
    </xdr:to>
    <xdr:pic>
      <xdr:nvPicPr>
        <xdr:cNvPr id="3430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7199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6098</xdr:row>
      <xdr:rowOff>0</xdr:rowOff>
    </xdr:from>
    <xdr:to>
      <xdr:col>0</xdr:col>
      <xdr:colOff>323850</xdr:colOff>
      <xdr:row>6099</xdr:row>
      <xdr:rowOff>95250</xdr:rowOff>
    </xdr:to>
    <xdr:pic>
      <xdr:nvPicPr>
        <xdr:cNvPr id="3430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7523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6100</xdr:row>
      <xdr:rowOff>0</xdr:rowOff>
    </xdr:from>
    <xdr:to>
      <xdr:col>0</xdr:col>
      <xdr:colOff>323850</xdr:colOff>
      <xdr:row>6101</xdr:row>
      <xdr:rowOff>95250</xdr:rowOff>
    </xdr:to>
    <xdr:pic>
      <xdr:nvPicPr>
        <xdr:cNvPr id="3430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7847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6102</xdr:row>
      <xdr:rowOff>0</xdr:rowOff>
    </xdr:from>
    <xdr:to>
      <xdr:col>0</xdr:col>
      <xdr:colOff>323850</xdr:colOff>
      <xdr:row>6103</xdr:row>
      <xdr:rowOff>95250</xdr:rowOff>
    </xdr:to>
    <xdr:pic>
      <xdr:nvPicPr>
        <xdr:cNvPr id="3430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8171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6104</xdr:row>
      <xdr:rowOff>0</xdr:rowOff>
    </xdr:from>
    <xdr:to>
      <xdr:col>0</xdr:col>
      <xdr:colOff>323850</xdr:colOff>
      <xdr:row>6105</xdr:row>
      <xdr:rowOff>95250</xdr:rowOff>
    </xdr:to>
    <xdr:pic>
      <xdr:nvPicPr>
        <xdr:cNvPr id="3430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8494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6106</xdr:row>
      <xdr:rowOff>0</xdr:rowOff>
    </xdr:from>
    <xdr:to>
      <xdr:col>0</xdr:col>
      <xdr:colOff>323850</xdr:colOff>
      <xdr:row>6107</xdr:row>
      <xdr:rowOff>95250</xdr:rowOff>
    </xdr:to>
    <xdr:pic>
      <xdr:nvPicPr>
        <xdr:cNvPr id="3430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8818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6108</xdr:row>
      <xdr:rowOff>0</xdr:rowOff>
    </xdr:from>
    <xdr:to>
      <xdr:col>0</xdr:col>
      <xdr:colOff>323850</xdr:colOff>
      <xdr:row>6109</xdr:row>
      <xdr:rowOff>95250</xdr:rowOff>
    </xdr:to>
    <xdr:pic>
      <xdr:nvPicPr>
        <xdr:cNvPr id="3430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9142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6110</xdr:row>
      <xdr:rowOff>0</xdr:rowOff>
    </xdr:from>
    <xdr:to>
      <xdr:col>0</xdr:col>
      <xdr:colOff>323850</xdr:colOff>
      <xdr:row>6111</xdr:row>
      <xdr:rowOff>95250</xdr:rowOff>
    </xdr:to>
    <xdr:pic>
      <xdr:nvPicPr>
        <xdr:cNvPr id="3430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9466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6112</xdr:row>
      <xdr:rowOff>0</xdr:rowOff>
    </xdr:from>
    <xdr:to>
      <xdr:col>0</xdr:col>
      <xdr:colOff>323850</xdr:colOff>
      <xdr:row>6113</xdr:row>
      <xdr:rowOff>95250</xdr:rowOff>
    </xdr:to>
    <xdr:pic>
      <xdr:nvPicPr>
        <xdr:cNvPr id="3430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89790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6114</xdr:row>
      <xdr:rowOff>0</xdr:rowOff>
    </xdr:from>
    <xdr:to>
      <xdr:col>0</xdr:col>
      <xdr:colOff>323850</xdr:colOff>
      <xdr:row>6115</xdr:row>
      <xdr:rowOff>95250</xdr:rowOff>
    </xdr:to>
    <xdr:pic>
      <xdr:nvPicPr>
        <xdr:cNvPr id="3430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0114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6116</xdr:row>
      <xdr:rowOff>0</xdr:rowOff>
    </xdr:from>
    <xdr:to>
      <xdr:col>0</xdr:col>
      <xdr:colOff>323850</xdr:colOff>
      <xdr:row>6117</xdr:row>
      <xdr:rowOff>95250</xdr:rowOff>
    </xdr:to>
    <xdr:pic>
      <xdr:nvPicPr>
        <xdr:cNvPr id="3430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0438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6118</xdr:row>
      <xdr:rowOff>0</xdr:rowOff>
    </xdr:from>
    <xdr:to>
      <xdr:col>0</xdr:col>
      <xdr:colOff>323850</xdr:colOff>
      <xdr:row>6119</xdr:row>
      <xdr:rowOff>95250</xdr:rowOff>
    </xdr:to>
    <xdr:pic>
      <xdr:nvPicPr>
        <xdr:cNvPr id="3430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0761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6120</xdr:row>
      <xdr:rowOff>0</xdr:rowOff>
    </xdr:from>
    <xdr:to>
      <xdr:col>0</xdr:col>
      <xdr:colOff>323850</xdr:colOff>
      <xdr:row>6121</xdr:row>
      <xdr:rowOff>95250</xdr:rowOff>
    </xdr:to>
    <xdr:pic>
      <xdr:nvPicPr>
        <xdr:cNvPr id="3430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1085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6122</xdr:row>
      <xdr:rowOff>0</xdr:rowOff>
    </xdr:from>
    <xdr:to>
      <xdr:col>0</xdr:col>
      <xdr:colOff>323850</xdr:colOff>
      <xdr:row>6123</xdr:row>
      <xdr:rowOff>95250</xdr:rowOff>
    </xdr:to>
    <xdr:pic>
      <xdr:nvPicPr>
        <xdr:cNvPr id="3430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1409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6124</xdr:row>
      <xdr:rowOff>0</xdr:rowOff>
    </xdr:from>
    <xdr:to>
      <xdr:col>0</xdr:col>
      <xdr:colOff>323850</xdr:colOff>
      <xdr:row>6125</xdr:row>
      <xdr:rowOff>95250</xdr:rowOff>
    </xdr:to>
    <xdr:pic>
      <xdr:nvPicPr>
        <xdr:cNvPr id="3430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1733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6126</xdr:row>
      <xdr:rowOff>0</xdr:rowOff>
    </xdr:from>
    <xdr:to>
      <xdr:col>0</xdr:col>
      <xdr:colOff>323850</xdr:colOff>
      <xdr:row>6127</xdr:row>
      <xdr:rowOff>95250</xdr:rowOff>
    </xdr:to>
    <xdr:pic>
      <xdr:nvPicPr>
        <xdr:cNvPr id="3430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2057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6128</xdr:row>
      <xdr:rowOff>0</xdr:rowOff>
    </xdr:from>
    <xdr:to>
      <xdr:col>0</xdr:col>
      <xdr:colOff>323850</xdr:colOff>
      <xdr:row>6129</xdr:row>
      <xdr:rowOff>95250</xdr:rowOff>
    </xdr:to>
    <xdr:pic>
      <xdr:nvPicPr>
        <xdr:cNvPr id="3430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2381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6130</xdr:row>
      <xdr:rowOff>0</xdr:rowOff>
    </xdr:from>
    <xdr:to>
      <xdr:col>0</xdr:col>
      <xdr:colOff>323850</xdr:colOff>
      <xdr:row>6131</xdr:row>
      <xdr:rowOff>95250</xdr:rowOff>
    </xdr:to>
    <xdr:pic>
      <xdr:nvPicPr>
        <xdr:cNvPr id="3430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2705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6132</xdr:row>
      <xdr:rowOff>0</xdr:rowOff>
    </xdr:from>
    <xdr:to>
      <xdr:col>0</xdr:col>
      <xdr:colOff>323850</xdr:colOff>
      <xdr:row>6133</xdr:row>
      <xdr:rowOff>95250</xdr:rowOff>
    </xdr:to>
    <xdr:pic>
      <xdr:nvPicPr>
        <xdr:cNvPr id="3430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3028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6134</xdr:row>
      <xdr:rowOff>0</xdr:rowOff>
    </xdr:from>
    <xdr:to>
      <xdr:col>0</xdr:col>
      <xdr:colOff>323850</xdr:colOff>
      <xdr:row>6135</xdr:row>
      <xdr:rowOff>95250</xdr:rowOff>
    </xdr:to>
    <xdr:pic>
      <xdr:nvPicPr>
        <xdr:cNvPr id="3430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3352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6136</xdr:row>
      <xdr:rowOff>0</xdr:rowOff>
    </xdr:from>
    <xdr:to>
      <xdr:col>0</xdr:col>
      <xdr:colOff>323850</xdr:colOff>
      <xdr:row>6137</xdr:row>
      <xdr:rowOff>95250</xdr:rowOff>
    </xdr:to>
    <xdr:pic>
      <xdr:nvPicPr>
        <xdr:cNvPr id="3430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3676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6138</xdr:row>
      <xdr:rowOff>0</xdr:rowOff>
    </xdr:from>
    <xdr:to>
      <xdr:col>0</xdr:col>
      <xdr:colOff>323850</xdr:colOff>
      <xdr:row>6139</xdr:row>
      <xdr:rowOff>95250</xdr:rowOff>
    </xdr:to>
    <xdr:pic>
      <xdr:nvPicPr>
        <xdr:cNvPr id="3430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4000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6140</xdr:row>
      <xdr:rowOff>0</xdr:rowOff>
    </xdr:from>
    <xdr:to>
      <xdr:col>0</xdr:col>
      <xdr:colOff>323850</xdr:colOff>
      <xdr:row>6141</xdr:row>
      <xdr:rowOff>95250</xdr:rowOff>
    </xdr:to>
    <xdr:pic>
      <xdr:nvPicPr>
        <xdr:cNvPr id="343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4324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6142</xdr:row>
      <xdr:rowOff>0</xdr:rowOff>
    </xdr:from>
    <xdr:to>
      <xdr:col>0</xdr:col>
      <xdr:colOff>323850</xdr:colOff>
      <xdr:row>6143</xdr:row>
      <xdr:rowOff>95250</xdr:rowOff>
    </xdr:to>
    <xdr:pic>
      <xdr:nvPicPr>
        <xdr:cNvPr id="343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4648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6144</xdr:row>
      <xdr:rowOff>0</xdr:rowOff>
    </xdr:from>
    <xdr:to>
      <xdr:col>0</xdr:col>
      <xdr:colOff>323850</xdr:colOff>
      <xdr:row>6145</xdr:row>
      <xdr:rowOff>95250</xdr:rowOff>
    </xdr:to>
    <xdr:pic>
      <xdr:nvPicPr>
        <xdr:cNvPr id="343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4971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6146</xdr:row>
      <xdr:rowOff>0</xdr:rowOff>
    </xdr:from>
    <xdr:to>
      <xdr:col>0</xdr:col>
      <xdr:colOff>323850</xdr:colOff>
      <xdr:row>6147</xdr:row>
      <xdr:rowOff>95250</xdr:rowOff>
    </xdr:to>
    <xdr:pic>
      <xdr:nvPicPr>
        <xdr:cNvPr id="343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5295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6148</xdr:row>
      <xdr:rowOff>0</xdr:rowOff>
    </xdr:from>
    <xdr:to>
      <xdr:col>0</xdr:col>
      <xdr:colOff>323850</xdr:colOff>
      <xdr:row>6149</xdr:row>
      <xdr:rowOff>95250</xdr:rowOff>
    </xdr:to>
    <xdr:pic>
      <xdr:nvPicPr>
        <xdr:cNvPr id="343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5619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6150</xdr:row>
      <xdr:rowOff>0</xdr:rowOff>
    </xdr:from>
    <xdr:to>
      <xdr:col>0</xdr:col>
      <xdr:colOff>323850</xdr:colOff>
      <xdr:row>6151</xdr:row>
      <xdr:rowOff>95250</xdr:rowOff>
    </xdr:to>
    <xdr:pic>
      <xdr:nvPicPr>
        <xdr:cNvPr id="343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5943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6152</xdr:row>
      <xdr:rowOff>0</xdr:rowOff>
    </xdr:from>
    <xdr:to>
      <xdr:col>0</xdr:col>
      <xdr:colOff>323850</xdr:colOff>
      <xdr:row>6153</xdr:row>
      <xdr:rowOff>95250</xdr:rowOff>
    </xdr:to>
    <xdr:pic>
      <xdr:nvPicPr>
        <xdr:cNvPr id="343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6267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6154</xdr:row>
      <xdr:rowOff>0</xdr:rowOff>
    </xdr:from>
    <xdr:to>
      <xdr:col>0</xdr:col>
      <xdr:colOff>323850</xdr:colOff>
      <xdr:row>6155</xdr:row>
      <xdr:rowOff>95250</xdr:rowOff>
    </xdr:to>
    <xdr:pic>
      <xdr:nvPicPr>
        <xdr:cNvPr id="3430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6591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6156</xdr:row>
      <xdr:rowOff>0</xdr:rowOff>
    </xdr:from>
    <xdr:to>
      <xdr:col>0</xdr:col>
      <xdr:colOff>323850</xdr:colOff>
      <xdr:row>6157</xdr:row>
      <xdr:rowOff>95250</xdr:rowOff>
    </xdr:to>
    <xdr:pic>
      <xdr:nvPicPr>
        <xdr:cNvPr id="3430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6915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6158</xdr:row>
      <xdr:rowOff>0</xdr:rowOff>
    </xdr:from>
    <xdr:to>
      <xdr:col>0</xdr:col>
      <xdr:colOff>323850</xdr:colOff>
      <xdr:row>6159</xdr:row>
      <xdr:rowOff>95250</xdr:rowOff>
    </xdr:to>
    <xdr:pic>
      <xdr:nvPicPr>
        <xdr:cNvPr id="3430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7238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6160</xdr:row>
      <xdr:rowOff>0</xdr:rowOff>
    </xdr:from>
    <xdr:to>
      <xdr:col>0</xdr:col>
      <xdr:colOff>323850</xdr:colOff>
      <xdr:row>6161</xdr:row>
      <xdr:rowOff>95250</xdr:rowOff>
    </xdr:to>
    <xdr:pic>
      <xdr:nvPicPr>
        <xdr:cNvPr id="343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7562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6162</xdr:row>
      <xdr:rowOff>0</xdr:rowOff>
    </xdr:from>
    <xdr:to>
      <xdr:col>0</xdr:col>
      <xdr:colOff>323850</xdr:colOff>
      <xdr:row>6163</xdr:row>
      <xdr:rowOff>95250</xdr:rowOff>
    </xdr:to>
    <xdr:pic>
      <xdr:nvPicPr>
        <xdr:cNvPr id="3430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7886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6164</xdr:row>
      <xdr:rowOff>0</xdr:rowOff>
    </xdr:from>
    <xdr:to>
      <xdr:col>0</xdr:col>
      <xdr:colOff>323850</xdr:colOff>
      <xdr:row>6165</xdr:row>
      <xdr:rowOff>95250</xdr:rowOff>
    </xdr:to>
    <xdr:pic>
      <xdr:nvPicPr>
        <xdr:cNvPr id="3430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8210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6166</xdr:row>
      <xdr:rowOff>0</xdr:rowOff>
    </xdr:from>
    <xdr:to>
      <xdr:col>0</xdr:col>
      <xdr:colOff>323850</xdr:colOff>
      <xdr:row>6167</xdr:row>
      <xdr:rowOff>95250</xdr:rowOff>
    </xdr:to>
    <xdr:pic>
      <xdr:nvPicPr>
        <xdr:cNvPr id="3430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8534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6168</xdr:row>
      <xdr:rowOff>0</xdr:rowOff>
    </xdr:from>
    <xdr:to>
      <xdr:col>0</xdr:col>
      <xdr:colOff>323850</xdr:colOff>
      <xdr:row>6169</xdr:row>
      <xdr:rowOff>95250</xdr:rowOff>
    </xdr:to>
    <xdr:pic>
      <xdr:nvPicPr>
        <xdr:cNvPr id="3430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8858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6170</xdr:row>
      <xdr:rowOff>0</xdr:rowOff>
    </xdr:from>
    <xdr:to>
      <xdr:col>0</xdr:col>
      <xdr:colOff>323850</xdr:colOff>
      <xdr:row>6171</xdr:row>
      <xdr:rowOff>95250</xdr:rowOff>
    </xdr:to>
    <xdr:pic>
      <xdr:nvPicPr>
        <xdr:cNvPr id="343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9182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6172</xdr:row>
      <xdr:rowOff>0</xdr:rowOff>
    </xdr:from>
    <xdr:to>
      <xdr:col>0</xdr:col>
      <xdr:colOff>323850</xdr:colOff>
      <xdr:row>6173</xdr:row>
      <xdr:rowOff>95250</xdr:rowOff>
    </xdr:to>
    <xdr:pic>
      <xdr:nvPicPr>
        <xdr:cNvPr id="3430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9505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6174</xdr:row>
      <xdr:rowOff>0</xdr:rowOff>
    </xdr:from>
    <xdr:to>
      <xdr:col>0</xdr:col>
      <xdr:colOff>323850</xdr:colOff>
      <xdr:row>6175</xdr:row>
      <xdr:rowOff>95250</xdr:rowOff>
    </xdr:to>
    <xdr:pic>
      <xdr:nvPicPr>
        <xdr:cNvPr id="3430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99829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6176</xdr:row>
      <xdr:rowOff>0</xdr:rowOff>
    </xdr:from>
    <xdr:to>
      <xdr:col>0</xdr:col>
      <xdr:colOff>323850</xdr:colOff>
      <xdr:row>6177</xdr:row>
      <xdr:rowOff>95250</xdr:rowOff>
    </xdr:to>
    <xdr:pic>
      <xdr:nvPicPr>
        <xdr:cNvPr id="3430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0153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6178</xdr:row>
      <xdr:rowOff>0</xdr:rowOff>
    </xdr:from>
    <xdr:to>
      <xdr:col>0</xdr:col>
      <xdr:colOff>323850</xdr:colOff>
      <xdr:row>6179</xdr:row>
      <xdr:rowOff>95250</xdr:rowOff>
    </xdr:to>
    <xdr:pic>
      <xdr:nvPicPr>
        <xdr:cNvPr id="3430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0477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6180</xdr:row>
      <xdr:rowOff>0</xdr:rowOff>
    </xdr:from>
    <xdr:to>
      <xdr:col>0</xdr:col>
      <xdr:colOff>323850</xdr:colOff>
      <xdr:row>6181</xdr:row>
      <xdr:rowOff>95250</xdr:rowOff>
    </xdr:to>
    <xdr:pic>
      <xdr:nvPicPr>
        <xdr:cNvPr id="3430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0801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6182</xdr:row>
      <xdr:rowOff>0</xdr:rowOff>
    </xdr:from>
    <xdr:to>
      <xdr:col>0</xdr:col>
      <xdr:colOff>323850</xdr:colOff>
      <xdr:row>6183</xdr:row>
      <xdr:rowOff>95250</xdr:rowOff>
    </xdr:to>
    <xdr:pic>
      <xdr:nvPicPr>
        <xdr:cNvPr id="3430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1125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6184</xdr:row>
      <xdr:rowOff>0</xdr:rowOff>
    </xdr:from>
    <xdr:to>
      <xdr:col>0</xdr:col>
      <xdr:colOff>323850</xdr:colOff>
      <xdr:row>6185</xdr:row>
      <xdr:rowOff>95250</xdr:rowOff>
    </xdr:to>
    <xdr:pic>
      <xdr:nvPicPr>
        <xdr:cNvPr id="3430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1448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6186</xdr:row>
      <xdr:rowOff>0</xdr:rowOff>
    </xdr:from>
    <xdr:to>
      <xdr:col>0</xdr:col>
      <xdr:colOff>323850</xdr:colOff>
      <xdr:row>6187</xdr:row>
      <xdr:rowOff>95250</xdr:rowOff>
    </xdr:to>
    <xdr:pic>
      <xdr:nvPicPr>
        <xdr:cNvPr id="343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1772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6188</xdr:row>
      <xdr:rowOff>0</xdr:rowOff>
    </xdr:from>
    <xdr:to>
      <xdr:col>0</xdr:col>
      <xdr:colOff>323850</xdr:colOff>
      <xdr:row>6189</xdr:row>
      <xdr:rowOff>95250</xdr:rowOff>
    </xdr:to>
    <xdr:pic>
      <xdr:nvPicPr>
        <xdr:cNvPr id="343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2096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6190</xdr:row>
      <xdr:rowOff>0</xdr:rowOff>
    </xdr:from>
    <xdr:to>
      <xdr:col>0</xdr:col>
      <xdr:colOff>323850</xdr:colOff>
      <xdr:row>6191</xdr:row>
      <xdr:rowOff>95250</xdr:rowOff>
    </xdr:to>
    <xdr:pic>
      <xdr:nvPicPr>
        <xdr:cNvPr id="343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2420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6192</xdr:row>
      <xdr:rowOff>0</xdr:rowOff>
    </xdr:from>
    <xdr:to>
      <xdr:col>0</xdr:col>
      <xdr:colOff>323850</xdr:colOff>
      <xdr:row>6193</xdr:row>
      <xdr:rowOff>95250</xdr:rowOff>
    </xdr:to>
    <xdr:pic>
      <xdr:nvPicPr>
        <xdr:cNvPr id="343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2744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6194</xdr:row>
      <xdr:rowOff>0</xdr:rowOff>
    </xdr:from>
    <xdr:to>
      <xdr:col>0</xdr:col>
      <xdr:colOff>323850</xdr:colOff>
      <xdr:row>6195</xdr:row>
      <xdr:rowOff>95250</xdr:rowOff>
    </xdr:to>
    <xdr:pic>
      <xdr:nvPicPr>
        <xdr:cNvPr id="343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3068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6196</xdr:row>
      <xdr:rowOff>0</xdr:rowOff>
    </xdr:from>
    <xdr:to>
      <xdr:col>0</xdr:col>
      <xdr:colOff>323850</xdr:colOff>
      <xdr:row>6197</xdr:row>
      <xdr:rowOff>95250</xdr:rowOff>
    </xdr:to>
    <xdr:pic>
      <xdr:nvPicPr>
        <xdr:cNvPr id="343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3392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6198</xdr:row>
      <xdr:rowOff>0</xdr:rowOff>
    </xdr:from>
    <xdr:to>
      <xdr:col>0</xdr:col>
      <xdr:colOff>323850</xdr:colOff>
      <xdr:row>6199</xdr:row>
      <xdr:rowOff>95250</xdr:rowOff>
    </xdr:to>
    <xdr:pic>
      <xdr:nvPicPr>
        <xdr:cNvPr id="343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3715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6200</xdr:row>
      <xdr:rowOff>0</xdr:rowOff>
    </xdr:from>
    <xdr:to>
      <xdr:col>0</xdr:col>
      <xdr:colOff>323850</xdr:colOff>
      <xdr:row>6201</xdr:row>
      <xdr:rowOff>95250</xdr:rowOff>
    </xdr:to>
    <xdr:pic>
      <xdr:nvPicPr>
        <xdr:cNvPr id="3430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4039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6202</xdr:row>
      <xdr:rowOff>0</xdr:rowOff>
    </xdr:from>
    <xdr:to>
      <xdr:col>0</xdr:col>
      <xdr:colOff>323850</xdr:colOff>
      <xdr:row>6203</xdr:row>
      <xdr:rowOff>95250</xdr:rowOff>
    </xdr:to>
    <xdr:pic>
      <xdr:nvPicPr>
        <xdr:cNvPr id="3430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4363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6204</xdr:row>
      <xdr:rowOff>0</xdr:rowOff>
    </xdr:from>
    <xdr:to>
      <xdr:col>0</xdr:col>
      <xdr:colOff>323850</xdr:colOff>
      <xdr:row>6205</xdr:row>
      <xdr:rowOff>95250</xdr:rowOff>
    </xdr:to>
    <xdr:pic>
      <xdr:nvPicPr>
        <xdr:cNvPr id="3430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4687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6206</xdr:row>
      <xdr:rowOff>0</xdr:rowOff>
    </xdr:from>
    <xdr:to>
      <xdr:col>0</xdr:col>
      <xdr:colOff>323850</xdr:colOff>
      <xdr:row>6207</xdr:row>
      <xdr:rowOff>95250</xdr:rowOff>
    </xdr:to>
    <xdr:pic>
      <xdr:nvPicPr>
        <xdr:cNvPr id="3430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5011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6208</xdr:row>
      <xdr:rowOff>0</xdr:rowOff>
    </xdr:from>
    <xdr:to>
      <xdr:col>0</xdr:col>
      <xdr:colOff>323850</xdr:colOff>
      <xdr:row>6209</xdr:row>
      <xdr:rowOff>95250</xdr:rowOff>
    </xdr:to>
    <xdr:pic>
      <xdr:nvPicPr>
        <xdr:cNvPr id="3430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5335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6210</xdr:row>
      <xdr:rowOff>0</xdr:rowOff>
    </xdr:from>
    <xdr:to>
      <xdr:col>0</xdr:col>
      <xdr:colOff>323850</xdr:colOff>
      <xdr:row>6211</xdr:row>
      <xdr:rowOff>95250</xdr:rowOff>
    </xdr:to>
    <xdr:pic>
      <xdr:nvPicPr>
        <xdr:cNvPr id="3430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5659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6212</xdr:row>
      <xdr:rowOff>0</xdr:rowOff>
    </xdr:from>
    <xdr:to>
      <xdr:col>0</xdr:col>
      <xdr:colOff>323850</xdr:colOff>
      <xdr:row>6213</xdr:row>
      <xdr:rowOff>95250</xdr:rowOff>
    </xdr:to>
    <xdr:pic>
      <xdr:nvPicPr>
        <xdr:cNvPr id="3430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5982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6214</xdr:row>
      <xdr:rowOff>0</xdr:rowOff>
    </xdr:from>
    <xdr:to>
      <xdr:col>0</xdr:col>
      <xdr:colOff>323850</xdr:colOff>
      <xdr:row>6215</xdr:row>
      <xdr:rowOff>95250</xdr:rowOff>
    </xdr:to>
    <xdr:pic>
      <xdr:nvPicPr>
        <xdr:cNvPr id="343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6306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6216</xdr:row>
      <xdr:rowOff>0</xdr:rowOff>
    </xdr:from>
    <xdr:to>
      <xdr:col>0</xdr:col>
      <xdr:colOff>323850</xdr:colOff>
      <xdr:row>6217</xdr:row>
      <xdr:rowOff>95250</xdr:rowOff>
    </xdr:to>
    <xdr:pic>
      <xdr:nvPicPr>
        <xdr:cNvPr id="3430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6630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6218</xdr:row>
      <xdr:rowOff>0</xdr:rowOff>
    </xdr:from>
    <xdr:to>
      <xdr:col>0</xdr:col>
      <xdr:colOff>323850</xdr:colOff>
      <xdr:row>6219</xdr:row>
      <xdr:rowOff>95250</xdr:rowOff>
    </xdr:to>
    <xdr:pic>
      <xdr:nvPicPr>
        <xdr:cNvPr id="3430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6954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6220</xdr:row>
      <xdr:rowOff>0</xdr:rowOff>
    </xdr:from>
    <xdr:to>
      <xdr:col>0</xdr:col>
      <xdr:colOff>323850</xdr:colOff>
      <xdr:row>6221</xdr:row>
      <xdr:rowOff>95250</xdr:rowOff>
    </xdr:to>
    <xdr:pic>
      <xdr:nvPicPr>
        <xdr:cNvPr id="3430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7278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6222</xdr:row>
      <xdr:rowOff>0</xdr:rowOff>
    </xdr:from>
    <xdr:to>
      <xdr:col>0</xdr:col>
      <xdr:colOff>323850</xdr:colOff>
      <xdr:row>6223</xdr:row>
      <xdr:rowOff>95250</xdr:rowOff>
    </xdr:to>
    <xdr:pic>
      <xdr:nvPicPr>
        <xdr:cNvPr id="3430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7602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6224</xdr:row>
      <xdr:rowOff>0</xdr:rowOff>
    </xdr:from>
    <xdr:to>
      <xdr:col>0</xdr:col>
      <xdr:colOff>323850</xdr:colOff>
      <xdr:row>6225</xdr:row>
      <xdr:rowOff>95250</xdr:rowOff>
    </xdr:to>
    <xdr:pic>
      <xdr:nvPicPr>
        <xdr:cNvPr id="3430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7925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6226</xdr:row>
      <xdr:rowOff>0</xdr:rowOff>
    </xdr:from>
    <xdr:to>
      <xdr:col>0</xdr:col>
      <xdr:colOff>323850</xdr:colOff>
      <xdr:row>6227</xdr:row>
      <xdr:rowOff>95250</xdr:rowOff>
    </xdr:to>
    <xdr:pic>
      <xdr:nvPicPr>
        <xdr:cNvPr id="3430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8249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6228</xdr:row>
      <xdr:rowOff>0</xdr:rowOff>
    </xdr:from>
    <xdr:to>
      <xdr:col>0</xdr:col>
      <xdr:colOff>323850</xdr:colOff>
      <xdr:row>6229</xdr:row>
      <xdr:rowOff>95250</xdr:rowOff>
    </xdr:to>
    <xdr:pic>
      <xdr:nvPicPr>
        <xdr:cNvPr id="3430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8573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6230</xdr:row>
      <xdr:rowOff>0</xdr:rowOff>
    </xdr:from>
    <xdr:to>
      <xdr:col>0</xdr:col>
      <xdr:colOff>323850</xdr:colOff>
      <xdr:row>6231</xdr:row>
      <xdr:rowOff>95250</xdr:rowOff>
    </xdr:to>
    <xdr:pic>
      <xdr:nvPicPr>
        <xdr:cNvPr id="3430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8897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6232</xdr:row>
      <xdr:rowOff>0</xdr:rowOff>
    </xdr:from>
    <xdr:to>
      <xdr:col>0</xdr:col>
      <xdr:colOff>323850</xdr:colOff>
      <xdr:row>6233</xdr:row>
      <xdr:rowOff>95250</xdr:rowOff>
    </xdr:to>
    <xdr:pic>
      <xdr:nvPicPr>
        <xdr:cNvPr id="3430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9221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6234</xdr:row>
      <xdr:rowOff>0</xdr:rowOff>
    </xdr:from>
    <xdr:to>
      <xdr:col>0</xdr:col>
      <xdr:colOff>323850</xdr:colOff>
      <xdr:row>6235</xdr:row>
      <xdr:rowOff>95250</xdr:rowOff>
    </xdr:to>
    <xdr:pic>
      <xdr:nvPicPr>
        <xdr:cNvPr id="3430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9545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6236</xdr:row>
      <xdr:rowOff>0</xdr:rowOff>
    </xdr:from>
    <xdr:to>
      <xdr:col>0</xdr:col>
      <xdr:colOff>323850</xdr:colOff>
      <xdr:row>6237</xdr:row>
      <xdr:rowOff>95250</xdr:rowOff>
    </xdr:to>
    <xdr:pic>
      <xdr:nvPicPr>
        <xdr:cNvPr id="34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09869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6238</xdr:row>
      <xdr:rowOff>0</xdr:rowOff>
    </xdr:from>
    <xdr:to>
      <xdr:col>0</xdr:col>
      <xdr:colOff>323850</xdr:colOff>
      <xdr:row>6239</xdr:row>
      <xdr:rowOff>95250</xdr:rowOff>
    </xdr:to>
    <xdr:pic>
      <xdr:nvPicPr>
        <xdr:cNvPr id="34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0192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6240</xdr:row>
      <xdr:rowOff>0</xdr:rowOff>
    </xdr:from>
    <xdr:to>
      <xdr:col>0</xdr:col>
      <xdr:colOff>323850</xdr:colOff>
      <xdr:row>6241</xdr:row>
      <xdr:rowOff>95250</xdr:rowOff>
    </xdr:to>
    <xdr:pic>
      <xdr:nvPicPr>
        <xdr:cNvPr id="3430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0516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6242</xdr:row>
      <xdr:rowOff>0</xdr:rowOff>
    </xdr:from>
    <xdr:to>
      <xdr:col>0</xdr:col>
      <xdr:colOff>323850</xdr:colOff>
      <xdr:row>6243</xdr:row>
      <xdr:rowOff>95250</xdr:rowOff>
    </xdr:to>
    <xdr:pic>
      <xdr:nvPicPr>
        <xdr:cNvPr id="3430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0840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6244</xdr:row>
      <xdr:rowOff>0</xdr:rowOff>
    </xdr:from>
    <xdr:to>
      <xdr:col>0</xdr:col>
      <xdr:colOff>323850</xdr:colOff>
      <xdr:row>6245</xdr:row>
      <xdr:rowOff>95250</xdr:rowOff>
    </xdr:to>
    <xdr:pic>
      <xdr:nvPicPr>
        <xdr:cNvPr id="343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1164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6246</xdr:row>
      <xdr:rowOff>0</xdr:rowOff>
    </xdr:from>
    <xdr:to>
      <xdr:col>0</xdr:col>
      <xdr:colOff>323850</xdr:colOff>
      <xdr:row>6247</xdr:row>
      <xdr:rowOff>95250</xdr:rowOff>
    </xdr:to>
    <xdr:pic>
      <xdr:nvPicPr>
        <xdr:cNvPr id="3430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1488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6248</xdr:row>
      <xdr:rowOff>0</xdr:rowOff>
    </xdr:from>
    <xdr:to>
      <xdr:col>0</xdr:col>
      <xdr:colOff>323850</xdr:colOff>
      <xdr:row>6249</xdr:row>
      <xdr:rowOff>95250</xdr:rowOff>
    </xdr:to>
    <xdr:pic>
      <xdr:nvPicPr>
        <xdr:cNvPr id="3430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1812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6250</xdr:row>
      <xdr:rowOff>0</xdr:rowOff>
    </xdr:from>
    <xdr:to>
      <xdr:col>0</xdr:col>
      <xdr:colOff>323850</xdr:colOff>
      <xdr:row>6251</xdr:row>
      <xdr:rowOff>95250</xdr:rowOff>
    </xdr:to>
    <xdr:pic>
      <xdr:nvPicPr>
        <xdr:cNvPr id="3430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2136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6252</xdr:row>
      <xdr:rowOff>0</xdr:rowOff>
    </xdr:from>
    <xdr:to>
      <xdr:col>0</xdr:col>
      <xdr:colOff>323850</xdr:colOff>
      <xdr:row>6253</xdr:row>
      <xdr:rowOff>95250</xdr:rowOff>
    </xdr:to>
    <xdr:pic>
      <xdr:nvPicPr>
        <xdr:cNvPr id="3430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2459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6254</xdr:row>
      <xdr:rowOff>0</xdr:rowOff>
    </xdr:from>
    <xdr:to>
      <xdr:col>0</xdr:col>
      <xdr:colOff>323850</xdr:colOff>
      <xdr:row>6255</xdr:row>
      <xdr:rowOff>95250</xdr:rowOff>
    </xdr:to>
    <xdr:pic>
      <xdr:nvPicPr>
        <xdr:cNvPr id="3430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2783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6256</xdr:row>
      <xdr:rowOff>0</xdr:rowOff>
    </xdr:from>
    <xdr:to>
      <xdr:col>0</xdr:col>
      <xdr:colOff>323850</xdr:colOff>
      <xdr:row>6257</xdr:row>
      <xdr:rowOff>95250</xdr:rowOff>
    </xdr:to>
    <xdr:pic>
      <xdr:nvPicPr>
        <xdr:cNvPr id="3430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3107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6258</xdr:row>
      <xdr:rowOff>0</xdr:rowOff>
    </xdr:from>
    <xdr:to>
      <xdr:col>0</xdr:col>
      <xdr:colOff>323850</xdr:colOff>
      <xdr:row>6259</xdr:row>
      <xdr:rowOff>95250</xdr:rowOff>
    </xdr:to>
    <xdr:pic>
      <xdr:nvPicPr>
        <xdr:cNvPr id="343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3431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6260</xdr:row>
      <xdr:rowOff>0</xdr:rowOff>
    </xdr:from>
    <xdr:to>
      <xdr:col>0</xdr:col>
      <xdr:colOff>323850</xdr:colOff>
      <xdr:row>6261</xdr:row>
      <xdr:rowOff>95250</xdr:rowOff>
    </xdr:to>
    <xdr:pic>
      <xdr:nvPicPr>
        <xdr:cNvPr id="3430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3755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6262</xdr:row>
      <xdr:rowOff>0</xdr:rowOff>
    </xdr:from>
    <xdr:to>
      <xdr:col>0</xdr:col>
      <xdr:colOff>323850</xdr:colOff>
      <xdr:row>6263</xdr:row>
      <xdr:rowOff>95250</xdr:rowOff>
    </xdr:to>
    <xdr:pic>
      <xdr:nvPicPr>
        <xdr:cNvPr id="3430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4079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6264</xdr:row>
      <xdr:rowOff>0</xdr:rowOff>
    </xdr:from>
    <xdr:to>
      <xdr:col>0</xdr:col>
      <xdr:colOff>323850</xdr:colOff>
      <xdr:row>6265</xdr:row>
      <xdr:rowOff>95250</xdr:rowOff>
    </xdr:to>
    <xdr:pic>
      <xdr:nvPicPr>
        <xdr:cNvPr id="3430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4402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6266</xdr:row>
      <xdr:rowOff>0</xdr:rowOff>
    </xdr:from>
    <xdr:to>
      <xdr:col>0</xdr:col>
      <xdr:colOff>323850</xdr:colOff>
      <xdr:row>6267</xdr:row>
      <xdr:rowOff>95250</xdr:rowOff>
    </xdr:to>
    <xdr:pic>
      <xdr:nvPicPr>
        <xdr:cNvPr id="3430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4726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6268</xdr:row>
      <xdr:rowOff>0</xdr:rowOff>
    </xdr:from>
    <xdr:to>
      <xdr:col>0</xdr:col>
      <xdr:colOff>323850</xdr:colOff>
      <xdr:row>6269</xdr:row>
      <xdr:rowOff>95250</xdr:rowOff>
    </xdr:to>
    <xdr:pic>
      <xdr:nvPicPr>
        <xdr:cNvPr id="3430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5050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6270</xdr:row>
      <xdr:rowOff>0</xdr:rowOff>
    </xdr:from>
    <xdr:to>
      <xdr:col>0</xdr:col>
      <xdr:colOff>323850</xdr:colOff>
      <xdr:row>6271</xdr:row>
      <xdr:rowOff>95250</xdr:rowOff>
    </xdr:to>
    <xdr:pic>
      <xdr:nvPicPr>
        <xdr:cNvPr id="343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5374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6272</xdr:row>
      <xdr:rowOff>0</xdr:rowOff>
    </xdr:from>
    <xdr:to>
      <xdr:col>0</xdr:col>
      <xdr:colOff>323850</xdr:colOff>
      <xdr:row>6273</xdr:row>
      <xdr:rowOff>95250</xdr:rowOff>
    </xdr:to>
    <xdr:pic>
      <xdr:nvPicPr>
        <xdr:cNvPr id="3430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5698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6274</xdr:row>
      <xdr:rowOff>0</xdr:rowOff>
    </xdr:from>
    <xdr:to>
      <xdr:col>0</xdr:col>
      <xdr:colOff>323850</xdr:colOff>
      <xdr:row>6275</xdr:row>
      <xdr:rowOff>95250</xdr:rowOff>
    </xdr:to>
    <xdr:pic>
      <xdr:nvPicPr>
        <xdr:cNvPr id="3430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6022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6276</xdr:row>
      <xdr:rowOff>0</xdr:rowOff>
    </xdr:from>
    <xdr:to>
      <xdr:col>0</xdr:col>
      <xdr:colOff>323850</xdr:colOff>
      <xdr:row>6277</xdr:row>
      <xdr:rowOff>95250</xdr:rowOff>
    </xdr:to>
    <xdr:pic>
      <xdr:nvPicPr>
        <xdr:cNvPr id="3430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6346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6278</xdr:row>
      <xdr:rowOff>0</xdr:rowOff>
    </xdr:from>
    <xdr:to>
      <xdr:col>0</xdr:col>
      <xdr:colOff>323850</xdr:colOff>
      <xdr:row>6279</xdr:row>
      <xdr:rowOff>95250</xdr:rowOff>
    </xdr:to>
    <xdr:pic>
      <xdr:nvPicPr>
        <xdr:cNvPr id="3430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6669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6280</xdr:row>
      <xdr:rowOff>0</xdr:rowOff>
    </xdr:from>
    <xdr:to>
      <xdr:col>0</xdr:col>
      <xdr:colOff>323850</xdr:colOff>
      <xdr:row>6281</xdr:row>
      <xdr:rowOff>95250</xdr:rowOff>
    </xdr:to>
    <xdr:pic>
      <xdr:nvPicPr>
        <xdr:cNvPr id="3430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6993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6282</xdr:row>
      <xdr:rowOff>0</xdr:rowOff>
    </xdr:from>
    <xdr:to>
      <xdr:col>0</xdr:col>
      <xdr:colOff>323850</xdr:colOff>
      <xdr:row>6283</xdr:row>
      <xdr:rowOff>95250</xdr:rowOff>
    </xdr:to>
    <xdr:pic>
      <xdr:nvPicPr>
        <xdr:cNvPr id="3430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7317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6284</xdr:row>
      <xdr:rowOff>0</xdr:rowOff>
    </xdr:from>
    <xdr:to>
      <xdr:col>0</xdr:col>
      <xdr:colOff>323850</xdr:colOff>
      <xdr:row>6285</xdr:row>
      <xdr:rowOff>95250</xdr:rowOff>
    </xdr:to>
    <xdr:pic>
      <xdr:nvPicPr>
        <xdr:cNvPr id="343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7641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6286</xdr:row>
      <xdr:rowOff>0</xdr:rowOff>
    </xdr:from>
    <xdr:to>
      <xdr:col>0</xdr:col>
      <xdr:colOff>323850</xdr:colOff>
      <xdr:row>6287</xdr:row>
      <xdr:rowOff>95250</xdr:rowOff>
    </xdr:to>
    <xdr:pic>
      <xdr:nvPicPr>
        <xdr:cNvPr id="3430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7965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6288</xdr:row>
      <xdr:rowOff>0</xdr:rowOff>
    </xdr:from>
    <xdr:to>
      <xdr:col>0</xdr:col>
      <xdr:colOff>323850</xdr:colOff>
      <xdr:row>6289</xdr:row>
      <xdr:rowOff>95250</xdr:rowOff>
    </xdr:to>
    <xdr:pic>
      <xdr:nvPicPr>
        <xdr:cNvPr id="3430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8289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6290</xdr:row>
      <xdr:rowOff>0</xdr:rowOff>
    </xdr:from>
    <xdr:to>
      <xdr:col>0</xdr:col>
      <xdr:colOff>323850</xdr:colOff>
      <xdr:row>6291</xdr:row>
      <xdr:rowOff>95250</xdr:rowOff>
    </xdr:to>
    <xdr:pic>
      <xdr:nvPicPr>
        <xdr:cNvPr id="3431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8613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6292</xdr:row>
      <xdr:rowOff>0</xdr:rowOff>
    </xdr:from>
    <xdr:to>
      <xdr:col>0</xdr:col>
      <xdr:colOff>323850</xdr:colOff>
      <xdr:row>6293</xdr:row>
      <xdr:rowOff>95250</xdr:rowOff>
    </xdr:to>
    <xdr:pic>
      <xdr:nvPicPr>
        <xdr:cNvPr id="3431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8936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6294</xdr:row>
      <xdr:rowOff>0</xdr:rowOff>
    </xdr:from>
    <xdr:to>
      <xdr:col>0</xdr:col>
      <xdr:colOff>323850</xdr:colOff>
      <xdr:row>6295</xdr:row>
      <xdr:rowOff>95250</xdr:rowOff>
    </xdr:to>
    <xdr:pic>
      <xdr:nvPicPr>
        <xdr:cNvPr id="343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9260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6296</xdr:row>
      <xdr:rowOff>0</xdr:rowOff>
    </xdr:from>
    <xdr:to>
      <xdr:col>0</xdr:col>
      <xdr:colOff>323850</xdr:colOff>
      <xdr:row>6297</xdr:row>
      <xdr:rowOff>95250</xdr:rowOff>
    </xdr:to>
    <xdr:pic>
      <xdr:nvPicPr>
        <xdr:cNvPr id="3431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9584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6298</xdr:row>
      <xdr:rowOff>0</xdr:rowOff>
    </xdr:from>
    <xdr:to>
      <xdr:col>0</xdr:col>
      <xdr:colOff>323850</xdr:colOff>
      <xdr:row>6299</xdr:row>
      <xdr:rowOff>95250</xdr:rowOff>
    </xdr:to>
    <xdr:pic>
      <xdr:nvPicPr>
        <xdr:cNvPr id="343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19908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6300</xdr:row>
      <xdr:rowOff>0</xdr:rowOff>
    </xdr:from>
    <xdr:to>
      <xdr:col>0</xdr:col>
      <xdr:colOff>323850</xdr:colOff>
      <xdr:row>6301</xdr:row>
      <xdr:rowOff>95250</xdr:rowOff>
    </xdr:to>
    <xdr:pic>
      <xdr:nvPicPr>
        <xdr:cNvPr id="343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0232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6302</xdr:row>
      <xdr:rowOff>0</xdr:rowOff>
    </xdr:from>
    <xdr:to>
      <xdr:col>0</xdr:col>
      <xdr:colOff>323850</xdr:colOff>
      <xdr:row>6303</xdr:row>
      <xdr:rowOff>95250</xdr:rowOff>
    </xdr:to>
    <xdr:pic>
      <xdr:nvPicPr>
        <xdr:cNvPr id="3431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0556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6304</xdr:row>
      <xdr:rowOff>0</xdr:rowOff>
    </xdr:from>
    <xdr:to>
      <xdr:col>0</xdr:col>
      <xdr:colOff>323850</xdr:colOff>
      <xdr:row>6305</xdr:row>
      <xdr:rowOff>95250</xdr:rowOff>
    </xdr:to>
    <xdr:pic>
      <xdr:nvPicPr>
        <xdr:cNvPr id="343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0879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6306</xdr:row>
      <xdr:rowOff>0</xdr:rowOff>
    </xdr:from>
    <xdr:to>
      <xdr:col>0</xdr:col>
      <xdr:colOff>323850</xdr:colOff>
      <xdr:row>6307</xdr:row>
      <xdr:rowOff>95250</xdr:rowOff>
    </xdr:to>
    <xdr:pic>
      <xdr:nvPicPr>
        <xdr:cNvPr id="3431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1203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6308</xdr:row>
      <xdr:rowOff>0</xdr:rowOff>
    </xdr:from>
    <xdr:to>
      <xdr:col>0</xdr:col>
      <xdr:colOff>323850</xdr:colOff>
      <xdr:row>6309</xdr:row>
      <xdr:rowOff>95250</xdr:rowOff>
    </xdr:to>
    <xdr:pic>
      <xdr:nvPicPr>
        <xdr:cNvPr id="3431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1527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6310</xdr:row>
      <xdr:rowOff>0</xdr:rowOff>
    </xdr:from>
    <xdr:to>
      <xdr:col>0</xdr:col>
      <xdr:colOff>323850</xdr:colOff>
      <xdr:row>6311</xdr:row>
      <xdr:rowOff>95250</xdr:rowOff>
    </xdr:to>
    <xdr:pic>
      <xdr:nvPicPr>
        <xdr:cNvPr id="3431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1851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6312</xdr:row>
      <xdr:rowOff>0</xdr:rowOff>
    </xdr:from>
    <xdr:to>
      <xdr:col>0</xdr:col>
      <xdr:colOff>323850</xdr:colOff>
      <xdr:row>6313</xdr:row>
      <xdr:rowOff>95250</xdr:rowOff>
    </xdr:to>
    <xdr:pic>
      <xdr:nvPicPr>
        <xdr:cNvPr id="3431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2175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6314</xdr:row>
      <xdr:rowOff>0</xdr:rowOff>
    </xdr:from>
    <xdr:to>
      <xdr:col>0</xdr:col>
      <xdr:colOff>323850</xdr:colOff>
      <xdr:row>6315</xdr:row>
      <xdr:rowOff>95250</xdr:rowOff>
    </xdr:to>
    <xdr:pic>
      <xdr:nvPicPr>
        <xdr:cNvPr id="343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2499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6316</xdr:row>
      <xdr:rowOff>0</xdr:rowOff>
    </xdr:from>
    <xdr:to>
      <xdr:col>0</xdr:col>
      <xdr:colOff>323850</xdr:colOff>
      <xdr:row>6317</xdr:row>
      <xdr:rowOff>95250</xdr:rowOff>
    </xdr:to>
    <xdr:pic>
      <xdr:nvPicPr>
        <xdr:cNvPr id="3431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2823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6318</xdr:row>
      <xdr:rowOff>0</xdr:rowOff>
    </xdr:from>
    <xdr:to>
      <xdr:col>0</xdr:col>
      <xdr:colOff>323850</xdr:colOff>
      <xdr:row>6319</xdr:row>
      <xdr:rowOff>95250</xdr:rowOff>
    </xdr:to>
    <xdr:pic>
      <xdr:nvPicPr>
        <xdr:cNvPr id="3431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3146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6320</xdr:row>
      <xdr:rowOff>0</xdr:rowOff>
    </xdr:from>
    <xdr:to>
      <xdr:col>0</xdr:col>
      <xdr:colOff>323850</xdr:colOff>
      <xdr:row>6321</xdr:row>
      <xdr:rowOff>95250</xdr:rowOff>
    </xdr:to>
    <xdr:pic>
      <xdr:nvPicPr>
        <xdr:cNvPr id="3431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3470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6322</xdr:row>
      <xdr:rowOff>0</xdr:rowOff>
    </xdr:from>
    <xdr:to>
      <xdr:col>0</xdr:col>
      <xdr:colOff>323850</xdr:colOff>
      <xdr:row>6323</xdr:row>
      <xdr:rowOff>95250</xdr:rowOff>
    </xdr:to>
    <xdr:pic>
      <xdr:nvPicPr>
        <xdr:cNvPr id="3431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3794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6324</xdr:row>
      <xdr:rowOff>0</xdr:rowOff>
    </xdr:from>
    <xdr:to>
      <xdr:col>0</xdr:col>
      <xdr:colOff>323850</xdr:colOff>
      <xdr:row>6325</xdr:row>
      <xdr:rowOff>95250</xdr:rowOff>
    </xdr:to>
    <xdr:pic>
      <xdr:nvPicPr>
        <xdr:cNvPr id="3431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4118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6326</xdr:row>
      <xdr:rowOff>0</xdr:rowOff>
    </xdr:from>
    <xdr:to>
      <xdr:col>0</xdr:col>
      <xdr:colOff>323850</xdr:colOff>
      <xdr:row>6327</xdr:row>
      <xdr:rowOff>95250</xdr:rowOff>
    </xdr:to>
    <xdr:pic>
      <xdr:nvPicPr>
        <xdr:cNvPr id="343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4442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6328</xdr:row>
      <xdr:rowOff>0</xdr:rowOff>
    </xdr:from>
    <xdr:to>
      <xdr:col>0</xdr:col>
      <xdr:colOff>323850</xdr:colOff>
      <xdr:row>6329</xdr:row>
      <xdr:rowOff>95250</xdr:rowOff>
    </xdr:to>
    <xdr:pic>
      <xdr:nvPicPr>
        <xdr:cNvPr id="3431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4766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6330</xdr:row>
      <xdr:rowOff>0</xdr:rowOff>
    </xdr:from>
    <xdr:to>
      <xdr:col>0</xdr:col>
      <xdr:colOff>323850</xdr:colOff>
      <xdr:row>6331</xdr:row>
      <xdr:rowOff>95250</xdr:rowOff>
    </xdr:to>
    <xdr:pic>
      <xdr:nvPicPr>
        <xdr:cNvPr id="3431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5090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6332</xdr:row>
      <xdr:rowOff>0</xdr:rowOff>
    </xdr:from>
    <xdr:to>
      <xdr:col>0</xdr:col>
      <xdr:colOff>323850</xdr:colOff>
      <xdr:row>6333</xdr:row>
      <xdr:rowOff>95250</xdr:rowOff>
    </xdr:to>
    <xdr:pic>
      <xdr:nvPicPr>
        <xdr:cNvPr id="343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5413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6334</xdr:row>
      <xdr:rowOff>0</xdr:rowOff>
    </xdr:from>
    <xdr:to>
      <xdr:col>0</xdr:col>
      <xdr:colOff>323850</xdr:colOff>
      <xdr:row>6335</xdr:row>
      <xdr:rowOff>95250</xdr:rowOff>
    </xdr:to>
    <xdr:pic>
      <xdr:nvPicPr>
        <xdr:cNvPr id="3431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5737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6336</xdr:row>
      <xdr:rowOff>0</xdr:rowOff>
    </xdr:from>
    <xdr:to>
      <xdr:col>0</xdr:col>
      <xdr:colOff>323850</xdr:colOff>
      <xdr:row>6337</xdr:row>
      <xdr:rowOff>95250</xdr:rowOff>
    </xdr:to>
    <xdr:pic>
      <xdr:nvPicPr>
        <xdr:cNvPr id="343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6061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6338</xdr:row>
      <xdr:rowOff>0</xdr:rowOff>
    </xdr:from>
    <xdr:to>
      <xdr:col>0</xdr:col>
      <xdr:colOff>323850</xdr:colOff>
      <xdr:row>6339</xdr:row>
      <xdr:rowOff>95250</xdr:rowOff>
    </xdr:to>
    <xdr:pic>
      <xdr:nvPicPr>
        <xdr:cNvPr id="3431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6385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6340</xdr:row>
      <xdr:rowOff>0</xdr:rowOff>
    </xdr:from>
    <xdr:to>
      <xdr:col>0</xdr:col>
      <xdr:colOff>323850</xdr:colOff>
      <xdr:row>6341</xdr:row>
      <xdr:rowOff>95250</xdr:rowOff>
    </xdr:to>
    <xdr:pic>
      <xdr:nvPicPr>
        <xdr:cNvPr id="3431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6709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6342</xdr:row>
      <xdr:rowOff>0</xdr:rowOff>
    </xdr:from>
    <xdr:to>
      <xdr:col>0</xdr:col>
      <xdr:colOff>323850</xdr:colOff>
      <xdr:row>6343</xdr:row>
      <xdr:rowOff>95250</xdr:rowOff>
    </xdr:to>
    <xdr:pic>
      <xdr:nvPicPr>
        <xdr:cNvPr id="343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7033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6344</xdr:row>
      <xdr:rowOff>0</xdr:rowOff>
    </xdr:from>
    <xdr:to>
      <xdr:col>0</xdr:col>
      <xdr:colOff>323850</xdr:colOff>
      <xdr:row>6345</xdr:row>
      <xdr:rowOff>95250</xdr:rowOff>
    </xdr:to>
    <xdr:pic>
      <xdr:nvPicPr>
        <xdr:cNvPr id="3431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7356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6346</xdr:row>
      <xdr:rowOff>0</xdr:rowOff>
    </xdr:from>
    <xdr:to>
      <xdr:col>0</xdr:col>
      <xdr:colOff>323850</xdr:colOff>
      <xdr:row>6347</xdr:row>
      <xdr:rowOff>95250</xdr:rowOff>
    </xdr:to>
    <xdr:pic>
      <xdr:nvPicPr>
        <xdr:cNvPr id="3431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7680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6348</xdr:row>
      <xdr:rowOff>0</xdr:rowOff>
    </xdr:from>
    <xdr:to>
      <xdr:col>0</xdr:col>
      <xdr:colOff>323850</xdr:colOff>
      <xdr:row>6349</xdr:row>
      <xdr:rowOff>95250</xdr:rowOff>
    </xdr:to>
    <xdr:pic>
      <xdr:nvPicPr>
        <xdr:cNvPr id="3431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8004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6350</xdr:row>
      <xdr:rowOff>0</xdr:rowOff>
    </xdr:from>
    <xdr:to>
      <xdr:col>0</xdr:col>
      <xdr:colOff>323850</xdr:colOff>
      <xdr:row>6351</xdr:row>
      <xdr:rowOff>95250</xdr:rowOff>
    </xdr:to>
    <xdr:pic>
      <xdr:nvPicPr>
        <xdr:cNvPr id="3431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8328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6352</xdr:row>
      <xdr:rowOff>0</xdr:rowOff>
    </xdr:from>
    <xdr:to>
      <xdr:col>0</xdr:col>
      <xdr:colOff>323850</xdr:colOff>
      <xdr:row>6353</xdr:row>
      <xdr:rowOff>95250</xdr:rowOff>
    </xdr:to>
    <xdr:pic>
      <xdr:nvPicPr>
        <xdr:cNvPr id="3431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8652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6354</xdr:row>
      <xdr:rowOff>0</xdr:rowOff>
    </xdr:from>
    <xdr:to>
      <xdr:col>0</xdr:col>
      <xdr:colOff>323850</xdr:colOff>
      <xdr:row>6355</xdr:row>
      <xdr:rowOff>95250</xdr:rowOff>
    </xdr:to>
    <xdr:pic>
      <xdr:nvPicPr>
        <xdr:cNvPr id="343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8976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6356</xdr:row>
      <xdr:rowOff>0</xdr:rowOff>
    </xdr:from>
    <xdr:to>
      <xdr:col>0</xdr:col>
      <xdr:colOff>323850</xdr:colOff>
      <xdr:row>6357</xdr:row>
      <xdr:rowOff>95250</xdr:rowOff>
    </xdr:to>
    <xdr:pic>
      <xdr:nvPicPr>
        <xdr:cNvPr id="3431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9300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6358</xdr:row>
      <xdr:rowOff>0</xdr:rowOff>
    </xdr:from>
    <xdr:to>
      <xdr:col>0</xdr:col>
      <xdr:colOff>323850</xdr:colOff>
      <xdr:row>6359</xdr:row>
      <xdr:rowOff>95250</xdr:rowOff>
    </xdr:to>
    <xdr:pic>
      <xdr:nvPicPr>
        <xdr:cNvPr id="3431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9623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6360</xdr:row>
      <xdr:rowOff>0</xdr:rowOff>
    </xdr:from>
    <xdr:to>
      <xdr:col>0</xdr:col>
      <xdr:colOff>323850</xdr:colOff>
      <xdr:row>6361</xdr:row>
      <xdr:rowOff>95250</xdr:rowOff>
    </xdr:to>
    <xdr:pic>
      <xdr:nvPicPr>
        <xdr:cNvPr id="3431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29947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6362</xdr:row>
      <xdr:rowOff>0</xdr:rowOff>
    </xdr:from>
    <xdr:to>
      <xdr:col>0</xdr:col>
      <xdr:colOff>323850</xdr:colOff>
      <xdr:row>6363</xdr:row>
      <xdr:rowOff>95250</xdr:rowOff>
    </xdr:to>
    <xdr:pic>
      <xdr:nvPicPr>
        <xdr:cNvPr id="3431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0271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6364</xdr:row>
      <xdr:rowOff>0</xdr:rowOff>
    </xdr:from>
    <xdr:to>
      <xdr:col>0</xdr:col>
      <xdr:colOff>323850</xdr:colOff>
      <xdr:row>6365</xdr:row>
      <xdr:rowOff>95250</xdr:rowOff>
    </xdr:to>
    <xdr:pic>
      <xdr:nvPicPr>
        <xdr:cNvPr id="3431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0595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6366</xdr:row>
      <xdr:rowOff>0</xdr:rowOff>
    </xdr:from>
    <xdr:to>
      <xdr:col>0</xdr:col>
      <xdr:colOff>323850</xdr:colOff>
      <xdr:row>6367</xdr:row>
      <xdr:rowOff>95250</xdr:rowOff>
    </xdr:to>
    <xdr:pic>
      <xdr:nvPicPr>
        <xdr:cNvPr id="3431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0919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6368</xdr:row>
      <xdr:rowOff>0</xdr:rowOff>
    </xdr:from>
    <xdr:to>
      <xdr:col>0</xdr:col>
      <xdr:colOff>323850</xdr:colOff>
      <xdr:row>6369</xdr:row>
      <xdr:rowOff>95250</xdr:rowOff>
    </xdr:to>
    <xdr:pic>
      <xdr:nvPicPr>
        <xdr:cNvPr id="3431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1243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6370</xdr:row>
      <xdr:rowOff>0</xdr:rowOff>
    </xdr:from>
    <xdr:to>
      <xdr:col>0</xdr:col>
      <xdr:colOff>323850</xdr:colOff>
      <xdr:row>6371</xdr:row>
      <xdr:rowOff>95250</xdr:rowOff>
    </xdr:to>
    <xdr:pic>
      <xdr:nvPicPr>
        <xdr:cNvPr id="3431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1567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6372</xdr:row>
      <xdr:rowOff>0</xdr:rowOff>
    </xdr:from>
    <xdr:to>
      <xdr:col>0</xdr:col>
      <xdr:colOff>323850</xdr:colOff>
      <xdr:row>6373</xdr:row>
      <xdr:rowOff>95250</xdr:rowOff>
    </xdr:to>
    <xdr:pic>
      <xdr:nvPicPr>
        <xdr:cNvPr id="3431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1890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6374</xdr:row>
      <xdr:rowOff>0</xdr:rowOff>
    </xdr:from>
    <xdr:to>
      <xdr:col>0</xdr:col>
      <xdr:colOff>323850</xdr:colOff>
      <xdr:row>6375</xdr:row>
      <xdr:rowOff>95250</xdr:rowOff>
    </xdr:to>
    <xdr:pic>
      <xdr:nvPicPr>
        <xdr:cNvPr id="3431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2214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6376</xdr:row>
      <xdr:rowOff>0</xdr:rowOff>
    </xdr:from>
    <xdr:to>
      <xdr:col>0</xdr:col>
      <xdr:colOff>323850</xdr:colOff>
      <xdr:row>6377</xdr:row>
      <xdr:rowOff>95250</xdr:rowOff>
    </xdr:to>
    <xdr:pic>
      <xdr:nvPicPr>
        <xdr:cNvPr id="3431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2538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6378</xdr:row>
      <xdr:rowOff>0</xdr:rowOff>
    </xdr:from>
    <xdr:to>
      <xdr:col>0</xdr:col>
      <xdr:colOff>323850</xdr:colOff>
      <xdr:row>6379</xdr:row>
      <xdr:rowOff>95250</xdr:rowOff>
    </xdr:to>
    <xdr:pic>
      <xdr:nvPicPr>
        <xdr:cNvPr id="3431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2862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6380</xdr:row>
      <xdr:rowOff>0</xdr:rowOff>
    </xdr:from>
    <xdr:to>
      <xdr:col>0</xdr:col>
      <xdr:colOff>323850</xdr:colOff>
      <xdr:row>6381</xdr:row>
      <xdr:rowOff>95250</xdr:rowOff>
    </xdr:to>
    <xdr:pic>
      <xdr:nvPicPr>
        <xdr:cNvPr id="343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3186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6382</xdr:row>
      <xdr:rowOff>0</xdr:rowOff>
    </xdr:from>
    <xdr:to>
      <xdr:col>0</xdr:col>
      <xdr:colOff>323850</xdr:colOff>
      <xdr:row>6383</xdr:row>
      <xdr:rowOff>95250</xdr:rowOff>
    </xdr:to>
    <xdr:pic>
      <xdr:nvPicPr>
        <xdr:cNvPr id="3431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3510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6384</xdr:row>
      <xdr:rowOff>0</xdr:rowOff>
    </xdr:from>
    <xdr:to>
      <xdr:col>0</xdr:col>
      <xdr:colOff>323850</xdr:colOff>
      <xdr:row>6385</xdr:row>
      <xdr:rowOff>95250</xdr:rowOff>
    </xdr:to>
    <xdr:pic>
      <xdr:nvPicPr>
        <xdr:cNvPr id="3431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3833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6386</xdr:row>
      <xdr:rowOff>0</xdr:rowOff>
    </xdr:from>
    <xdr:to>
      <xdr:col>0</xdr:col>
      <xdr:colOff>323850</xdr:colOff>
      <xdr:row>6387</xdr:row>
      <xdr:rowOff>95250</xdr:rowOff>
    </xdr:to>
    <xdr:pic>
      <xdr:nvPicPr>
        <xdr:cNvPr id="3431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4157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6388</xdr:row>
      <xdr:rowOff>0</xdr:rowOff>
    </xdr:from>
    <xdr:to>
      <xdr:col>0</xdr:col>
      <xdr:colOff>323850</xdr:colOff>
      <xdr:row>6389</xdr:row>
      <xdr:rowOff>95250</xdr:rowOff>
    </xdr:to>
    <xdr:pic>
      <xdr:nvPicPr>
        <xdr:cNvPr id="3431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4481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6390</xdr:row>
      <xdr:rowOff>0</xdr:rowOff>
    </xdr:from>
    <xdr:to>
      <xdr:col>0</xdr:col>
      <xdr:colOff>323850</xdr:colOff>
      <xdr:row>6391</xdr:row>
      <xdr:rowOff>95250</xdr:rowOff>
    </xdr:to>
    <xdr:pic>
      <xdr:nvPicPr>
        <xdr:cNvPr id="3431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4805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6392</xdr:row>
      <xdr:rowOff>0</xdr:rowOff>
    </xdr:from>
    <xdr:to>
      <xdr:col>0</xdr:col>
      <xdr:colOff>323850</xdr:colOff>
      <xdr:row>6393</xdr:row>
      <xdr:rowOff>95250</xdr:rowOff>
    </xdr:to>
    <xdr:pic>
      <xdr:nvPicPr>
        <xdr:cNvPr id="3431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5129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6394</xdr:row>
      <xdr:rowOff>0</xdr:rowOff>
    </xdr:from>
    <xdr:to>
      <xdr:col>0</xdr:col>
      <xdr:colOff>323850</xdr:colOff>
      <xdr:row>6395</xdr:row>
      <xdr:rowOff>95250</xdr:rowOff>
    </xdr:to>
    <xdr:pic>
      <xdr:nvPicPr>
        <xdr:cNvPr id="3431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5453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6396</xdr:row>
      <xdr:rowOff>0</xdr:rowOff>
    </xdr:from>
    <xdr:to>
      <xdr:col>0</xdr:col>
      <xdr:colOff>323850</xdr:colOff>
      <xdr:row>6397</xdr:row>
      <xdr:rowOff>95250</xdr:rowOff>
    </xdr:to>
    <xdr:pic>
      <xdr:nvPicPr>
        <xdr:cNvPr id="3431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5777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6398</xdr:row>
      <xdr:rowOff>0</xdr:rowOff>
    </xdr:from>
    <xdr:to>
      <xdr:col>0</xdr:col>
      <xdr:colOff>323850</xdr:colOff>
      <xdr:row>6399</xdr:row>
      <xdr:rowOff>95250</xdr:rowOff>
    </xdr:to>
    <xdr:pic>
      <xdr:nvPicPr>
        <xdr:cNvPr id="3431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6100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6400</xdr:row>
      <xdr:rowOff>0</xdr:rowOff>
    </xdr:from>
    <xdr:to>
      <xdr:col>0</xdr:col>
      <xdr:colOff>323850</xdr:colOff>
      <xdr:row>6401</xdr:row>
      <xdr:rowOff>95250</xdr:rowOff>
    </xdr:to>
    <xdr:pic>
      <xdr:nvPicPr>
        <xdr:cNvPr id="3431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6424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6402</xdr:row>
      <xdr:rowOff>0</xdr:rowOff>
    </xdr:from>
    <xdr:to>
      <xdr:col>0</xdr:col>
      <xdr:colOff>323850</xdr:colOff>
      <xdr:row>6403</xdr:row>
      <xdr:rowOff>95250</xdr:rowOff>
    </xdr:to>
    <xdr:pic>
      <xdr:nvPicPr>
        <xdr:cNvPr id="3431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6748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6404</xdr:row>
      <xdr:rowOff>0</xdr:rowOff>
    </xdr:from>
    <xdr:to>
      <xdr:col>0</xdr:col>
      <xdr:colOff>323850</xdr:colOff>
      <xdr:row>6405</xdr:row>
      <xdr:rowOff>95250</xdr:rowOff>
    </xdr:to>
    <xdr:pic>
      <xdr:nvPicPr>
        <xdr:cNvPr id="3431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7072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6406</xdr:row>
      <xdr:rowOff>0</xdr:rowOff>
    </xdr:from>
    <xdr:to>
      <xdr:col>0</xdr:col>
      <xdr:colOff>323850</xdr:colOff>
      <xdr:row>6407</xdr:row>
      <xdr:rowOff>95250</xdr:rowOff>
    </xdr:to>
    <xdr:pic>
      <xdr:nvPicPr>
        <xdr:cNvPr id="3431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7396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6408</xdr:row>
      <xdr:rowOff>0</xdr:rowOff>
    </xdr:from>
    <xdr:to>
      <xdr:col>0</xdr:col>
      <xdr:colOff>323850</xdr:colOff>
      <xdr:row>6409</xdr:row>
      <xdr:rowOff>95250</xdr:rowOff>
    </xdr:to>
    <xdr:pic>
      <xdr:nvPicPr>
        <xdr:cNvPr id="3431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7720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6410</xdr:row>
      <xdr:rowOff>0</xdr:rowOff>
    </xdr:from>
    <xdr:to>
      <xdr:col>0</xdr:col>
      <xdr:colOff>323850</xdr:colOff>
      <xdr:row>6411</xdr:row>
      <xdr:rowOff>95250</xdr:rowOff>
    </xdr:to>
    <xdr:pic>
      <xdr:nvPicPr>
        <xdr:cNvPr id="3431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8044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6412</xdr:row>
      <xdr:rowOff>0</xdr:rowOff>
    </xdr:from>
    <xdr:to>
      <xdr:col>0</xdr:col>
      <xdr:colOff>323850</xdr:colOff>
      <xdr:row>6413</xdr:row>
      <xdr:rowOff>95250</xdr:rowOff>
    </xdr:to>
    <xdr:pic>
      <xdr:nvPicPr>
        <xdr:cNvPr id="3431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8367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6414</xdr:row>
      <xdr:rowOff>0</xdr:rowOff>
    </xdr:from>
    <xdr:to>
      <xdr:col>0</xdr:col>
      <xdr:colOff>323850</xdr:colOff>
      <xdr:row>6415</xdr:row>
      <xdr:rowOff>95250</xdr:rowOff>
    </xdr:to>
    <xdr:pic>
      <xdr:nvPicPr>
        <xdr:cNvPr id="343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8691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6416</xdr:row>
      <xdr:rowOff>0</xdr:rowOff>
    </xdr:from>
    <xdr:to>
      <xdr:col>0</xdr:col>
      <xdr:colOff>323850</xdr:colOff>
      <xdr:row>6417</xdr:row>
      <xdr:rowOff>95250</xdr:rowOff>
    </xdr:to>
    <xdr:pic>
      <xdr:nvPicPr>
        <xdr:cNvPr id="3431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9015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6418</xdr:row>
      <xdr:rowOff>0</xdr:rowOff>
    </xdr:from>
    <xdr:to>
      <xdr:col>0</xdr:col>
      <xdr:colOff>323850</xdr:colOff>
      <xdr:row>6419</xdr:row>
      <xdr:rowOff>95250</xdr:rowOff>
    </xdr:to>
    <xdr:pic>
      <xdr:nvPicPr>
        <xdr:cNvPr id="3431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9339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6420</xdr:row>
      <xdr:rowOff>0</xdr:rowOff>
    </xdr:from>
    <xdr:to>
      <xdr:col>0</xdr:col>
      <xdr:colOff>323850</xdr:colOff>
      <xdr:row>6421</xdr:row>
      <xdr:rowOff>95250</xdr:rowOff>
    </xdr:to>
    <xdr:pic>
      <xdr:nvPicPr>
        <xdr:cNvPr id="3431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9663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6422</xdr:row>
      <xdr:rowOff>0</xdr:rowOff>
    </xdr:from>
    <xdr:to>
      <xdr:col>0</xdr:col>
      <xdr:colOff>323850</xdr:colOff>
      <xdr:row>6423</xdr:row>
      <xdr:rowOff>95250</xdr:rowOff>
    </xdr:to>
    <xdr:pic>
      <xdr:nvPicPr>
        <xdr:cNvPr id="3431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39987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6424</xdr:row>
      <xdr:rowOff>0</xdr:rowOff>
    </xdr:from>
    <xdr:to>
      <xdr:col>0</xdr:col>
      <xdr:colOff>323850</xdr:colOff>
      <xdr:row>6425</xdr:row>
      <xdr:rowOff>95250</xdr:rowOff>
    </xdr:to>
    <xdr:pic>
      <xdr:nvPicPr>
        <xdr:cNvPr id="343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0310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6426</xdr:row>
      <xdr:rowOff>0</xdr:rowOff>
    </xdr:from>
    <xdr:to>
      <xdr:col>0</xdr:col>
      <xdr:colOff>323850</xdr:colOff>
      <xdr:row>6427</xdr:row>
      <xdr:rowOff>95250</xdr:rowOff>
    </xdr:to>
    <xdr:pic>
      <xdr:nvPicPr>
        <xdr:cNvPr id="3431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0634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6428</xdr:row>
      <xdr:rowOff>0</xdr:rowOff>
    </xdr:from>
    <xdr:to>
      <xdr:col>0</xdr:col>
      <xdr:colOff>323850</xdr:colOff>
      <xdr:row>6429</xdr:row>
      <xdr:rowOff>95250</xdr:rowOff>
    </xdr:to>
    <xdr:pic>
      <xdr:nvPicPr>
        <xdr:cNvPr id="343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0958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6430</xdr:row>
      <xdr:rowOff>0</xdr:rowOff>
    </xdr:from>
    <xdr:to>
      <xdr:col>0</xdr:col>
      <xdr:colOff>323850</xdr:colOff>
      <xdr:row>6431</xdr:row>
      <xdr:rowOff>95250</xdr:rowOff>
    </xdr:to>
    <xdr:pic>
      <xdr:nvPicPr>
        <xdr:cNvPr id="3431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1282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6432</xdr:row>
      <xdr:rowOff>0</xdr:rowOff>
    </xdr:from>
    <xdr:to>
      <xdr:col>0</xdr:col>
      <xdr:colOff>323850</xdr:colOff>
      <xdr:row>6433</xdr:row>
      <xdr:rowOff>95250</xdr:rowOff>
    </xdr:to>
    <xdr:pic>
      <xdr:nvPicPr>
        <xdr:cNvPr id="3431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1606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6434</xdr:row>
      <xdr:rowOff>0</xdr:rowOff>
    </xdr:from>
    <xdr:to>
      <xdr:col>0</xdr:col>
      <xdr:colOff>323850</xdr:colOff>
      <xdr:row>6435</xdr:row>
      <xdr:rowOff>95250</xdr:rowOff>
    </xdr:to>
    <xdr:pic>
      <xdr:nvPicPr>
        <xdr:cNvPr id="3431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1930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6436</xdr:row>
      <xdr:rowOff>0</xdr:rowOff>
    </xdr:from>
    <xdr:to>
      <xdr:col>0</xdr:col>
      <xdr:colOff>323850</xdr:colOff>
      <xdr:row>6437</xdr:row>
      <xdr:rowOff>95250</xdr:rowOff>
    </xdr:to>
    <xdr:pic>
      <xdr:nvPicPr>
        <xdr:cNvPr id="3431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2254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6438</xdr:row>
      <xdr:rowOff>0</xdr:rowOff>
    </xdr:from>
    <xdr:to>
      <xdr:col>0</xdr:col>
      <xdr:colOff>323850</xdr:colOff>
      <xdr:row>6439</xdr:row>
      <xdr:rowOff>95250</xdr:rowOff>
    </xdr:to>
    <xdr:pic>
      <xdr:nvPicPr>
        <xdr:cNvPr id="3431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2577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6440</xdr:row>
      <xdr:rowOff>0</xdr:rowOff>
    </xdr:from>
    <xdr:to>
      <xdr:col>0</xdr:col>
      <xdr:colOff>323850</xdr:colOff>
      <xdr:row>6441</xdr:row>
      <xdr:rowOff>95250</xdr:rowOff>
    </xdr:to>
    <xdr:pic>
      <xdr:nvPicPr>
        <xdr:cNvPr id="3431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2901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6442</xdr:row>
      <xdr:rowOff>0</xdr:rowOff>
    </xdr:from>
    <xdr:to>
      <xdr:col>0</xdr:col>
      <xdr:colOff>323850</xdr:colOff>
      <xdr:row>6443</xdr:row>
      <xdr:rowOff>95250</xdr:rowOff>
    </xdr:to>
    <xdr:pic>
      <xdr:nvPicPr>
        <xdr:cNvPr id="3431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3225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6444</xdr:row>
      <xdr:rowOff>0</xdr:rowOff>
    </xdr:from>
    <xdr:to>
      <xdr:col>0</xdr:col>
      <xdr:colOff>323850</xdr:colOff>
      <xdr:row>6445</xdr:row>
      <xdr:rowOff>95250</xdr:rowOff>
    </xdr:to>
    <xdr:pic>
      <xdr:nvPicPr>
        <xdr:cNvPr id="3431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3549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6446</xdr:row>
      <xdr:rowOff>0</xdr:rowOff>
    </xdr:from>
    <xdr:to>
      <xdr:col>0</xdr:col>
      <xdr:colOff>323850</xdr:colOff>
      <xdr:row>6447</xdr:row>
      <xdr:rowOff>95250</xdr:rowOff>
    </xdr:to>
    <xdr:pic>
      <xdr:nvPicPr>
        <xdr:cNvPr id="343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3873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6448</xdr:row>
      <xdr:rowOff>0</xdr:rowOff>
    </xdr:from>
    <xdr:to>
      <xdr:col>0</xdr:col>
      <xdr:colOff>323850</xdr:colOff>
      <xdr:row>6449</xdr:row>
      <xdr:rowOff>95250</xdr:rowOff>
    </xdr:to>
    <xdr:pic>
      <xdr:nvPicPr>
        <xdr:cNvPr id="3431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4197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6450</xdr:row>
      <xdr:rowOff>0</xdr:rowOff>
    </xdr:from>
    <xdr:to>
      <xdr:col>0</xdr:col>
      <xdr:colOff>323850</xdr:colOff>
      <xdr:row>6451</xdr:row>
      <xdr:rowOff>95250</xdr:rowOff>
    </xdr:to>
    <xdr:pic>
      <xdr:nvPicPr>
        <xdr:cNvPr id="3431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4521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6452</xdr:row>
      <xdr:rowOff>0</xdr:rowOff>
    </xdr:from>
    <xdr:to>
      <xdr:col>0</xdr:col>
      <xdr:colOff>323850</xdr:colOff>
      <xdr:row>6453</xdr:row>
      <xdr:rowOff>95250</xdr:rowOff>
    </xdr:to>
    <xdr:pic>
      <xdr:nvPicPr>
        <xdr:cNvPr id="3431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4844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6454</xdr:row>
      <xdr:rowOff>0</xdr:rowOff>
    </xdr:from>
    <xdr:to>
      <xdr:col>0</xdr:col>
      <xdr:colOff>323850</xdr:colOff>
      <xdr:row>6455</xdr:row>
      <xdr:rowOff>95250</xdr:rowOff>
    </xdr:to>
    <xdr:pic>
      <xdr:nvPicPr>
        <xdr:cNvPr id="3431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5168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6456</xdr:row>
      <xdr:rowOff>0</xdr:rowOff>
    </xdr:from>
    <xdr:to>
      <xdr:col>0</xdr:col>
      <xdr:colOff>323850</xdr:colOff>
      <xdr:row>6457</xdr:row>
      <xdr:rowOff>95250</xdr:rowOff>
    </xdr:to>
    <xdr:pic>
      <xdr:nvPicPr>
        <xdr:cNvPr id="3431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5492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6458</xdr:row>
      <xdr:rowOff>0</xdr:rowOff>
    </xdr:from>
    <xdr:to>
      <xdr:col>0</xdr:col>
      <xdr:colOff>323850</xdr:colOff>
      <xdr:row>6459</xdr:row>
      <xdr:rowOff>95250</xdr:rowOff>
    </xdr:to>
    <xdr:pic>
      <xdr:nvPicPr>
        <xdr:cNvPr id="3431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5816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6460</xdr:row>
      <xdr:rowOff>0</xdr:rowOff>
    </xdr:from>
    <xdr:to>
      <xdr:col>0</xdr:col>
      <xdr:colOff>323850</xdr:colOff>
      <xdr:row>6461</xdr:row>
      <xdr:rowOff>95250</xdr:rowOff>
    </xdr:to>
    <xdr:pic>
      <xdr:nvPicPr>
        <xdr:cNvPr id="3431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6140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6462</xdr:row>
      <xdr:rowOff>0</xdr:rowOff>
    </xdr:from>
    <xdr:to>
      <xdr:col>0</xdr:col>
      <xdr:colOff>323850</xdr:colOff>
      <xdr:row>6463</xdr:row>
      <xdr:rowOff>95250</xdr:rowOff>
    </xdr:to>
    <xdr:pic>
      <xdr:nvPicPr>
        <xdr:cNvPr id="3431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6464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6464</xdr:row>
      <xdr:rowOff>0</xdr:rowOff>
    </xdr:from>
    <xdr:to>
      <xdr:col>0</xdr:col>
      <xdr:colOff>323850</xdr:colOff>
      <xdr:row>6465</xdr:row>
      <xdr:rowOff>95250</xdr:rowOff>
    </xdr:to>
    <xdr:pic>
      <xdr:nvPicPr>
        <xdr:cNvPr id="3431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6787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6466</xdr:row>
      <xdr:rowOff>0</xdr:rowOff>
    </xdr:from>
    <xdr:to>
      <xdr:col>0</xdr:col>
      <xdr:colOff>323850</xdr:colOff>
      <xdr:row>6467</xdr:row>
      <xdr:rowOff>95250</xdr:rowOff>
    </xdr:to>
    <xdr:pic>
      <xdr:nvPicPr>
        <xdr:cNvPr id="3431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7111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6468</xdr:row>
      <xdr:rowOff>0</xdr:rowOff>
    </xdr:from>
    <xdr:to>
      <xdr:col>0</xdr:col>
      <xdr:colOff>323850</xdr:colOff>
      <xdr:row>6469</xdr:row>
      <xdr:rowOff>95250</xdr:rowOff>
    </xdr:to>
    <xdr:pic>
      <xdr:nvPicPr>
        <xdr:cNvPr id="3431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7435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6470</xdr:row>
      <xdr:rowOff>0</xdr:rowOff>
    </xdr:from>
    <xdr:to>
      <xdr:col>0</xdr:col>
      <xdr:colOff>323850</xdr:colOff>
      <xdr:row>6471</xdr:row>
      <xdr:rowOff>95250</xdr:rowOff>
    </xdr:to>
    <xdr:pic>
      <xdr:nvPicPr>
        <xdr:cNvPr id="3431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7759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6472</xdr:row>
      <xdr:rowOff>0</xdr:rowOff>
    </xdr:from>
    <xdr:to>
      <xdr:col>0</xdr:col>
      <xdr:colOff>323850</xdr:colOff>
      <xdr:row>6473</xdr:row>
      <xdr:rowOff>95250</xdr:rowOff>
    </xdr:to>
    <xdr:pic>
      <xdr:nvPicPr>
        <xdr:cNvPr id="3431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8083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6474</xdr:row>
      <xdr:rowOff>0</xdr:rowOff>
    </xdr:from>
    <xdr:to>
      <xdr:col>0</xdr:col>
      <xdr:colOff>323850</xdr:colOff>
      <xdr:row>6475</xdr:row>
      <xdr:rowOff>95250</xdr:rowOff>
    </xdr:to>
    <xdr:pic>
      <xdr:nvPicPr>
        <xdr:cNvPr id="3431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8407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6476</xdr:row>
      <xdr:rowOff>0</xdr:rowOff>
    </xdr:from>
    <xdr:to>
      <xdr:col>0</xdr:col>
      <xdr:colOff>323850</xdr:colOff>
      <xdr:row>6477</xdr:row>
      <xdr:rowOff>95250</xdr:rowOff>
    </xdr:to>
    <xdr:pic>
      <xdr:nvPicPr>
        <xdr:cNvPr id="343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8731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6478</xdr:row>
      <xdr:rowOff>0</xdr:rowOff>
    </xdr:from>
    <xdr:to>
      <xdr:col>0</xdr:col>
      <xdr:colOff>323850</xdr:colOff>
      <xdr:row>6479</xdr:row>
      <xdr:rowOff>95250</xdr:rowOff>
    </xdr:to>
    <xdr:pic>
      <xdr:nvPicPr>
        <xdr:cNvPr id="3431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9054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6480</xdr:row>
      <xdr:rowOff>0</xdr:rowOff>
    </xdr:from>
    <xdr:to>
      <xdr:col>0</xdr:col>
      <xdr:colOff>323850</xdr:colOff>
      <xdr:row>6481</xdr:row>
      <xdr:rowOff>95250</xdr:rowOff>
    </xdr:to>
    <xdr:pic>
      <xdr:nvPicPr>
        <xdr:cNvPr id="3431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9378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6482</xdr:row>
      <xdr:rowOff>0</xdr:rowOff>
    </xdr:from>
    <xdr:to>
      <xdr:col>0</xdr:col>
      <xdr:colOff>323850</xdr:colOff>
      <xdr:row>6483</xdr:row>
      <xdr:rowOff>95250</xdr:rowOff>
    </xdr:to>
    <xdr:pic>
      <xdr:nvPicPr>
        <xdr:cNvPr id="3431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49702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6484</xdr:row>
      <xdr:rowOff>0</xdr:rowOff>
    </xdr:from>
    <xdr:to>
      <xdr:col>0</xdr:col>
      <xdr:colOff>323850</xdr:colOff>
      <xdr:row>6485</xdr:row>
      <xdr:rowOff>95250</xdr:rowOff>
    </xdr:to>
    <xdr:pic>
      <xdr:nvPicPr>
        <xdr:cNvPr id="3431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0026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6486</xdr:row>
      <xdr:rowOff>0</xdr:rowOff>
    </xdr:from>
    <xdr:to>
      <xdr:col>0</xdr:col>
      <xdr:colOff>323850</xdr:colOff>
      <xdr:row>6487</xdr:row>
      <xdr:rowOff>95250</xdr:rowOff>
    </xdr:to>
    <xdr:pic>
      <xdr:nvPicPr>
        <xdr:cNvPr id="3431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0350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6488</xdr:row>
      <xdr:rowOff>0</xdr:rowOff>
    </xdr:from>
    <xdr:to>
      <xdr:col>0</xdr:col>
      <xdr:colOff>323850</xdr:colOff>
      <xdr:row>6489</xdr:row>
      <xdr:rowOff>95250</xdr:rowOff>
    </xdr:to>
    <xdr:pic>
      <xdr:nvPicPr>
        <xdr:cNvPr id="3431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0674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6490</xdr:row>
      <xdr:rowOff>0</xdr:rowOff>
    </xdr:from>
    <xdr:to>
      <xdr:col>0</xdr:col>
      <xdr:colOff>323850</xdr:colOff>
      <xdr:row>6491</xdr:row>
      <xdr:rowOff>95250</xdr:rowOff>
    </xdr:to>
    <xdr:pic>
      <xdr:nvPicPr>
        <xdr:cNvPr id="3432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0998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6492</xdr:row>
      <xdr:rowOff>0</xdr:rowOff>
    </xdr:from>
    <xdr:to>
      <xdr:col>0</xdr:col>
      <xdr:colOff>323850</xdr:colOff>
      <xdr:row>6493</xdr:row>
      <xdr:rowOff>95250</xdr:rowOff>
    </xdr:to>
    <xdr:pic>
      <xdr:nvPicPr>
        <xdr:cNvPr id="3432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1321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6494</xdr:row>
      <xdr:rowOff>0</xdr:rowOff>
    </xdr:from>
    <xdr:to>
      <xdr:col>0</xdr:col>
      <xdr:colOff>323850</xdr:colOff>
      <xdr:row>6495</xdr:row>
      <xdr:rowOff>95250</xdr:rowOff>
    </xdr:to>
    <xdr:pic>
      <xdr:nvPicPr>
        <xdr:cNvPr id="343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1645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6496</xdr:row>
      <xdr:rowOff>0</xdr:rowOff>
    </xdr:from>
    <xdr:to>
      <xdr:col>0</xdr:col>
      <xdr:colOff>323850</xdr:colOff>
      <xdr:row>6497</xdr:row>
      <xdr:rowOff>95250</xdr:rowOff>
    </xdr:to>
    <xdr:pic>
      <xdr:nvPicPr>
        <xdr:cNvPr id="3432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1969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6498</xdr:row>
      <xdr:rowOff>0</xdr:rowOff>
    </xdr:from>
    <xdr:to>
      <xdr:col>0</xdr:col>
      <xdr:colOff>323850</xdr:colOff>
      <xdr:row>6499</xdr:row>
      <xdr:rowOff>95250</xdr:rowOff>
    </xdr:to>
    <xdr:pic>
      <xdr:nvPicPr>
        <xdr:cNvPr id="3432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2293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6500</xdr:row>
      <xdr:rowOff>0</xdr:rowOff>
    </xdr:from>
    <xdr:to>
      <xdr:col>0</xdr:col>
      <xdr:colOff>323850</xdr:colOff>
      <xdr:row>6501</xdr:row>
      <xdr:rowOff>95250</xdr:rowOff>
    </xdr:to>
    <xdr:pic>
      <xdr:nvPicPr>
        <xdr:cNvPr id="3432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2617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6502</xdr:row>
      <xdr:rowOff>0</xdr:rowOff>
    </xdr:from>
    <xdr:to>
      <xdr:col>0</xdr:col>
      <xdr:colOff>323850</xdr:colOff>
      <xdr:row>6503</xdr:row>
      <xdr:rowOff>95250</xdr:rowOff>
    </xdr:to>
    <xdr:pic>
      <xdr:nvPicPr>
        <xdr:cNvPr id="3432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2941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6504</xdr:row>
      <xdr:rowOff>0</xdr:rowOff>
    </xdr:from>
    <xdr:to>
      <xdr:col>0</xdr:col>
      <xdr:colOff>323850</xdr:colOff>
      <xdr:row>6505</xdr:row>
      <xdr:rowOff>95250</xdr:rowOff>
    </xdr:to>
    <xdr:pic>
      <xdr:nvPicPr>
        <xdr:cNvPr id="3432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3264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6506</xdr:row>
      <xdr:rowOff>0</xdr:rowOff>
    </xdr:from>
    <xdr:to>
      <xdr:col>0</xdr:col>
      <xdr:colOff>323850</xdr:colOff>
      <xdr:row>6507</xdr:row>
      <xdr:rowOff>95250</xdr:rowOff>
    </xdr:to>
    <xdr:pic>
      <xdr:nvPicPr>
        <xdr:cNvPr id="3432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3588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6508</xdr:row>
      <xdr:rowOff>0</xdr:rowOff>
    </xdr:from>
    <xdr:to>
      <xdr:col>0</xdr:col>
      <xdr:colOff>323850</xdr:colOff>
      <xdr:row>6509</xdr:row>
      <xdr:rowOff>95250</xdr:rowOff>
    </xdr:to>
    <xdr:pic>
      <xdr:nvPicPr>
        <xdr:cNvPr id="3432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3912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6510</xdr:row>
      <xdr:rowOff>0</xdr:rowOff>
    </xdr:from>
    <xdr:to>
      <xdr:col>0</xdr:col>
      <xdr:colOff>323850</xdr:colOff>
      <xdr:row>6511</xdr:row>
      <xdr:rowOff>95250</xdr:rowOff>
    </xdr:to>
    <xdr:pic>
      <xdr:nvPicPr>
        <xdr:cNvPr id="3432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4236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6512</xdr:row>
      <xdr:rowOff>0</xdr:rowOff>
    </xdr:from>
    <xdr:to>
      <xdr:col>0</xdr:col>
      <xdr:colOff>323850</xdr:colOff>
      <xdr:row>6513</xdr:row>
      <xdr:rowOff>95250</xdr:rowOff>
    </xdr:to>
    <xdr:pic>
      <xdr:nvPicPr>
        <xdr:cNvPr id="3432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4560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6514</xdr:row>
      <xdr:rowOff>0</xdr:rowOff>
    </xdr:from>
    <xdr:to>
      <xdr:col>0</xdr:col>
      <xdr:colOff>323850</xdr:colOff>
      <xdr:row>6515</xdr:row>
      <xdr:rowOff>95250</xdr:rowOff>
    </xdr:to>
    <xdr:pic>
      <xdr:nvPicPr>
        <xdr:cNvPr id="3432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4884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6516</xdr:row>
      <xdr:rowOff>0</xdr:rowOff>
    </xdr:from>
    <xdr:to>
      <xdr:col>0</xdr:col>
      <xdr:colOff>323850</xdr:colOff>
      <xdr:row>6517</xdr:row>
      <xdr:rowOff>95250</xdr:rowOff>
    </xdr:to>
    <xdr:pic>
      <xdr:nvPicPr>
        <xdr:cNvPr id="3432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5208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6518</xdr:row>
      <xdr:rowOff>0</xdr:rowOff>
    </xdr:from>
    <xdr:to>
      <xdr:col>0</xdr:col>
      <xdr:colOff>323850</xdr:colOff>
      <xdr:row>6519</xdr:row>
      <xdr:rowOff>95250</xdr:rowOff>
    </xdr:to>
    <xdr:pic>
      <xdr:nvPicPr>
        <xdr:cNvPr id="3432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5531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6520</xdr:row>
      <xdr:rowOff>0</xdr:rowOff>
    </xdr:from>
    <xdr:to>
      <xdr:col>0</xdr:col>
      <xdr:colOff>323850</xdr:colOff>
      <xdr:row>6521</xdr:row>
      <xdr:rowOff>95250</xdr:rowOff>
    </xdr:to>
    <xdr:pic>
      <xdr:nvPicPr>
        <xdr:cNvPr id="3432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5855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6522</xdr:row>
      <xdr:rowOff>0</xdr:rowOff>
    </xdr:from>
    <xdr:to>
      <xdr:col>0</xdr:col>
      <xdr:colOff>323850</xdr:colOff>
      <xdr:row>6523</xdr:row>
      <xdr:rowOff>95250</xdr:rowOff>
    </xdr:to>
    <xdr:pic>
      <xdr:nvPicPr>
        <xdr:cNvPr id="3432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6179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6524</xdr:row>
      <xdr:rowOff>0</xdr:rowOff>
    </xdr:from>
    <xdr:to>
      <xdr:col>0</xdr:col>
      <xdr:colOff>323850</xdr:colOff>
      <xdr:row>6525</xdr:row>
      <xdr:rowOff>95250</xdr:rowOff>
    </xdr:to>
    <xdr:pic>
      <xdr:nvPicPr>
        <xdr:cNvPr id="343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6503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6526</xdr:row>
      <xdr:rowOff>0</xdr:rowOff>
    </xdr:from>
    <xdr:to>
      <xdr:col>0</xdr:col>
      <xdr:colOff>323850</xdr:colOff>
      <xdr:row>6527</xdr:row>
      <xdr:rowOff>95250</xdr:rowOff>
    </xdr:to>
    <xdr:pic>
      <xdr:nvPicPr>
        <xdr:cNvPr id="3432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6827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6528</xdr:row>
      <xdr:rowOff>0</xdr:rowOff>
    </xdr:from>
    <xdr:to>
      <xdr:col>0</xdr:col>
      <xdr:colOff>323850</xdr:colOff>
      <xdr:row>6529</xdr:row>
      <xdr:rowOff>95250</xdr:rowOff>
    </xdr:to>
    <xdr:pic>
      <xdr:nvPicPr>
        <xdr:cNvPr id="3432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7151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6530</xdr:row>
      <xdr:rowOff>0</xdr:rowOff>
    </xdr:from>
    <xdr:to>
      <xdr:col>0</xdr:col>
      <xdr:colOff>323850</xdr:colOff>
      <xdr:row>6531</xdr:row>
      <xdr:rowOff>95250</xdr:rowOff>
    </xdr:to>
    <xdr:pic>
      <xdr:nvPicPr>
        <xdr:cNvPr id="3432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7475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6532</xdr:row>
      <xdr:rowOff>0</xdr:rowOff>
    </xdr:from>
    <xdr:to>
      <xdr:col>0</xdr:col>
      <xdr:colOff>323850</xdr:colOff>
      <xdr:row>6533</xdr:row>
      <xdr:rowOff>95250</xdr:rowOff>
    </xdr:to>
    <xdr:pic>
      <xdr:nvPicPr>
        <xdr:cNvPr id="3432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7798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6534</xdr:row>
      <xdr:rowOff>0</xdr:rowOff>
    </xdr:from>
    <xdr:to>
      <xdr:col>0</xdr:col>
      <xdr:colOff>323850</xdr:colOff>
      <xdr:row>6535</xdr:row>
      <xdr:rowOff>95250</xdr:rowOff>
    </xdr:to>
    <xdr:pic>
      <xdr:nvPicPr>
        <xdr:cNvPr id="3432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8122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6536</xdr:row>
      <xdr:rowOff>0</xdr:rowOff>
    </xdr:from>
    <xdr:to>
      <xdr:col>0</xdr:col>
      <xdr:colOff>323850</xdr:colOff>
      <xdr:row>6537</xdr:row>
      <xdr:rowOff>95250</xdr:rowOff>
    </xdr:to>
    <xdr:pic>
      <xdr:nvPicPr>
        <xdr:cNvPr id="3432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8446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6538</xdr:row>
      <xdr:rowOff>0</xdr:rowOff>
    </xdr:from>
    <xdr:to>
      <xdr:col>0</xdr:col>
      <xdr:colOff>323850</xdr:colOff>
      <xdr:row>6539</xdr:row>
      <xdr:rowOff>95250</xdr:rowOff>
    </xdr:to>
    <xdr:pic>
      <xdr:nvPicPr>
        <xdr:cNvPr id="3432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8770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6540</xdr:row>
      <xdr:rowOff>0</xdr:rowOff>
    </xdr:from>
    <xdr:to>
      <xdr:col>0</xdr:col>
      <xdr:colOff>323850</xdr:colOff>
      <xdr:row>6541</xdr:row>
      <xdr:rowOff>95250</xdr:rowOff>
    </xdr:to>
    <xdr:pic>
      <xdr:nvPicPr>
        <xdr:cNvPr id="3432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9094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6542</xdr:row>
      <xdr:rowOff>0</xdr:rowOff>
    </xdr:from>
    <xdr:to>
      <xdr:col>0</xdr:col>
      <xdr:colOff>323850</xdr:colOff>
      <xdr:row>6543</xdr:row>
      <xdr:rowOff>95250</xdr:rowOff>
    </xdr:to>
    <xdr:pic>
      <xdr:nvPicPr>
        <xdr:cNvPr id="3432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9418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6544</xdr:row>
      <xdr:rowOff>0</xdr:rowOff>
    </xdr:from>
    <xdr:to>
      <xdr:col>0</xdr:col>
      <xdr:colOff>323850</xdr:colOff>
      <xdr:row>6545</xdr:row>
      <xdr:rowOff>95250</xdr:rowOff>
    </xdr:to>
    <xdr:pic>
      <xdr:nvPicPr>
        <xdr:cNvPr id="3432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59741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6546</xdr:row>
      <xdr:rowOff>0</xdr:rowOff>
    </xdr:from>
    <xdr:to>
      <xdr:col>0</xdr:col>
      <xdr:colOff>323850</xdr:colOff>
      <xdr:row>6547</xdr:row>
      <xdr:rowOff>95250</xdr:rowOff>
    </xdr:to>
    <xdr:pic>
      <xdr:nvPicPr>
        <xdr:cNvPr id="3432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0065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6548</xdr:row>
      <xdr:rowOff>0</xdr:rowOff>
    </xdr:from>
    <xdr:to>
      <xdr:col>0</xdr:col>
      <xdr:colOff>323850</xdr:colOff>
      <xdr:row>6549</xdr:row>
      <xdr:rowOff>95250</xdr:rowOff>
    </xdr:to>
    <xdr:pic>
      <xdr:nvPicPr>
        <xdr:cNvPr id="3432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0389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6550</xdr:row>
      <xdr:rowOff>0</xdr:rowOff>
    </xdr:from>
    <xdr:to>
      <xdr:col>0</xdr:col>
      <xdr:colOff>323850</xdr:colOff>
      <xdr:row>6551</xdr:row>
      <xdr:rowOff>95250</xdr:rowOff>
    </xdr:to>
    <xdr:pic>
      <xdr:nvPicPr>
        <xdr:cNvPr id="3432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0713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6552</xdr:row>
      <xdr:rowOff>0</xdr:rowOff>
    </xdr:from>
    <xdr:to>
      <xdr:col>0</xdr:col>
      <xdr:colOff>323850</xdr:colOff>
      <xdr:row>6553</xdr:row>
      <xdr:rowOff>95250</xdr:rowOff>
    </xdr:to>
    <xdr:pic>
      <xdr:nvPicPr>
        <xdr:cNvPr id="3432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1037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6554</xdr:row>
      <xdr:rowOff>0</xdr:rowOff>
    </xdr:from>
    <xdr:to>
      <xdr:col>0</xdr:col>
      <xdr:colOff>323850</xdr:colOff>
      <xdr:row>6555</xdr:row>
      <xdr:rowOff>95250</xdr:rowOff>
    </xdr:to>
    <xdr:pic>
      <xdr:nvPicPr>
        <xdr:cNvPr id="3432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1361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6556</xdr:row>
      <xdr:rowOff>0</xdr:rowOff>
    </xdr:from>
    <xdr:to>
      <xdr:col>0</xdr:col>
      <xdr:colOff>323850</xdr:colOff>
      <xdr:row>6557</xdr:row>
      <xdr:rowOff>95250</xdr:rowOff>
    </xdr:to>
    <xdr:pic>
      <xdr:nvPicPr>
        <xdr:cNvPr id="3432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1685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6558</xdr:row>
      <xdr:rowOff>0</xdr:rowOff>
    </xdr:from>
    <xdr:to>
      <xdr:col>0</xdr:col>
      <xdr:colOff>323850</xdr:colOff>
      <xdr:row>6559</xdr:row>
      <xdr:rowOff>95250</xdr:rowOff>
    </xdr:to>
    <xdr:pic>
      <xdr:nvPicPr>
        <xdr:cNvPr id="3432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2008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6560</xdr:row>
      <xdr:rowOff>0</xdr:rowOff>
    </xdr:from>
    <xdr:to>
      <xdr:col>0</xdr:col>
      <xdr:colOff>323850</xdr:colOff>
      <xdr:row>6561</xdr:row>
      <xdr:rowOff>95250</xdr:rowOff>
    </xdr:to>
    <xdr:pic>
      <xdr:nvPicPr>
        <xdr:cNvPr id="3432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2332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6562</xdr:row>
      <xdr:rowOff>0</xdr:rowOff>
    </xdr:from>
    <xdr:to>
      <xdr:col>0</xdr:col>
      <xdr:colOff>323850</xdr:colOff>
      <xdr:row>6563</xdr:row>
      <xdr:rowOff>95250</xdr:rowOff>
    </xdr:to>
    <xdr:pic>
      <xdr:nvPicPr>
        <xdr:cNvPr id="3432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2656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6564</xdr:row>
      <xdr:rowOff>0</xdr:rowOff>
    </xdr:from>
    <xdr:to>
      <xdr:col>0</xdr:col>
      <xdr:colOff>323850</xdr:colOff>
      <xdr:row>6565</xdr:row>
      <xdr:rowOff>95250</xdr:rowOff>
    </xdr:to>
    <xdr:pic>
      <xdr:nvPicPr>
        <xdr:cNvPr id="3432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2980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6566</xdr:row>
      <xdr:rowOff>0</xdr:rowOff>
    </xdr:from>
    <xdr:to>
      <xdr:col>0</xdr:col>
      <xdr:colOff>323850</xdr:colOff>
      <xdr:row>6567</xdr:row>
      <xdr:rowOff>95250</xdr:rowOff>
    </xdr:to>
    <xdr:pic>
      <xdr:nvPicPr>
        <xdr:cNvPr id="3432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3304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6568</xdr:row>
      <xdr:rowOff>0</xdr:rowOff>
    </xdr:from>
    <xdr:to>
      <xdr:col>0</xdr:col>
      <xdr:colOff>323850</xdr:colOff>
      <xdr:row>6569</xdr:row>
      <xdr:rowOff>95250</xdr:rowOff>
    </xdr:to>
    <xdr:pic>
      <xdr:nvPicPr>
        <xdr:cNvPr id="3432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3628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6570</xdr:row>
      <xdr:rowOff>0</xdr:rowOff>
    </xdr:from>
    <xdr:to>
      <xdr:col>0</xdr:col>
      <xdr:colOff>323850</xdr:colOff>
      <xdr:row>6571</xdr:row>
      <xdr:rowOff>95250</xdr:rowOff>
    </xdr:to>
    <xdr:pic>
      <xdr:nvPicPr>
        <xdr:cNvPr id="3432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3952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6572</xdr:row>
      <xdr:rowOff>0</xdr:rowOff>
    </xdr:from>
    <xdr:to>
      <xdr:col>0</xdr:col>
      <xdr:colOff>323850</xdr:colOff>
      <xdr:row>6573</xdr:row>
      <xdr:rowOff>95250</xdr:rowOff>
    </xdr:to>
    <xdr:pic>
      <xdr:nvPicPr>
        <xdr:cNvPr id="343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4275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6574</xdr:row>
      <xdr:rowOff>0</xdr:rowOff>
    </xdr:from>
    <xdr:to>
      <xdr:col>0</xdr:col>
      <xdr:colOff>323850</xdr:colOff>
      <xdr:row>6575</xdr:row>
      <xdr:rowOff>95250</xdr:rowOff>
    </xdr:to>
    <xdr:pic>
      <xdr:nvPicPr>
        <xdr:cNvPr id="3432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4599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6576</xdr:row>
      <xdr:rowOff>0</xdr:rowOff>
    </xdr:from>
    <xdr:to>
      <xdr:col>0</xdr:col>
      <xdr:colOff>323850</xdr:colOff>
      <xdr:row>6577</xdr:row>
      <xdr:rowOff>95250</xdr:rowOff>
    </xdr:to>
    <xdr:pic>
      <xdr:nvPicPr>
        <xdr:cNvPr id="343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4923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6578</xdr:row>
      <xdr:rowOff>0</xdr:rowOff>
    </xdr:from>
    <xdr:to>
      <xdr:col>0</xdr:col>
      <xdr:colOff>323850</xdr:colOff>
      <xdr:row>6579</xdr:row>
      <xdr:rowOff>95250</xdr:rowOff>
    </xdr:to>
    <xdr:pic>
      <xdr:nvPicPr>
        <xdr:cNvPr id="3432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5247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6580</xdr:row>
      <xdr:rowOff>0</xdr:rowOff>
    </xdr:from>
    <xdr:to>
      <xdr:col>0</xdr:col>
      <xdr:colOff>323850</xdr:colOff>
      <xdr:row>6581</xdr:row>
      <xdr:rowOff>95250</xdr:rowOff>
    </xdr:to>
    <xdr:pic>
      <xdr:nvPicPr>
        <xdr:cNvPr id="3432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5571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6582</xdr:row>
      <xdr:rowOff>0</xdr:rowOff>
    </xdr:from>
    <xdr:to>
      <xdr:col>0</xdr:col>
      <xdr:colOff>323850</xdr:colOff>
      <xdr:row>6583</xdr:row>
      <xdr:rowOff>95250</xdr:rowOff>
    </xdr:to>
    <xdr:pic>
      <xdr:nvPicPr>
        <xdr:cNvPr id="3432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5895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6584</xdr:row>
      <xdr:rowOff>0</xdr:rowOff>
    </xdr:from>
    <xdr:to>
      <xdr:col>0</xdr:col>
      <xdr:colOff>323850</xdr:colOff>
      <xdr:row>6585</xdr:row>
      <xdr:rowOff>95250</xdr:rowOff>
    </xdr:to>
    <xdr:pic>
      <xdr:nvPicPr>
        <xdr:cNvPr id="3432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6218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6586</xdr:row>
      <xdr:rowOff>0</xdr:rowOff>
    </xdr:from>
    <xdr:to>
      <xdr:col>0</xdr:col>
      <xdr:colOff>323850</xdr:colOff>
      <xdr:row>6587</xdr:row>
      <xdr:rowOff>95250</xdr:rowOff>
    </xdr:to>
    <xdr:pic>
      <xdr:nvPicPr>
        <xdr:cNvPr id="3432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6542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6588</xdr:row>
      <xdr:rowOff>0</xdr:rowOff>
    </xdr:from>
    <xdr:to>
      <xdr:col>0</xdr:col>
      <xdr:colOff>323850</xdr:colOff>
      <xdr:row>6589</xdr:row>
      <xdr:rowOff>95250</xdr:rowOff>
    </xdr:to>
    <xdr:pic>
      <xdr:nvPicPr>
        <xdr:cNvPr id="3432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6866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6590</xdr:row>
      <xdr:rowOff>0</xdr:rowOff>
    </xdr:from>
    <xdr:to>
      <xdr:col>0</xdr:col>
      <xdr:colOff>323850</xdr:colOff>
      <xdr:row>6591</xdr:row>
      <xdr:rowOff>95250</xdr:rowOff>
    </xdr:to>
    <xdr:pic>
      <xdr:nvPicPr>
        <xdr:cNvPr id="3432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7190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6592</xdr:row>
      <xdr:rowOff>0</xdr:rowOff>
    </xdr:from>
    <xdr:to>
      <xdr:col>0</xdr:col>
      <xdr:colOff>323850</xdr:colOff>
      <xdr:row>6593</xdr:row>
      <xdr:rowOff>95250</xdr:rowOff>
    </xdr:to>
    <xdr:pic>
      <xdr:nvPicPr>
        <xdr:cNvPr id="3432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7514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6594</xdr:row>
      <xdr:rowOff>0</xdr:rowOff>
    </xdr:from>
    <xdr:to>
      <xdr:col>0</xdr:col>
      <xdr:colOff>323850</xdr:colOff>
      <xdr:row>6595</xdr:row>
      <xdr:rowOff>95250</xdr:rowOff>
    </xdr:to>
    <xdr:pic>
      <xdr:nvPicPr>
        <xdr:cNvPr id="3432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7838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6596</xdr:row>
      <xdr:rowOff>0</xdr:rowOff>
    </xdr:from>
    <xdr:to>
      <xdr:col>0</xdr:col>
      <xdr:colOff>323850</xdr:colOff>
      <xdr:row>6597</xdr:row>
      <xdr:rowOff>95250</xdr:rowOff>
    </xdr:to>
    <xdr:pic>
      <xdr:nvPicPr>
        <xdr:cNvPr id="3432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8162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6598</xdr:row>
      <xdr:rowOff>0</xdr:rowOff>
    </xdr:from>
    <xdr:to>
      <xdr:col>0</xdr:col>
      <xdr:colOff>323850</xdr:colOff>
      <xdr:row>6599</xdr:row>
      <xdr:rowOff>95250</xdr:rowOff>
    </xdr:to>
    <xdr:pic>
      <xdr:nvPicPr>
        <xdr:cNvPr id="3432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8485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6600</xdr:row>
      <xdr:rowOff>0</xdr:rowOff>
    </xdr:from>
    <xdr:to>
      <xdr:col>0</xdr:col>
      <xdr:colOff>323850</xdr:colOff>
      <xdr:row>6601</xdr:row>
      <xdr:rowOff>95250</xdr:rowOff>
    </xdr:to>
    <xdr:pic>
      <xdr:nvPicPr>
        <xdr:cNvPr id="3432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8809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6602</xdr:row>
      <xdr:rowOff>0</xdr:rowOff>
    </xdr:from>
    <xdr:to>
      <xdr:col>0</xdr:col>
      <xdr:colOff>323850</xdr:colOff>
      <xdr:row>6603</xdr:row>
      <xdr:rowOff>95250</xdr:rowOff>
    </xdr:to>
    <xdr:pic>
      <xdr:nvPicPr>
        <xdr:cNvPr id="3432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9133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6604</xdr:row>
      <xdr:rowOff>0</xdr:rowOff>
    </xdr:from>
    <xdr:to>
      <xdr:col>0</xdr:col>
      <xdr:colOff>323850</xdr:colOff>
      <xdr:row>6605</xdr:row>
      <xdr:rowOff>95250</xdr:rowOff>
    </xdr:to>
    <xdr:pic>
      <xdr:nvPicPr>
        <xdr:cNvPr id="3432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9457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6606</xdr:row>
      <xdr:rowOff>0</xdr:rowOff>
    </xdr:from>
    <xdr:to>
      <xdr:col>0</xdr:col>
      <xdr:colOff>323850</xdr:colOff>
      <xdr:row>6607</xdr:row>
      <xdr:rowOff>95250</xdr:rowOff>
    </xdr:to>
    <xdr:pic>
      <xdr:nvPicPr>
        <xdr:cNvPr id="3432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69781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6608</xdr:row>
      <xdr:rowOff>0</xdr:rowOff>
    </xdr:from>
    <xdr:to>
      <xdr:col>0</xdr:col>
      <xdr:colOff>323850</xdr:colOff>
      <xdr:row>6609</xdr:row>
      <xdr:rowOff>95250</xdr:rowOff>
    </xdr:to>
    <xdr:pic>
      <xdr:nvPicPr>
        <xdr:cNvPr id="3432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0105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6610</xdr:row>
      <xdr:rowOff>0</xdr:rowOff>
    </xdr:from>
    <xdr:to>
      <xdr:col>0</xdr:col>
      <xdr:colOff>323850</xdr:colOff>
      <xdr:row>6611</xdr:row>
      <xdr:rowOff>95250</xdr:rowOff>
    </xdr:to>
    <xdr:pic>
      <xdr:nvPicPr>
        <xdr:cNvPr id="3432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0429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6612</xdr:row>
      <xdr:rowOff>0</xdr:rowOff>
    </xdr:from>
    <xdr:to>
      <xdr:col>0</xdr:col>
      <xdr:colOff>323850</xdr:colOff>
      <xdr:row>6613</xdr:row>
      <xdr:rowOff>95250</xdr:rowOff>
    </xdr:to>
    <xdr:pic>
      <xdr:nvPicPr>
        <xdr:cNvPr id="3432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0752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6614</xdr:row>
      <xdr:rowOff>0</xdr:rowOff>
    </xdr:from>
    <xdr:to>
      <xdr:col>0</xdr:col>
      <xdr:colOff>323850</xdr:colOff>
      <xdr:row>6615</xdr:row>
      <xdr:rowOff>95250</xdr:rowOff>
    </xdr:to>
    <xdr:pic>
      <xdr:nvPicPr>
        <xdr:cNvPr id="3432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1076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6616</xdr:row>
      <xdr:rowOff>0</xdr:rowOff>
    </xdr:from>
    <xdr:to>
      <xdr:col>0</xdr:col>
      <xdr:colOff>323850</xdr:colOff>
      <xdr:row>6617</xdr:row>
      <xdr:rowOff>95250</xdr:rowOff>
    </xdr:to>
    <xdr:pic>
      <xdr:nvPicPr>
        <xdr:cNvPr id="3432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1400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6618</xdr:row>
      <xdr:rowOff>0</xdr:rowOff>
    </xdr:from>
    <xdr:to>
      <xdr:col>0</xdr:col>
      <xdr:colOff>323850</xdr:colOff>
      <xdr:row>6619</xdr:row>
      <xdr:rowOff>95250</xdr:rowOff>
    </xdr:to>
    <xdr:pic>
      <xdr:nvPicPr>
        <xdr:cNvPr id="3432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1724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6620</xdr:row>
      <xdr:rowOff>0</xdr:rowOff>
    </xdr:from>
    <xdr:to>
      <xdr:col>0</xdr:col>
      <xdr:colOff>323850</xdr:colOff>
      <xdr:row>6621</xdr:row>
      <xdr:rowOff>95250</xdr:rowOff>
    </xdr:to>
    <xdr:pic>
      <xdr:nvPicPr>
        <xdr:cNvPr id="343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2048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6622</xdr:row>
      <xdr:rowOff>0</xdr:rowOff>
    </xdr:from>
    <xdr:to>
      <xdr:col>0</xdr:col>
      <xdr:colOff>323850</xdr:colOff>
      <xdr:row>6623</xdr:row>
      <xdr:rowOff>95250</xdr:rowOff>
    </xdr:to>
    <xdr:pic>
      <xdr:nvPicPr>
        <xdr:cNvPr id="3432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2372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6624</xdr:row>
      <xdr:rowOff>0</xdr:rowOff>
    </xdr:from>
    <xdr:to>
      <xdr:col>0</xdr:col>
      <xdr:colOff>323850</xdr:colOff>
      <xdr:row>6625</xdr:row>
      <xdr:rowOff>95250</xdr:rowOff>
    </xdr:to>
    <xdr:pic>
      <xdr:nvPicPr>
        <xdr:cNvPr id="343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2695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6626</xdr:row>
      <xdr:rowOff>0</xdr:rowOff>
    </xdr:from>
    <xdr:to>
      <xdr:col>0</xdr:col>
      <xdr:colOff>323850</xdr:colOff>
      <xdr:row>6627</xdr:row>
      <xdr:rowOff>95250</xdr:rowOff>
    </xdr:to>
    <xdr:pic>
      <xdr:nvPicPr>
        <xdr:cNvPr id="3432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3019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6628</xdr:row>
      <xdr:rowOff>0</xdr:rowOff>
    </xdr:from>
    <xdr:to>
      <xdr:col>0</xdr:col>
      <xdr:colOff>323850</xdr:colOff>
      <xdr:row>6629</xdr:row>
      <xdr:rowOff>95250</xdr:rowOff>
    </xdr:to>
    <xdr:pic>
      <xdr:nvPicPr>
        <xdr:cNvPr id="3432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3343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6630</xdr:row>
      <xdr:rowOff>0</xdr:rowOff>
    </xdr:from>
    <xdr:to>
      <xdr:col>0</xdr:col>
      <xdr:colOff>323850</xdr:colOff>
      <xdr:row>6631</xdr:row>
      <xdr:rowOff>95250</xdr:rowOff>
    </xdr:to>
    <xdr:pic>
      <xdr:nvPicPr>
        <xdr:cNvPr id="3432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3667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6632</xdr:row>
      <xdr:rowOff>0</xdr:rowOff>
    </xdr:from>
    <xdr:to>
      <xdr:col>0</xdr:col>
      <xdr:colOff>323850</xdr:colOff>
      <xdr:row>6633</xdr:row>
      <xdr:rowOff>95250</xdr:rowOff>
    </xdr:to>
    <xdr:pic>
      <xdr:nvPicPr>
        <xdr:cNvPr id="3432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3991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6634</xdr:row>
      <xdr:rowOff>0</xdr:rowOff>
    </xdr:from>
    <xdr:to>
      <xdr:col>0</xdr:col>
      <xdr:colOff>323850</xdr:colOff>
      <xdr:row>6635</xdr:row>
      <xdr:rowOff>95250</xdr:rowOff>
    </xdr:to>
    <xdr:pic>
      <xdr:nvPicPr>
        <xdr:cNvPr id="3432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4315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6636</xdr:row>
      <xdr:rowOff>0</xdr:rowOff>
    </xdr:from>
    <xdr:to>
      <xdr:col>0</xdr:col>
      <xdr:colOff>323850</xdr:colOff>
      <xdr:row>6637</xdr:row>
      <xdr:rowOff>95250</xdr:rowOff>
    </xdr:to>
    <xdr:pic>
      <xdr:nvPicPr>
        <xdr:cNvPr id="3432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4639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6638</xdr:row>
      <xdr:rowOff>0</xdr:rowOff>
    </xdr:from>
    <xdr:to>
      <xdr:col>0</xdr:col>
      <xdr:colOff>323850</xdr:colOff>
      <xdr:row>6639</xdr:row>
      <xdr:rowOff>95250</xdr:rowOff>
    </xdr:to>
    <xdr:pic>
      <xdr:nvPicPr>
        <xdr:cNvPr id="3432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4962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6640</xdr:row>
      <xdr:rowOff>0</xdr:rowOff>
    </xdr:from>
    <xdr:to>
      <xdr:col>0</xdr:col>
      <xdr:colOff>323850</xdr:colOff>
      <xdr:row>6641</xdr:row>
      <xdr:rowOff>95250</xdr:rowOff>
    </xdr:to>
    <xdr:pic>
      <xdr:nvPicPr>
        <xdr:cNvPr id="343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5286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6642</xdr:row>
      <xdr:rowOff>0</xdr:rowOff>
    </xdr:from>
    <xdr:to>
      <xdr:col>0</xdr:col>
      <xdr:colOff>323850</xdr:colOff>
      <xdr:row>6643</xdr:row>
      <xdr:rowOff>95250</xdr:rowOff>
    </xdr:to>
    <xdr:pic>
      <xdr:nvPicPr>
        <xdr:cNvPr id="3432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5610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6644</xdr:row>
      <xdr:rowOff>0</xdr:rowOff>
    </xdr:from>
    <xdr:to>
      <xdr:col>0</xdr:col>
      <xdr:colOff>323850</xdr:colOff>
      <xdr:row>6645</xdr:row>
      <xdr:rowOff>95250</xdr:rowOff>
    </xdr:to>
    <xdr:pic>
      <xdr:nvPicPr>
        <xdr:cNvPr id="3432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5934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6646</xdr:row>
      <xdr:rowOff>0</xdr:rowOff>
    </xdr:from>
    <xdr:to>
      <xdr:col>0</xdr:col>
      <xdr:colOff>323850</xdr:colOff>
      <xdr:row>6647</xdr:row>
      <xdr:rowOff>95250</xdr:rowOff>
    </xdr:to>
    <xdr:pic>
      <xdr:nvPicPr>
        <xdr:cNvPr id="3432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6258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6648</xdr:row>
      <xdr:rowOff>0</xdr:rowOff>
    </xdr:from>
    <xdr:to>
      <xdr:col>0</xdr:col>
      <xdr:colOff>323850</xdr:colOff>
      <xdr:row>6649</xdr:row>
      <xdr:rowOff>95250</xdr:rowOff>
    </xdr:to>
    <xdr:pic>
      <xdr:nvPicPr>
        <xdr:cNvPr id="3432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6582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6650</xdr:row>
      <xdr:rowOff>0</xdr:rowOff>
    </xdr:from>
    <xdr:to>
      <xdr:col>0</xdr:col>
      <xdr:colOff>323850</xdr:colOff>
      <xdr:row>6651</xdr:row>
      <xdr:rowOff>95250</xdr:rowOff>
    </xdr:to>
    <xdr:pic>
      <xdr:nvPicPr>
        <xdr:cNvPr id="3432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6906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6652</xdr:row>
      <xdr:rowOff>0</xdr:rowOff>
    </xdr:from>
    <xdr:to>
      <xdr:col>0</xdr:col>
      <xdr:colOff>323850</xdr:colOff>
      <xdr:row>6653</xdr:row>
      <xdr:rowOff>95250</xdr:rowOff>
    </xdr:to>
    <xdr:pic>
      <xdr:nvPicPr>
        <xdr:cNvPr id="343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7229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6654</xdr:row>
      <xdr:rowOff>0</xdr:rowOff>
    </xdr:from>
    <xdr:to>
      <xdr:col>0</xdr:col>
      <xdr:colOff>323850</xdr:colOff>
      <xdr:row>6655</xdr:row>
      <xdr:rowOff>95250</xdr:rowOff>
    </xdr:to>
    <xdr:pic>
      <xdr:nvPicPr>
        <xdr:cNvPr id="3432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7553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6656</xdr:row>
      <xdr:rowOff>0</xdr:rowOff>
    </xdr:from>
    <xdr:to>
      <xdr:col>0</xdr:col>
      <xdr:colOff>323850</xdr:colOff>
      <xdr:row>6657</xdr:row>
      <xdr:rowOff>95250</xdr:rowOff>
    </xdr:to>
    <xdr:pic>
      <xdr:nvPicPr>
        <xdr:cNvPr id="34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7877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6658</xdr:row>
      <xdr:rowOff>0</xdr:rowOff>
    </xdr:from>
    <xdr:to>
      <xdr:col>0</xdr:col>
      <xdr:colOff>323850</xdr:colOff>
      <xdr:row>6659</xdr:row>
      <xdr:rowOff>95250</xdr:rowOff>
    </xdr:to>
    <xdr:pic>
      <xdr:nvPicPr>
        <xdr:cNvPr id="3432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8201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6660</xdr:row>
      <xdr:rowOff>0</xdr:rowOff>
    </xdr:from>
    <xdr:to>
      <xdr:col>0</xdr:col>
      <xdr:colOff>323850</xdr:colOff>
      <xdr:row>6661</xdr:row>
      <xdr:rowOff>95250</xdr:rowOff>
    </xdr:to>
    <xdr:pic>
      <xdr:nvPicPr>
        <xdr:cNvPr id="3432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8525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6662</xdr:row>
      <xdr:rowOff>0</xdr:rowOff>
    </xdr:from>
    <xdr:to>
      <xdr:col>0</xdr:col>
      <xdr:colOff>323850</xdr:colOff>
      <xdr:row>6663</xdr:row>
      <xdr:rowOff>95250</xdr:rowOff>
    </xdr:to>
    <xdr:pic>
      <xdr:nvPicPr>
        <xdr:cNvPr id="3432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8849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6664</xdr:row>
      <xdr:rowOff>0</xdr:rowOff>
    </xdr:from>
    <xdr:to>
      <xdr:col>0</xdr:col>
      <xdr:colOff>323850</xdr:colOff>
      <xdr:row>6665</xdr:row>
      <xdr:rowOff>95250</xdr:rowOff>
    </xdr:to>
    <xdr:pic>
      <xdr:nvPicPr>
        <xdr:cNvPr id="3432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9172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6666</xdr:row>
      <xdr:rowOff>0</xdr:rowOff>
    </xdr:from>
    <xdr:to>
      <xdr:col>0</xdr:col>
      <xdr:colOff>323850</xdr:colOff>
      <xdr:row>6667</xdr:row>
      <xdr:rowOff>95250</xdr:rowOff>
    </xdr:to>
    <xdr:pic>
      <xdr:nvPicPr>
        <xdr:cNvPr id="34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9496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6668</xdr:row>
      <xdr:rowOff>0</xdr:rowOff>
    </xdr:from>
    <xdr:to>
      <xdr:col>0</xdr:col>
      <xdr:colOff>323850</xdr:colOff>
      <xdr:row>6669</xdr:row>
      <xdr:rowOff>95250</xdr:rowOff>
    </xdr:to>
    <xdr:pic>
      <xdr:nvPicPr>
        <xdr:cNvPr id="343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79820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6670</xdr:row>
      <xdr:rowOff>0</xdr:rowOff>
    </xdr:from>
    <xdr:to>
      <xdr:col>0</xdr:col>
      <xdr:colOff>323850</xdr:colOff>
      <xdr:row>6671</xdr:row>
      <xdr:rowOff>95250</xdr:rowOff>
    </xdr:to>
    <xdr:pic>
      <xdr:nvPicPr>
        <xdr:cNvPr id="3432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0144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6672</xdr:row>
      <xdr:rowOff>0</xdr:rowOff>
    </xdr:from>
    <xdr:to>
      <xdr:col>0</xdr:col>
      <xdr:colOff>323850</xdr:colOff>
      <xdr:row>6673</xdr:row>
      <xdr:rowOff>95250</xdr:rowOff>
    </xdr:to>
    <xdr:pic>
      <xdr:nvPicPr>
        <xdr:cNvPr id="343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0468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6674</xdr:row>
      <xdr:rowOff>0</xdr:rowOff>
    </xdr:from>
    <xdr:to>
      <xdr:col>0</xdr:col>
      <xdr:colOff>323850</xdr:colOff>
      <xdr:row>6675</xdr:row>
      <xdr:rowOff>95250</xdr:rowOff>
    </xdr:to>
    <xdr:pic>
      <xdr:nvPicPr>
        <xdr:cNvPr id="3432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0792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6676</xdr:row>
      <xdr:rowOff>0</xdr:rowOff>
    </xdr:from>
    <xdr:to>
      <xdr:col>0</xdr:col>
      <xdr:colOff>323850</xdr:colOff>
      <xdr:row>6677</xdr:row>
      <xdr:rowOff>95250</xdr:rowOff>
    </xdr:to>
    <xdr:pic>
      <xdr:nvPicPr>
        <xdr:cNvPr id="3432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1116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6678</xdr:row>
      <xdr:rowOff>0</xdr:rowOff>
    </xdr:from>
    <xdr:to>
      <xdr:col>0</xdr:col>
      <xdr:colOff>323850</xdr:colOff>
      <xdr:row>6679</xdr:row>
      <xdr:rowOff>95250</xdr:rowOff>
    </xdr:to>
    <xdr:pic>
      <xdr:nvPicPr>
        <xdr:cNvPr id="3432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1439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6680</xdr:row>
      <xdr:rowOff>0</xdr:rowOff>
    </xdr:from>
    <xdr:to>
      <xdr:col>0</xdr:col>
      <xdr:colOff>323850</xdr:colOff>
      <xdr:row>6681</xdr:row>
      <xdr:rowOff>95250</xdr:rowOff>
    </xdr:to>
    <xdr:pic>
      <xdr:nvPicPr>
        <xdr:cNvPr id="3432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1763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6682</xdr:row>
      <xdr:rowOff>0</xdr:rowOff>
    </xdr:from>
    <xdr:to>
      <xdr:col>0</xdr:col>
      <xdr:colOff>323850</xdr:colOff>
      <xdr:row>6683</xdr:row>
      <xdr:rowOff>95250</xdr:rowOff>
    </xdr:to>
    <xdr:pic>
      <xdr:nvPicPr>
        <xdr:cNvPr id="3432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2087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6684</xdr:row>
      <xdr:rowOff>0</xdr:rowOff>
    </xdr:from>
    <xdr:to>
      <xdr:col>0</xdr:col>
      <xdr:colOff>323850</xdr:colOff>
      <xdr:row>6685</xdr:row>
      <xdr:rowOff>95250</xdr:rowOff>
    </xdr:to>
    <xdr:pic>
      <xdr:nvPicPr>
        <xdr:cNvPr id="3432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2411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6686</xdr:row>
      <xdr:rowOff>0</xdr:rowOff>
    </xdr:from>
    <xdr:to>
      <xdr:col>0</xdr:col>
      <xdr:colOff>323850</xdr:colOff>
      <xdr:row>6687</xdr:row>
      <xdr:rowOff>95250</xdr:rowOff>
    </xdr:to>
    <xdr:pic>
      <xdr:nvPicPr>
        <xdr:cNvPr id="3432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2735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6688</xdr:row>
      <xdr:rowOff>0</xdr:rowOff>
    </xdr:from>
    <xdr:to>
      <xdr:col>0</xdr:col>
      <xdr:colOff>323850</xdr:colOff>
      <xdr:row>6689</xdr:row>
      <xdr:rowOff>95250</xdr:rowOff>
    </xdr:to>
    <xdr:pic>
      <xdr:nvPicPr>
        <xdr:cNvPr id="3432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3059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6690</xdr:row>
      <xdr:rowOff>0</xdr:rowOff>
    </xdr:from>
    <xdr:to>
      <xdr:col>0</xdr:col>
      <xdr:colOff>323850</xdr:colOff>
      <xdr:row>6691</xdr:row>
      <xdr:rowOff>95250</xdr:rowOff>
    </xdr:to>
    <xdr:pic>
      <xdr:nvPicPr>
        <xdr:cNvPr id="3433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3383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6692</xdr:row>
      <xdr:rowOff>0</xdr:rowOff>
    </xdr:from>
    <xdr:to>
      <xdr:col>0</xdr:col>
      <xdr:colOff>323850</xdr:colOff>
      <xdr:row>6693</xdr:row>
      <xdr:rowOff>95250</xdr:rowOff>
    </xdr:to>
    <xdr:pic>
      <xdr:nvPicPr>
        <xdr:cNvPr id="343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3706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6694</xdr:row>
      <xdr:rowOff>0</xdr:rowOff>
    </xdr:from>
    <xdr:to>
      <xdr:col>0</xdr:col>
      <xdr:colOff>323850</xdr:colOff>
      <xdr:row>6695</xdr:row>
      <xdr:rowOff>95250</xdr:rowOff>
    </xdr:to>
    <xdr:pic>
      <xdr:nvPicPr>
        <xdr:cNvPr id="3433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4030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6696</xdr:row>
      <xdr:rowOff>0</xdr:rowOff>
    </xdr:from>
    <xdr:to>
      <xdr:col>0</xdr:col>
      <xdr:colOff>323850</xdr:colOff>
      <xdr:row>6697</xdr:row>
      <xdr:rowOff>95250</xdr:rowOff>
    </xdr:to>
    <xdr:pic>
      <xdr:nvPicPr>
        <xdr:cNvPr id="343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4354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6698</xdr:row>
      <xdr:rowOff>0</xdr:rowOff>
    </xdr:from>
    <xdr:to>
      <xdr:col>0</xdr:col>
      <xdr:colOff>323850</xdr:colOff>
      <xdr:row>6699</xdr:row>
      <xdr:rowOff>95250</xdr:rowOff>
    </xdr:to>
    <xdr:pic>
      <xdr:nvPicPr>
        <xdr:cNvPr id="3433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4678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6700</xdr:row>
      <xdr:rowOff>0</xdr:rowOff>
    </xdr:from>
    <xdr:to>
      <xdr:col>0</xdr:col>
      <xdr:colOff>323850</xdr:colOff>
      <xdr:row>6701</xdr:row>
      <xdr:rowOff>95250</xdr:rowOff>
    </xdr:to>
    <xdr:pic>
      <xdr:nvPicPr>
        <xdr:cNvPr id="3433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5002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6702</xdr:row>
      <xdr:rowOff>0</xdr:rowOff>
    </xdr:from>
    <xdr:to>
      <xdr:col>0</xdr:col>
      <xdr:colOff>323850</xdr:colOff>
      <xdr:row>6703</xdr:row>
      <xdr:rowOff>95250</xdr:rowOff>
    </xdr:to>
    <xdr:pic>
      <xdr:nvPicPr>
        <xdr:cNvPr id="3433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5326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6704</xdr:row>
      <xdr:rowOff>0</xdr:rowOff>
    </xdr:from>
    <xdr:to>
      <xdr:col>0</xdr:col>
      <xdr:colOff>323850</xdr:colOff>
      <xdr:row>6705</xdr:row>
      <xdr:rowOff>95250</xdr:rowOff>
    </xdr:to>
    <xdr:pic>
      <xdr:nvPicPr>
        <xdr:cNvPr id="3433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5649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6706</xdr:row>
      <xdr:rowOff>0</xdr:rowOff>
    </xdr:from>
    <xdr:to>
      <xdr:col>0</xdr:col>
      <xdr:colOff>323850</xdr:colOff>
      <xdr:row>6707</xdr:row>
      <xdr:rowOff>95250</xdr:rowOff>
    </xdr:to>
    <xdr:pic>
      <xdr:nvPicPr>
        <xdr:cNvPr id="3433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5973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6708</xdr:row>
      <xdr:rowOff>0</xdr:rowOff>
    </xdr:from>
    <xdr:to>
      <xdr:col>0</xdr:col>
      <xdr:colOff>323850</xdr:colOff>
      <xdr:row>6709</xdr:row>
      <xdr:rowOff>95250</xdr:rowOff>
    </xdr:to>
    <xdr:pic>
      <xdr:nvPicPr>
        <xdr:cNvPr id="3433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6297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6710</xdr:row>
      <xdr:rowOff>0</xdr:rowOff>
    </xdr:from>
    <xdr:to>
      <xdr:col>0</xdr:col>
      <xdr:colOff>323850</xdr:colOff>
      <xdr:row>6711</xdr:row>
      <xdr:rowOff>95250</xdr:rowOff>
    </xdr:to>
    <xdr:pic>
      <xdr:nvPicPr>
        <xdr:cNvPr id="3433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6621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6712</xdr:row>
      <xdr:rowOff>0</xdr:rowOff>
    </xdr:from>
    <xdr:to>
      <xdr:col>0</xdr:col>
      <xdr:colOff>323850</xdr:colOff>
      <xdr:row>6713</xdr:row>
      <xdr:rowOff>95250</xdr:rowOff>
    </xdr:to>
    <xdr:pic>
      <xdr:nvPicPr>
        <xdr:cNvPr id="3433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6945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6714</xdr:row>
      <xdr:rowOff>0</xdr:rowOff>
    </xdr:from>
    <xdr:to>
      <xdr:col>0</xdr:col>
      <xdr:colOff>323850</xdr:colOff>
      <xdr:row>6715</xdr:row>
      <xdr:rowOff>95250</xdr:rowOff>
    </xdr:to>
    <xdr:pic>
      <xdr:nvPicPr>
        <xdr:cNvPr id="3433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7269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6716</xdr:row>
      <xdr:rowOff>0</xdr:rowOff>
    </xdr:from>
    <xdr:to>
      <xdr:col>0</xdr:col>
      <xdr:colOff>323850</xdr:colOff>
      <xdr:row>6717</xdr:row>
      <xdr:rowOff>95250</xdr:rowOff>
    </xdr:to>
    <xdr:pic>
      <xdr:nvPicPr>
        <xdr:cNvPr id="34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7593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6718</xdr:row>
      <xdr:rowOff>0</xdr:rowOff>
    </xdr:from>
    <xdr:to>
      <xdr:col>0</xdr:col>
      <xdr:colOff>323850</xdr:colOff>
      <xdr:row>6719</xdr:row>
      <xdr:rowOff>95250</xdr:rowOff>
    </xdr:to>
    <xdr:pic>
      <xdr:nvPicPr>
        <xdr:cNvPr id="3433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7916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6720</xdr:row>
      <xdr:rowOff>0</xdr:rowOff>
    </xdr:from>
    <xdr:to>
      <xdr:col>0</xdr:col>
      <xdr:colOff>323850</xdr:colOff>
      <xdr:row>6721</xdr:row>
      <xdr:rowOff>95250</xdr:rowOff>
    </xdr:to>
    <xdr:pic>
      <xdr:nvPicPr>
        <xdr:cNvPr id="343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8240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6722</xdr:row>
      <xdr:rowOff>0</xdr:rowOff>
    </xdr:from>
    <xdr:to>
      <xdr:col>0</xdr:col>
      <xdr:colOff>323850</xdr:colOff>
      <xdr:row>6723</xdr:row>
      <xdr:rowOff>95250</xdr:rowOff>
    </xdr:to>
    <xdr:pic>
      <xdr:nvPicPr>
        <xdr:cNvPr id="3433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88564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6735</xdr:row>
      <xdr:rowOff>0</xdr:rowOff>
    </xdr:from>
    <xdr:to>
      <xdr:col>0</xdr:col>
      <xdr:colOff>323850</xdr:colOff>
      <xdr:row>6736</xdr:row>
      <xdr:rowOff>95250</xdr:rowOff>
    </xdr:to>
    <xdr:pic>
      <xdr:nvPicPr>
        <xdr:cNvPr id="3433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0669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6737</xdr:row>
      <xdr:rowOff>0</xdr:rowOff>
    </xdr:from>
    <xdr:to>
      <xdr:col>0</xdr:col>
      <xdr:colOff>323850</xdr:colOff>
      <xdr:row>6738</xdr:row>
      <xdr:rowOff>95250</xdr:rowOff>
    </xdr:to>
    <xdr:pic>
      <xdr:nvPicPr>
        <xdr:cNvPr id="3433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0993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6739</xdr:row>
      <xdr:rowOff>0</xdr:rowOff>
    </xdr:from>
    <xdr:to>
      <xdr:col>0</xdr:col>
      <xdr:colOff>323850</xdr:colOff>
      <xdr:row>6740</xdr:row>
      <xdr:rowOff>95250</xdr:rowOff>
    </xdr:to>
    <xdr:pic>
      <xdr:nvPicPr>
        <xdr:cNvPr id="3433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1317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6741</xdr:row>
      <xdr:rowOff>0</xdr:rowOff>
    </xdr:from>
    <xdr:to>
      <xdr:col>0</xdr:col>
      <xdr:colOff>323850</xdr:colOff>
      <xdr:row>6742</xdr:row>
      <xdr:rowOff>95250</xdr:rowOff>
    </xdr:to>
    <xdr:pic>
      <xdr:nvPicPr>
        <xdr:cNvPr id="34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1641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6754</xdr:row>
      <xdr:rowOff>0</xdr:rowOff>
    </xdr:from>
    <xdr:to>
      <xdr:col>0</xdr:col>
      <xdr:colOff>323850</xdr:colOff>
      <xdr:row>6755</xdr:row>
      <xdr:rowOff>95250</xdr:rowOff>
    </xdr:to>
    <xdr:pic>
      <xdr:nvPicPr>
        <xdr:cNvPr id="3433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3746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6756</xdr:row>
      <xdr:rowOff>0</xdr:rowOff>
    </xdr:from>
    <xdr:to>
      <xdr:col>0</xdr:col>
      <xdr:colOff>323850</xdr:colOff>
      <xdr:row>6757</xdr:row>
      <xdr:rowOff>95250</xdr:rowOff>
    </xdr:to>
    <xdr:pic>
      <xdr:nvPicPr>
        <xdr:cNvPr id="3433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4070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6758</xdr:row>
      <xdr:rowOff>0</xdr:rowOff>
    </xdr:from>
    <xdr:to>
      <xdr:col>0</xdr:col>
      <xdr:colOff>323850</xdr:colOff>
      <xdr:row>6759</xdr:row>
      <xdr:rowOff>95250</xdr:rowOff>
    </xdr:to>
    <xdr:pic>
      <xdr:nvPicPr>
        <xdr:cNvPr id="3433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4393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6760</xdr:row>
      <xdr:rowOff>0</xdr:rowOff>
    </xdr:from>
    <xdr:to>
      <xdr:col>0</xdr:col>
      <xdr:colOff>323850</xdr:colOff>
      <xdr:row>6761</xdr:row>
      <xdr:rowOff>95250</xdr:rowOff>
    </xdr:to>
    <xdr:pic>
      <xdr:nvPicPr>
        <xdr:cNvPr id="3433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4717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6762</xdr:row>
      <xdr:rowOff>0</xdr:rowOff>
    </xdr:from>
    <xdr:to>
      <xdr:col>0</xdr:col>
      <xdr:colOff>323850</xdr:colOff>
      <xdr:row>6763</xdr:row>
      <xdr:rowOff>95250</xdr:rowOff>
    </xdr:to>
    <xdr:pic>
      <xdr:nvPicPr>
        <xdr:cNvPr id="3433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5041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6764</xdr:row>
      <xdr:rowOff>0</xdr:rowOff>
    </xdr:from>
    <xdr:to>
      <xdr:col>0</xdr:col>
      <xdr:colOff>323850</xdr:colOff>
      <xdr:row>6765</xdr:row>
      <xdr:rowOff>95250</xdr:rowOff>
    </xdr:to>
    <xdr:pic>
      <xdr:nvPicPr>
        <xdr:cNvPr id="3433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5365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6766</xdr:row>
      <xdr:rowOff>0</xdr:rowOff>
    </xdr:from>
    <xdr:to>
      <xdr:col>0</xdr:col>
      <xdr:colOff>323850</xdr:colOff>
      <xdr:row>6767</xdr:row>
      <xdr:rowOff>95250</xdr:rowOff>
    </xdr:to>
    <xdr:pic>
      <xdr:nvPicPr>
        <xdr:cNvPr id="3433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5689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6768</xdr:row>
      <xdr:rowOff>0</xdr:rowOff>
    </xdr:from>
    <xdr:to>
      <xdr:col>0</xdr:col>
      <xdr:colOff>323850</xdr:colOff>
      <xdr:row>6769</xdr:row>
      <xdr:rowOff>95250</xdr:rowOff>
    </xdr:to>
    <xdr:pic>
      <xdr:nvPicPr>
        <xdr:cNvPr id="3433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6013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6770</xdr:row>
      <xdr:rowOff>0</xdr:rowOff>
    </xdr:from>
    <xdr:to>
      <xdr:col>0</xdr:col>
      <xdr:colOff>323850</xdr:colOff>
      <xdr:row>6771</xdr:row>
      <xdr:rowOff>95250</xdr:rowOff>
    </xdr:to>
    <xdr:pic>
      <xdr:nvPicPr>
        <xdr:cNvPr id="3433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6337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6772</xdr:row>
      <xdr:rowOff>0</xdr:rowOff>
    </xdr:from>
    <xdr:to>
      <xdr:col>0</xdr:col>
      <xdr:colOff>323850</xdr:colOff>
      <xdr:row>6773</xdr:row>
      <xdr:rowOff>95250</xdr:rowOff>
    </xdr:to>
    <xdr:pic>
      <xdr:nvPicPr>
        <xdr:cNvPr id="3433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6660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6774</xdr:row>
      <xdr:rowOff>0</xdr:rowOff>
    </xdr:from>
    <xdr:to>
      <xdr:col>0</xdr:col>
      <xdr:colOff>323850</xdr:colOff>
      <xdr:row>6775</xdr:row>
      <xdr:rowOff>95250</xdr:rowOff>
    </xdr:to>
    <xdr:pic>
      <xdr:nvPicPr>
        <xdr:cNvPr id="3433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6984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6776</xdr:row>
      <xdr:rowOff>0</xdr:rowOff>
    </xdr:from>
    <xdr:to>
      <xdr:col>0</xdr:col>
      <xdr:colOff>323850</xdr:colOff>
      <xdr:row>6777</xdr:row>
      <xdr:rowOff>95250</xdr:rowOff>
    </xdr:to>
    <xdr:pic>
      <xdr:nvPicPr>
        <xdr:cNvPr id="3433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7308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6778</xdr:row>
      <xdr:rowOff>0</xdr:rowOff>
    </xdr:from>
    <xdr:to>
      <xdr:col>0</xdr:col>
      <xdr:colOff>323850</xdr:colOff>
      <xdr:row>6779</xdr:row>
      <xdr:rowOff>95250</xdr:rowOff>
    </xdr:to>
    <xdr:pic>
      <xdr:nvPicPr>
        <xdr:cNvPr id="3433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7632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6791</xdr:row>
      <xdr:rowOff>0</xdr:rowOff>
    </xdr:from>
    <xdr:to>
      <xdr:col>0</xdr:col>
      <xdr:colOff>323850</xdr:colOff>
      <xdr:row>6792</xdr:row>
      <xdr:rowOff>95250</xdr:rowOff>
    </xdr:to>
    <xdr:pic>
      <xdr:nvPicPr>
        <xdr:cNvPr id="3433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099737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6793</xdr:row>
      <xdr:rowOff>0</xdr:rowOff>
    </xdr:from>
    <xdr:to>
      <xdr:col>0</xdr:col>
      <xdr:colOff>323850</xdr:colOff>
      <xdr:row>6794</xdr:row>
      <xdr:rowOff>95250</xdr:rowOff>
    </xdr:to>
    <xdr:pic>
      <xdr:nvPicPr>
        <xdr:cNvPr id="3433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0061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6795</xdr:row>
      <xdr:rowOff>0</xdr:rowOff>
    </xdr:from>
    <xdr:to>
      <xdr:col>0</xdr:col>
      <xdr:colOff>323850</xdr:colOff>
      <xdr:row>6796</xdr:row>
      <xdr:rowOff>95250</xdr:rowOff>
    </xdr:to>
    <xdr:pic>
      <xdr:nvPicPr>
        <xdr:cNvPr id="3433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0385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6797</xdr:row>
      <xdr:rowOff>0</xdr:rowOff>
    </xdr:from>
    <xdr:to>
      <xdr:col>0</xdr:col>
      <xdr:colOff>323850</xdr:colOff>
      <xdr:row>6798</xdr:row>
      <xdr:rowOff>95250</xdr:rowOff>
    </xdr:to>
    <xdr:pic>
      <xdr:nvPicPr>
        <xdr:cNvPr id="343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0709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6799</xdr:row>
      <xdr:rowOff>0</xdr:rowOff>
    </xdr:from>
    <xdr:to>
      <xdr:col>0</xdr:col>
      <xdr:colOff>323850</xdr:colOff>
      <xdr:row>6800</xdr:row>
      <xdr:rowOff>95250</xdr:rowOff>
    </xdr:to>
    <xdr:pic>
      <xdr:nvPicPr>
        <xdr:cNvPr id="3433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1032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6801</xdr:row>
      <xdr:rowOff>0</xdr:rowOff>
    </xdr:from>
    <xdr:to>
      <xdr:col>0</xdr:col>
      <xdr:colOff>323850</xdr:colOff>
      <xdr:row>6802</xdr:row>
      <xdr:rowOff>95250</xdr:rowOff>
    </xdr:to>
    <xdr:pic>
      <xdr:nvPicPr>
        <xdr:cNvPr id="343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1356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6803</xdr:row>
      <xdr:rowOff>0</xdr:rowOff>
    </xdr:from>
    <xdr:to>
      <xdr:col>0</xdr:col>
      <xdr:colOff>323850</xdr:colOff>
      <xdr:row>6804</xdr:row>
      <xdr:rowOff>95250</xdr:rowOff>
    </xdr:to>
    <xdr:pic>
      <xdr:nvPicPr>
        <xdr:cNvPr id="3433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1680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6805</xdr:row>
      <xdr:rowOff>0</xdr:rowOff>
    </xdr:from>
    <xdr:to>
      <xdr:col>0</xdr:col>
      <xdr:colOff>323850</xdr:colOff>
      <xdr:row>6806</xdr:row>
      <xdr:rowOff>95250</xdr:rowOff>
    </xdr:to>
    <xdr:pic>
      <xdr:nvPicPr>
        <xdr:cNvPr id="3433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2004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6807</xdr:row>
      <xdr:rowOff>0</xdr:rowOff>
    </xdr:from>
    <xdr:to>
      <xdr:col>0</xdr:col>
      <xdr:colOff>323850</xdr:colOff>
      <xdr:row>6808</xdr:row>
      <xdr:rowOff>95250</xdr:rowOff>
    </xdr:to>
    <xdr:pic>
      <xdr:nvPicPr>
        <xdr:cNvPr id="3433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2328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6809</xdr:row>
      <xdr:rowOff>0</xdr:rowOff>
    </xdr:from>
    <xdr:to>
      <xdr:col>0</xdr:col>
      <xdr:colOff>323850</xdr:colOff>
      <xdr:row>6810</xdr:row>
      <xdr:rowOff>95250</xdr:rowOff>
    </xdr:to>
    <xdr:pic>
      <xdr:nvPicPr>
        <xdr:cNvPr id="3433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2652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6811</xdr:row>
      <xdr:rowOff>0</xdr:rowOff>
    </xdr:from>
    <xdr:to>
      <xdr:col>0</xdr:col>
      <xdr:colOff>323850</xdr:colOff>
      <xdr:row>6812</xdr:row>
      <xdr:rowOff>95250</xdr:rowOff>
    </xdr:to>
    <xdr:pic>
      <xdr:nvPicPr>
        <xdr:cNvPr id="3433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2975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6813</xdr:row>
      <xdr:rowOff>0</xdr:rowOff>
    </xdr:from>
    <xdr:to>
      <xdr:col>0</xdr:col>
      <xdr:colOff>323850</xdr:colOff>
      <xdr:row>6814</xdr:row>
      <xdr:rowOff>95250</xdr:rowOff>
    </xdr:to>
    <xdr:pic>
      <xdr:nvPicPr>
        <xdr:cNvPr id="3433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3299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6826</xdr:row>
      <xdr:rowOff>0</xdr:rowOff>
    </xdr:from>
    <xdr:to>
      <xdr:col>0</xdr:col>
      <xdr:colOff>323850</xdr:colOff>
      <xdr:row>6827</xdr:row>
      <xdr:rowOff>95250</xdr:rowOff>
    </xdr:to>
    <xdr:pic>
      <xdr:nvPicPr>
        <xdr:cNvPr id="3433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5404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6839</xdr:row>
      <xdr:rowOff>0</xdr:rowOff>
    </xdr:from>
    <xdr:to>
      <xdr:col>0</xdr:col>
      <xdr:colOff>323850</xdr:colOff>
      <xdr:row>6840</xdr:row>
      <xdr:rowOff>95250</xdr:rowOff>
    </xdr:to>
    <xdr:pic>
      <xdr:nvPicPr>
        <xdr:cNvPr id="3433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7509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6841</xdr:row>
      <xdr:rowOff>0</xdr:rowOff>
    </xdr:from>
    <xdr:to>
      <xdr:col>0</xdr:col>
      <xdr:colOff>323850</xdr:colOff>
      <xdr:row>6842</xdr:row>
      <xdr:rowOff>95250</xdr:rowOff>
    </xdr:to>
    <xdr:pic>
      <xdr:nvPicPr>
        <xdr:cNvPr id="3433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7833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6854</xdr:row>
      <xdr:rowOff>0</xdr:rowOff>
    </xdr:from>
    <xdr:to>
      <xdr:col>0</xdr:col>
      <xdr:colOff>323850</xdr:colOff>
      <xdr:row>6855</xdr:row>
      <xdr:rowOff>95250</xdr:rowOff>
    </xdr:to>
    <xdr:pic>
      <xdr:nvPicPr>
        <xdr:cNvPr id="3433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09938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6856</xdr:row>
      <xdr:rowOff>0</xdr:rowOff>
    </xdr:from>
    <xdr:to>
      <xdr:col>0</xdr:col>
      <xdr:colOff>323850</xdr:colOff>
      <xdr:row>6857</xdr:row>
      <xdr:rowOff>95250</xdr:rowOff>
    </xdr:to>
    <xdr:pic>
      <xdr:nvPicPr>
        <xdr:cNvPr id="3433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10262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6869</xdr:row>
      <xdr:rowOff>0</xdr:rowOff>
    </xdr:from>
    <xdr:to>
      <xdr:col>0</xdr:col>
      <xdr:colOff>323850</xdr:colOff>
      <xdr:row>6870</xdr:row>
      <xdr:rowOff>95250</xdr:rowOff>
    </xdr:to>
    <xdr:pic>
      <xdr:nvPicPr>
        <xdr:cNvPr id="3433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12367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6882</xdr:row>
      <xdr:rowOff>0</xdr:rowOff>
    </xdr:from>
    <xdr:to>
      <xdr:col>0</xdr:col>
      <xdr:colOff>323850</xdr:colOff>
      <xdr:row>6883</xdr:row>
      <xdr:rowOff>95250</xdr:rowOff>
    </xdr:to>
    <xdr:pic>
      <xdr:nvPicPr>
        <xdr:cNvPr id="3433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14472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6895</xdr:row>
      <xdr:rowOff>0</xdr:rowOff>
    </xdr:from>
    <xdr:to>
      <xdr:col>0</xdr:col>
      <xdr:colOff>323850</xdr:colOff>
      <xdr:row>6896</xdr:row>
      <xdr:rowOff>95250</xdr:rowOff>
    </xdr:to>
    <xdr:pic>
      <xdr:nvPicPr>
        <xdr:cNvPr id="3433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16577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6908</xdr:row>
      <xdr:rowOff>0</xdr:rowOff>
    </xdr:from>
    <xdr:to>
      <xdr:col>0</xdr:col>
      <xdr:colOff>323850</xdr:colOff>
      <xdr:row>6909</xdr:row>
      <xdr:rowOff>95250</xdr:rowOff>
    </xdr:to>
    <xdr:pic>
      <xdr:nvPicPr>
        <xdr:cNvPr id="3433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18682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6910</xdr:row>
      <xdr:rowOff>0</xdr:rowOff>
    </xdr:from>
    <xdr:to>
      <xdr:col>0</xdr:col>
      <xdr:colOff>323850</xdr:colOff>
      <xdr:row>6911</xdr:row>
      <xdr:rowOff>95250</xdr:rowOff>
    </xdr:to>
    <xdr:pic>
      <xdr:nvPicPr>
        <xdr:cNvPr id="3433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19006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6923</xdr:row>
      <xdr:rowOff>0</xdr:rowOff>
    </xdr:from>
    <xdr:to>
      <xdr:col>0</xdr:col>
      <xdr:colOff>323850</xdr:colOff>
      <xdr:row>6924</xdr:row>
      <xdr:rowOff>95250</xdr:rowOff>
    </xdr:to>
    <xdr:pic>
      <xdr:nvPicPr>
        <xdr:cNvPr id="3433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1111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6925</xdr:row>
      <xdr:rowOff>0</xdr:rowOff>
    </xdr:from>
    <xdr:to>
      <xdr:col>0</xdr:col>
      <xdr:colOff>323850</xdr:colOff>
      <xdr:row>6926</xdr:row>
      <xdr:rowOff>95250</xdr:rowOff>
    </xdr:to>
    <xdr:pic>
      <xdr:nvPicPr>
        <xdr:cNvPr id="3433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1435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6927</xdr:row>
      <xdr:rowOff>0</xdr:rowOff>
    </xdr:from>
    <xdr:to>
      <xdr:col>0</xdr:col>
      <xdr:colOff>323850</xdr:colOff>
      <xdr:row>6928</xdr:row>
      <xdr:rowOff>95250</xdr:rowOff>
    </xdr:to>
    <xdr:pic>
      <xdr:nvPicPr>
        <xdr:cNvPr id="3433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1759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6929</xdr:row>
      <xdr:rowOff>0</xdr:rowOff>
    </xdr:from>
    <xdr:to>
      <xdr:col>0</xdr:col>
      <xdr:colOff>323850</xdr:colOff>
      <xdr:row>6930</xdr:row>
      <xdr:rowOff>95250</xdr:rowOff>
    </xdr:to>
    <xdr:pic>
      <xdr:nvPicPr>
        <xdr:cNvPr id="3433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2083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6931</xdr:row>
      <xdr:rowOff>0</xdr:rowOff>
    </xdr:from>
    <xdr:to>
      <xdr:col>0</xdr:col>
      <xdr:colOff>323850</xdr:colOff>
      <xdr:row>6932</xdr:row>
      <xdr:rowOff>95250</xdr:rowOff>
    </xdr:to>
    <xdr:pic>
      <xdr:nvPicPr>
        <xdr:cNvPr id="3433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2406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6933</xdr:row>
      <xdr:rowOff>0</xdr:rowOff>
    </xdr:from>
    <xdr:to>
      <xdr:col>0</xdr:col>
      <xdr:colOff>323850</xdr:colOff>
      <xdr:row>6934</xdr:row>
      <xdr:rowOff>95250</xdr:rowOff>
    </xdr:to>
    <xdr:pic>
      <xdr:nvPicPr>
        <xdr:cNvPr id="343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2730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6935</xdr:row>
      <xdr:rowOff>0</xdr:rowOff>
    </xdr:from>
    <xdr:to>
      <xdr:col>0</xdr:col>
      <xdr:colOff>323850</xdr:colOff>
      <xdr:row>6936</xdr:row>
      <xdr:rowOff>95250</xdr:rowOff>
    </xdr:to>
    <xdr:pic>
      <xdr:nvPicPr>
        <xdr:cNvPr id="3433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3054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6937</xdr:row>
      <xdr:rowOff>0</xdr:rowOff>
    </xdr:from>
    <xdr:to>
      <xdr:col>0</xdr:col>
      <xdr:colOff>323850</xdr:colOff>
      <xdr:row>6938</xdr:row>
      <xdr:rowOff>95250</xdr:rowOff>
    </xdr:to>
    <xdr:pic>
      <xdr:nvPicPr>
        <xdr:cNvPr id="343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3378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6939</xdr:row>
      <xdr:rowOff>0</xdr:rowOff>
    </xdr:from>
    <xdr:to>
      <xdr:col>0</xdr:col>
      <xdr:colOff>323850</xdr:colOff>
      <xdr:row>6940</xdr:row>
      <xdr:rowOff>95250</xdr:rowOff>
    </xdr:to>
    <xdr:pic>
      <xdr:nvPicPr>
        <xdr:cNvPr id="3433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3702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6941</xdr:row>
      <xdr:rowOff>0</xdr:rowOff>
    </xdr:from>
    <xdr:to>
      <xdr:col>0</xdr:col>
      <xdr:colOff>323850</xdr:colOff>
      <xdr:row>6942</xdr:row>
      <xdr:rowOff>95250</xdr:rowOff>
    </xdr:to>
    <xdr:pic>
      <xdr:nvPicPr>
        <xdr:cNvPr id="3433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4026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6943</xdr:row>
      <xdr:rowOff>0</xdr:rowOff>
    </xdr:from>
    <xdr:to>
      <xdr:col>0</xdr:col>
      <xdr:colOff>323850</xdr:colOff>
      <xdr:row>6944</xdr:row>
      <xdr:rowOff>95250</xdr:rowOff>
    </xdr:to>
    <xdr:pic>
      <xdr:nvPicPr>
        <xdr:cNvPr id="3433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4350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6945</xdr:row>
      <xdr:rowOff>0</xdr:rowOff>
    </xdr:from>
    <xdr:to>
      <xdr:col>0</xdr:col>
      <xdr:colOff>323850</xdr:colOff>
      <xdr:row>6946</xdr:row>
      <xdr:rowOff>95250</xdr:rowOff>
    </xdr:to>
    <xdr:pic>
      <xdr:nvPicPr>
        <xdr:cNvPr id="3433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4673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6947</xdr:row>
      <xdr:rowOff>0</xdr:rowOff>
    </xdr:from>
    <xdr:to>
      <xdr:col>0</xdr:col>
      <xdr:colOff>323850</xdr:colOff>
      <xdr:row>6948</xdr:row>
      <xdr:rowOff>95250</xdr:rowOff>
    </xdr:to>
    <xdr:pic>
      <xdr:nvPicPr>
        <xdr:cNvPr id="3433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4997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6949</xdr:row>
      <xdr:rowOff>0</xdr:rowOff>
    </xdr:from>
    <xdr:to>
      <xdr:col>0</xdr:col>
      <xdr:colOff>323850</xdr:colOff>
      <xdr:row>6950</xdr:row>
      <xdr:rowOff>95250</xdr:rowOff>
    </xdr:to>
    <xdr:pic>
      <xdr:nvPicPr>
        <xdr:cNvPr id="3433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5321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6951</xdr:row>
      <xdr:rowOff>0</xdr:rowOff>
    </xdr:from>
    <xdr:to>
      <xdr:col>0</xdr:col>
      <xdr:colOff>323850</xdr:colOff>
      <xdr:row>6952</xdr:row>
      <xdr:rowOff>95250</xdr:rowOff>
    </xdr:to>
    <xdr:pic>
      <xdr:nvPicPr>
        <xdr:cNvPr id="3433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5645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6953</xdr:row>
      <xdr:rowOff>0</xdr:rowOff>
    </xdr:from>
    <xdr:to>
      <xdr:col>0</xdr:col>
      <xdr:colOff>323850</xdr:colOff>
      <xdr:row>6954</xdr:row>
      <xdr:rowOff>95250</xdr:rowOff>
    </xdr:to>
    <xdr:pic>
      <xdr:nvPicPr>
        <xdr:cNvPr id="3433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5969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6955</xdr:row>
      <xdr:rowOff>0</xdr:rowOff>
    </xdr:from>
    <xdr:to>
      <xdr:col>0</xdr:col>
      <xdr:colOff>323850</xdr:colOff>
      <xdr:row>6956</xdr:row>
      <xdr:rowOff>95250</xdr:rowOff>
    </xdr:to>
    <xdr:pic>
      <xdr:nvPicPr>
        <xdr:cNvPr id="3433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6293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6957</xdr:row>
      <xdr:rowOff>0</xdr:rowOff>
    </xdr:from>
    <xdr:to>
      <xdr:col>0</xdr:col>
      <xdr:colOff>323850</xdr:colOff>
      <xdr:row>6958</xdr:row>
      <xdr:rowOff>95250</xdr:rowOff>
    </xdr:to>
    <xdr:pic>
      <xdr:nvPicPr>
        <xdr:cNvPr id="3433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6617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6959</xdr:row>
      <xdr:rowOff>0</xdr:rowOff>
    </xdr:from>
    <xdr:to>
      <xdr:col>0</xdr:col>
      <xdr:colOff>323850</xdr:colOff>
      <xdr:row>6960</xdr:row>
      <xdr:rowOff>95250</xdr:rowOff>
    </xdr:to>
    <xdr:pic>
      <xdr:nvPicPr>
        <xdr:cNvPr id="3433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6940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6961</xdr:row>
      <xdr:rowOff>0</xdr:rowOff>
    </xdr:from>
    <xdr:to>
      <xdr:col>0</xdr:col>
      <xdr:colOff>323850</xdr:colOff>
      <xdr:row>6962</xdr:row>
      <xdr:rowOff>95250</xdr:rowOff>
    </xdr:to>
    <xdr:pic>
      <xdr:nvPicPr>
        <xdr:cNvPr id="3433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7264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6963</xdr:row>
      <xdr:rowOff>0</xdr:rowOff>
    </xdr:from>
    <xdr:to>
      <xdr:col>0</xdr:col>
      <xdr:colOff>323850</xdr:colOff>
      <xdr:row>6964</xdr:row>
      <xdr:rowOff>95250</xdr:rowOff>
    </xdr:to>
    <xdr:pic>
      <xdr:nvPicPr>
        <xdr:cNvPr id="3433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7588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6965</xdr:row>
      <xdr:rowOff>0</xdr:rowOff>
    </xdr:from>
    <xdr:to>
      <xdr:col>0</xdr:col>
      <xdr:colOff>323850</xdr:colOff>
      <xdr:row>6966</xdr:row>
      <xdr:rowOff>95250</xdr:rowOff>
    </xdr:to>
    <xdr:pic>
      <xdr:nvPicPr>
        <xdr:cNvPr id="3433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7912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6967</xdr:row>
      <xdr:rowOff>0</xdr:rowOff>
    </xdr:from>
    <xdr:to>
      <xdr:col>0</xdr:col>
      <xdr:colOff>323850</xdr:colOff>
      <xdr:row>6968</xdr:row>
      <xdr:rowOff>95250</xdr:rowOff>
    </xdr:to>
    <xdr:pic>
      <xdr:nvPicPr>
        <xdr:cNvPr id="3433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8236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6969</xdr:row>
      <xdr:rowOff>0</xdr:rowOff>
    </xdr:from>
    <xdr:to>
      <xdr:col>0</xdr:col>
      <xdr:colOff>323850</xdr:colOff>
      <xdr:row>6970</xdr:row>
      <xdr:rowOff>95250</xdr:rowOff>
    </xdr:to>
    <xdr:pic>
      <xdr:nvPicPr>
        <xdr:cNvPr id="3433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8560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6971</xdr:row>
      <xdr:rowOff>0</xdr:rowOff>
    </xdr:from>
    <xdr:to>
      <xdr:col>0</xdr:col>
      <xdr:colOff>323850</xdr:colOff>
      <xdr:row>6972</xdr:row>
      <xdr:rowOff>95250</xdr:rowOff>
    </xdr:to>
    <xdr:pic>
      <xdr:nvPicPr>
        <xdr:cNvPr id="3433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8883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6973</xdr:row>
      <xdr:rowOff>0</xdr:rowOff>
    </xdr:from>
    <xdr:to>
      <xdr:col>0</xdr:col>
      <xdr:colOff>323850</xdr:colOff>
      <xdr:row>6974</xdr:row>
      <xdr:rowOff>95250</xdr:rowOff>
    </xdr:to>
    <xdr:pic>
      <xdr:nvPicPr>
        <xdr:cNvPr id="3433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9207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6975</xdr:row>
      <xdr:rowOff>0</xdr:rowOff>
    </xdr:from>
    <xdr:to>
      <xdr:col>0</xdr:col>
      <xdr:colOff>323850</xdr:colOff>
      <xdr:row>6976</xdr:row>
      <xdr:rowOff>95250</xdr:rowOff>
    </xdr:to>
    <xdr:pic>
      <xdr:nvPicPr>
        <xdr:cNvPr id="3433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9531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6977</xdr:row>
      <xdr:rowOff>0</xdr:rowOff>
    </xdr:from>
    <xdr:to>
      <xdr:col>0</xdr:col>
      <xdr:colOff>323850</xdr:colOff>
      <xdr:row>6978</xdr:row>
      <xdr:rowOff>95250</xdr:rowOff>
    </xdr:to>
    <xdr:pic>
      <xdr:nvPicPr>
        <xdr:cNvPr id="3433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29855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6979</xdr:row>
      <xdr:rowOff>0</xdr:rowOff>
    </xdr:from>
    <xdr:to>
      <xdr:col>0</xdr:col>
      <xdr:colOff>323850</xdr:colOff>
      <xdr:row>6980</xdr:row>
      <xdr:rowOff>95250</xdr:rowOff>
    </xdr:to>
    <xdr:pic>
      <xdr:nvPicPr>
        <xdr:cNvPr id="3433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30179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6981</xdr:row>
      <xdr:rowOff>0</xdr:rowOff>
    </xdr:from>
    <xdr:to>
      <xdr:col>0</xdr:col>
      <xdr:colOff>323850</xdr:colOff>
      <xdr:row>6982</xdr:row>
      <xdr:rowOff>95250</xdr:rowOff>
    </xdr:to>
    <xdr:pic>
      <xdr:nvPicPr>
        <xdr:cNvPr id="343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30503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6983</xdr:row>
      <xdr:rowOff>0</xdr:rowOff>
    </xdr:from>
    <xdr:to>
      <xdr:col>0</xdr:col>
      <xdr:colOff>323850</xdr:colOff>
      <xdr:row>6984</xdr:row>
      <xdr:rowOff>95250</xdr:rowOff>
    </xdr:to>
    <xdr:pic>
      <xdr:nvPicPr>
        <xdr:cNvPr id="3433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30827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6985</xdr:row>
      <xdr:rowOff>0</xdr:rowOff>
    </xdr:from>
    <xdr:to>
      <xdr:col>0</xdr:col>
      <xdr:colOff>323850</xdr:colOff>
      <xdr:row>6986</xdr:row>
      <xdr:rowOff>95250</xdr:rowOff>
    </xdr:to>
    <xdr:pic>
      <xdr:nvPicPr>
        <xdr:cNvPr id="343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31150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6998</xdr:row>
      <xdr:rowOff>0</xdr:rowOff>
    </xdr:from>
    <xdr:to>
      <xdr:col>0</xdr:col>
      <xdr:colOff>323850</xdr:colOff>
      <xdr:row>6999</xdr:row>
      <xdr:rowOff>95250</xdr:rowOff>
    </xdr:to>
    <xdr:pic>
      <xdr:nvPicPr>
        <xdr:cNvPr id="3433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33255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7000</xdr:row>
      <xdr:rowOff>0</xdr:rowOff>
    </xdr:from>
    <xdr:to>
      <xdr:col>0</xdr:col>
      <xdr:colOff>323850</xdr:colOff>
      <xdr:row>7001</xdr:row>
      <xdr:rowOff>95250</xdr:rowOff>
    </xdr:to>
    <xdr:pic>
      <xdr:nvPicPr>
        <xdr:cNvPr id="3433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33579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7013</xdr:row>
      <xdr:rowOff>0</xdr:rowOff>
    </xdr:from>
    <xdr:to>
      <xdr:col>0</xdr:col>
      <xdr:colOff>323850</xdr:colOff>
      <xdr:row>7014</xdr:row>
      <xdr:rowOff>95250</xdr:rowOff>
    </xdr:to>
    <xdr:pic>
      <xdr:nvPicPr>
        <xdr:cNvPr id="3433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35684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7015</xdr:row>
      <xdr:rowOff>0</xdr:rowOff>
    </xdr:from>
    <xdr:to>
      <xdr:col>0</xdr:col>
      <xdr:colOff>323850</xdr:colOff>
      <xdr:row>7016</xdr:row>
      <xdr:rowOff>95250</xdr:rowOff>
    </xdr:to>
    <xdr:pic>
      <xdr:nvPicPr>
        <xdr:cNvPr id="3433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36008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7028</xdr:row>
      <xdr:rowOff>0</xdr:rowOff>
    </xdr:from>
    <xdr:to>
      <xdr:col>0</xdr:col>
      <xdr:colOff>323850</xdr:colOff>
      <xdr:row>7029</xdr:row>
      <xdr:rowOff>95250</xdr:rowOff>
    </xdr:to>
    <xdr:pic>
      <xdr:nvPicPr>
        <xdr:cNvPr id="3433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38113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7041</xdr:row>
      <xdr:rowOff>0</xdr:rowOff>
    </xdr:from>
    <xdr:to>
      <xdr:col>0</xdr:col>
      <xdr:colOff>323850</xdr:colOff>
      <xdr:row>7042</xdr:row>
      <xdr:rowOff>95250</xdr:rowOff>
    </xdr:to>
    <xdr:pic>
      <xdr:nvPicPr>
        <xdr:cNvPr id="3433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0218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7043</xdr:row>
      <xdr:rowOff>0</xdr:rowOff>
    </xdr:from>
    <xdr:to>
      <xdr:col>0</xdr:col>
      <xdr:colOff>323850</xdr:colOff>
      <xdr:row>7044</xdr:row>
      <xdr:rowOff>95250</xdr:rowOff>
    </xdr:to>
    <xdr:pic>
      <xdr:nvPicPr>
        <xdr:cNvPr id="3433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0542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7045</xdr:row>
      <xdr:rowOff>0</xdr:rowOff>
    </xdr:from>
    <xdr:to>
      <xdr:col>0</xdr:col>
      <xdr:colOff>323850</xdr:colOff>
      <xdr:row>7046</xdr:row>
      <xdr:rowOff>95250</xdr:rowOff>
    </xdr:to>
    <xdr:pic>
      <xdr:nvPicPr>
        <xdr:cNvPr id="3433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0866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7047</xdr:row>
      <xdr:rowOff>0</xdr:rowOff>
    </xdr:from>
    <xdr:to>
      <xdr:col>0</xdr:col>
      <xdr:colOff>323850</xdr:colOff>
      <xdr:row>7048</xdr:row>
      <xdr:rowOff>95250</xdr:rowOff>
    </xdr:to>
    <xdr:pic>
      <xdr:nvPicPr>
        <xdr:cNvPr id="3433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1190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7049</xdr:row>
      <xdr:rowOff>0</xdr:rowOff>
    </xdr:from>
    <xdr:to>
      <xdr:col>0</xdr:col>
      <xdr:colOff>323850</xdr:colOff>
      <xdr:row>7050</xdr:row>
      <xdr:rowOff>95250</xdr:rowOff>
    </xdr:to>
    <xdr:pic>
      <xdr:nvPicPr>
        <xdr:cNvPr id="3433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1514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7051</xdr:row>
      <xdr:rowOff>0</xdr:rowOff>
    </xdr:from>
    <xdr:to>
      <xdr:col>0</xdr:col>
      <xdr:colOff>323850</xdr:colOff>
      <xdr:row>7052</xdr:row>
      <xdr:rowOff>95250</xdr:rowOff>
    </xdr:to>
    <xdr:pic>
      <xdr:nvPicPr>
        <xdr:cNvPr id="3433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1837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7064</xdr:row>
      <xdr:rowOff>0</xdr:rowOff>
    </xdr:from>
    <xdr:to>
      <xdr:col>0</xdr:col>
      <xdr:colOff>323850</xdr:colOff>
      <xdr:row>7065</xdr:row>
      <xdr:rowOff>95250</xdr:rowOff>
    </xdr:to>
    <xdr:pic>
      <xdr:nvPicPr>
        <xdr:cNvPr id="3433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3942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7077</xdr:row>
      <xdr:rowOff>0</xdr:rowOff>
    </xdr:from>
    <xdr:to>
      <xdr:col>0</xdr:col>
      <xdr:colOff>323850</xdr:colOff>
      <xdr:row>7078</xdr:row>
      <xdr:rowOff>95250</xdr:rowOff>
    </xdr:to>
    <xdr:pic>
      <xdr:nvPicPr>
        <xdr:cNvPr id="3434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6048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7079</xdr:row>
      <xdr:rowOff>0</xdr:rowOff>
    </xdr:from>
    <xdr:to>
      <xdr:col>0</xdr:col>
      <xdr:colOff>323850</xdr:colOff>
      <xdr:row>7080</xdr:row>
      <xdr:rowOff>95250</xdr:rowOff>
    </xdr:to>
    <xdr:pic>
      <xdr:nvPicPr>
        <xdr:cNvPr id="3434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6371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7081</xdr:row>
      <xdr:rowOff>0</xdr:rowOff>
    </xdr:from>
    <xdr:to>
      <xdr:col>0</xdr:col>
      <xdr:colOff>323850</xdr:colOff>
      <xdr:row>7082</xdr:row>
      <xdr:rowOff>95250</xdr:rowOff>
    </xdr:to>
    <xdr:pic>
      <xdr:nvPicPr>
        <xdr:cNvPr id="3434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6695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7083</xdr:row>
      <xdr:rowOff>0</xdr:rowOff>
    </xdr:from>
    <xdr:to>
      <xdr:col>0</xdr:col>
      <xdr:colOff>323850</xdr:colOff>
      <xdr:row>7084</xdr:row>
      <xdr:rowOff>95250</xdr:rowOff>
    </xdr:to>
    <xdr:pic>
      <xdr:nvPicPr>
        <xdr:cNvPr id="3434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7019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7085</xdr:row>
      <xdr:rowOff>0</xdr:rowOff>
    </xdr:from>
    <xdr:to>
      <xdr:col>0</xdr:col>
      <xdr:colOff>323850</xdr:colOff>
      <xdr:row>7086</xdr:row>
      <xdr:rowOff>95250</xdr:rowOff>
    </xdr:to>
    <xdr:pic>
      <xdr:nvPicPr>
        <xdr:cNvPr id="3434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7343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7087</xdr:row>
      <xdr:rowOff>0</xdr:rowOff>
    </xdr:from>
    <xdr:to>
      <xdr:col>0</xdr:col>
      <xdr:colOff>323850</xdr:colOff>
      <xdr:row>7088</xdr:row>
      <xdr:rowOff>95250</xdr:rowOff>
    </xdr:to>
    <xdr:pic>
      <xdr:nvPicPr>
        <xdr:cNvPr id="3434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7667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7089</xdr:row>
      <xdr:rowOff>0</xdr:rowOff>
    </xdr:from>
    <xdr:to>
      <xdr:col>0</xdr:col>
      <xdr:colOff>323850</xdr:colOff>
      <xdr:row>7090</xdr:row>
      <xdr:rowOff>95250</xdr:rowOff>
    </xdr:to>
    <xdr:pic>
      <xdr:nvPicPr>
        <xdr:cNvPr id="3434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7991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7091</xdr:row>
      <xdr:rowOff>0</xdr:rowOff>
    </xdr:from>
    <xdr:to>
      <xdr:col>0</xdr:col>
      <xdr:colOff>323850</xdr:colOff>
      <xdr:row>7092</xdr:row>
      <xdr:rowOff>95250</xdr:rowOff>
    </xdr:to>
    <xdr:pic>
      <xdr:nvPicPr>
        <xdr:cNvPr id="3434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8314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7093</xdr:row>
      <xdr:rowOff>0</xdr:rowOff>
    </xdr:from>
    <xdr:to>
      <xdr:col>0</xdr:col>
      <xdr:colOff>323850</xdr:colOff>
      <xdr:row>7094</xdr:row>
      <xdr:rowOff>95250</xdr:rowOff>
    </xdr:to>
    <xdr:pic>
      <xdr:nvPicPr>
        <xdr:cNvPr id="3434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8638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7095</xdr:row>
      <xdr:rowOff>0</xdr:rowOff>
    </xdr:from>
    <xdr:to>
      <xdr:col>0</xdr:col>
      <xdr:colOff>323850</xdr:colOff>
      <xdr:row>7096</xdr:row>
      <xdr:rowOff>95250</xdr:rowOff>
    </xdr:to>
    <xdr:pic>
      <xdr:nvPicPr>
        <xdr:cNvPr id="343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8962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7097</xdr:row>
      <xdr:rowOff>0</xdr:rowOff>
    </xdr:from>
    <xdr:to>
      <xdr:col>0</xdr:col>
      <xdr:colOff>323850</xdr:colOff>
      <xdr:row>7098</xdr:row>
      <xdr:rowOff>95250</xdr:rowOff>
    </xdr:to>
    <xdr:pic>
      <xdr:nvPicPr>
        <xdr:cNvPr id="343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9286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7110</xdr:row>
      <xdr:rowOff>0</xdr:rowOff>
    </xdr:from>
    <xdr:to>
      <xdr:col>0</xdr:col>
      <xdr:colOff>323850</xdr:colOff>
      <xdr:row>7111</xdr:row>
      <xdr:rowOff>95250</xdr:rowOff>
    </xdr:to>
    <xdr:pic>
      <xdr:nvPicPr>
        <xdr:cNvPr id="343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1391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7112</xdr:row>
      <xdr:rowOff>0</xdr:rowOff>
    </xdr:from>
    <xdr:to>
      <xdr:col>0</xdr:col>
      <xdr:colOff>323850</xdr:colOff>
      <xdr:row>7113</xdr:row>
      <xdr:rowOff>95250</xdr:rowOff>
    </xdr:to>
    <xdr:pic>
      <xdr:nvPicPr>
        <xdr:cNvPr id="3434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1715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7114</xdr:row>
      <xdr:rowOff>0</xdr:rowOff>
    </xdr:from>
    <xdr:to>
      <xdr:col>0</xdr:col>
      <xdr:colOff>323850</xdr:colOff>
      <xdr:row>7115</xdr:row>
      <xdr:rowOff>95250</xdr:rowOff>
    </xdr:to>
    <xdr:pic>
      <xdr:nvPicPr>
        <xdr:cNvPr id="3434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2039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7116</xdr:row>
      <xdr:rowOff>0</xdr:rowOff>
    </xdr:from>
    <xdr:to>
      <xdr:col>0</xdr:col>
      <xdr:colOff>323850</xdr:colOff>
      <xdr:row>7117</xdr:row>
      <xdr:rowOff>95250</xdr:rowOff>
    </xdr:to>
    <xdr:pic>
      <xdr:nvPicPr>
        <xdr:cNvPr id="3434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2363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7118</xdr:row>
      <xdr:rowOff>0</xdr:rowOff>
    </xdr:from>
    <xdr:to>
      <xdr:col>0</xdr:col>
      <xdr:colOff>323850</xdr:colOff>
      <xdr:row>7119</xdr:row>
      <xdr:rowOff>95250</xdr:rowOff>
    </xdr:to>
    <xdr:pic>
      <xdr:nvPicPr>
        <xdr:cNvPr id="3434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2686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7120</xdr:row>
      <xdr:rowOff>0</xdr:rowOff>
    </xdr:from>
    <xdr:to>
      <xdr:col>0</xdr:col>
      <xdr:colOff>323850</xdr:colOff>
      <xdr:row>7121</xdr:row>
      <xdr:rowOff>95250</xdr:rowOff>
    </xdr:to>
    <xdr:pic>
      <xdr:nvPicPr>
        <xdr:cNvPr id="3434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3010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7122</xdr:row>
      <xdr:rowOff>0</xdr:rowOff>
    </xdr:from>
    <xdr:to>
      <xdr:col>0</xdr:col>
      <xdr:colOff>323850</xdr:colOff>
      <xdr:row>7123</xdr:row>
      <xdr:rowOff>95250</xdr:rowOff>
    </xdr:to>
    <xdr:pic>
      <xdr:nvPicPr>
        <xdr:cNvPr id="3434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3334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7124</xdr:row>
      <xdr:rowOff>0</xdr:rowOff>
    </xdr:from>
    <xdr:to>
      <xdr:col>0</xdr:col>
      <xdr:colOff>323850</xdr:colOff>
      <xdr:row>7125</xdr:row>
      <xdr:rowOff>95250</xdr:rowOff>
    </xdr:to>
    <xdr:pic>
      <xdr:nvPicPr>
        <xdr:cNvPr id="3434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3658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7126</xdr:row>
      <xdr:rowOff>0</xdr:rowOff>
    </xdr:from>
    <xdr:to>
      <xdr:col>0</xdr:col>
      <xdr:colOff>323850</xdr:colOff>
      <xdr:row>7127</xdr:row>
      <xdr:rowOff>95250</xdr:rowOff>
    </xdr:to>
    <xdr:pic>
      <xdr:nvPicPr>
        <xdr:cNvPr id="3434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3982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7128</xdr:row>
      <xdr:rowOff>0</xdr:rowOff>
    </xdr:from>
    <xdr:to>
      <xdr:col>0</xdr:col>
      <xdr:colOff>323850</xdr:colOff>
      <xdr:row>7129</xdr:row>
      <xdr:rowOff>95250</xdr:rowOff>
    </xdr:to>
    <xdr:pic>
      <xdr:nvPicPr>
        <xdr:cNvPr id="3434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4306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7130</xdr:row>
      <xdr:rowOff>0</xdr:rowOff>
    </xdr:from>
    <xdr:to>
      <xdr:col>0</xdr:col>
      <xdr:colOff>323850</xdr:colOff>
      <xdr:row>7131</xdr:row>
      <xdr:rowOff>95250</xdr:rowOff>
    </xdr:to>
    <xdr:pic>
      <xdr:nvPicPr>
        <xdr:cNvPr id="3434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4630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7132</xdr:row>
      <xdr:rowOff>0</xdr:rowOff>
    </xdr:from>
    <xdr:to>
      <xdr:col>0</xdr:col>
      <xdr:colOff>323850</xdr:colOff>
      <xdr:row>7133</xdr:row>
      <xdr:rowOff>95250</xdr:rowOff>
    </xdr:to>
    <xdr:pic>
      <xdr:nvPicPr>
        <xdr:cNvPr id="3434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4953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7145</xdr:row>
      <xdr:rowOff>0</xdr:rowOff>
    </xdr:from>
    <xdr:to>
      <xdr:col>0</xdr:col>
      <xdr:colOff>323850</xdr:colOff>
      <xdr:row>7146</xdr:row>
      <xdr:rowOff>95250</xdr:rowOff>
    </xdr:to>
    <xdr:pic>
      <xdr:nvPicPr>
        <xdr:cNvPr id="3434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7058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7147</xdr:row>
      <xdr:rowOff>0</xdr:rowOff>
    </xdr:from>
    <xdr:to>
      <xdr:col>0</xdr:col>
      <xdr:colOff>323850</xdr:colOff>
      <xdr:row>7148</xdr:row>
      <xdr:rowOff>95250</xdr:rowOff>
    </xdr:to>
    <xdr:pic>
      <xdr:nvPicPr>
        <xdr:cNvPr id="3434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7382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7149</xdr:row>
      <xdr:rowOff>0</xdr:rowOff>
    </xdr:from>
    <xdr:to>
      <xdr:col>0</xdr:col>
      <xdr:colOff>323850</xdr:colOff>
      <xdr:row>7150</xdr:row>
      <xdr:rowOff>95250</xdr:rowOff>
    </xdr:to>
    <xdr:pic>
      <xdr:nvPicPr>
        <xdr:cNvPr id="3434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7706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7151</xdr:row>
      <xdr:rowOff>0</xdr:rowOff>
    </xdr:from>
    <xdr:to>
      <xdr:col>0</xdr:col>
      <xdr:colOff>323850</xdr:colOff>
      <xdr:row>7152</xdr:row>
      <xdr:rowOff>95250</xdr:rowOff>
    </xdr:to>
    <xdr:pic>
      <xdr:nvPicPr>
        <xdr:cNvPr id="3434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8030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7153</xdr:row>
      <xdr:rowOff>0</xdr:rowOff>
    </xdr:from>
    <xdr:to>
      <xdr:col>0</xdr:col>
      <xdr:colOff>323850</xdr:colOff>
      <xdr:row>7154</xdr:row>
      <xdr:rowOff>95250</xdr:rowOff>
    </xdr:to>
    <xdr:pic>
      <xdr:nvPicPr>
        <xdr:cNvPr id="3434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8354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7155</xdr:row>
      <xdr:rowOff>0</xdr:rowOff>
    </xdr:from>
    <xdr:to>
      <xdr:col>0</xdr:col>
      <xdr:colOff>323850</xdr:colOff>
      <xdr:row>7156</xdr:row>
      <xdr:rowOff>95250</xdr:rowOff>
    </xdr:to>
    <xdr:pic>
      <xdr:nvPicPr>
        <xdr:cNvPr id="3434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8678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7157</xdr:row>
      <xdr:rowOff>0</xdr:rowOff>
    </xdr:from>
    <xdr:to>
      <xdr:col>0</xdr:col>
      <xdr:colOff>323850</xdr:colOff>
      <xdr:row>7158</xdr:row>
      <xdr:rowOff>95250</xdr:rowOff>
    </xdr:to>
    <xdr:pic>
      <xdr:nvPicPr>
        <xdr:cNvPr id="3434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9002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7159</xdr:row>
      <xdr:rowOff>0</xdr:rowOff>
    </xdr:from>
    <xdr:to>
      <xdr:col>0</xdr:col>
      <xdr:colOff>323850</xdr:colOff>
      <xdr:row>7160</xdr:row>
      <xdr:rowOff>95250</xdr:rowOff>
    </xdr:to>
    <xdr:pic>
      <xdr:nvPicPr>
        <xdr:cNvPr id="3434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9325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7161</xdr:row>
      <xdr:rowOff>0</xdr:rowOff>
    </xdr:from>
    <xdr:to>
      <xdr:col>0</xdr:col>
      <xdr:colOff>323850</xdr:colOff>
      <xdr:row>7162</xdr:row>
      <xdr:rowOff>95250</xdr:rowOff>
    </xdr:to>
    <xdr:pic>
      <xdr:nvPicPr>
        <xdr:cNvPr id="3434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9649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7163</xdr:row>
      <xdr:rowOff>0</xdr:rowOff>
    </xdr:from>
    <xdr:to>
      <xdr:col>0</xdr:col>
      <xdr:colOff>323850</xdr:colOff>
      <xdr:row>7164</xdr:row>
      <xdr:rowOff>95250</xdr:rowOff>
    </xdr:to>
    <xdr:pic>
      <xdr:nvPicPr>
        <xdr:cNvPr id="3434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9973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7165</xdr:row>
      <xdr:rowOff>0</xdr:rowOff>
    </xdr:from>
    <xdr:to>
      <xdr:col>0</xdr:col>
      <xdr:colOff>323850</xdr:colOff>
      <xdr:row>7166</xdr:row>
      <xdr:rowOff>95250</xdr:rowOff>
    </xdr:to>
    <xdr:pic>
      <xdr:nvPicPr>
        <xdr:cNvPr id="343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0297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7167</xdr:row>
      <xdr:rowOff>0</xdr:rowOff>
    </xdr:from>
    <xdr:to>
      <xdr:col>0</xdr:col>
      <xdr:colOff>323850</xdr:colOff>
      <xdr:row>7168</xdr:row>
      <xdr:rowOff>95250</xdr:rowOff>
    </xdr:to>
    <xdr:pic>
      <xdr:nvPicPr>
        <xdr:cNvPr id="3434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0621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7169</xdr:row>
      <xdr:rowOff>0</xdr:rowOff>
    </xdr:from>
    <xdr:to>
      <xdr:col>0</xdr:col>
      <xdr:colOff>323850</xdr:colOff>
      <xdr:row>7170</xdr:row>
      <xdr:rowOff>95250</xdr:rowOff>
    </xdr:to>
    <xdr:pic>
      <xdr:nvPicPr>
        <xdr:cNvPr id="3434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0945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7171</xdr:row>
      <xdr:rowOff>0</xdr:rowOff>
    </xdr:from>
    <xdr:to>
      <xdr:col>0</xdr:col>
      <xdr:colOff>323850</xdr:colOff>
      <xdr:row>7172</xdr:row>
      <xdr:rowOff>95250</xdr:rowOff>
    </xdr:to>
    <xdr:pic>
      <xdr:nvPicPr>
        <xdr:cNvPr id="3434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1268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7184</xdr:row>
      <xdr:rowOff>0</xdr:rowOff>
    </xdr:from>
    <xdr:to>
      <xdr:col>0</xdr:col>
      <xdr:colOff>323850</xdr:colOff>
      <xdr:row>7185</xdr:row>
      <xdr:rowOff>95250</xdr:rowOff>
    </xdr:to>
    <xdr:pic>
      <xdr:nvPicPr>
        <xdr:cNvPr id="3434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3373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7186</xdr:row>
      <xdr:rowOff>0</xdr:rowOff>
    </xdr:from>
    <xdr:to>
      <xdr:col>0</xdr:col>
      <xdr:colOff>323850</xdr:colOff>
      <xdr:row>7187</xdr:row>
      <xdr:rowOff>95250</xdr:rowOff>
    </xdr:to>
    <xdr:pic>
      <xdr:nvPicPr>
        <xdr:cNvPr id="3434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36978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7188</xdr:row>
      <xdr:rowOff>0</xdr:rowOff>
    </xdr:from>
    <xdr:to>
      <xdr:col>0</xdr:col>
      <xdr:colOff>323850</xdr:colOff>
      <xdr:row>7189</xdr:row>
      <xdr:rowOff>95250</xdr:rowOff>
    </xdr:to>
    <xdr:pic>
      <xdr:nvPicPr>
        <xdr:cNvPr id="3434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40216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7190</xdr:row>
      <xdr:rowOff>0</xdr:rowOff>
    </xdr:from>
    <xdr:to>
      <xdr:col>0</xdr:col>
      <xdr:colOff>323850</xdr:colOff>
      <xdr:row>7191</xdr:row>
      <xdr:rowOff>95250</xdr:rowOff>
    </xdr:to>
    <xdr:pic>
      <xdr:nvPicPr>
        <xdr:cNvPr id="3434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4345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7192</xdr:row>
      <xdr:rowOff>0</xdr:rowOff>
    </xdr:from>
    <xdr:to>
      <xdr:col>0</xdr:col>
      <xdr:colOff>323850</xdr:colOff>
      <xdr:row>7193</xdr:row>
      <xdr:rowOff>95250</xdr:rowOff>
    </xdr:to>
    <xdr:pic>
      <xdr:nvPicPr>
        <xdr:cNvPr id="3434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46693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7194</xdr:row>
      <xdr:rowOff>0</xdr:rowOff>
    </xdr:from>
    <xdr:to>
      <xdr:col>0</xdr:col>
      <xdr:colOff>323850</xdr:colOff>
      <xdr:row>7195</xdr:row>
      <xdr:rowOff>95250</xdr:rowOff>
    </xdr:to>
    <xdr:pic>
      <xdr:nvPicPr>
        <xdr:cNvPr id="3434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49932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7196</xdr:row>
      <xdr:rowOff>0</xdr:rowOff>
    </xdr:from>
    <xdr:to>
      <xdr:col>0</xdr:col>
      <xdr:colOff>323850</xdr:colOff>
      <xdr:row>7197</xdr:row>
      <xdr:rowOff>95250</xdr:rowOff>
    </xdr:to>
    <xdr:pic>
      <xdr:nvPicPr>
        <xdr:cNvPr id="3434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53170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7198</xdr:row>
      <xdr:rowOff>0</xdr:rowOff>
    </xdr:from>
    <xdr:to>
      <xdr:col>0</xdr:col>
      <xdr:colOff>323850</xdr:colOff>
      <xdr:row>7199</xdr:row>
      <xdr:rowOff>95250</xdr:rowOff>
    </xdr:to>
    <xdr:pic>
      <xdr:nvPicPr>
        <xdr:cNvPr id="3434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56409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7200</xdr:row>
      <xdr:rowOff>0</xdr:rowOff>
    </xdr:from>
    <xdr:to>
      <xdr:col>0</xdr:col>
      <xdr:colOff>323850</xdr:colOff>
      <xdr:row>7201</xdr:row>
      <xdr:rowOff>95250</xdr:rowOff>
    </xdr:to>
    <xdr:pic>
      <xdr:nvPicPr>
        <xdr:cNvPr id="3434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5964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7202</xdr:row>
      <xdr:rowOff>0</xdr:rowOff>
    </xdr:from>
    <xdr:to>
      <xdr:col>0</xdr:col>
      <xdr:colOff>323850</xdr:colOff>
      <xdr:row>7203</xdr:row>
      <xdr:rowOff>95250</xdr:rowOff>
    </xdr:to>
    <xdr:pic>
      <xdr:nvPicPr>
        <xdr:cNvPr id="3434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6288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7204</xdr:row>
      <xdr:rowOff>0</xdr:rowOff>
    </xdr:from>
    <xdr:to>
      <xdr:col>0</xdr:col>
      <xdr:colOff>323850</xdr:colOff>
      <xdr:row>7205</xdr:row>
      <xdr:rowOff>95250</xdr:rowOff>
    </xdr:to>
    <xdr:pic>
      <xdr:nvPicPr>
        <xdr:cNvPr id="3434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6612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7206</xdr:row>
      <xdr:rowOff>0</xdr:rowOff>
    </xdr:from>
    <xdr:to>
      <xdr:col>0</xdr:col>
      <xdr:colOff>323850</xdr:colOff>
      <xdr:row>7207</xdr:row>
      <xdr:rowOff>95250</xdr:rowOff>
    </xdr:to>
    <xdr:pic>
      <xdr:nvPicPr>
        <xdr:cNvPr id="3434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6936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7208</xdr:row>
      <xdr:rowOff>0</xdr:rowOff>
    </xdr:from>
    <xdr:to>
      <xdr:col>0</xdr:col>
      <xdr:colOff>323850</xdr:colOff>
      <xdr:row>7209</xdr:row>
      <xdr:rowOff>95250</xdr:rowOff>
    </xdr:to>
    <xdr:pic>
      <xdr:nvPicPr>
        <xdr:cNvPr id="3434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7260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7210</xdr:row>
      <xdr:rowOff>0</xdr:rowOff>
    </xdr:from>
    <xdr:to>
      <xdr:col>0</xdr:col>
      <xdr:colOff>323850</xdr:colOff>
      <xdr:row>7211</xdr:row>
      <xdr:rowOff>95250</xdr:rowOff>
    </xdr:to>
    <xdr:pic>
      <xdr:nvPicPr>
        <xdr:cNvPr id="3434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7584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7212</xdr:row>
      <xdr:rowOff>0</xdr:rowOff>
    </xdr:from>
    <xdr:to>
      <xdr:col>0</xdr:col>
      <xdr:colOff>323850</xdr:colOff>
      <xdr:row>7213</xdr:row>
      <xdr:rowOff>95250</xdr:rowOff>
    </xdr:to>
    <xdr:pic>
      <xdr:nvPicPr>
        <xdr:cNvPr id="3434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7907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7214</xdr:row>
      <xdr:rowOff>0</xdr:rowOff>
    </xdr:from>
    <xdr:to>
      <xdr:col>0</xdr:col>
      <xdr:colOff>323850</xdr:colOff>
      <xdr:row>7215</xdr:row>
      <xdr:rowOff>95250</xdr:rowOff>
    </xdr:to>
    <xdr:pic>
      <xdr:nvPicPr>
        <xdr:cNvPr id="3434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8231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7216</xdr:row>
      <xdr:rowOff>0</xdr:rowOff>
    </xdr:from>
    <xdr:to>
      <xdr:col>0</xdr:col>
      <xdr:colOff>323850</xdr:colOff>
      <xdr:row>7217</xdr:row>
      <xdr:rowOff>95250</xdr:rowOff>
    </xdr:to>
    <xdr:pic>
      <xdr:nvPicPr>
        <xdr:cNvPr id="3434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8555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7218</xdr:row>
      <xdr:rowOff>0</xdr:rowOff>
    </xdr:from>
    <xdr:to>
      <xdr:col>0</xdr:col>
      <xdr:colOff>323850</xdr:colOff>
      <xdr:row>7219</xdr:row>
      <xdr:rowOff>95250</xdr:rowOff>
    </xdr:to>
    <xdr:pic>
      <xdr:nvPicPr>
        <xdr:cNvPr id="3434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8879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7220</xdr:row>
      <xdr:rowOff>0</xdr:rowOff>
    </xdr:from>
    <xdr:to>
      <xdr:col>0</xdr:col>
      <xdr:colOff>323850</xdr:colOff>
      <xdr:row>7221</xdr:row>
      <xdr:rowOff>95250</xdr:rowOff>
    </xdr:to>
    <xdr:pic>
      <xdr:nvPicPr>
        <xdr:cNvPr id="3434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69203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7233</xdr:row>
      <xdr:rowOff>0</xdr:rowOff>
    </xdr:from>
    <xdr:to>
      <xdr:col>0</xdr:col>
      <xdr:colOff>323850</xdr:colOff>
      <xdr:row>7234</xdr:row>
      <xdr:rowOff>95250</xdr:rowOff>
    </xdr:to>
    <xdr:pic>
      <xdr:nvPicPr>
        <xdr:cNvPr id="3434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71308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7246</xdr:row>
      <xdr:rowOff>0</xdr:rowOff>
    </xdr:from>
    <xdr:to>
      <xdr:col>0</xdr:col>
      <xdr:colOff>323850</xdr:colOff>
      <xdr:row>7247</xdr:row>
      <xdr:rowOff>95250</xdr:rowOff>
    </xdr:to>
    <xdr:pic>
      <xdr:nvPicPr>
        <xdr:cNvPr id="3434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73413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7248</xdr:row>
      <xdr:rowOff>0</xdr:rowOff>
    </xdr:from>
    <xdr:to>
      <xdr:col>0</xdr:col>
      <xdr:colOff>323850</xdr:colOff>
      <xdr:row>7249</xdr:row>
      <xdr:rowOff>95250</xdr:rowOff>
    </xdr:to>
    <xdr:pic>
      <xdr:nvPicPr>
        <xdr:cNvPr id="3434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73737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7250</xdr:row>
      <xdr:rowOff>0</xdr:rowOff>
    </xdr:from>
    <xdr:to>
      <xdr:col>0</xdr:col>
      <xdr:colOff>323850</xdr:colOff>
      <xdr:row>7251</xdr:row>
      <xdr:rowOff>95250</xdr:rowOff>
    </xdr:to>
    <xdr:pic>
      <xdr:nvPicPr>
        <xdr:cNvPr id="3434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74061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7252</xdr:row>
      <xdr:rowOff>0</xdr:rowOff>
    </xdr:from>
    <xdr:to>
      <xdr:col>0</xdr:col>
      <xdr:colOff>323850</xdr:colOff>
      <xdr:row>7253</xdr:row>
      <xdr:rowOff>95250</xdr:rowOff>
    </xdr:to>
    <xdr:pic>
      <xdr:nvPicPr>
        <xdr:cNvPr id="3434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74384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7254</xdr:row>
      <xdr:rowOff>0</xdr:rowOff>
    </xdr:from>
    <xdr:to>
      <xdr:col>0</xdr:col>
      <xdr:colOff>323850</xdr:colOff>
      <xdr:row>7255</xdr:row>
      <xdr:rowOff>95250</xdr:rowOff>
    </xdr:to>
    <xdr:pic>
      <xdr:nvPicPr>
        <xdr:cNvPr id="3434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74708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7256</xdr:row>
      <xdr:rowOff>0</xdr:rowOff>
    </xdr:from>
    <xdr:to>
      <xdr:col>0</xdr:col>
      <xdr:colOff>323850</xdr:colOff>
      <xdr:row>7257</xdr:row>
      <xdr:rowOff>95250</xdr:rowOff>
    </xdr:to>
    <xdr:pic>
      <xdr:nvPicPr>
        <xdr:cNvPr id="3434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75032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7258</xdr:row>
      <xdr:rowOff>0</xdr:rowOff>
    </xdr:from>
    <xdr:to>
      <xdr:col>0</xdr:col>
      <xdr:colOff>323850</xdr:colOff>
      <xdr:row>7259</xdr:row>
      <xdr:rowOff>95250</xdr:rowOff>
    </xdr:to>
    <xdr:pic>
      <xdr:nvPicPr>
        <xdr:cNvPr id="3434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75356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7260</xdr:row>
      <xdr:rowOff>0</xdr:rowOff>
    </xdr:from>
    <xdr:to>
      <xdr:col>0</xdr:col>
      <xdr:colOff>323850</xdr:colOff>
      <xdr:row>7261</xdr:row>
      <xdr:rowOff>95250</xdr:rowOff>
    </xdr:to>
    <xdr:pic>
      <xdr:nvPicPr>
        <xdr:cNvPr id="3434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75680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7262</xdr:row>
      <xdr:rowOff>0</xdr:rowOff>
    </xdr:from>
    <xdr:to>
      <xdr:col>0</xdr:col>
      <xdr:colOff>323850</xdr:colOff>
      <xdr:row>7263</xdr:row>
      <xdr:rowOff>95250</xdr:rowOff>
    </xdr:to>
    <xdr:pic>
      <xdr:nvPicPr>
        <xdr:cNvPr id="3434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76004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7264</xdr:row>
      <xdr:rowOff>0</xdr:rowOff>
    </xdr:from>
    <xdr:to>
      <xdr:col>0</xdr:col>
      <xdr:colOff>323850</xdr:colOff>
      <xdr:row>7265</xdr:row>
      <xdr:rowOff>95250</xdr:rowOff>
    </xdr:to>
    <xdr:pic>
      <xdr:nvPicPr>
        <xdr:cNvPr id="3434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763279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7277</xdr:row>
      <xdr:rowOff>0</xdr:rowOff>
    </xdr:from>
    <xdr:to>
      <xdr:col>0</xdr:col>
      <xdr:colOff>323850</xdr:colOff>
      <xdr:row>7278</xdr:row>
      <xdr:rowOff>95250</xdr:rowOff>
    </xdr:to>
    <xdr:pic>
      <xdr:nvPicPr>
        <xdr:cNvPr id="3434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78433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7290</xdr:row>
      <xdr:rowOff>0</xdr:rowOff>
    </xdr:from>
    <xdr:to>
      <xdr:col>0</xdr:col>
      <xdr:colOff>323850</xdr:colOff>
      <xdr:row>7291</xdr:row>
      <xdr:rowOff>95250</xdr:rowOff>
    </xdr:to>
    <xdr:pic>
      <xdr:nvPicPr>
        <xdr:cNvPr id="3434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805380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7292</xdr:row>
      <xdr:rowOff>0</xdr:rowOff>
    </xdr:from>
    <xdr:to>
      <xdr:col>0</xdr:col>
      <xdr:colOff>323850</xdr:colOff>
      <xdr:row>7293</xdr:row>
      <xdr:rowOff>95250</xdr:rowOff>
    </xdr:to>
    <xdr:pic>
      <xdr:nvPicPr>
        <xdr:cNvPr id="3434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80861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7294</xdr:row>
      <xdr:rowOff>0</xdr:rowOff>
    </xdr:from>
    <xdr:to>
      <xdr:col>0</xdr:col>
      <xdr:colOff>323850</xdr:colOff>
      <xdr:row>7295</xdr:row>
      <xdr:rowOff>95250</xdr:rowOff>
    </xdr:to>
    <xdr:pic>
      <xdr:nvPicPr>
        <xdr:cNvPr id="3434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81185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7296</xdr:row>
      <xdr:rowOff>0</xdr:rowOff>
    </xdr:from>
    <xdr:to>
      <xdr:col>0</xdr:col>
      <xdr:colOff>323850</xdr:colOff>
      <xdr:row>7297</xdr:row>
      <xdr:rowOff>95250</xdr:rowOff>
    </xdr:to>
    <xdr:pic>
      <xdr:nvPicPr>
        <xdr:cNvPr id="3434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815095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7298</xdr:row>
      <xdr:rowOff>0</xdr:rowOff>
    </xdr:from>
    <xdr:to>
      <xdr:col>0</xdr:col>
      <xdr:colOff>323850</xdr:colOff>
      <xdr:row>7299</xdr:row>
      <xdr:rowOff>95250</xdr:rowOff>
    </xdr:to>
    <xdr:pic>
      <xdr:nvPicPr>
        <xdr:cNvPr id="343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818334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7300</xdr:row>
      <xdr:rowOff>0</xdr:rowOff>
    </xdr:from>
    <xdr:to>
      <xdr:col>0</xdr:col>
      <xdr:colOff>323850</xdr:colOff>
      <xdr:row>7301</xdr:row>
      <xdr:rowOff>95250</xdr:rowOff>
    </xdr:to>
    <xdr:pic>
      <xdr:nvPicPr>
        <xdr:cNvPr id="3434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821572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7302</xdr:row>
      <xdr:rowOff>0</xdr:rowOff>
    </xdr:from>
    <xdr:to>
      <xdr:col>0</xdr:col>
      <xdr:colOff>323850</xdr:colOff>
      <xdr:row>7303</xdr:row>
      <xdr:rowOff>95250</xdr:rowOff>
    </xdr:to>
    <xdr:pic>
      <xdr:nvPicPr>
        <xdr:cNvPr id="3434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824811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7315</xdr:row>
      <xdr:rowOff>0</xdr:rowOff>
    </xdr:from>
    <xdr:to>
      <xdr:col>0</xdr:col>
      <xdr:colOff>323850</xdr:colOff>
      <xdr:row>7316</xdr:row>
      <xdr:rowOff>95250</xdr:rowOff>
    </xdr:to>
    <xdr:pic>
      <xdr:nvPicPr>
        <xdr:cNvPr id="3434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84586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7328</xdr:row>
      <xdr:rowOff>0</xdr:rowOff>
    </xdr:from>
    <xdr:to>
      <xdr:col>0</xdr:col>
      <xdr:colOff>323850</xdr:colOff>
      <xdr:row>7329</xdr:row>
      <xdr:rowOff>95250</xdr:rowOff>
    </xdr:to>
    <xdr:pic>
      <xdr:nvPicPr>
        <xdr:cNvPr id="3434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86691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7341</xdr:row>
      <xdr:rowOff>0</xdr:rowOff>
    </xdr:from>
    <xdr:to>
      <xdr:col>0</xdr:col>
      <xdr:colOff>323850</xdr:colOff>
      <xdr:row>7342</xdr:row>
      <xdr:rowOff>95250</xdr:rowOff>
    </xdr:to>
    <xdr:pic>
      <xdr:nvPicPr>
        <xdr:cNvPr id="3434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88796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7343</xdr:row>
      <xdr:rowOff>0</xdr:rowOff>
    </xdr:from>
    <xdr:to>
      <xdr:col>0</xdr:col>
      <xdr:colOff>323850</xdr:colOff>
      <xdr:row>7344</xdr:row>
      <xdr:rowOff>95250</xdr:rowOff>
    </xdr:to>
    <xdr:pic>
      <xdr:nvPicPr>
        <xdr:cNvPr id="3434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89120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7345</xdr:row>
      <xdr:rowOff>0</xdr:rowOff>
    </xdr:from>
    <xdr:to>
      <xdr:col>0</xdr:col>
      <xdr:colOff>323850</xdr:colOff>
      <xdr:row>7346</xdr:row>
      <xdr:rowOff>95250</xdr:rowOff>
    </xdr:to>
    <xdr:pic>
      <xdr:nvPicPr>
        <xdr:cNvPr id="3434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89443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7347</xdr:row>
      <xdr:rowOff>0</xdr:rowOff>
    </xdr:from>
    <xdr:to>
      <xdr:col>0</xdr:col>
      <xdr:colOff>323850</xdr:colOff>
      <xdr:row>7348</xdr:row>
      <xdr:rowOff>95250</xdr:rowOff>
    </xdr:to>
    <xdr:pic>
      <xdr:nvPicPr>
        <xdr:cNvPr id="3434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89767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7349</xdr:row>
      <xdr:rowOff>0</xdr:rowOff>
    </xdr:from>
    <xdr:to>
      <xdr:col>0</xdr:col>
      <xdr:colOff>323850</xdr:colOff>
      <xdr:row>7350</xdr:row>
      <xdr:rowOff>95250</xdr:rowOff>
    </xdr:to>
    <xdr:pic>
      <xdr:nvPicPr>
        <xdr:cNvPr id="343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0091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7351</xdr:row>
      <xdr:rowOff>0</xdr:rowOff>
    </xdr:from>
    <xdr:to>
      <xdr:col>0</xdr:col>
      <xdr:colOff>323850</xdr:colOff>
      <xdr:row>7352</xdr:row>
      <xdr:rowOff>95250</xdr:rowOff>
    </xdr:to>
    <xdr:pic>
      <xdr:nvPicPr>
        <xdr:cNvPr id="3434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0415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7353</xdr:row>
      <xdr:rowOff>0</xdr:rowOff>
    </xdr:from>
    <xdr:to>
      <xdr:col>0</xdr:col>
      <xdr:colOff>323850</xdr:colOff>
      <xdr:row>7354</xdr:row>
      <xdr:rowOff>95250</xdr:rowOff>
    </xdr:to>
    <xdr:pic>
      <xdr:nvPicPr>
        <xdr:cNvPr id="3434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0739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7355</xdr:row>
      <xdr:rowOff>0</xdr:rowOff>
    </xdr:from>
    <xdr:to>
      <xdr:col>0</xdr:col>
      <xdr:colOff>323850</xdr:colOff>
      <xdr:row>7356</xdr:row>
      <xdr:rowOff>95250</xdr:rowOff>
    </xdr:to>
    <xdr:pic>
      <xdr:nvPicPr>
        <xdr:cNvPr id="3434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1063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7357</xdr:row>
      <xdr:rowOff>0</xdr:rowOff>
    </xdr:from>
    <xdr:to>
      <xdr:col>0</xdr:col>
      <xdr:colOff>323850</xdr:colOff>
      <xdr:row>7358</xdr:row>
      <xdr:rowOff>95250</xdr:rowOff>
    </xdr:to>
    <xdr:pic>
      <xdr:nvPicPr>
        <xdr:cNvPr id="3434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1387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7359</xdr:row>
      <xdr:rowOff>0</xdr:rowOff>
    </xdr:from>
    <xdr:to>
      <xdr:col>0</xdr:col>
      <xdr:colOff>323850</xdr:colOff>
      <xdr:row>7360</xdr:row>
      <xdr:rowOff>95250</xdr:rowOff>
    </xdr:to>
    <xdr:pic>
      <xdr:nvPicPr>
        <xdr:cNvPr id="3434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1710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7361</xdr:row>
      <xdr:rowOff>0</xdr:rowOff>
    </xdr:from>
    <xdr:to>
      <xdr:col>0</xdr:col>
      <xdr:colOff>323850</xdr:colOff>
      <xdr:row>7362</xdr:row>
      <xdr:rowOff>95250</xdr:rowOff>
    </xdr:to>
    <xdr:pic>
      <xdr:nvPicPr>
        <xdr:cNvPr id="3434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20347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7363</xdr:row>
      <xdr:rowOff>0</xdr:rowOff>
    </xdr:from>
    <xdr:to>
      <xdr:col>0</xdr:col>
      <xdr:colOff>323850</xdr:colOff>
      <xdr:row>7364</xdr:row>
      <xdr:rowOff>95250</xdr:rowOff>
    </xdr:to>
    <xdr:pic>
      <xdr:nvPicPr>
        <xdr:cNvPr id="3434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2358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7365</xdr:row>
      <xdr:rowOff>0</xdr:rowOff>
    </xdr:from>
    <xdr:to>
      <xdr:col>0</xdr:col>
      <xdr:colOff>323850</xdr:colOff>
      <xdr:row>7366</xdr:row>
      <xdr:rowOff>95250</xdr:rowOff>
    </xdr:to>
    <xdr:pic>
      <xdr:nvPicPr>
        <xdr:cNvPr id="3434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2682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7367</xdr:row>
      <xdr:rowOff>0</xdr:rowOff>
    </xdr:from>
    <xdr:to>
      <xdr:col>0</xdr:col>
      <xdr:colOff>323850</xdr:colOff>
      <xdr:row>7368</xdr:row>
      <xdr:rowOff>95250</xdr:rowOff>
    </xdr:to>
    <xdr:pic>
      <xdr:nvPicPr>
        <xdr:cNvPr id="3434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3006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7369</xdr:row>
      <xdr:rowOff>0</xdr:rowOff>
    </xdr:from>
    <xdr:to>
      <xdr:col>0</xdr:col>
      <xdr:colOff>323850</xdr:colOff>
      <xdr:row>7370</xdr:row>
      <xdr:rowOff>95250</xdr:rowOff>
    </xdr:to>
    <xdr:pic>
      <xdr:nvPicPr>
        <xdr:cNvPr id="3434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3330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7371</xdr:row>
      <xdr:rowOff>0</xdr:rowOff>
    </xdr:from>
    <xdr:to>
      <xdr:col>0</xdr:col>
      <xdr:colOff>323850</xdr:colOff>
      <xdr:row>7372</xdr:row>
      <xdr:rowOff>95250</xdr:rowOff>
    </xdr:to>
    <xdr:pic>
      <xdr:nvPicPr>
        <xdr:cNvPr id="3434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3653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7373</xdr:row>
      <xdr:rowOff>0</xdr:rowOff>
    </xdr:from>
    <xdr:to>
      <xdr:col>0</xdr:col>
      <xdr:colOff>323850</xdr:colOff>
      <xdr:row>7374</xdr:row>
      <xdr:rowOff>95250</xdr:rowOff>
    </xdr:to>
    <xdr:pic>
      <xdr:nvPicPr>
        <xdr:cNvPr id="3434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3977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7375</xdr:row>
      <xdr:rowOff>0</xdr:rowOff>
    </xdr:from>
    <xdr:to>
      <xdr:col>0</xdr:col>
      <xdr:colOff>323850</xdr:colOff>
      <xdr:row>7376</xdr:row>
      <xdr:rowOff>95250</xdr:rowOff>
    </xdr:to>
    <xdr:pic>
      <xdr:nvPicPr>
        <xdr:cNvPr id="3434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4301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7377</xdr:row>
      <xdr:rowOff>0</xdr:rowOff>
    </xdr:from>
    <xdr:to>
      <xdr:col>0</xdr:col>
      <xdr:colOff>323850</xdr:colOff>
      <xdr:row>7378</xdr:row>
      <xdr:rowOff>95250</xdr:rowOff>
    </xdr:to>
    <xdr:pic>
      <xdr:nvPicPr>
        <xdr:cNvPr id="3434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4625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7379</xdr:row>
      <xdr:rowOff>0</xdr:rowOff>
    </xdr:from>
    <xdr:to>
      <xdr:col>0</xdr:col>
      <xdr:colOff>323850</xdr:colOff>
      <xdr:row>7380</xdr:row>
      <xdr:rowOff>95250</xdr:rowOff>
    </xdr:to>
    <xdr:pic>
      <xdr:nvPicPr>
        <xdr:cNvPr id="3434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4949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7381</xdr:row>
      <xdr:rowOff>0</xdr:rowOff>
    </xdr:from>
    <xdr:to>
      <xdr:col>0</xdr:col>
      <xdr:colOff>323850</xdr:colOff>
      <xdr:row>7382</xdr:row>
      <xdr:rowOff>95250</xdr:rowOff>
    </xdr:to>
    <xdr:pic>
      <xdr:nvPicPr>
        <xdr:cNvPr id="3434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5273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7383</xdr:row>
      <xdr:rowOff>0</xdr:rowOff>
    </xdr:from>
    <xdr:to>
      <xdr:col>0</xdr:col>
      <xdr:colOff>323850</xdr:colOff>
      <xdr:row>7384</xdr:row>
      <xdr:rowOff>95250</xdr:rowOff>
    </xdr:to>
    <xdr:pic>
      <xdr:nvPicPr>
        <xdr:cNvPr id="3434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5597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7385</xdr:row>
      <xdr:rowOff>0</xdr:rowOff>
    </xdr:from>
    <xdr:to>
      <xdr:col>0</xdr:col>
      <xdr:colOff>323850</xdr:colOff>
      <xdr:row>7386</xdr:row>
      <xdr:rowOff>95250</xdr:rowOff>
    </xdr:to>
    <xdr:pic>
      <xdr:nvPicPr>
        <xdr:cNvPr id="3434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5920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7387</xdr:row>
      <xdr:rowOff>0</xdr:rowOff>
    </xdr:from>
    <xdr:to>
      <xdr:col>0</xdr:col>
      <xdr:colOff>323850</xdr:colOff>
      <xdr:row>7388</xdr:row>
      <xdr:rowOff>95250</xdr:rowOff>
    </xdr:to>
    <xdr:pic>
      <xdr:nvPicPr>
        <xdr:cNvPr id="3435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6244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7389</xdr:row>
      <xdr:rowOff>0</xdr:rowOff>
    </xdr:from>
    <xdr:to>
      <xdr:col>0</xdr:col>
      <xdr:colOff>323850</xdr:colOff>
      <xdr:row>7390</xdr:row>
      <xdr:rowOff>95250</xdr:rowOff>
    </xdr:to>
    <xdr:pic>
      <xdr:nvPicPr>
        <xdr:cNvPr id="3435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6568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7391</xdr:row>
      <xdr:rowOff>0</xdr:rowOff>
    </xdr:from>
    <xdr:to>
      <xdr:col>0</xdr:col>
      <xdr:colOff>323850</xdr:colOff>
      <xdr:row>7392</xdr:row>
      <xdr:rowOff>95250</xdr:rowOff>
    </xdr:to>
    <xdr:pic>
      <xdr:nvPicPr>
        <xdr:cNvPr id="3435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68924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7393</xdr:row>
      <xdr:rowOff>0</xdr:rowOff>
    </xdr:from>
    <xdr:to>
      <xdr:col>0</xdr:col>
      <xdr:colOff>323850</xdr:colOff>
      <xdr:row>7394</xdr:row>
      <xdr:rowOff>95250</xdr:rowOff>
    </xdr:to>
    <xdr:pic>
      <xdr:nvPicPr>
        <xdr:cNvPr id="3435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72163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7395</xdr:row>
      <xdr:rowOff>0</xdr:rowOff>
    </xdr:from>
    <xdr:to>
      <xdr:col>0</xdr:col>
      <xdr:colOff>323850</xdr:colOff>
      <xdr:row>7396</xdr:row>
      <xdr:rowOff>95250</xdr:rowOff>
    </xdr:to>
    <xdr:pic>
      <xdr:nvPicPr>
        <xdr:cNvPr id="3435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75401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7397</xdr:row>
      <xdr:rowOff>0</xdr:rowOff>
    </xdr:from>
    <xdr:to>
      <xdr:col>0</xdr:col>
      <xdr:colOff>323850</xdr:colOff>
      <xdr:row>7398</xdr:row>
      <xdr:rowOff>95250</xdr:rowOff>
    </xdr:to>
    <xdr:pic>
      <xdr:nvPicPr>
        <xdr:cNvPr id="3435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78640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7399</xdr:row>
      <xdr:rowOff>0</xdr:rowOff>
    </xdr:from>
    <xdr:to>
      <xdr:col>0</xdr:col>
      <xdr:colOff>323850</xdr:colOff>
      <xdr:row>7400</xdr:row>
      <xdr:rowOff>95250</xdr:rowOff>
    </xdr:to>
    <xdr:pic>
      <xdr:nvPicPr>
        <xdr:cNvPr id="3435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981878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7412</xdr:row>
      <xdr:rowOff>0</xdr:rowOff>
    </xdr:from>
    <xdr:to>
      <xdr:col>0</xdr:col>
      <xdr:colOff>323850</xdr:colOff>
      <xdr:row>7413</xdr:row>
      <xdr:rowOff>95250</xdr:rowOff>
    </xdr:to>
    <xdr:pic>
      <xdr:nvPicPr>
        <xdr:cNvPr id="343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002928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7414</xdr:row>
      <xdr:rowOff>0</xdr:rowOff>
    </xdr:from>
    <xdr:to>
      <xdr:col>0</xdr:col>
      <xdr:colOff>323850</xdr:colOff>
      <xdr:row>7415</xdr:row>
      <xdr:rowOff>95250</xdr:rowOff>
    </xdr:to>
    <xdr:pic>
      <xdr:nvPicPr>
        <xdr:cNvPr id="3435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006167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7427</xdr:row>
      <xdr:rowOff>0</xdr:rowOff>
    </xdr:from>
    <xdr:to>
      <xdr:col>0</xdr:col>
      <xdr:colOff>323850</xdr:colOff>
      <xdr:row>7428</xdr:row>
      <xdr:rowOff>95250</xdr:rowOff>
    </xdr:to>
    <xdr:pic>
      <xdr:nvPicPr>
        <xdr:cNvPr id="3435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02721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7440</xdr:row>
      <xdr:rowOff>0</xdr:rowOff>
    </xdr:from>
    <xdr:to>
      <xdr:col>0</xdr:col>
      <xdr:colOff>323850</xdr:colOff>
      <xdr:row>7441</xdr:row>
      <xdr:rowOff>95250</xdr:rowOff>
    </xdr:to>
    <xdr:pic>
      <xdr:nvPicPr>
        <xdr:cNvPr id="3435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048267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7453</xdr:row>
      <xdr:rowOff>0</xdr:rowOff>
    </xdr:from>
    <xdr:to>
      <xdr:col>0</xdr:col>
      <xdr:colOff>323850</xdr:colOff>
      <xdr:row>7454</xdr:row>
      <xdr:rowOff>95250</xdr:rowOff>
    </xdr:to>
    <xdr:pic>
      <xdr:nvPicPr>
        <xdr:cNvPr id="3435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06931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7455</xdr:row>
      <xdr:rowOff>0</xdr:rowOff>
    </xdr:from>
    <xdr:to>
      <xdr:col>0</xdr:col>
      <xdr:colOff>323850</xdr:colOff>
      <xdr:row>7456</xdr:row>
      <xdr:rowOff>95250</xdr:rowOff>
    </xdr:to>
    <xdr:pic>
      <xdr:nvPicPr>
        <xdr:cNvPr id="3435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07255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7457</xdr:row>
      <xdr:rowOff>0</xdr:rowOff>
    </xdr:from>
    <xdr:to>
      <xdr:col>0</xdr:col>
      <xdr:colOff>323850</xdr:colOff>
      <xdr:row>7458</xdr:row>
      <xdr:rowOff>95250</xdr:rowOff>
    </xdr:to>
    <xdr:pic>
      <xdr:nvPicPr>
        <xdr:cNvPr id="3435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07579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7470</xdr:row>
      <xdr:rowOff>0</xdr:rowOff>
    </xdr:from>
    <xdr:to>
      <xdr:col>0</xdr:col>
      <xdr:colOff>323850</xdr:colOff>
      <xdr:row>7471</xdr:row>
      <xdr:rowOff>95250</xdr:rowOff>
    </xdr:to>
    <xdr:pic>
      <xdr:nvPicPr>
        <xdr:cNvPr id="3435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096845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7483</xdr:row>
      <xdr:rowOff>0</xdr:rowOff>
    </xdr:from>
    <xdr:to>
      <xdr:col>0</xdr:col>
      <xdr:colOff>323850</xdr:colOff>
      <xdr:row>7484</xdr:row>
      <xdr:rowOff>95250</xdr:rowOff>
    </xdr:to>
    <xdr:pic>
      <xdr:nvPicPr>
        <xdr:cNvPr id="3435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17895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7485</xdr:row>
      <xdr:rowOff>0</xdr:rowOff>
    </xdr:from>
    <xdr:to>
      <xdr:col>0</xdr:col>
      <xdr:colOff>323850</xdr:colOff>
      <xdr:row>7486</xdr:row>
      <xdr:rowOff>95250</xdr:rowOff>
    </xdr:to>
    <xdr:pic>
      <xdr:nvPicPr>
        <xdr:cNvPr id="3435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21134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7487</xdr:row>
      <xdr:rowOff>0</xdr:rowOff>
    </xdr:from>
    <xdr:to>
      <xdr:col>0</xdr:col>
      <xdr:colOff>323850</xdr:colOff>
      <xdr:row>7488</xdr:row>
      <xdr:rowOff>95250</xdr:rowOff>
    </xdr:to>
    <xdr:pic>
      <xdr:nvPicPr>
        <xdr:cNvPr id="3435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24372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7489</xdr:row>
      <xdr:rowOff>0</xdr:rowOff>
    </xdr:from>
    <xdr:to>
      <xdr:col>0</xdr:col>
      <xdr:colOff>323850</xdr:colOff>
      <xdr:row>7490</xdr:row>
      <xdr:rowOff>95250</xdr:rowOff>
    </xdr:to>
    <xdr:pic>
      <xdr:nvPicPr>
        <xdr:cNvPr id="343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27611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7491</xdr:row>
      <xdr:rowOff>0</xdr:rowOff>
    </xdr:from>
    <xdr:to>
      <xdr:col>0</xdr:col>
      <xdr:colOff>323850</xdr:colOff>
      <xdr:row>7492</xdr:row>
      <xdr:rowOff>95250</xdr:rowOff>
    </xdr:to>
    <xdr:pic>
      <xdr:nvPicPr>
        <xdr:cNvPr id="3435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30849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7493</xdr:row>
      <xdr:rowOff>0</xdr:rowOff>
    </xdr:from>
    <xdr:to>
      <xdr:col>0</xdr:col>
      <xdr:colOff>323850</xdr:colOff>
      <xdr:row>7494</xdr:row>
      <xdr:rowOff>95250</xdr:rowOff>
    </xdr:to>
    <xdr:pic>
      <xdr:nvPicPr>
        <xdr:cNvPr id="3435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34088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7495</xdr:row>
      <xdr:rowOff>0</xdr:rowOff>
    </xdr:from>
    <xdr:to>
      <xdr:col>0</xdr:col>
      <xdr:colOff>323850</xdr:colOff>
      <xdr:row>7496</xdr:row>
      <xdr:rowOff>95250</xdr:rowOff>
    </xdr:to>
    <xdr:pic>
      <xdr:nvPicPr>
        <xdr:cNvPr id="3435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37326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7497</xdr:row>
      <xdr:rowOff>0</xdr:rowOff>
    </xdr:from>
    <xdr:to>
      <xdr:col>0</xdr:col>
      <xdr:colOff>323850</xdr:colOff>
      <xdr:row>7498</xdr:row>
      <xdr:rowOff>95250</xdr:rowOff>
    </xdr:to>
    <xdr:pic>
      <xdr:nvPicPr>
        <xdr:cNvPr id="3435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40565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7499</xdr:row>
      <xdr:rowOff>0</xdr:rowOff>
    </xdr:from>
    <xdr:to>
      <xdr:col>0</xdr:col>
      <xdr:colOff>323850</xdr:colOff>
      <xdr:row>7500</xdr:row>
      <xdr:rowOff>95250</xdr:rowOff>
    </xdr:to>
    <xdr:pic>
      <xdr:nvPicPr>
        <xdr:cNvPr id="3435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43803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7501</xdr:row>
      <xdr:rowOff>0</xdr:rowOff>
    </xdr:from>
    <xdr:to>
      <xdr:col>0</xdr:col>
      <xdr:colOff>323850</xdr:colOff>
      <xdr:row>7502</xdr:row>
      <xdr:rowOff>95250</xdr:rowOff>
    </xdr:to>
    <xdr:pic>
      <xdr:nvPicPr>
        <xdr:cNvPr id="3435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4704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7503</xdr:row>
      <xdr:rowOff>0</xdr:rowOff>
    </xdr:from>
    <xdr:to>
      <xdr:col>0</xdr:col>
      <xdr:colOff>323850</xdr:colOff>
      <xdr:row>7504</xdr:row>
      <xdr:rowOff>95250</xdr:rowOff>
    </xdr:to>
    <xdr:pic>
      <xdr:nvPicPr>
        <xdr:cNvPr id="343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5028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7505</xdr:row>
      <xdr:rowOff>0</xdr:rowOff>
    </xdr:from>
    <xdr:to>
      <xdr:col>0</xdr:col>
      <xdr:colOff>323850</xdr:colOff>
      <xdr:row>7506</xdr:row>
      <xdr:rowOff>95250</xdr:rowOff>
    </xdr:to>
    <xdr:pic>
      <xdr:nvPicPr>
        <xdr:cNvPr id="3435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5351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7507</xdr:row>
      <xdr:rowOff>0</xdr:rowOff>
    </xdr:from>
    <xdr:to>
      <xdr:col>0</xdr:col>
      <xdr:colOff>323850</xdr:colOff>
      <xdr:row>7508</xdr:row>
      <xdr:rowOff>95250</xdr:rowOff>
    </xdr:to>
    <xdr:pic>
      <xdr:nvPicPr>
        <xdr:cNvPr id="3435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5675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7509</xdr:row>
      <xdr:rowOff>0</xdr:rowOff>
    </xdr:from>
    <xdr:to>
      <xdr:col>0</xdr:col>
      <xdr:colOff>323850</xdr:colOff>
      <xdr:row>7510</xdr:row>
      <xdr:rowOff>95250</xdr:rowOff>
    </xdr:to>
    <xdr:pic>
      <xdr:nvPicPr>
        <xdr:cNvPr id="3435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59996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7522</xdr:row>
      <xdr:rowOff>0</xdr:rowOff>
    </xdr:from>
    <xdr:to>
      <xdr:col>0</xdr:col>
      <xdr:colOff>323850</xdr:colOff>
      <xdr:row>7523</xdr:row>
      <xdr:rowOff>95250</xdr:rowOff>
    </xdr:to>
    <xdr:pic>
      <xdr:nvPicPr>
        <xdr:cNvPr id="3435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81046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7524</xdr:row>
      <xdr:rowOff>0</xdr:rowOff>
    </xdr:from>
    <xdr:to>
      <xdr:col>0</xdr:col>
      <xdr:colOff>323850</xdr:colOff>
      <xdr:row>7525</xdr:row>
      <xdr:rowOff>95250</xdr:rowOff>
    </xdr:to>
    <xdr:pic>
      <xdr:nvPicPr>
        <xdr:cNvPr id="3435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84284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7526</xdr:row>
      <xdr:rowOff>0</xdr:rowOff>
    </xdr:from>
    <xdr:to>
      <xdr:col>0</xdr:col>
      <xdr:colOff>323850</xdr:colOff>
      <xdr:row>7527</xdr:row>
      <xdr:rowOff>95250</xdr:rowOff>
    </xdr:to>
    <xdr:pic>
      <xdr:nvPicPr>
        <xdr:cNvPr id="3435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875232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7528</xdr:row>
      <xdr:rowOff>0</xdr:rowOff>
    </xdr:from>
    <xdr:to>
      <xdr:col>0</xdr:col>
      <xdr:colOff>323850</xdr:colOff>
      <xdr:row>7529</xdr:row>
      <xdr:rowOff>95250</xdr:rowOff>
    </xdr:to>
    <xdr:pic>
      <xdr:nvPicPr>
        <xdr:cNvPr id="3435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19076175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7541</xdr:row>
      <xdr:rowOff>0</xdr:rowOff>
    </xdr:from>
    <xdr:to>
      <xdr:col>0</xdr:col>
      <xdr:colOff>323850</xdr:colOff>
      <xdr:row>7542</xdr:row>
      <xdr:rowOff>95250</xdr:rowOff>
    </xdr:to>
    <xdr:pic>
      <xdr:nvPicPr>
        <xdr:cNvPr id="3435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211812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7543</xdr:row>
      <xdr:rowOff>0</xdr:rowOff>
    </xdr:from>
    <xdr:to>
      <xdr:col>0</xdr:col>
      <xdr:colOff>323850</xdr:colOff>
      <xdr:row>7544</xdr:row>
      <xdr:rowOff>95250</xdr:rowOff>
    </xdr:to>
    <xdr:pic>
      <xdr:nvPicPr>
        <xdr:cNvPr id="3435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215050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7545</xdr:row>
      <xdr:rowOff>0</xdr:rowOff>
    </xdr:from>
    <xdr:to>
      <xdr:col>0</xdr:col>
      <xdr:colOff>323850</xdr:colOff>
      <xdr:row>7546</xdr:row>
      <xdr:rowOff>95250</xdr:rowOff>
    </xdr:to>
    <xdr:pic>
      <xdr:nvPicPr>
        <xdr:cNvPr id="343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2182890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7547</xdr:row>
      <xdr:rowOff>0</xdr:rowOff>
    </xdr:from>
    <xdr:to>
      <xdr:col>0</xdr:col>
      <xdr:colOff>323850</xdr:colOff>
      <xdr:row>7548</xdr:row>
      <xdr:rowOff>95250</xdr:rowOff>
    </xdr:to>
    <xdr:pic>
      <xdr:nvPicPr>
        <xdr:cNvPr id="3435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22152750"/>
          <a:ext cx="1905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sqyra%20financiare%20Gines%20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trial balance 2011"/>
      <sheetName val="trial balance 2012"/>
      <sheetName val="Balance sheet"/>
      <sheetName val="Note BSH"/>
      <sheetName val="P&amp;L"/>
      <sheetName val="note P&amp;L"/>
      <sheetName val="AAM"/>
      <sheetName val="change on equity"/>
      <sheetName val="cash flow"/>
      <sheetName val="C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18"/>
  <sheetViews>
    <sheetView showGridLines="0" workbookViewId="0">
      <selection activeCell="B1" sqref="B1:D1"/>
    </sheetView>
  </sheetViews>
  <sheetFormatPr defaultRowHeight="12" customHeight="1"/>
  <cols>
    <col min="1" max="1" width="2" style="34" customWidth="1"/>
    <col min="2" max="2" width="7" style="34" customWidth="1"/>
    <col min="3" max="4" width="28.5703125" style="34" customWidth="1"/>
    <col min="5" max="16384" width="9.140625" style="34"/>
  </cols>
  <sheetData>
    <row r="1" spans="2:4" ht="15" customHeight="1">
      <c r="B1" s="140" t="s">
        <v>307</v>
      </c>
      <c r="C1"/>
      <c r="D1"/>
    </row>
    <row r="2" spans="2:4">
      <c r="B2" s="35" t="s">
        <v>33</v>
      </c>
      <c r="C2" s="33"/>
      <c r="D2" s="33"/>
    </row>
    <row r="3" spans="2:4" ht="12" customHeight="1">
      <c r="B3" s="33"/>
      <c r="C3" s="33"/>
      <c r="D3" s="33"/>
    </row>
    <row r="4" spans="2:4" ht="12.75" customHeight="1" thickBot="1">
      <c r="B4" s="36"/>
      <c r="C4" s="36" t="s">
        <v>22</v>
      </c>
      <c r="D4" s="36" t="s">
        <v>23</v>
      </c>
    </row>
    <row r="5" spans="2:4" ht="12" hidden="1" customHeight="1">
      <c r="B5" s="37">
        <v>1</v>
      </c>
      <c r="C5" s="38" t="s">
        <v>24</v>
      </c>
      <c r="D5" s="38" t="s">
        <v>25</v>
      </c>
    </row>
    <row r="6" spans="2:4" customFormat="1" ht="12" customHeight="1">
      <c r="B6" s="37">
        <v>1</v>
      </c>
      <c r="C6" s="38" t="s">
        <v>26</v>
      </c>
      <c r="D6" s="162" t="s">
        <v>25</v>
      </c>
    </row>
    <row r="7" spans="2:4" ht="12" customHeight="1">
      <c r="B7" s="37">
        <v>2</v>
      </c>
      <c r="C7" s="38" t="s">
        <v>199</v>
      </c>
      <c r="D7" s="162" t="s">
        <v>25</v>
      </c>
    </row>
    <row r="8" spans="2:4" ht="12" customHeight="1">
      <c r="B8" s="37">
        <v>3</v>
      </c>
      <c r="C8" s="38" t="s">
        <v>200</v>
      </c>
      <c r="D8" s="162" t="s">
        <v>25</v>
      </c>
    </row>
    <row r="9" spans="2:4" ht="12" customHeight="1">
      <c r="B9" s="37">
        <v>4</v>
      </c>
      <c r="C9" s="38" t="s">
        <v>201</v>
      </c>
      <c r="D9" s="162" t="s">
        <v>25</v>
      </c>
    </row>
    <row r="10" spans="2:4" ht="12" customHeight="1">
      <c r="B10" s="37">
        <v>5</v>
      </c>
      <c r="C10" s="38" t="s">
        <v>202</v>
      </c>
      <c r="D10" s="162" t="s">
        <v>25</v>
      </c>
    </row>
    <row r="11" spans="2:4" ht="12" customHeight="1">
      <c r="B11" s="37" t="s">
        <v>176</v>
      </c>
      <c r="C11" s="38" t="s">
        <v>203</v>
      </c>
      <c r="D11" s="162" t="s">
        <v>25</v>
      </c>
    </row>
    <row r="12" spans="2:4" ht="12" customHeight="1">
      <c r="B12" s="37" t="s">
        <v>177</v>
      </c>
      <c r="C12" s="38" t="s">
        <v>204</v>
      </c>
      <c r="D12" s="162" t="s">
        <v>25</v>
      </c>
    </row>
    <row r="13" spans="2:4" ht="12" customHeight="1">
      <c r="B13" s="37" t="s">
        <v>183</v>
      </c>
      <c r="C13" s="38" t="s">
        <v>27</v>
      </c>
      <c r="D13" s="162" t="s">
        <v>25</v>
      </c>
    </row>
    <row r="14" spans="2:4" ht="12" customHeight="1">
      <c r="B14" s="37" t="s">
        <v>181</v>
      </c>
      <c r="C14" s="38" t="s">
        <v>28</v>
      </c>
      <c r="D14" s="162" t="s">
        <v>25</v>
      </c>
    </row>
    <row r="15" spans="2:4" ht="12" customHeight="1">
      <c r="B15" s="37" t="s">
        <v>178</v>
      </c>
      <c r="C15" s="38" t="s">
        <v>29</v>
      </c>
      <c r="D15" s="162" t="s">
        <v>25</v>
      </c>
    </row>
    <row r="16" spans="2:4" ht="12" customHeight="1">
      <c r="B16" s="37" t="s">
        <v>180</v>
      </c>
      <c r="C16" s="38" t="s">
        <v>30</v>
      </c>
      <c r="D16" s="162" t="s">
        <v>25</v>
      </c>
    </row>
    <row r="17" spans="2:4" ht="12" customHeight="1">
      <c r="B17" s="37" t="s">
        <v>179</v>
      </c>
      <c r="C17" s="38" t="s">
        <v>31</v>
      </c>
      <c r="D17" s="162" t="s">
        <v>25</v>
      </c>
    </row>
    <row r="18" spans="2:4" ht="12" customHeight="1">
      <c r="D18" s="161"/>
    </row>
  </sheetData>
  <hyperlinks>
    <hyperlink ref="D6" location="'Trial Balance'!A1" tooltip="Trial Balance" display="View"/>
    <hyperlink ref="D7" location="'Balance Sheet'!A1" tooltip="IFRS SFP" display="View"/>
    <hyperlink ref="D8" location="'Notes to Balance Sheet '!A1" tooltip="SFP Notes" display="View"/>
    <hyperlink ref="D9" location="'Profit and Loss'!A1" tooltip="IFRS SCI" display="View"/>
    <hyperlink ref="D10" location="'Notes to Profit and Loss'!A1" tooltip="SCI Notes" display="View"/>
    <hyperlink ref="D13" location="'CIT'!A1" tooltip="CIT" display="View"/>
    <hyperlink ref="D14" location="'VAT Balance'!A1" tooltip="VAT Balance" display="View"/>
    <hyperlink ref="D15" location="'SHC &amp; PIT Balance'!A1" tooltip="SHC &amp; PIT Balance" display="View"/>
    <hyperlink ref="D16" location="'Provision Recalculation'!A1" tooltip="Provision Recalculation" display="View"/>
    <hyperlink ref="D17" location="'Ledger'!A1" tooltip="Ledger" display="View"/>
    <hyperlink ref="D11" location="'Change in equity'!A1" tooltip="SCI Notes" display="View"/>
    <hyperlink ref="D12" location="'Cash Flow'!A1" tooltip="SCI Notes" display="View"/>
  </hyperlinks>
  <pageMargins left="0.6" right="0.6" top="1" bottom="1" header="0.5" footer="0.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T82"/>
  <sheetViews>
    <sheetView showGridLines="0" topLeftCell="I1" workbookViewId="0">
      <selection activeCell="B62" sqref="B62:B63"/>
    </sheetView>
  </sheetViews>
  <sheetFormatPr defaultRowHeight="12.75"/>
  <cols>
    <col min="1" max="1" width="2" bestFit="1" customWidth="1"/>
    <col min="2" max="3" width="9.140625" style="332"/>
    <col min="4" max="4" width="9.28515625" style="332" bestFit="1" customWidth="1"/>
    <col min="5" max="7" width="9.140625" style="332"/>
    <col min="8" max="8" width="11.28515625" style="332" bestFit="1" customWidth="1"/>
    <col min="9" max="10" width="9.140625" style="332"/>
    <col min="11" max="11" width="11.28515625" style="332" bestFit="1" customWidth="1"/>
    <col min="12" max="15" width="9.140625" style="332"/>
    <col min="16" max="16" width="38.7109375" style="332" bestFit="1" customWidth="1"/>
    <col min="17" max="17" width="9.140625" style="332"/>
    <col min="18" max="18" width="15.140625" style="332" bestFit="1" customWidth="1"/>
    <col min="19" max="19" width="12.85546875" style="332" bestFit="1" customWidth="1"/>
    <col min="20" max="20" width="21.140625" style="332" bestFit="1" customWidth="1"/>
  </cols>
  <sheetData>
    <row r="1" spans="2:20">
      <c r="B1" s="419" t="s">
        <v>437</v>
      </c>
      <c r="C1" s="420"/>
      <c r="D1" s="420"/>
      <c r="E1" s="420"/>
      <c r="F1" s="329"/>
      <c r="G1" s="330"/>
      <c r="H1" s="331"/>
      <c r="I1" s="421" t="s">
        <v>438</v>
      </c>
      <c r="J1" s="422"/>
      <c r="K1" s="422"/>
      <c r="L1" s="423"/>
    </row>
    <row r="2" spans="2:20">
      <c r="B2" s="420"/>
      <c r="C2" s="420"/>
      <c r="D2" s="420"/>
      <c r="E2" s="420"/>
      <c r="F2" s="329"/>
      <c r="G2" s="330"/>
      <c r="H2" s="331"/>
      <c r="I2" s="424"/>
      <c r="J2" s="425"/>
      <c r="K2" s="425"/>
      <c r="L2" s="426"/>
      <c r="O2" s="403" t="s">
        <v>296</v>
      </c>
      <c r="P2" s="403" t="s">
        <v>297</v>
      </c>
      <c r="Q2" s="404" t="s">
        <v>0</v>
      </c>
      <c r="R2"/>
      <c r="S2" s="405">
        <v>4050</v>
      </c>
      <c r="T2"/>
    </row>
    <row r="3" spans="2:20">
      <c r="B3" s="420"/>
      <c r="C3" s="420"/>
      <c r="D3" s="420"/>
      <c r="E3" s="420"/>
      <c r="F3" s="329"/>
      <c r="G3" s="330"/>
      <c r="H3" s="331"/>
      <c r="I3" s="333"/>
      <c r="J3" s="334"/>
      <c r="K3" s="334"/>
      <c r="L3" s="335"/>
      <c r="O3" s="403" t="s">
        <v>397</v>
      </c>
      <c r="P3" s="403" t="s">
        <v>398</v>
      </c>
      <c r="Q3" s="404" t="s">
        <v>0</v>
      </c>
      <c r="R3"/>
      <c r="S3" s="405">
        <v>143400</v>
      </c>
      <c r="T3"/>
    </row>
    <row r="4" spans="2:20">
      <c r="B4" s="330"/>
      <c r="C4" s="330"/>
      <c r="D4" s="330"/>
      <c r="E4" s="330"/>
      <c r="F4" s="330"/>
      <c r="G4" s="330"/>
      <c r="H4" s="331"/>
      <c r="I4" s="333"/>
      <c r="J4" s="334"/>
      <c r="K4" s="334"/>
      <c r="L4" s="335"/>
      <c r="O4" s="403" t="s">
        <v>38</v>
      </c>
      <c r="P4" s="403" t="s">
        <v>164</v>
      </c>
      <c r="Q4" s="404" t="s">
        <v>0</v>
      </c>
      <c r="R4"/>
      <c r="S4" s="405">
        <v>84519</v>
      </c>
      <c r="T4"/>
    </row>
    <row r="5" spans="2:20">
      <c r="B5" s="330"/>
      <c r="C5" s="330"/>
      <c r="D5" s="330"/>
      <c r="E5" s="330"/>
      <c r="F5" s="330"/>
      <c r="G5" s="330"/>
      <c r="H5" s="331"/>
      <c r="I5" s="336"/>
      <c r="J5" s="337"/>
      <c r="K5" s="337"/>
      <c r="L5" s="338"/>
      <c r="O5" s="403" t="s">
        <v>399</v>
      </c>
      <c r="P5" s="403" t="s">
        <v>400</v>
      </c>
      <c r="Q5" s="404" t="s">
        <v>0</v>
      </c>
      <c r="R5"/>
      <c r="S5" s="405">
        <v>28050</v>
      </c>
      <c r="T5"/>
    </row>
    <row r="6" spans="2:20">
      <c r="B6" s="330"/>
      <c r="C6" s="330"/>
      <c r="D6" s="330"/>
      <c r="E6" s="330"/>
      <c r="F6" s="330"/>
      <c r="G6" s="330"/>
      <c r="H6" s="331"/>
      <c r="I6" s="331"/>
      <c r="J6" s="331"/>
      <c r="K6" s="331"/>
      <c r="L6" s="331"/>
      <c r="O6" s="403" t="s">
        <v>401</v>
      </c>
      <c r="P6" s="403" t="s">
        <v>402</v>
      </c>
      <c r="Q6" s="404" t="s">
        <v>0</v>
      </c>
      <c r="R6"/>
      <c r="S6" s="405">
        <v>7000</v>
      </c>
      <c r="T6"/>
    </row>
    <row r="7" spans="2:20">
      <c r="B7" s="330"/>
      <c r="C7" s="330"/>
      <c r="D7" s="427" t="s">
        <v>439</v>
      </c>
      <c r="E7" s="428"/>
      <c r="F7" s="339"/>
      <c r="G7" s="431" t="s">
        <v>440</v>
      </c>
      <c r="H7" s="432"/>
      <c r="I7" s="432"/>
      <c r="J7" s="432"/>
      <c r="K7" s="432"/>
      <c r="L7" s="433"/>
      <c r="O7" s="403" t="s">
        <v>298</v>
      </c>
      <c r="P7" s="403" t="s">
        <v>299</v>
      </c>
      <c r="Q7" s="404" t="s">
        <v>0</v>
      </c>
      <c r="R7"/>
      <c r="S7" s="405">
        <v>240000</v>
      </c>
      <c r="T7"/>
    </row>
    <row r="8" spans="2:20">
      <c r="B8" s="330"/>
      <c r="C8" s="330"/>
      <c r="D8" s="429"/>
      <c r="E8" s="430"/>
      <c r="F8" s="339"/>
      <c r="G8" s="434"/>
      <c r="H8" s="435"/>
      <c r="I8" s="436"/>
      <c r="J8" s="436"/>
      <c r="K8" s="436"/>
      <c r="L8" s="437"/>
      <c r="O8" s="403" t="s">
        <v>403</v>
      </c>
      <c r="P8" s="403" t="s">
        <v>404</v>
      </c>
      <c r="Q8" s="404" t="s">
        <v>0</v>
      </c>
      <c r="R8"/>
      <c r="S8" s="405">
        <v>25003.173499999997</v>
      </c>
      <c r="T8"/>
    </row>
    <row r="9" spans="2:20">
      <c r="B9" s="330"/>
      <c r="C9" s="330"/>
      <c r="D9" s="344">
        <v>2013</v>
      </c>
      <c r="E9" s="345"/>
      <c r="F9" s="346"/>
      <c r="G9" s="438"/>
      <c r="H9" s="439"/>
      <c r="I9" s="439"/>
      <c r="J9" s="439"/>
      <c r="K9" s="439"/>
      <c r="L9" s="440"/>
      <c r="O9" s="403" t="s">
        <v>405</v>
      </c>
      <c r="P9" s="403" t="s">
        <v>406</v>
      </c>
      <c r="Q9" s="404" t="s">
        <v>0</v>
      </c>
      <c r="R9"/>
      <c r="S9" s="405">
        <v>1400</v>
      </c>
      <c r="T9"/>
    </row>
    <row r="10" spans="2:20">
      <c r="B10" s="330"/>
      <c r="C10" s="330"/>
      <c r="D10" s="330"/>
      <c r="E10" s="330"/>
      <c r="F10" s="330"/>
      <c r="G10" s="330"/>
      <c r="H10" s="331"/>
      <c r="I10" s="331"/>
      <c r="J10" s="331"/>
      <c r="K10" s="331"/>
      <c r="L10" s="331"/>
      <c r="O10" s="403" t="s">
        <v>407</v>
      </c>
      <c r="P10" s="403" t="s">
        <v>408</v>
      </c>
      <c r="Q10" s="404" t="s">
        <v>0</v>
      </c>
      <c r="R10"/>
      <c r="S10" s="405">
        <v>46939.199999999997</v>
      </c>
      <c r="T10"/>
    </row>
    <row r="11" spans="2:20">
      <c r="B11" s="347"/>
      <c r="C11" s="348"/>
      <c r="D11" s="348"/>
      <c r="E11" s="348"/>
      <c r="F11" s="348"/>
      <c r="G11" s="348"/>
      <c r="H11" s="349"/>
      <c r="I11" s="349"/>
      <c r="J11" s="349"/>
      <c r="K11" s="349"/>
      <c r="L11" s="350"/>
      <c r="O11" s="403" t="s">
        <v>409</v>
      </c>
      <c r="P11" s="403" t="s">
        <v>410</v>
      </c>
      <c r="Q11" s="404" t="s">
        <v>0</v>
      </c>
      <c r="R11"/>
      <c r="S11" s="405">
        <v>63046.38</v>
      </c>
      <c r="T11"/>
    </row>
    <row r="12" spans="2:20">
      <c r="B12" s="351" t="s">
        <v>441</v>
      </c>
      <c r="C12" s="346"/>
      <c r="D12" s="346"/>
      <c r="E12" s="346"/>
      <c r="F12" s="352" t="s">
        <v>442</v>
      </c>
      <c r="G12" s="353"/>
      <c r="H12" s="337"/>
      <c r="I12" s="337"/>
      <c r="J12" s="337"/>
      <c r="K12" s="337"/>
      <c r="L12" s="338"/>
      <c r="O12" s="403" t="s">
        <v>411</v>
      </c>
      <c r="P12" s="403" t="s">
        <v>412</v>
      </c>
      <c r="Q12" s="404" t="s">
        <v>0</v>
      </c>
      <c r="R12"/>
      <c r="S12" s="405">
        <v>59341.383000000002</v>
      </c>
      <c r="T12"/>
    </row>
    <row r="13" spans="2:20">
      <c r="B13" s="351" t="s">
        <v>443</v>
      </c>
      <c r="C13" s="346"/>
      <c r="D13" s="346"/>
      <c r="E13" s="346"/>
      <c r="F13" s="352" t="s">
        <v>444</v>
      </c>
      <c r="G13" s="441" t="s">
        <v>445</v>
      </c>
      <c r="H13" s="441"/>
      <c r="I13" s="441"/>
      <c r="J13" s="441"/>
      <c r="K13" s="441"/>
      <c r="L13" s="442"/>
      <c r="O13" s="403" t="s">
        <v>6</v>
      </c>
      <c r="P13" s="403" t="s">
        <v>165</v>
      </c>
      <c r="Q13" s="404" t="s">
        <v>0</v>
      </c>
      <c r="R13"/>
      <c r="S13" s="405">
        <v>20242.881999999998</v>
      </c>
      <c r="T13"/>
    </row>
    <row r="14" spans="2:20">
      <c r="B14" s="351" t="s">
        <v>446</v>
      </c>
      <c r="C14" s="346"/>
      <c r="D14" s="346"/>
      <c r="E14" s="346"/>
      <c r="F14" s="352" t="s">
        <v>447</v>
      </c>
      <c r="G14" s="353"/>
      <c r="H14" s="337"/>
      <c r="I14" s="337"/>
      <c r="J14" s="337"/>
      <c r="K14" s="337"/>
      <c r="L14" s="338"/>
      <c r="O14" s="403" t="s">
        <v>413</v>
      </c>
      <c r="P14" s="403" t="s">
        <v>414</v>
      </c>
      <c r="Q14" s="404" t="s">
        <v>0</v>
      </c>
      <c r="R14"/>
      <c r="S14" s="405">
        <v>200</v>
      </c>
      <c r="T14"/>
    </row>
    <row r="15" spans="2:20">
      <c r="B15" s="351" t="s">
        <v>448</v>
      </c>
      <c r="C15" s="346"/>
      <c r="D15" s="346"/>
      <c r="E15" s="346"/>
      <c r="F15" s="352" t="s">
        <v>449</v>
      </c>
      <c r="G15" s="353"/>
      <c r="H15" s="337"/>
      <c r="I15" s="337"/>
      <c r="J15" s="337"/>
      <c r="K15" s="337"/>
      <c r="L15" s="338"/>
      <c r="O15" s="403" t="s">
        <v>300</v>
      </c>
      <c r="P15" s="403" t="s">
        <v>301</v>
      </c>
      <c r="Q15" s="404" t="s">
        <v>0</v>
      </c>
      <c r="R15"/>
      <c r="S15" s="405">
        <v>15120</v>
      </c>
      <c r="T15"/>
    </row>
    <row r="16" spans="2:20">
      <c r="B16" s="351" t="s">
        <v>450</v>
      </c>
      <c r="C16" s="346"/>
      <c r="D16" s="346"/>
      <c r="E16" s="346"/>
      <c r="F16" s="352"/>
      <c r="G16" s="353"/>
      <c r="H16" s="337"/>
      <c r="I16" s="337"/>
      <c r="J16" s="337"/>
      <c r="K16" s="337"/>
      <c r="L16" s="338"/>
      <c r="O16" s="403" t="s">
        <v>302</v>
      </c>
      <c r="P16" s="403" t="s">
        <v>303</v>
      </c>
      <c r="Q16" s="404" t="s">
        <v>0</v>
      </c>
      <c r="R16"/>
      <c r="S16" s="405">
        <v>130000</v>
      </c>
      <c r="T16"/>
    </row>
    <row r="17" spans="2:20">
      <c r="B17" s="351" t="s">
        <v>451</v>
      </c>
      <c r="C17" s="346"/>
      <c r="D17" s="346"/>
      <c r="E17" s="346"/>
      <c r="F17" s="352" t="s">
        <v>452</v>
      </c>
      <c r="G17" s="353"/>
      <c r="H17" s="337"/>
      <c r="I17" s="337"/>
      <c r="J17" s="337"/>
      <c r="K17" s="337"/>
      <c r="L17" s="338"/>
      <c r="O17" s="403" t="s">
        <v>223</v>
      </c>
      <c r="P17" s="403" t="s">
        <v>224</v>
      </c>
      <c r="Q17" s="404" t="s">
        <v>0</v>
      </c>
      <c r="R17"/>
      <c r="S17" s="405">
        <v>14259697</v>
      </c>
      <c r="T17"/>
    </row>
    <row r="18" spans="2:20">
      <c r="B18" s="355"/>
      <c r="C18" s="346"/>
      <c r="D18" s="346"/>
      <c r="E18" s="346"/>
      <c r="F18" s="346"/>
      <c r="G18" s="346"/>
      <c r="H18" s="356"/>
      <c r="I18" s="356"/>
      <c r="J18" s="356"/>
      <c r="K18" s="356"/>
      <c r="L18" s="357"/>
      <c r="O18" s="403" t="s">
        <v>225</v>
      </c>
      <c r="P18" s="403" t="s">
        <v>226</v>
      </c>
      <c r="Q18" s="404" t="s">
        <v>0</v>
      </c>
      <c r="R18"/>
      <c r="S18" s="405">
        <v>294942</v>
      </c>
      <c r="T18"/>
    </row>
    <row r="19" spans="2:20">
      <c r="B19" s="355"/>
      <c r="C19" s="346"/>
      <c r="D19" s="346"/>
      <c r="E19" s="346"/>
      <c r="F19" s="346"/>
      <c r="G19" s="346"/>
      <c r="H19" s="356"/>
      <c r="I19" s="356"/>
      <c r="J19" s="356"/>
      <c r="K19" s="356"/>
      <c r="L19" s="357"/>
      <c r="O19" s="403" t="s">
        <v>191</v>
      </c>
      <c r="P19" s="403" t="s">
        <v>192</v>
      </c>
      <c r="Q19" s="404" t="s">
        <v>0</v>
      </c>
      <c r="R19"/>
      <c r="S19" s="405">
        <v>14240.111399999996</v>
      </c>
      <c r="T19"/>
    </row>
    <row r="20" spans="2:20">
      <c r="B20" s="443" t="s">
        <v>453</v>
      </c>
      <c r="C20" s="444"/>
      <c r="D20" s="444"/>
      <c r="E20" s="444"/>
      <c r="F20" s="444"/>
      <c r="G20" s="444"/>
      <c r="H20" s="444"/>
      <c r="I20" s="444"/>
      <c r="J20" s="444"/>
      <c r="K20" s="444"/>
      <c r="L20" s="445"/>
      <c r="O20" s="403" t="s">
        <v>193</v>
      </c>
      <c r="P20" s="403" t="s">
        <v>194</v>
      </c>
      <c r="Q20" s="404" t="s">
        <v>0</v>
      </c>
      <c r="R20"/>
      <c r="S20" s="405">
        <v>2071.8660999999997</v>
      </c>
      <c r="T20"/>
    </row>
    <row r="21" spans="2:20">
      <c r="B21" s="330"/>
      <c r="C21" s="330"/>
      <c r="D21" s="330"/>
      <c r="E21" s="330"/>
      <c r="F21" s="330"/>
      <c r="G21" s="330"/>
      <c r="H21" s="331"/>
      <c r="I21" s="331"/>
      <c r="J21" s="331"/>
      <c r="K21" s="331"/>
      <c r="L21" s="331"/>
      <c r="O21" s="403" t="s">
        <v>430</v>
      </c>
      <c r="P21" s="403" t="s">
        <v>431</v>
      </c>
      <c r="Q21" s="404" t="s">
        <v>0</v>
      </c>
      <c r="R21"/>
      <c r="S21" s="405">
        <v>8000000</v>
      </c>
      <c r="T21"/>
    </row>
    <row r="22" spans="2:20" ht="13.5">
      <c r="B22" s="446" t="s">
        <v>454</v>
      </c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O22" s="403"/>
      <c r="P22" s="403"/>
      <c r="Q22" s="404" t="s">
        <v>0</v>
      </c>
      <c r="R22"/>
      <c r="S22" s="405"/>
      <c r="T22"/>
    </row>
    <row r="23" spans="2:20">
      <c r="B23" s="330"/>
      <c r="C23" s="330"/>
      <c r="D23" s="330"/>
      <c r="E23" s="330"/>
      <c r="F23" s="330"/>
      <c r="G23" s="330"/>
      <c r="H23" s="331"/>
      <c r="I23" s="331"/>
      <c r="J23" s="331"/>
      <c r="K23" s="331"/>
      <c r="L23" s="331"/>
      <c r="O23" s="403" t="s">
        <v>304</v>
      </c>
      <c r="P23" s="403" t="s">
        <v>164</v>
      </c>
      <c r="Q23" s="404" t="s">
        <v>0</v>
      </c>
      <c r="R23"/>
      <c r="S23"/>
      <c r="T23" s="405">
        <v>23798756.686000001</v>
      </c>
    </row>
    <row r="24" spans="2:20" ht="15.75">
      <c r="B24" s="330"/>
      <c r="C24" s="330"/>
      <c r="D24" s="358" t="s">
        <v>455</v>
      </c>
      <c r="E24" s="359"/>
      <c r="F24" s="447"/>
      <c r="G24" s="360"/>
      <c r="H24" s="358" t="s">
        <v>456</v>
      </c>
      <c r="I24" s="361"/>
      <c r="J24" s="361"/>
      <c r="K24" s="358" t="s">
        <v>457</v>
      </c>
      <c r="L24" s="361"/>
      <c r="O24" s="403" t="s">
        <v>305</v>
      </c>
      <c r="P24" s="403" t="s">
        <v>306</v>
      </c>
      <c r="Q24" s="404" t="s">
        <v>0</v>
      </c>
      <c r="R24"/>
      <c r="S24"/>
      <c r="T24" s="405">
        <v>247.92869999999996</v>
      </c>
    </row>
    <row r="25" spans="2:20" ht="15.75">
      <c r="B25" s="359"/>
      <c r="C25" s="359"/>
      <c r="D25" s="359"/>
      <c r="E25" s="359"/>
      <c r="F25" s="447"/>
      <c r="G25" s="362"/>
      <c r="H25" s="361"/>
      <c r="I25" s="361"/>
      <c r="J25" s="361"/>
      <c r="K25" s="361"/>
      <c r="L25" s="361"/>
      <c r="O25" s="403" t="s">
        <v>197</v>
      </c>
      <c r="P25" s="403" t="s">
        <v>198</v>
      </c>
      <c r="Q25" s="404" t="s">
        <v>0</v>
      </c>
      <c r="R25"/>
      <c r="S25"/>
      <c r="T25" s="405">
        <v>6280.5666000000001</v>
      </c>
    </row>
    <row r="26" spans="2:20">
      <c r="B26" s="448" t="s">
        <v>458</v>
      </c>
      <c r="C26" s="448" t="s">
        <v>459</v>
      </c>
      <c r="D26" s="448"/>
      <c r="E26" s="448"/>
      <c r="F26" s="449"/>
      <c r="G26" s="363" t="s">
        <v>460</v>
      </c>
      <c r="H26" s="364"/>
      <c r="I26" s="365"/>
      <c r="J26" s="366" t="s">
        <v>461</v>
      </c>
      <c r="K26" s="364"/>
      <c r="L26" s="365"/>
      <c r="O26"/>
      <c r="P26"/>
      <c r="Q26" s="316" t="s">
        <v>98</v>
      </c>
      <c r="R26"/>
      <c r="S26" s="406">
        <f>SUM(S2:S25)</f>
        <v>23439262.995999999</v>
      </c>
      <c r="T26" s="406">
        <f>SUM(T23:T25)</f>
        <v>23805285.181299999</v>
      </c>
    </row>
    <row r="27" spans="2:20">
      <c r="B27" s="448"/>
      <c r="C27" s="448"/>
      <c r="D27" s="448"/>
      <c r="E27" s="448"/>
      <c r="F27" s="449"/>
      <c r="G27" s="367"/>
      <c r="H27" s="368">
        <f>T26</f>
        <v>23805285.181299999</v>
      </c>
      <c r="I27" s="369"/>
      <c r="J27" s="370"/>
      <c r="K27" s="368">
        <f>T26</f>
        <v>23805285.181299999</v>
      </c>
      <c r="L27" s="369"/>
      <c r="O27"/>
      <c r="P27" s="407"/>
      <c r="Q27" s="407"/>
      <c r="R27" s="408" t="s">
        <v>322</v>
      </c>
      <c r="S27" s="171">
        <f>SUM(S2:S25)</f>
        <v>23439262.995999999</v>
      </c>
      <c r="T27" s="171">
        <f>SUM(T11:T25)</f>
        <v>23805285.181299999</v>
      </c>
    </row>
    <row r="28" spans="2:20">
      <c r="B28" s="448" t="s">
        <v>462</v>
      </c>
      <c r="C28" s="448" t="s">
        <v>463</v>
      </c>
      <c r="D28" s="448"/>
      <c r="E28" s="448"/>
      <c r="F28" s="449"/>
      <c r="G28" s="363" t="s">
        <v>464</v>
      </c>
      <c r="H28" s="364"/>
      <c r="I28" s="365"/>
      <c r="J28" s="366" t="s">
        <v>465</v>
      </c>
      <c r="K28" s="364"/>
      <c r="L28" s="365"/>
      <c r="O28"/>
      <c r="P28"/>
      <c r="Q28"/>
      <c r="R28" t="s">
        <v>323</v>
      </c>
      <c r="S28" s="171">
        <f>+T27-S27</f>
        <v>366022.18530000001</v>
      </c>
      <c r="T28"/>
    </row>
    <row r="29" spans="2:20">
      <c r="B29" s="448"/>
      <c r="C29" s="448"/>
      <c r="D29" s="448"/>
      <c r="E29" s="448"/>
      <c r="F29" s="449"/>
      <c r="G29" s="367"/>
      <c r="H29" s="368">
        <f>S26</f>
        <v>23439262.995999999</v>
      </c>
      <c r="I29" s="369"/>
      <c r="J29" s="370"/>
      <c r="K29" s="368">
        <f>S26</f>
        <v>23439262.995999999</v>
      </c>
      <c r="L29" s="369"/>
      <c r="O29"/>
      <c r="P29"/>
      <c r="Q29"/>
      <c r="R29" t="s">
        <v>324</v>
      </c>
      <c r="S29" s="278">
        <f>-S28*0.1</f>
        <v>-36602.218530000006</v>
      </c>
      <c r="T29"/>
    </row>
    <row r="30" spans="2:20">
      <c r="B30" s="448" t="s">
        <v>466</v>
      </c>
      <c r="C30" s="448" t="s">
        <v>467</v>
      </c>
      <c r="D30" s="448"/>
      <c r="E30" s="448"/>
      <c r="F30" s="449"/>
      <c r="G30" s="371"/>
      <c r="H30" s="372"/>
      <c r="I30" s="373"/>
      <c r="J30" s="366" t="s">
        <v>466</v>
      </c>
      <c r="K30" s="364"/>
      <c r="L30" s="365"/>
      <c r="O30"/>
      <c r="P30"/>
      <c r="Q30"/>
      <c r="R30"/>
      <c r="S30" s="171">
        <f>SUM(S28:S29)</f>
        <v>329419.96677</v>
      </c>
      <c r="T30" s="171"/>
    </row>
    <row r="31" spans="2:20">
      <c r="B31" s="448"/>
      <c r="C31" s="448"/>
      <c r="D31" s="448"/>
      <c r="E31" s="448"/>
      <c r="F31" s="449"/>
      <c r="G31" s="374"/>
      <c r="H31" s="375"/>
      <c r="I31" s="376"/>
      <c r="J31" s="370"/>
      <c r="K31" s="368"/>
      <c r="L31" s="369"/>
      <c r="O31" s="340"/>
      <c r="P31" s="341"/>
      <c r="Q31" s="340"/>
      <c r="R31" s="343"/>
      <c r="S31" s="342"/>
      <c r="T31" s="343"/>
    </row>
    <row r="32" spans="2:20" ht="13.5">
      <c r="B32" s="377" t="s">
        <v>468</v>
      </c>
      <c r="C32" s="378"/>
      <c r="D32" s="330"/>
      <c r="E32" s="330"/>
      <c r="F32" s="330"/>
      <c r="G32" s="379"/>
      <c r="H32" s="334"/>
      <c r="I32" s="334"/>
      <c r="J32" s="334"/>
      <c r="K32" s="334"/>
      <c r="L32" s="334"/>
      <c r="O32" s="343"/>
      <c r="P32" s="343"/>
      <c r="Q32" s="343"/>
      <c r="R32" s="343"/>
      <c r="S32" s="343"/>
      <c r="T32" s="343"/>
    </row>
    <row r="33" spans="2:20">
      <c r="B33" s="330"/>
      <c r="C33" s="378"/>
      <c r="D33" s="330"/>
      <c r="E33" s="330"/>
      <c r="F33" s="330"/>
      <c r="G33" s="379"/>
      <c r="H33" s="334"/>
      <c r="I33" s="334"/>
      <c r="J33" s="334"/>
      <c r="K33" s="334"/>
      <c r="L33" s="334"/>
      <c r="O33" s="340"/>
      <c r="P33" s="341"/>
      <c r="Q33" s="340"/>
      <c r="R33" s="343"/>
      <c r="S33" s="342"/>
      <c r="T33" s="343"/>
    </row>
    <row r="34" spans="2:20">
      <c r="B34" s="448" t="s">
        <v>469</v>
      </c>
      <c r="C34" s="448" t="s">
        <v>470</v>
      </c>
      <c r="D34" s="448"/>
      <c r="E34" s="448"/>
      <c r="F34" s="449"/>
      <c r="G34" s="363" t="s">
        <v>471</v>
      </c>
      <c r="H34" s="364"/>
      <c r="I34" s="365"/>
      <c r="J34" s="366" t="s">
        <v>472</v>
      </c>
      <c r="K34" s="364"/>
      <c r="L34" s="365"/>
      <c r="O34" s="343"/>
      <c r="P34" s="343"/>
      <c r="Q34" s="343"/>
      <c r="R34" s="380"/>
      <c r="S34" s="380"/>
      <c r="T34" s="343"/>
    </row>
    <row r="35" spans="2:20">
      <c r="B35" s="448"/>
      <c r="C35" s="448"/>
      <c r="D35" s="448"/>
      <c r="E35" s="448"/>
      <c r="F35" s="449"/>
      <c r="G35" s="367"/>
      <c r="H35" s="368">
        <f>IF(H29&gt;H27,H29-H27,0)</f>
        <v>0</v>
      </c>
      <c r="I35" s="369"/>
      <c r="J35" s="370"/>
      <c r="K35" s="368">
        <f>K29-K27-K31</f>
        <v>-366022.18530000001</v>
      </c>
      <c r="L35" s="369"/>
      <c r="O35" s="343"/>
      <c r="P35" s="343"/>
      <c r="Q35" s="343"/>
      <c r="R35" s="380"/>
      <c r="S35" s="380"/>
      <c r="T35" s="354"/>
    </row>
    <row r="36" spans="2:20">
      <c r="B36" s="448" t="s">
        <v>473</v>
      </c>
      <c r="C36" s="448" t="s">
        <v>323</v>
      </c>
      <c r="D36" s="448"/>
      <c r="E36" s="448"/>
      <c r="F36" s="449"/>
      <c r="G36" s="363" t="s">
        <v>474</v>
      </c>
      <c r="H36" s="364"/>
      <c r="I36" s="365"/>
      <c r="J36" s="366" t="s">
        <v>475</v>
      </c>
      <c r="K36" s="364"/>
      <c r="L36" s="365"/>
      <c r="O36" s="340"/>
      <c r="P36" s="341"/>
      <c r="Q36" s="340"/>
      <c r="R36" s="343"/>
      <c r="S36" s="342"/>
    </row>
    <row r="37" spans="2:20" ht="13.5">
      <c r="B37" s="448"/>
      <c r="C37" s="448"/>
      <c r="D37" s="448"/>
      <c r="E37" s="448"/>
      <c r="F37" s="449"/>
      <c r="G37" s="367"/>
      <c r="H37" s="368">
        <f>IF(H27&gt;H29,H27-H29,0)</f>
        <v>366022.18530000001</v>
      </c>
      <c r="I37" s="369"/>
      <c r="J37" s="368"/>
      <c r="K37" s="368">
        <f>IF(K27-K29+K31&lt;0,0,K27-K29+K31)</f>
        <v>366022.18530000001</v>
      </c>
      <c r="L37" s="369"/>
      <c r="O37" s="343"/>
      <c r="P37" s="381"/>
      <c r="Q37" s="382"/>
      <c r="R37" s="354"/>
      <c r="S37" s="354"/>
      <c r="T37" s="354"/>
    </row>
    <row r="38" spans="2:20">
      <c r="B38" s="448" t="s">
        <v>476</v>
      </c>
      <c r="C38" s="448" t="s">
        <v>477</v>
      </c>
      <c r="D38" s="448"/>
      <c r="E38" s="448"/>
      <c r="F38" s="448"/>
      <c r="G38" s="371"/>
      <c r="H38" s="372"/>
      <c r="I38" s="373"/>
      <c r="J38" s="366" t="s">
        <v>476</v>
      </c>
      <c r="K38" s="364"/>
      <c r="L38" s="365"/>
      <c r="O38" s="340"/>
      <c r="R38" s="383"/>
    </row>
    <row r="39" spans="2:20">
      <c r="B39" s="448"/>
      <c r="C39" s="448"/>
      <c r="D39" s="448"/>
      <c r="E39" s="448"/>
      <c r="F39" s="448"/>
      <c r="G39" s="384"/>
      <c r="H39" s="385"/>
      <c r="I39" s="386"/>
      <c r="J39" s="370"/>
      <c r="K39" s="368">
        <v>0</v>
      </c>
      <c r="L39" s="369"/>
      <c r="O39" s="343"/>
      <c r="R39" s="383"/>
    </row>
    <row r="40" spans="2:20">
      <c r="B40" s="448" t="s">
        <v>478</v>
      </c>
      <c r="C40" s="448" t="s">
        <v>479</v>
      </c>
      <c r="D40" s="448"/>
      <c r="E40" s="448"/>
      <c r="F40" s="448"/>
      <c r="G40" s="387"/>
      <c r="H40" s="385"/>
      <c r="I40" s="386"/>
      <c r="J40" s="366" t="s">
        <v>478</v>
      </c>
      <c r="K40" s="364">
        <v>36602</v>
      </c>
      <c r="L40" s="365"/>
      <c r="O40" s="343"/>
      <c r="P40" s="343"/>
      <c r="Q40" s="343"/>
      <c r="R40" s="354"/>
      <c r="S40" s="354"/>
    </row>
    <row r="41" spans="2:20" ht="13.5">
      <c r="B41" s="448"/>
      <c r="C41" s="448"/>
      <c r="D41" s="448"/>
      <c r="E41" s="448"/>
      <c r="F41" s="448"/>
      <c r="G41" s="374"/>
      <c r="H41" s="375"/>
      <c r="I41" s="376"/>
      <c r="J41" s="370"/>
      <c r="K41" s="368"/>
      <c r="L41" s="369"/>
      <c r="O41" s="381"/>
      <c r="P41" s="381"/>
      <c r="Q41" s="382"/>
      <c r="R41" s="354"/>
      <c r="S41" s="354"/>
      <c r="T41" s="354"/>
    </row>
    <row r="42" spans="2:20" ht="15.75">
      <c r="B42" s="450" t="s">
        <v>480</v>
      </c>
      <c r="C42" s="450"/>
      <c r="D42" s="450"/>
      <c r="E42" s="450"/>
      <c r="F42" s="450"/>
      <c r="G42" s="450"/>
      <c r="H42" s="450"/>
      <c r="I42" s="450"/>
      <c r="J42" s="450"/>
      <c r="K42" s="450"/>
      <c r="L42" s="450"/>
      <c r="R42" s="383"/>
    </row>
    <row r="43" spans="2:20">
      <c r="B43" s="330"/>
      <c r="C43" s="378"/>
      <c r="D43" s="330"/>
      <c r="E43" s="330"/>
      <c r="F43" s="330"/>
      <c r="G43" s="388"/>
      <c r="H43" s="389"/>
      <c r="I43" s="389"/>
      <c r="J43" s="389"/>
      <c r="K43" s="389"/>
      <c r="L43" s="389"/>
      <c r="R43" s="383"/>
    </row>
    <row r="44" spans="2:20">
      <c r="B44" s="448" t="s">
        <v>481</v>
      </c>
      <c r="C44" s="448" t="s">
        <v>482</v>
      </c>
      <c r="D44" s="448"/>
      <c r="E44" s="448"/>
      <c r="F44" s="448"/>
      <c r="G44" s="371"/>
      <c r="H44" s="372"/>
      <c r="I44" s="373"/>
      <c r="J44" s="366" t="s">
        <v>481</v>
      </c>
      <c r="K44" s="364"/>
      <c r="L44" s="365"/>
    </row>
    <row r="45" spans="2:20">
      <c r="B45" s="448"/>
      <c r="C45" s="448"/>
      <c r="D45" s="448"/>
      <c r="E45" s="448"/>
      <c r="F45" s="448"/>
      <c r="G45" s="384"/>
      <c r="H45" s="385"/>
      <c r="I45" s="386"/>
      <c r="J45" s="370"/>
      <c r="K45" s="369">
        <v>36602</v>
      </c>
      <c r="L45" s="369"/>
    </row>
    <row r="46" spans="2:20">
      <c r="B46" s="448" t="s">
        <v>483</v>
      </c>
      <c r="C46" s="448" t="s">
        <v>484</v>
      </c>
      <c r="D46" s="448"/>
      <c r="E46" s="448"/>
      <c r="F46" s="448"/>
      <c r="G46" s="387"/>
      <c r="H46" s="385"/>
      <c r="I46" s="386"/>
      <c r="J46" s="366" t="s">
        <v>483</v>
      </c>
      <c r="K46" s="364"/>
      <c r="L46" s="365"/>
    </row>
    <row r="47" spans="2:20">
      <c r="B47" s="448"/>
      <c r="C47" s="448"/>
      <c r="D47" s="448"/>
      <c r="E47" s="448"/>
      <c r="F47" s="448"/>
      <c r="G47" s="374"/>
      <c r="H47" s="375"/>
      <c r="I47" s="376"/>
      <c r="J47" s="390"/>
      <c r="K47" s="368">
        <v>0</v>
      </c>
      <c r="L47" s="369"/>
    </row>
    <row r="48" spans="2:20">
      <c r="B48" s="448" t="s">
        <v>485</v>
      </c>
      <c r="C48" s="448" t="s">
        <v>486</v>
      </c>
      <c r="D48" s="448"/>
      <c r="E48" s="448"/>
      <c r="F48" s="448"/>
      <c r="G48" s="371"/>
      <c r="H48" s="372"/>
      <c r="I48" s="373"/>
      <c r="J48" s="366" t="s">
        <v>485</v>
      </c>
      <c r="K48" s="364"/>
      <c r="L48" s="365"/>
    </row>
    <row r="49" spans="2:12">
      <c r="B49" s="448"/>
      <c r="C49" s="448"/>
      <c r="D49" s="448"/>
      <c r="E49" s="448"/>
      <c r="F49" s="448"/>
      <c r="G49" s="374"/>
      <c r="H49" s="375"/>
      <c r="I49" s="376"/>
      <c r="J49" s="370"/>
      <c r="K49" s="368">
        <f>K45+K47</f>
        <v>36602</v>
      </c>
      <c r="L49" s="369"/>
    </row>
    <row r="50" spans="2:12">
      <c r="B50" s="448" t="s">
        <v>487</v>
      </c>
      <c r="C50" s="448" t="s">
        <v>488</v>
      </c>
      <c r="D50" s="448"/>
      <c r="E50" s="448"/>
      <c r="F50" s="449"/>
      <c r="G50" s="363" t="s">
        <v>487</v>
      </c>
      <c r="H50" s="364"/>
      <c r="I50" s="365"/>
      <c r="J50" s="371"/>
      <c r="K50" s="372"/>
      <c r="L50" s="373"/>
    </row>
    <row r="51" spans="2:12">
      <c r="B51" s="448"/>
      <c r="C51" s="448"/>
      <c r="D51" s="448"/>
      <c r="E51" s="448"/>
      <c r="F51" s="449"/>
      <c r="G51" s="367"/>
      <c r="H51" s="368">
        <v>0</v>
      </c>
      <c r="I51" s="369"/>
      <c r="J51" s="374"/>
      <c r="K51" s="375"/>
      <c r="L51" s="376"/>
    </row>
    <row r="52" spans="2:12">
      <c r="B52" s="448" t="s">
        <v>489</v>
      </c>
      <c r="C52" s="448" t="s">
        <v>490</v>
      </c>
      <c r="D52" s="448"/>
      <c r="E52" s="448"/>
      <c r="F52" s="449"/>
      <c r="G52" s="363" t="s">
        <v>489</v>
      </c>
      <c r="H52" s="364"/>
      <c r="I52" s="365"/>
      <c r="J52" s="371"/>
      <c r="K52" s="372"/>
      <c r="L52" s="373"/>
    </row>
    <row r="53" spans="2:12">
      <c r="B53" s="448"/>
      <c r="C53" s="448"/>
      <c r="D53" s="448"/>
      <c r="E53" s="448"/>
      <c r="F53" s="449"/>
      <c r="G53" s="367"/>
      <c r="H53" s="368">
        <v>0</v>
      </c>
      <c r="I53" s="369"/>
      <c r="J53" s="374"/>
      <c r="K53" s="375"/>
      <c r="L53" s="376"/>
    </row>
    <row r="54" spans="2:12">
      <c r="B54" s="451" t="s">
        <v>491</v>
      </c>
      <c r="C54" s="448" t="s">
        <v>492</v>
      </c>
      <c r="D54" s="448"/>
      <c r="E54" s="448"/>
      <c r="F54" s="449"/>
      <c r="G54" s="391" t="s">
        <v>491</v>
      </c>
      <c r="H54" s="364"/>
      <c r="I54" s="365"/>
      <c r="J54" s="392"/>
      <c r="K54" s="392"/>
      <c r="L54" s="392"/>
    </row>
    <row r="55" spans="2:12">
      <c r="B55" s="448"/>
      <c r="C55" s="448"/>
      <c r="D55" s="448"/>
      <c r="E55" s="448"/>
      <c r="F55" s="449"/>
      <c r="G55" s="367"/>
      <c r="H55" s="368"/>
      <c r="I55" s="369"/>
      <c r="J55" s="392"/>
      <c r="K55" s="392"/>
      <c r="L55" s="392"/>
    </row>
    <row r="56" spans="2:12">
      <c r="B56" s="451" t="s">
        <v>493</v>
      </c>
      <c r="C56" s="448" t="s">
        <v>494</v>
      </c>
      <c r="D56" s="448"/>
      <c r="E56" s="448"/>
      <c r="F56" s="449"/>
      <c r="G56" s="391" t="s">
        <v>493</v>
      </c>
      <c r="H56" s="334"/>
      <c r="I56" s="335"/>
      <c r="J56" s="392"/>
      <c r="K56" s="392"/>
      <c r="L56" s="392"/>
    </row>
    <row r="57" spans="2:12">
      <c r="B57" s="448"/>
      <c r="C57" s="448"/>
      <c r="D57" s="448"/>
      <c r="E57" s="448"/>
      <c r="F57" s="449"/>
      <c r="G57" s="393"/>
      <c r="H57" s="334">
        <v>0</v>
      </c>
      <c r="I57" s="335"/>
      <c r="J57" s="392"/>
      <c r="K57" s="392"/>
      <c r="L57" s="392"/>
    </row>
    <row r="58" spans="2:12">
      <c r="B58" s="451" t="s">
        <v>495</v>
      </c>
      <c r="C58" s="448" t="s">
        <v>496</v>
      </c>
      <c r="D58" s="448"/>
      <c r="E58" s="448"/>
      <c r="F58" s="449"/>
      <c r="G58" s="391" t="s">
        <v>495</v>
      </c>
      <c r="H58" s="364"/>
      <c r="I58" s="365"/>
      <c r="J58" s="392"/>
      <c r="K58" s="392"/>
      <c r="L58" s="392"/>
    </row>
    <row r="59" spans="2:12">
      <c r="B59" s="448"/>
      <c r="C59" s="448"/>
      <c r="D59" s="448"/>
      <c r="E59" s="448"/>
      <c r="F59" s="449"/>
      <c r="G59" s="367"/>
      <c r="H59" s="368">
        <f>IF((H53+H55-H57)-K49&gt;0,(H53+H55-H57)-K49,0)</f>
        <v>0</v>
      </c>
      <c r="I59" s="369"/>
      <c r="J59" s="392"/>
      <c r="K59" s="392"/>
      <c r="L59" s="392"/>
    </row>
    <row r="60" spans="2:12">
      <c r="B60" s="451" t="s">
        <v>497</v>
      </c>
      <c r="C60" s="448" t="s">
        <v>498</v>
      </c>
      <c r="D60" s="448"/>
      <c r="E60" s="448"/>
      <c r="F60" s="448"/>
      <c r="G60" s="371"/>
      <c r="H60" s="372"/>
      <c r="I60" s="373"/>
      <c r="J60" s="394" t="s">
        <v>497</v>
      </c>
      <c r="K60" s="364"/>
      <c r="L60" s="365"/>
    </row>
    <row r="61" spans="2:12">
      <c r="B61" s="448"/>
      <c r="C61" s="448"/>
      <c r="D61" s="448"/>
      <c r="E61" s="448"/>
      <c r="F61" s="448"/>
      <c r="G61" s="374"/>
      <c r="H61" s="375"/>
      <c r="I61" s="376"/>
      <c r="J61" s="370"/>
      <c r="K61" s="368">
        <f>IF((K49-(H53+H55-H57))&gt;0,K49-(H53+H55-H57),0)</f>
        <v>36602</v>
      </c>
      <c r="L61" s="369"/>
    </row>
    <row r="62" spans="2:12">
      <c r="B62" s="451" t="s">
        <v>499</v>
      </c>
      <c r="C62" s="448" t="s">
        <v>500</v>
      </c>
      <c r="D62" s="448"/>
      <c r="E62" s="448"/>
      <c r="F62" s="448"/>
      <c r="G62" s="384"/>
      <c r="H62" s="385"/>
      <c r="I62" s="386"/>
      <c r="J62" s="394" t="s">
        <v>499</v>
      </c>
      <c r="K62" s="364"/>
      <c r="L62" s="365"/>
    </row>
    <row r="63" spans="2:12">
      <c r="B63" s="448"/>
      <c r="C63" s="448"/>
      <c r="D63" s="448"/>
      <c r="E63" s="448"/>
      <c r="F63" s="448"/>
      <c r="G63" s="384"/>
      <c r="H63" s="385"/>
      <c r="I63" s="386"/>
      <c r="J63" s="370"/>
      <c r="K63" s="368">
        <v>0</v>
      </c>
      <c r="L63" s="369"/>
    </row>
    <row r="64" spans="2:12">
      <c r="B64" s="451" t="s">
        <v>501</v>
      </c>
      <c r="C64" s="448" t="s">
        <v>502</v>
      </c>
      <c r="D64" s="448"/>
      <c r="E64" s="448"/>
      <c r="F64" s="448"/>
      <c r="G64" s="371"/>
      <c r="H64" s="372"/>
      <c r="I64" s="373"/>
      <c r="J64" s="394" t="s">
        <v>501</v>
      </c>
      <c r="K64" s="364"/>
      <c r="L64" s="365"/>
    </row>
    <row r="65" spans="2:12">
      <c r="B65" s="448"/>
      <c r="C65" s="448"/>
      <c r="D65" s="448"/>
      <c r="E65" s="448"/>
      <c r="F65" s="448"/>
      <c r="G65" s="374"/>
      <c r="H65" s="375"/>
      <c r="I65" s="376"/>
      <c r="J65" s="370"/>
      <c r="K65" s="368">
        <f>K61+K63</f>
        <v>36602</v>
      </c>
      <c r="L65" s="369"/>
    </row>
    <row r="66" spans="2:12">
      <c r="B66" s="330"/>
      <c r="C66" s="330"/>
      <c r="D66" s="330"/>
      <c r="E66" s="330"/>
      <c r="F66" s="330"/>
      <c r="G66" s="330"/>
      <c r="H66" s="331"/>
      <c r="I66" s="331"/>
      <c r="J66" s="331"/>
      <c r="K66" s="331"/>
      <c r="L66" s="331"/>
    </row>
    <row r="67" spans="2:12">
      <c r="B67" s="330"/>
      <c r="C67" s="330"/>
      <c r="D67" s="330"/>
      <c r="E67" s="330"/>
      <c r="F67" s="330"/>
      <c r="G67" s="330"/>
      <c r="H67" s="331"/>
      <c r="I67" s="331"/>
      <c r="J67" s="331"/>
      <c r="K67" s="331"/>
      <c r="L67" s="331"/>
    </row>
    <row r="68" spans="2:12">
      <c r="B68" s="353"/>
      <c r="C68" s="353"/>
      <c r="D68" s="353"/>
      <c r="E68" s="353"/>
      <c r="F68" s="330"/>
      <c r="G68" s="330"/>
      <c r="H68" s="331"/>
      <c r="I68" s="331"/>
      <c r="J68" s="331"/>
      <c r="K68" s="331"/>
      <c r="L68" s="331"/>
    </row>
    <row r="69" spans="2:12">
      <c r="B69" s="395" t="s">
        <v>503</v>
      </c>
      <c r="C69" s="353"/>
      <c r="D69" s="353"/>
      <c r="E69" s="353"/>
      <c r="F69" s="353"/>
      <c r="G69" s="353"/>
      <c r="H69" s="337"/>
      <c r="I69" s="337"/>
      <c r="J69" s="337"/>
      <c r="K69" s="337"/>
      <c r="L69" s="337"/>
    </row>
    <row r="70" spans="2:12">
      <c r="B70" s="330"/>
      <c r="C70" s="330"/>
      <c r="D70" s="330"/>
      <c r="E70" s="330"/>
      <c r="F70" s="330"/>
      <c r="G70" s="330"/>
      <c r="H70" s="331"/>
      <c r="I70" s="331"/>
      <c r="J70" s="331"/>
      <c r="K70" s="331"/>
      <c r="L70" s="331"/>
    </row>
    <row r="71" spans="2:12">
      <c r="B71" s="452" t="s">
        <v>504</v>
      </c>
      <c r="C71" s="453"/>
      <c r="D71" s="453"/>
      <c r="E71" s="453"/>
      <c r="F71" s="453"/>
      <c r="G71" s="453"/>
      <c r="H71" s="453"/>
      <c r="I71" s="453"/>
      <c r="J71" s="453"/>
      <c r="K71" s="453"/>
      <c r="L71" s="453"/>
    </row>
    <row r="72" spans="2:12">
      <c r="B72" s="330" t="s">
        <v>505</v>
      </c>
      <c r="C72" s="330"/>
      <c r="D72" s="330"/>
      <c r="E72" s="330"/>
      <c r="F72" s="330"/>
      <c r="G72" s="330"/>
      <c r="H72" s="331"/>
      <c r="I72" s="331"/>
      <c r="J72" s="331"/>
      <c r="K72" s="331"/>
      <c r="L72" s="331"/>
    </row>
    <row r="73" spans="2:12">
      <c r="B73" s="330"/>
      <c r="C73" s="330"/>
      <c r="D73" s="330"/>
      <c r="E73" s="330"/>
      <c r="F73" s="330"/>
      <c r="G73" s="330"/>
      <c r="H73" s="331"/>
      <c r="I73" s="331"/>
      <c r="J73" s="331"/>
      <c r="K73" s="331"/>
      <c r="L73" s="331"/>
    </row>
    <row r="74" spans="2:12">
      <c r="B74" s="396"/>
      <c r="C74" s="330" t="s">
        <v>506</v>
      </c>
      <c r="D74" s="330"/>
      <c r="E74" s="330"/>
      <c r="F74" s="330"/>
      <c r="G74" s="330"/>
      <c r="H74" s="331"/>
      <c r="I74" s="331"/>
      <c r="J74" s="331"/>
      <c r="K74" s="331"/>
      <c r="L74" s="331"/>
    </row>
    <row r="75" spans="2:12">
      <c r="B75" s="397"/>
      <c r="C75" s="330"/>
      <c r="D75" s="330"/>
      <c r="E75" s="330"/>
      <c r="F75" s="330"/>
      <c r="G75" s="330"/>
      <c r="H75" s="331"/>
      <c r="I75" s="331"/>
      <c r="J75" s="331"/>
      <c r="K75" s="331"/>
      <c r="L75" s="331"/>
    </row>
    <row r="76" spans="2:12">
      <c r="B76" s="396"/>
      <c r="C76" s="330" t="s">
        <v>507</v>
      </c>
      <c r="D76" s="330"/>
      <c r="E76" s="330"/>
      <c r="F76" s="330"/>
      <c r="G76" s="330"/>
      <c r="H76" s="331"/>
      <c r="I76" s="331"/>
      <c r="J76" s="331"/>
      <c r="K76" s="331"/>
      <c r="L76" s="331"/>
    </row>
    <row r="77" spans="2:12">
      <c r="B77" s="397"/>
      <c r="C77" s="330"/>
      <c r="D77" s="330"/>
      <c r="E77" s="330"/>
      <c r="F77" s="330"/>
      <c r="G77" s="330"/>
      <c r="H77" s="331"/>
      <c r="I77" s="331"/>
      <c r="J77" s="331"/>
      <c r="K77" s="331"/>
      <c r="L77" s="331"/>
    </row>
    <row r="78" spans="2:12">
      <c r="B78" s="398"/>
      <c r="C78" s="330" t="s">
        <v>508</v>
      </c>
      <c r="D78" s="330"/>
      <c r="E78" s="330"/>
      <c r="F78" s="330"/>
      <c r="G78" s="454" t="s">
        <v>509</v>
      </c>
      <c r="H78" s="454"/>
      <c r="I78" s="455"/>
      <c r="J78" s="399"/>
      <c r="K78" s="349"/>
      <c r="L78" s="350"/>
    </row>
    <row r="79" spans="2:12" ht="15.75">
      <c r="B79" s="397"/>
      <c r="C79" s="330"/>
      <c r="D79" s="330"/>
      <c r="E79" s="330"/>
      <c r="F79" s="330"/>
      <c r="G79" s="454"/>
      <c r="H79" s="454"/>
      <c r="I79" s="455"/>
      <c r="J79" s="336"/>
      <c r="K79" s="400">
        <f>K65</f>
        <v>36602</v>
      </c>
      <c r="L79" s="338"/>
    </row>
    <row r="80" spans="2:12">
      <c r="B80" s="398"/>
      <c r="C80" s="330" t="s">
        <v>510</v>
      </c>
      <c r="D80" s="330"/>
      <c r="E80" s="330"/>
      <c r="F80" s="330"/>
      <c r="G80" s="330"/>
      <c r="H80" s="331"/>
      <c r="I80" s="331"/>
      <c r="J80" s="331"/>
      <c r="K80" s="331"/>
      <c r="L80" s="331"/>
    </row>
    <row r="81" spans="2:12">
      <c r="B81" s="330"/>
      <c r="C81" s="330"/>
      <c r="D81" s="330"/>
      <c r="E81" s="330"/>
      <c r="F81" s="330"/>
      <c r="G81" s="330"/>
      <c r="H81" s="331"/>
      <c r="I81" s="331"/>
      <c r="J81" s="401" t="s">
        <v>511</v>
      </c>
      <c r="K81" s="402" t="s">
        <v>512</v>
      </c>
      <c r="L81" s="331"/>
    </row>
    <row r="82" spans="2:12">
      <c r="B82" s="330"/>
      <c r="C82" s="330"/>
      <c r="D82" s="330"/>
      <c r="E82" s="330"/>
      <c r="F82" s="330"/>
      <c r="G82" s="330"/>
      <c r="H82" s="331"/>
      <c r="I82" s="331"/>
      <c r="J82" s="331"/>
      <c r="K82" s="402" t="s">
        <v>513</v>
      </c>
      <c r="L82" s="331"/>
    </row>
  </sheetData>
  <mergeCells count="47">
    <mergeCell ref="B64:B65"/>
    <mergeCell ref="C64:F65"/>
    <mergeCell ref="B71:L71"/>
    <mergeCell ref="G78:I79"/>
    <mergeCell ref="B58:B59"/>
    <mergeCell ref="C58:F59"/>
    <mergeCell ref="B60:B61"/>
    <mergeCell ref="C60:F61"/>
    <mergeCell ref="B62:B63"/>
    <mergeCell ref="C62:F63"/>
    <mergeCell ref="B52:B53"/>
    <mergeCell ref="C52:F53"/>
    <mergeCell ref="B54:B55"/>
    <mergeCell ref="C54:F55"/>
    <mergeCell ref="B56:B57"/>
    <mergeCell ref="C56:F57"/>
    <mergeCell ref="B46:B47"/>
    <mergeCell ref="C46:F47"/>
    <mergeCell ref="B48:B49"/>
    <mergeCell ref="C48:F49"/>
    <mergeCell ref="B50:B51"/>
    <mergeCell ref="C50:F51"/>
    <mergeCell ref="B38:B39"/>
    <mergeCell ref="C38:F39"/>
    <mergeCell ref="B40:B41"/>
    <mergeCell ref="C40:F41"/>
    <mergeCell ref="B42:L42"/>
    <mergeCell ref="B44:B45"/>
    <mergeCell ref="C44:F45"/>
    <mergeCell ref="B30:B31"/>
    <mergeCell ref="C30:F31"/>
    <mergeCell ref="B34:B35"/>
    <mergeCell ref="C34:F35"/>
    <mergeCell ref="B36:B37"/>
    <mergeCell ref="C36:F37"/>
    <mergeCell ref="B22:L22"/>
    <mergeCell ref="F24:F25"/>
    <mergeCell ref="B26:B27"/>
    <mergeCell ref="C26:F27"/>
    <mergeCell ref="B28:B29"/>
    <mergeCell ref="C28:F29"/>
    <mergeCell ref="B1:E3"/>
    <mergeCell ref="I1:L2"/>
    <mergeCell ref="D7:E8"/>
    <mergeCell ref="G7:L9"/>
    <mergeCell ref="G13:L13"/>
    <mergeCell ref="B20:L2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B133:J140"/>
  <sheetViews>
    <sheetView showGridLines="0" topLeftCell="A7" workbookViewId="0">
      <selection activeCell="G134" sqref="G134:J138"/>
    </sheetView>
  </sheetViews>
  <sheetFormatPr defaultRowHeight="12.75"/>
  <cols>
    <col min="3" max="3" width="14.28515625" customWidth="1"/>
    <col min="4" max="4" width="13.5703125" bestFit="1" customWidth="1"/>
    <col min="9" max="9" width="11.7109375" bestFit="1" customWidth="1"/>
  </cols>
  <sheetData>
    <row r="133" spans="2:10">
      <c r="B133" s="32"/>
      <c r="C133" s="30"/>
      <c r="D133" s="30"/>
      <c r="E133" s="31"/>
      <c r="G133" s="32" t="s">
        <v>121</v>
      </c>
      <c r="H133" s="30"/>
      <c r="I133" s="30"/>
      <c r="J133" s="31"/>
    </row>
    <row r="134" spans="2:10">
      <c r="B134" s="25"/>
      <c r="C134" s="3"/>
      <c r="D134" s="24"/>
      <c r="E134" s="26"/>
      <c r="G134" s="25"/>
      <c r="H134" s="3"/>
      <c r="I134" s="24">
        <v>0</v>
      </c>
      <c r="J134" s="26" t="s">
        <v>0</v>
      </c>
    </row>
    <row r="135" spans="2:10">
      <c r="B135" s="25"/>
      <c r="C135" s="3"/>
      <c r="D135" s="24"/>
      <c r="E135" s="26"/>
      <c r="G135" s="25" t="s">
        <v>171</v>
      </c>
      <c r="H135" s="3"/>
      <c r="I135" s="24">
        <f>1143627+17177858</f>
        <v>18321485</v>
      </c>
      <c r="J135" s="26" t="s">
        <v>0</v>
      </c>
    </row>
    <row r="136" spans="2:10">
      <c r="B136" s="25"/>
      <c r="C136" s="3"/>
      <c r="D136" s="24"/>
      <c r="E136" s="26"/>
      <c r="G136" s="25" t="s">
        <v>172</v>
      </c>
      <c r="H136" s="3"/>
      <c r="I136" s="24">
        <f>-I135</f>
        <v>-18321485</v>
      </c>
      <c r="J136" s="26" t="s">
        <v>0</v>
      </c>
    </row>
    <row r="137" spans="2:10">
      <c r="B137" s="27"/>
      <c r="C137" s="8"/>
      <c r="D137" s="23"/>
      <c r="E137" s="29"/>
      <c r="G137" s="27"/>
      <c r="H137" s="8"/>
      <c r="I137" s="23"/>
      <c r="J137" s="29" t="s">
        <v>0</v>
      </c>
    </row>
    <row r="138" spans="2:10">
      <c r="B138" s="27"/>
      <c r="C138" s="23"/>
      <c r="D138" s="28"/>
      <c r="E138" s="29"/>
      <c r="G138" s="27" t="s">
        <v>7</v>
      </c>
      <c r="H138" s="23"/>
      <c r="I138" s="28">
        <f>SUM(I134:I137)</f>
        <v>0</v>
      </c>
      <c r="J138" s="29"/>
    </row>
    <row r="140" spans="2:10">
      <c r="D140" s="139">
        <f>+D138+I135</f>
        <v>18321485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A2:Q7562"/>
  <sheetViews>
    <sheetView workbookViewId="0">
      <selection activeCell="O10" sqref="O10"/>
    </sheetView>
  </sheetViews>
  <sheetFormatPr defaultColWidth="11.42578125" defaultRowHeight="12.75"/>
  <cols>
    <col min="1" max="2" width="10.140625" customWidth="1"/>
    <col min="3" max="3" width="6.85546875" customWidth="1"/>
    <col min="4" max="4" width="13.5703125" customWidth="1"/>
    <col min="5" max="5" width="11.28515625" customWidth="1"/>
    <col min="6" max="6" width="30.5703125" customWidth="1"/>
    <col min="7" max="7" width="15.85546875" customWidth="1"/>
    <col min="8" max="8" width="18.140625" customWidth="1"/>
    <col min="9" max="9" width="11.28515625" customWidth="1"/>
    <col min="10" max="10" width="15.28515625" customWidth="1"/>
    <col min="11" max="11" width="15.85546875" customWidth="1"/>
    <col min="12" max="12" width="7.5703125" bestFit="1" customWidth="1"/>
    <col min="13" max="13" width="10.42578125" bestFit="1" customWidth="1"/>
    <col min="14" max="14" width="13.5703125" bestFit="1" customWidth="1"/>
  </cols>
  <sheetData>
    <row r="2" spans="1:14" ht="15.75">
      <c r="A2" s="140"/>
    </row>
    <row r="5" spans="1:14" ht="18">
      <c r="H5" s="141"/>
    </row>
    <row r="7" spans="1:14">
      <c r="M7" s="142"/>
    </row>
    <row r="10" spans="1:14">
      <c r="A10" s="135"/>
    </row>
    <row r="14" spans="1:14">
      <c r="A14" s="143"/>
      <c r="C14" s="143"/>
      <c r="D14" s="143"/>
      <c r="E14" s="143"/>
      <c r="F14" s="143"/>
      <c r="G14" s="143"/>
      <c r="I14" s="144"/>
      <c r="J14" s="144"/>
      <c r="L14" s="144"/>
      <c r="M14" s="145"/>
      <c r="N14" s="144"/>
    </row>
    <row r="18" spans="1:17">
      <c r="A18" s="146"/>
      <c r="D18" s="146"/>
      <c r="F18" s="146"/>
    </row>
    <row r="20" spans="1:17">
      <c r="F20" s="147"/>
    </row>
    <row r="21" spans="1:17">
      <c r="B21" s="148"/>
      <c r="C21" s="149"/>
      <c r="D21" s="150"/>
      <c r="E21" s="150"/>
      <c r="F21" s="149"/>
      <c r="G21" s="150"/>
      <c r="L21" s="151"/>
      <c r="N21" s="151"/>
      <c r="O21" s="152"/>
      <c r="P21" s="153" t="s">
        <v>174</v>
      </c>
      <c r="Q21" s="152">
        <v>5</v>
      </c>
    </row>
    <row r="24" spans="1:17">
      <c r="I24" s="154"/>
      <c r="L24" s="151"/>
      <c r="N24" s="151"/>
    </row>
    <row r="26" spans="1:17">
      <c r="I26" s="154"/>
      <c r="J26" s="151"/>
      <c r="L26" s="151"/>
      <c r="N26" s="151"/>
    </row>
    <row r="27" spans="1:17">
      <c r="I27" s="154"/>
      <c r="L27" s="151"/>
      <c r="N27" s="151"/>
    </row>
    <row r="31" spans="1:17">
      <c r="A31" s="146"/>
      <c r="D31" s="146"/>
      <c r="F31" s="146"/>
    </row>
    <row r="33" spans="1:15">
      <c r="F33" s="147"/>
    </row>
    <row r="34" spans="1:15">
      <c r="B34" s="148"/>
      <c r="C34" s="149"/>
      <c r="D34" s="150"/>
      <c r="E34" s="150"/>
      <c r="F34" s="149"/>
      <c r="G34" s="150"/>
      <c r="L34" s="151"/>
      <c r="N34" s="151"/>
      <c r="O34" s="152"/>
    </row>
    <row r="37" spans="1:15">
      <c r="I37" s="154"/>
      <c r="L37" s="151"/>
      <c r="N37" s="151"/>
    </row>
    <row r="39" spans="1:15">
      <c r="I39" s="154"/>
      <c r="J39" s="151"/>
      <c r="L39" s="151"/>
      <c r="N39" s="151"/>
    </row>
    <row r="40" spans="1:15">
      <c r="I40" s="154"/>
      <c r="L40" s="151"/>
      <c r="N40" s="151"/>
    </row>
    <row r="44" spans="1:15">
      <c r="A44" s="146"/>
      <c r="D44" s="146"/>
      <c r="F44" s="146"/>
    </row>
    <row r="46" spans="1:15">
      <c r="F46" s="147"/>
    </row>
    <row r="47" spans="1:15">
      <c r="B47" s="148"/>
      <c r="C47" s="149"/>
      <c r="D47" s="150"/>
      <c r="E47" s="150"/>
      <c r="F47" s="149"/>
      <c r="G47" s="150"/>
      <c r="L47" s="151"/>
      <c r="N47" s="151"/>
      <c r="O47" s="152"/>
    </row>
    <row r="49" spans="1:15">
      <c r="B49" s="148"/>
      <c r="C49" s="149"/>
      <c r="D49" s="150"/>
      <c r="E49" s="150"/>
      <c r="F49" s="149"/>
      <c r="G49" s="150"/>
      <c r="J49" s="151"/>
      <c r="M49" s="151"/>
      <c r="O49" s="152"/>
    </row>
    <row r="52" spans="1:15">
      <c r="I52" s="154"/>
      <c r="J52" s="151"/>
      <c r="L52" s="151"/>
      <c r="M52" s="151"/>
      <c r="N52" s="151"/>
    </row>
    <row r="54" spans="1:15">
      <c r="I54" s="154"/>
      <c r="J54" s="151"/>
      <c r="L54" s="151"/>
      <c r="M54" s="151"/>
      <c r="N54" s="151"/>
    </row>
    <row r="55" spans="1:15">
      <c r="I55" s="154"/>
      <c r="L55" s="151"/>
      <c r="N55" s="151"/>
    </row>
    <row r="59" spans="1:15">
      <c r="A59" s="146"/>
      <c r="D59" s="146"/>
      <c r="F59" s="146"/>
    </row>
    <row r="61" spans="1:15">
      <c r="F61" s="147"/>
    </row>
    <row r="62" spans="1:15">
      <c r="B62" s="148"/>
      <c r="C62" s="149"/>
      <c r="D62" s="150"/>
      <c r="E62" s="150"/>
      <c r="F62" s="149"/>
      <c r="G62" s="150"/>
      <c r="J62" s="151"/>
      <c r="M62" s="151"/>
      <c r="O62" s="152"/>
    </row>
    <row r="65" spans="1:15">
      <c r="I65" s="154"/>
      <c r="J65" s="151"/>
      <c r="M65" s="151"/>
    </row>
    <row r="67" spans="1:15">
      <c r="I67" s="154"/>
      <c r="J67" s="151"/>
      <c r="L67" s="151"/>
      <c r="M67" s="151"/>
    </row>
    <row r="68" spans="1:15">
      <c r="I68" s="154"/>
      <c r="J68" s="151"/>
      <c r="M68" s="151"/>
    </row>
    <row r="72" spans="1:15">
      <c r="A72" s="146"/>
      <c r="D72" s="146"/>
      <c r="F72" s="146"/>
    </row>
    <row r="74" spans="1:15">
      <c r="F74" s="147"/>
    </row>
    <row r="75" spans="1:15">
      <c r="B75" s="148"/>
      <c r="C75" s="149"/>
      <c r="D75" s="150"/>
      <c r="E75" s="150"/>
      <c r="F75" s="149"/>
      <c r="G75" s="150"/>
      <c r="J75" s="151"/>
      <c r="M75" s="151"/>
      <c r="O75" s="152"/>
    </row>
    <row r="78" spans="1:15">
      <c r="I78" s="154"/>
      <c r="J78" s="151"/>
      <c r="M78" s="151"/>
    </row>
    <row r="80" spans="1:15">
      <c r="I80" s="154"/>
      <c r="J80" s="151"/>
      <c r="L80" s="151"/>
      <c r="M80" s="151"/>
    </row>
    <row r="81" spans="1:15">
      <c r="I81" s="154"/>
      <c r="J81" s="151"/>
      <c r="M81" s="151"/>
    </row>
    <row r="85" spans="1:15">
      <c r="A85" s="146"/>
      <c r="D85" s="146"/>
      <c r="F85" s="146"/>
    </row>
    <row r="87" spans="1:15">
      <c r="F87" s="147"/>
    </row>
    <row r="88" spans="1:15">
      <c r="B88" s="148"/>
      <c r="C88" s="149"/>
      <c r="D88" s="150"/>
      <c r="E88" s="150"/>
      <c r="F88" s="149"/>
      <c r="G88" s="150"/>
      <c r="I88" s="155"/>
      <c r="J88" s="151"/>
      <c r="M88" s="151"/>
      <c r="O88" s="152"/>
    </row>
    <row r="90" spans="1:15">
      <c r="B90" s="148"/>
      <c r="C90" s="149"/>
      <c r="D90" s="150"/>
      <c r="E90" s="150"/>
      <c r="F90" s="149"/>
      <c r="G90" s="150"/>
      <c r="I90" s="155"/>
      <c r="J90" s="151"/>
      <c r="M90" s="151"/>
      <c r="O90" s="152"/>
    </row>
    <row r="92" spans="1:15">
      <c r="B92" s="148"/>
      <c r="C92" s="149"/>
      <c r="D92" s="150"/>
      <c r="E92" s="150"/>
      <c r="F92" s="149"/>
      <c r="G92" s="150"/>
      <c r="I92" s="155"/>
      <c r="J92" s="151"/>
      <c r="M92" s="151"/>
      <c r="O92" s="152"/>
    </row>
    <row r="94" spans="1:15">
      <c r="B94" s="148"/>
      <c r="C94" s="149"/>
      <c r="D94" s="150"/>
      <c r="E94" s="150"/>
      <c r="F94" s="149"/>
      <c r="G94" s="150"/>
      <c r="I94" s="155"/>
      <c r="J94" s="151"/>
      <c r="M94" s="151"/>
      <c r="O94" s="152"/>
    </row>
    <row r="96" spans="1:15">
      <c r="B96" s="148"/>
      <c r="C96" s="149"/>
      <c r="D96" s="150"/>
      <c r="E96" s="150"/>
      <c r="F96" s="149"/>
      <c r="G96" s="150"/>
      <c r="I96" s="155"/>
      <c r="J96" s="151"/>
      <c r="M96" s="151"/>
      <c r="O96" s="152"/>
    </row>
    <row r="98" spans="1:15">
      <c r="B98" s="148"/>
      <c r="C98" s="149"/>
      <c r="D98" s="150"/>
      <c r="E98" s="150"/>
      <c r="F98" s="149"/>
      <c r="G98" s="150"/>
      <c r="I98" s="155"/>
      <c r="J98" s="151"/>
      <c r="M98" s="151"/>
      <c r="O98" s="152"/>
    </row>
    <row r="101" spans="1:15">
      <c r="I101" s="154"/>
      <c r="J101" s="151"/>
      <c r="M101" s="151"/>
    </row>
    <row r="103" spans="1:15">
      <c r="I103" s="154"/>
      <c r="J103" s="151"/>
      <c r="L103" s="151"/>
      <c r="M103" s="151"/>
    </row>
    <row r="104" spans="1:15">
      <c r="I104" s="154"/>
      <c r="J104" s="151"/>
      <c r="M104" s="151"/>
    </row>
    <row r="108" spans="1:15">
      <c r="A108" s="146"/>
      <c r="D108" s="146"/>
      <c r="F108" s="146"/>
    </row>
    <row r="110" spans="1:15">
      <c r="F110" s="147"/>
    </row>
    <row r="111" spans="1:15">
      <c r="B111" s="148"/>
      <c r="C111" s="149"/>
      <c r="D111" s="150"/>
      <c r="E111" s="150"/>
      <c r="F111" s="149"/>
      <c r="G111" s="150"/>
      <c r="I111" s="155"/>
      <c r="J111" s="151"/>
      <c r="M111" s="151"/>
      <c r="O111" s="152"/>
    </row>
    <row r="113" spans="1:15">
      <c r="B113" s="148"/>
      <c r="C113" s="149"/>
      <c r="D113" s="150"/>
      <c r="E113" s="150"/>
      <c r="F113" s="149"/>
      <c r="G113" s="150"/>
      <c r="I113" s="155"/>
      <c r="J113" s="151"/>
      <c r="M113" s="151"/>
      <c r="O113" s="152"/>
    </row>
    <row r="115" spans="1:15">
      <c r="B115" s="148"/>
      <c r="C115" s="149"/>
      <c r="D115" s="150"/>
      <c r="E115" s="150"/>
      <c r="F115" s="149"/>
      <c r="G115" s="150"/>
      <c r="I115" s="155"/>
      <c r="J115" s="151"/>
      <c r="M115" s="151"/>
      <c r="O115" s="152"/>
    </row>
    <row r="118" spans="1:15">
      <c r="I118" s="154"/>
      <c r="J118" s="151"/>
      <c r="M118" s="151"/>
    </row>
    <row r="120" spans="1:15">
      <c r="I120" s="154"/>
      <c r="J120" s="151"/>
      <c r="L120" s="151"/>
      <c r="M120" s="151"/>
    </row>
    <row r="121" spans="1:15">
      <c r="I121" s="154"/>
      <c r="J121" s="151"/>
      <c r="M121" s="151"/>
    </row>
    <row r="125" spans="1:15">
      <c r="A125" s="146"/>
      <c r="D125" s="146"/>
      <c r="F125" s="146"/>
    </row>
    <row r="127" spans="1:15">
      <c r="F127" s="147"/>
    </row>
    <row r="128" spans="1:15">
      <c r="B128" s="148"/>
      <c r="C128" s="149"/>
      <c r="D128" s="150"/>
      <c r="E128" s="150"/>
      <c r="F128" s="149"/>
      <c r="G128" s="150"/>
      <c r="L128" s="151"/>
      <c r="N128" s="151"/>
      <c r="O128" s="152"/>
    </row>
    <row r="130" spans="1:15">
      <c r="B130" s="148"/>
      <c r="C130" s="149"/>
      <c r="D130" s="150"/>
      <c r="E130" s="150"/>
      <c r="F130" s="149"/>
      <c r="G130" s="150"/>
      <c r="L130" s="151"/>
      <c r="N130" s="151"/>
      <c r="O130" s="152"/>
    </row>
    <row r="133" spans="1:15">
      <c r="I133" s="154"/>
      <c r="L133" s="151"/>
      <c r="N133" s="151"/>
    </row>
    <row r="135" spans="1:15">
      <c r="I135" s="154"/>
      <c r="J135" s="151"/>
      <c r="L135" s="151"/>
      <c r="N135" s="151"/>
    </row>
    <row r="136" spans="1:15">
      <c r="I136" s="154"/>
      <c r="L136" s="151"/>
      <c r="N136" s="151"/>
    </row>
    <row r="140" spans="1:15">
      <c r="A140" s="146"/>
      <c r="D140" s="146"/>
      <c r="F140" s="146"/>
    </row>
    <row r="142" spans="1:15">
      <c r="F142" s="147"/>
    </row>
    <row r="143" spans="1:15">
      <c r="B143" s="148"/>
      <c r="C143" s="149"/>
      <c r="D143" s="150"/>
      <c r="E143" s="150"/>
      <c r="F143" s="149"/>
      <c r="G143" s="150"/>
      <c r="L143" s="151"/>
      <c r="N143" s="151"/>
      <c r="O143" s="152"/>
    </row>
    <row r="145" spans="1:15">
      <c r="B145" s="148"/>
      <c r="C145" s="149"/>
      <c r="D145" s="150"/>
      <c r="E145" s="150"/>
      <c r="F145" s="149"/>
      <c r="G145" s="150"/>
      <c r="L145" s="151"/>
      <c r="N145" s="151"/>
      <c r="O145" s="152"/>
    </row>
    <row r="148" spans="1:15">
      <c r="I148" s="154"/>
      <c r="L148" s="151"/>
      <c r="N148" s="151"/>
    </row>
    <row r="150" spans="1:15">
      <c r="I150" s="154"/>
      <c r="J150" s="151"/>
      <c r="L150" s="151"/>
      <c r="N150" s="151"/>
    </row>
    <row r="151" spans="1:15">
      <c r="I151" s="154"/>
      <c r="L151" s="151"/>
      <c r="N151" s="151"/>
    </row>
    <row r="155" spans="1:15">
      <c r="A155" s="146"/>
      <c r="D155" s="146"/>
      <c r="F155" s="146"/>
    </row>
    <row r="157" spans="1:15">
      <c r="F157" s="147"/>
    </row>
    <row r="158" spans="1:15">
      <c r="B158" s="148"/>
      <c r="C158" s="149"/>
      <c r="D158" s="150"/>
      <c r="E158" s="150"/>
      <c r="F158" s="149"/>
      <c r="G158" s="150"/>
      <c r="L158" s="151"/>
      <c r="N158" s="151"/>
      <c r="O158" s="152"/>
    </row>
    <row r="161" spans="1:15">
      <c r="I161" s="154"/>
      <c r="L161" s="151"/>
      <c r="N161" s="151"/>
    </row>
    <row r="163" spans="1:15">
      <c r="I163" s="154"/>
      <c r="J163" s="151"/>
      <c r="L163" s="151"/>
      <c r="N163" s="151"/>
    </row>
    <row r="164" spans="1:15">
      <c r="I164" s="154"/>
      <c r="L164" s="151"/>
      <c r="N164" s="151"/>
    </row>
    <row r="168" spans="1:15">
      <c r="A168" s="146"/>
      <c r="D168" s="146"/>
      <c r="F168" s="146"/>
    </row>
    <row r="170" spans="1:15">
      <c r="F170" s="147"/>
    </row>
    <row r="171" spans="1:15">
      <c r="B171" s="148"/>
      <c r="C171" s="149"/>
      <c r="D171" s="150"/>
      <c r="E171" s="150"/>
      <c r="F171" s="149"/>
      <c r="G171" s="150"/>
      <c r="L171" s="151"/>
      <c r="N171" s="151"/>
      <c r="O171" s="152"/>
    </row>
    <row r="174" spans="1:15">
      <c r="I174" s="154"/>
      <c r="L174" s="151"/>
      <c r="N174" s="151"/>
    </row>
    <row r="176" spans="1:15">
      <c r="I176" s="154"/>
      <c r="J176" s="151"/>
      <c r="L176" s="151"/>
      <c r="N176" s="151"/>
    </row>
    <row r="177" spans="1:15">
      <c r="I177" s="154"/>
      <c r="L177" s="151"/>
      <c r="N177" s="151"/>
    </row>
    <row r="181" spans="1:15">
      <c r="A181" s="146"/>
      <c r="D181" s="146"/>
      <c r="F181" s="146"/>
    </row>
    <row r="183" spans="1:15">
      <c r="F183" s="147"/>
    </row>
    <row r="184" spans="1:15">
      <c r="B184" s="148"/>
      <c r="C184" s="149"/>
      <c r="D184" s="150"/>
      <c r="E184" s="150"/>
      <c r="F184" s="149"/>
      <c r="G184" s="150"/>
      <c r="L184" s="151"/>
      <c r="N184" s="151"/>
      <c r="O184" s="152"/>
    </row>
    <row r="186" spans="1:15">
      <c r="B186" s="148"/>
      <c r="C186" s="149"/>
      <c r="D186" s="150"/>
      <c r="E186" s="150"/>
      <c r="F186" s="149"/>
      <c r="G186" s="150"/>
      <c r="I186" s="155"/>
      <c r="J186" s="151"/>
      <c r="M186" s="151"/>
      <c r="O186" s="152"/>
    </row>
    <row r="188" spans="1:15">
      <c r="B188" s="148"/>
      <c r="C188" s="149"/>
      <c r="D188" s="150"/>
      <c r="E188" s="150"/>
      <c r="F188" s="149"/>
      <c r="G188" s="150"/>
      <c r="I188" s="155"/>
      <c r="L188" s="151"/>
      <c r="N188" s="151"/>
      <c r="O188" s="152"/>
    </row>
    <row r="190" spans="1:15">
      <c r="B190" s="148"/>
      <c r="C190" s="149"/>
      <c r="D190" s="150"/>
      <c r="E190" s="150"/>
      <c r="F190" s="149"/>
      <c r="G190" s="150"/>
      <c r="I190" s="155"/>
      <c r="J190" s="151"/>
      <c r="M190" s="151"/>
      <c r="O190" s="152"/>
    </row>
    <row r="192" spans="1:15">
      <c r="B192" s="148"/>
      <c r="C192" s="149"/>
      <c r="D192" s="150"/>
      <c r="E192" s="150"/>
      <c r="F192" s="149"/>
      <c r="G192" s="150"/>
      <c r="L192" s="151"/>
      <c r="O192" s="152"/>
    </row>
    <row r="194" spans="2:15">
      <c r="B194" s="148"/>
      <c r="C194" s="149"/>
      <c r="D194" s="150"/>
      <c r="E194" s="150"/>
      <c r="F194" s="149"/>
      <c r="G194" s="150"/>
      <c r="I194" s="155"/>
      <c r="L194" s="151"/>
      <c r="N194" s="151"/>
      <c r="O194" s="152"/>
    </row>
    <row r="196" spans="2:15">
      <c r="B196" s="148"/>
      <c r="C196" s="149"/>
      <c r="D196" s="150"/>
      <c r="E196" s="150"/>
      <c r="F196" s="149"/>
      <c r="G196" s="150"/>
      <c r="I196" s="155"/>
      <c r="J196" s="151"/>
      <c r="M196" s="151"/>
      <c r="O196" s="152"/>
    </row>
    <row r="198" spans="2:15">
      <c r="B198" s="148"/>
      <c r="C198" s="149"/>
      <c r="D198" s="150"/>
      <c r="E198" s="150"/>
      <c r="F198" s="149"/>
      <c r="G198" s="150"/>
      <c r="J198" s="151"/>
      <c r="O198" s="152"/>
    </row>
    <row r="200" spans="2:15">
      <c r="B200" s="148"/>
      <c r="C200" s="149"/>
      <c r="D200" s="150"/>
      <c r="E200" s="150"/>
      <c r="F200" s="149"/>
      <c r="G200" s="150"/>
      <c r="I200" s="155"/>
      <c r="L200" s="151"/>
      <c r="N200" s="151"/>
      <c r="O200" s="152"/>
    </row>
    <row r="202" spans="2:15">
      <c r="B202" s="148"/>
      <c r="C202" s="149"/>
      <c r="D202" s="150"/>
      <c r="E202" s="150"/>
      <c r="F202" s="149"/>
      <c r="G202" s="150"/>
      <c r="I202" s="155"/>
      <c r="J202" s="151"/>
      <c r="M202" s="151"/>
      <c r="O202" s="152"/>
    </row>
    <row r="204" spans="2:15">
      <c r="B204" s="148"/>
      <c r="C204" s="149"/>
      <c r="D204" s="150"/>
      <c r="E204" s="150"/>
      <c r="F204" s="149"/>
      <c r="G204" s="150"/>
      <c r="J204" s="151"/>
      <c r="O204" s="152"/>
    </row>
    <row r="206" spans="2:15">
      <c r="B206" s="148"/>
      <c r="C206" s="149"/>
      <c r="D206" s="150"/>
      <c r="E206" s="150"/>
      <c r="F206" s="149"/>
      <c r="G206" s="150"/>
      <c r="I206" s="155"/>
      <c r="L206" s="151"/>
      <c r="N206" s="151"/>
      <c r="O206" s="152"/>
    </row>
    <row r="208" spans="2:15">
      <c r="B208" s="148"/>
      <c r="C208" s="149"/>
      <c r="D208" s="150"/>
      <c r="E208" s="150"/>
      <c r="F208" s="149"/>
      <c r="G208" s="150"/>
      <c r="L208" s="151"/>
      <c r="O208" s="152"/>
    </row>
    <row r="211" spans="1:15">
      <c r="I211" s="154"/>
      <c r="J211" s="151"/>
      <c r="L211" s="151"/>
      <c r="M211" s="151"/>
      <c r="N211" s="151"/>
    </row>
    <row r="213" spans="1:15">
      <c r="I213" s="154"/>
      <c r="J213" s="151"/>
      <c r="L213" s="151"/>
      <c r="M213" s="151"/>
      <c r="N213" s="151"/>
    </row>
    <row r="214" spans="1:15">
      <c r="I214" s="154"/>
      <c r="L214" s="151"/>
      <c r="N214" s="151"/>
    </row>
    <row r="218" spans="1:15">
      <c r="A218" s="146"/>
      <c r="D218" s="146"/>
      <c r="F218" s="146"/>
    </row>
    <row r="220" spans="1:15">
      <c r="F220" s="147"/>
    </row>
    <row r="221" spans="1:15">
      <c r="B221" s="148"/>
      <c r="C221" s="149"/>
      <c r="D221" s="150"/>
      <c r="E221" s="150"/>
      <c r="F221" s="149"/>
      <c r="G221" s="150"/>
      <c r="L221" s="151"/>
      <c r="N221" s="151"/>
      <c r="O221" s="152"/>
    </row>
    <row r="223" spans="1:15">
      <c r="B223" s="148"/>
      <c r="C223" s="149"/>
      <c r="D223" s="150"/>
      <c r="E223" s="150"/>
      <c r="F223" s="149"/>
      <c r="G223" s="150"/>
      <c r="I223" s="155"/>
      <c r="L223" s="151"/>
      <c r="N223" s="151"/>
      <c r="O223" s="152"/>
    </row>
    <row r="225" spans="2:15">
      <c r="B225" s="148"/>
      <c r="C225" s="149"/>
      <c r="D225" s="150"/>
      <c r="E225" s="150"/>
      <c r="F225" s="149"/>
      <c r="G225" s="150"/>
      <c r="I225" s="155"/>
      <c r="L225" s="151"/>
      <c r="N225" s="151"/>
      <c r="O225" s="152"/>
    </row>
    <row r="227" spans="2:15">
      <c r="B227" s="148"/>
      <c r="C227" s="149"/>
      <c r="D227" s="150"/>
      <c r="E227" s="150"/>
      <c r="F227" s="149"/>
      <c r="G227" s="150"/>
      <c r="I227" s="155"/>
      <c r="L227" s="151"/>
      <c r="N227" s="151"/>
      <c r="O227" s="152"/>
    </row>
    <row r="229" spans="2:15">
      <c r="B229" s="148"/>
      <c r="C229" s="149"/>
      <c r="D229" s="150"/>
      <c r="E229" s="150"/>
      <c r="F229" s="149"/>
      <c r="G229" s="150"/>
      <c r="I229" s="155"/>
      <c r="L229" s="151"/>
      <c r="N229" s="151"/>
      <c r="O229" s="152"/>
    </row>
    <row r="231" spans="2:15">
      <c r="B231" s="148"/>
      <c r="C231" s="149"/>
      <c r="D231" s="150"/>
      <c r="E231" s="150"/>
      <c r="F231" s="149"/>
      <c r="G231" s="150"/>
      <c r="I231" s="155"/>
      <c r="L231" s="151"/>
      <c r="N231" s="151"/>
      <c r="O231" s="152"/>
    </row>
    <row r="233" spans="2:15">
      <c r="B233" s="148"/>
      <c r="C233" s="149"/>
      <c r="D233" s="150"/>
      <c r="E233" s="150"/>
      <c r="F233" s="149"/>
      <c r="G233" s="150"/>
      <c r="I233" s="155"/>
      <c r="L233" s="151"/>
      <c r="N233" s="151"/>
      <c r="O233" s="152"/>
    </row>
    <row r="235" spans="2:15">
      <c r="B235" s="148"/>
      <c r="C235" s="149"/>
      <c r="D235" s="150"/>
      <c r="E235" s="150"/>
      <c r="F235" s="149"/>
      <c r="G235" s="150"/>
      <c r="I235" s="155"/>
      <c r="L235" s="151"/>
      <c r="N235" s="151"/>
      <c r="O235" s="152"/>
    </row>
    <row r="237" spans="2:15">
      <c r="B237" s="148"/>
      <c r="C237" s="149"/>
      <c r="D237" s="150"/>
      <c r="E237" s="150"/>
      <c r="F237" s="149"/>
      <c r="G237" s="150"/>
      <c r="L237" s="151"/>
      <c r="O237" s="152"/>
    </row>
    <row r="239" spans="2:15">
      <c r="B239" s="148"/>
      <c r="C239" s="149"/>
      <c r="D239" s="150"/>
      <c r="E239" s="150"/>
      <c r="F239" s="149"/>
      <c r="G239" s="150"/>
      <c r="I239" s="155"/>
      <c r="L239" s="151"/>
      <c r="N239" s="151"/>
      <c r="O239" s="152"/>
    </row>
    <row r="241" spans="2:15">
      <c r="B241" s="148"/>
      <c r="C241" s="149"/>
      <c r="D241" s="150"/>
      <c r="E241" s="150"/>
      <c r="F241" s="149"/>
      <c r="G241" s="150"/>
      <c r="I241" s="155"/>
      <c r="L241" s="151"/>
      <c r="N241" s="151"/>
      <c r="O241" s="152"/>
    </row>
    <row r="243" spans="2:15">
      <c r="B243" s="148"/>
      <c r="C243" s="149"/>
      <c r="D243" s="150"/>
      <c r="E243" s="150"/>
      <c r="F243" s="149"/>
      <c r="G243" s="150"/>
      <c r="I243" s="155"/>
      <c r="J243" s="151"/>
      <c r="M243" s="151"/>
      <c r="O243" s="152"/>
    </row>
    <row r="245" spans="2:15">
      <c r="B245" s="148"/>
      <c r="C245" s="149"/>
      <c r="D245" s="150"/>
      <c r="E245" s="150"/>
      <c r="F245" s="149"/>
      <c r="G245" s="150"/>
      <c r="I245" s="155"/>
      <c r="J245" s="151"/>
      <c r="M245" s="151"/>
      <c r="O245" s="152"/>
    </row>
    <row r="247" spans="2:15">
      <c r="B247" s="148"/>
      <c r="C247" s="149"/>
      <c r="D247" s="150"/>
      <c r="E247" s="150"/>
      <c r="F247" s="149"/>
      <c r="G247" s="150"/>
      <c r="J247" s="151"/>
      <c r="M247" s="151"/>
      <c r="O247" s="152"/>
    </row>
    <row r="249" spans="2:15">
      <c r="B249" s="148"/>
      <c r="C249" s="149"/>
      <c r="D249" s="150"/>
      <c r="E249" s="150"/>
      <c r="F249" s="149"/>
      <c r="L249" s="151"/>
      <c r="O249" s="152"/>
    </row>
    <row r="251" spans="2:15">
      <c r="B251" s="148"/>
      <c r="C251" s="149"/>
      <c r="D251" s="150"/>
      <c r="E251" s="150"/>
      <c r="F251" s="149"/>
      <c r="G251" s="150"/>
      <c r="I251" s="155"/>
      <c r="L251" s="151"/>
      <c r="N251" s="151"/>
      <c r="O251" s="152"/>
    </row>
    <row r="253" spans="2:15">
      <c r="B253" s="148"/>
      <c r="C253" s="149"/>
      <c r="D253" s="150"/>
      <c r="E253" s="150"/>
      <c r="F253" s="149"/>
      <c r="G253" s="150"/>
      <c r="I253" s="155"/>
      <c r="L253" s="151"/>
      <c r="N253" s="151"/>
      <c r="O253" s="152"/>
    </row>
    <row r="255" spans="2:15">
      <c r="B255" s="148"/>
      <c r="C255" s="149"/>
      <c r="D255" s="150"/>
      <c r="E255" s="150"/>
      <c r="F255" s="149"/>
      <c r="G255" s="150"/>
      <c r="L255" s="151"/>
      <c r="O255" s="152"/>
    </row>
    <row r="258" spans="1:15">
      <c r="I258" s="154"/>
      <c r="J258" s="151"/>
      <c r="L258" s="151"/>
      <c r="M258" s="151"/>
      <c r="N258" s="151"/>
    </row>
    <row r="260" spans="1:15">
      <c r="I260" s="154"/>
      <c r="J260" s="151"/>
      <c r="L260" s="151"/>
      <c r="M260" s="151"/>
      <c r="N260" s="151"/>
    </row>
    <row r="261" spans="1:15">
      <c r="I261" s="154"/>
      <c r="L261" s="151"/>
      <c r="N261" s="151"/>
    </row>
    <row r="265" spans="1:15">
      <c r="A265" s="146"/>
      <c r="D265" s="146"/>
      <c r="F265" s="146"/>
    </row>
    <row r="267" spans="1:15">
      <c r="F267" s="147"/>
    </row>
    <row r="268" spans="1:15">
      <c r="B268" s="148"/>
      <c r="C268" s="149"/>
      <c r="D268" s="150"/>
      <c r="E268" s="150"/>
      <c r="F268" s="149"/>
      <c r="G268" s="150"/>
      <c r="I268" s="155"/>
      <c r="L268" s="151"/>
      <c r="N268" s="151"/>
      <c r="O268" s="152"/>
    </row>
    <row r="270" spans="1:15">
      <c r="B270" s="148"/>
      <c r="C270" s="149"/>
      <c r="D270" s="150"/>
      <c r="E270" s="150"/>
      <c r="F270" s="149"/>
      <c r="G270" s="150"/>
      <c r="I270" s="155"/>
      <c r="J270" s="151"/>
      <c r="M270" s="151"/>
      <c r="O270" s="152"/>
    </row>
    <row r="273" spans="1:15">
      <c r="I273" s="154"/>
      <c r="J273" s="151"/>
      <c r="L273" s="151"/>
      <c r="M273" s="151"/>
      <c r="N273" s="151"/>
    </row>
    <row r="275" spans="1:15">
      <c r="I275" s="154"/>
      <c r="J275" s="151"/>
      <c r="L275" s="151"/>
      <c r="M275" s="151"/>
      <c r="N275" s="151"/>
    </row>
    <row r="276" spans="1:15">
      <c r="I276" s="154"/>
    </row>
    <row r="280" spans="1:15">
      <c r="A280" s="146"/>
      <c r="D280" s="146"/>
      <c r="F280" s="146"/>
    </row>
    <row r="282" spans="1:15">
      <c r="F282" s="147"/>
    </row>
    <row r="283" spans="1:15">
      <c r="B283" s="148"/>
      <c r="C283" s="149"/>
      <c r="D283" s="150"/>
      <c r="E283" s="150"/>
      <c r="F283" s="149"/>
      <c r="G283" s="150"/>
      <c r="L283" s="151"/>
      <c r="N283" s="151"/>
      <c r="O283" s="152"/>
    </row>
    <row r="285" spans="1:15">
      <c r="B285" s="148"/>
      <c r="C285" s="149"/>
      <c r="D285" s="150"/>
      <c r="E285" s="150"/>
      <c r="F285" s="149"/>
      <c r="G285" s="150"/>
      <c r="J285" s="151"/>
      <c r="M285" s="151"/>
      <c r="O285" s="152"/>
    </row>
    <row r="287" spans="1:15">
      <c r="B287" s="148"/>
      <c r="C287" s="149"/>
      <c r="D287" s="150"/>
      <c r="E287" s="150"/>
      <c r="F287" s="149"/>
      <c r="G287" s="150"/>
      <c r="L287" s="151"/>
      <c r="O287" s="152"/>
    </row>
    <row r="289" spans="1:15">
      <c r="B289" s="148"/>
      <c r="C289" s="149"/>
      <c r="D289" s="150"/>
      <c r="E289" s="150"/>
      <c r="F289" s="149"/>
      <c r="L289" s="151"/>
      <c r="O289" s="152"/>
    </row>
    <row r="292" spans="1:15">
      <c r="I292" s="154"/>
      <c r="J292" s="151"/>
      <c r="L292" s="151"/>
      <c r="M292" s="151"/>
      <c r="N292" s="151"/>
    </row>
    <row r="294" spans="1:15">
      <c r="I294" s="154"/>
      <c r="J294" s="151"/>
      <c r="L294" s="151"/>
      <c r="M294" s="151"/>
      <c r="N294" s="151"/>
    </row>
    <row r="295" spans="1:15">
      <c r="I295" s="154"/>
      <c r="L295" s="151"/>
      <c r="N295" s="151"/>
    </row>
    <row r="299" spans="1:15">
      <c r="A299" s="146"/>
      <c r="D299" s="146"/>
      <c r="F299" s="146"/>
    </row>
    <row r="301" spans="1:15">
      <c r="F301" s="147"/>
    </row>
    <row r="302" spans="1:15">
      <c r="B302" s="148"/>
      <c r="C302" s="149"/>
      <c r="D302" s="150"/>
      <c r="E302" s="150"/>
      <c r="F302" s="149"/>
      <c r="G302" s="150"/>
      <c r="L302" s="151"/>
      <c r="N302" s="151"/>
      <c r="O302" s="152"/>
    </row>
    <row r="304" spans="1:15">
      <c r="B304" s="148"/>
      <c r="C304" s="149"/>
      <c r="D304" s="150"/>
      <c r="E304" s="150"/>
      <c r="F304" s="149"/>
      <c r="G304" s="150"/>
      <c r="I304" s="155"/>
      <c r="J304" s="151"/>
      <c r="M304" s="151"/>
      <c r="O304" s="152"/>
    </row>
    <row r="306" spans="1:15">
      <c r="B306" s="148"/>
      <c r="C306" s="149"/>
      <c r="D306" s="150"/>
      <c r="E306" s="150"/>
      <c r="F306" s="149"/>
      <c r="G306" s="150"/>
      <c r="I306" s="155"/>
      <c r="J306" s="151"/>
      <c r="M306" s="151"/>
      <c r="O306" s="152"/>
    </row>
    <row r="308" spans="1:15">
      <c r="B308" s="148"/>
      <c r="C308" s="149"/>
      <c r="D308" s="150"/>
      <c r="E308" s="150"/>
      <c r="F308" s="149"/>
      <c r="G308" s="150"/>
      <c r="I308" s="155"/>
      <c r="J308" s="151"/>
      <c r="M308" s="151"/>
      <c r="O308" s="152"/>
    </row>
    <row r="310" spans="1:15">
      <c r="B310" s="148"/>
      <c r="C310" s="149"/>
      <c r="D310" s="150"/>
      <c r="E310" s="150"/>
      <c r="F310" s="149"/>
      <c r="G310" s="150"/>
      <c r="J310" s="151"/>
      <c r="O310" s="152"/>
    </row>
    <row r="313" spans="1:15">
      <c r="I313" s="154"/>
      <c r="J313" s="151"/>
      <c r="L313" s="151"/>
      <c r="M313" s="151"/>
      <c r="N313" s="151"/>
    </row>
    <row r="315" spans="1:15">
      <c r="I315" s="154"/>
      <c r="J315" s="151"/>
      <c r="L315" s="151"/>
      <c r="M315" s="151"/>
      <c r="N315" s="151"/>
    </row>
    <row r="316" spans="1:15">
      <c r="I316" s="154"/>
      <c r="J316" s="151"/>
      <c r="M316" s="151"/>
    </row>
    <row r="320" spans="1:15">
      <c r="A320" s="146"/>
      <c r="D320" s="146"/>
      <c r="F320" s="146"/>
    </row>
    <row r="322" spans="2:15">
      <c r="F322" s="147"/>
    </row>
    <row r="323" spans="2:15">
      <c r="B323" s="148"/>
      <c r="C323" s="149"/>
      <c r="D323" s="150"/>
      <c r="E323" s="150"/>
      <c r="F323" s="149"/>
      <c r="G323" s="150"/>
      <c r="L323" s="151"/>
      <c r="N323" s="151"/>
      <c r="O323" s="152"/>
    </row>
    <row r="325" spans="2:15">
      <c r="B325" s="148"/>
      <c r="C325" s="149"/>
      <c r="D325" s="150"/>
      <c r="E325" s="150"/>
      <c r="F325" s="149"/>
      <c r="G325" s="150"/>
      <c r="I325" s="155"/>
      <c r="J325" s="151"/>
      <c r="M325" s="151"/>
      <c r="O325" s="152"/>
    </row>
    <row r="327" spans="2:15">
      <c r="B327" s="148"/>
      <c r="C327" s="149"/>
      <c r="D327" s="150"/>
      <c r="E327" s="150"/>
      <c r="F327" s="149"/>
      <c r="G327" s="150"/>
      <c r="I327" s="155"/>
      <c r="L327" s="151"/>
      <c r="N327" s="151"/>
      <c r="O327" s="152"/>
    </row>
    <row r="329" spans="2:15">
      <c r="B329" s="148"/>
      <c r="C329" s="149"/>
      <c r="D329" s="150"/>
      <c r="E329" s="150"/>
      <c r="F329" s="149"/>
      <c r="G329" s="150"/>
      <c r="L329" s="151"/>
      <c r="N329" s="151"/>
      <c r="O329" s="152"/>
    </row>
    <row r="331" spans="2:15">
      <c r="B331" s="148"/>
      <c r="C331" s="149"/>
      <c r="D331" s="150"/>
      <c r="E331" s="150"/>
      <c r="F331" s="149"/>
      <c r="G331" s="150"/>
      <c r="I331" s="155"/>
      <c r="J331" s="151"/>
      <c r="M331" s="151"/>
      <c r="O331" s="152"/>
    </row>
    <row r="333" spans="2:15">
      <c r="B333" s="148"/>
      <c r="C333" s="149"/>
      <c r="D333" s="150"/>
      <c r="E333" s="150"/>
      <c r="F333" s="149"/>
      <c r="G333" s="150"/>
      <c r="I333" s="155"/>
      <c r="J333" s="151"/>
      <c r="M333" s="151"/>
      <c r="O333" s="152"/>
    </row>
    <row r="335" spans="2:15">
      <c r="B335" s="148"/>
      <c r="C335" s="149"/>
      <c r="D335" s="150"/>
      <c r="E335" s="150"/>
      <c r="F335" s="149"/>
      <c r="G335" s="150"/>
      <c r="I335" s="155"/>
      <c r="L335" s="151"/>
      <c r="N335" s="151"/>
      <c r="O335" s="152"/>
    </row>
    <row r="337" spans="2:15">
      <c r="B337" s="148"/>
      <c r="C337" s="149"/>
      <c r="D337" s="150"/>
      <c r="E337" s="150"/>
      <c r="F337" s="149"/>
      <c r="G337" s="150"/>
      <c r="I337" s="155"/>
      <c r="J337" s="151"/>
      <c r="M337" s="151"/>
      <c r="O337" s="152"/>
    </row>
    <row r="339" spans="2:15">
      <c r="B339" s="148"/>
      <c r="C339" s="149"/>
      <c r="D339" s="150"/>
      <c r="E339" s="150"/>
      <c r="F339" s="149"/>
      <c r="G339" s="150"/>
      <c r="L339" s="151"/>
      <c r="N339" s="151"/>
      <c r="O339" s="152"/>
    </row>
    <row r="341" spans="2:15">
      <c r="B341" s="148"/>
      <c r="C341" s="149"/>
      <c r="D341" s="150"/>
      <c r="E341" s="150"/>
      <c r="F341" s="149"/>
      <c r="G341" s="150"/>
      <c r="I341" s="155"/>
      <c r="J341" s="151"/>
      <c r="M341" s="151"/>
      <c r="O341" s="152"/>
    </row>
    <row r="343" spans="2:15">
      <c r="B343" s="148"/>
      <c r="C343" s="149"/>
      <c r="D343" s="150"/>
      <c r="E343" s="150"/>
      <c r="F343" s="149"/>
      <c r="G343" s="150"/>
      <c r="I343" s="155"/>
      <c r="J343" s="151"/>
      <c r="M343" s="151"/>
      <c r="O343" s="152"/>
    </row>
    <row r="345" spans="2:15">
      <c r="B345" s="148"/>
      <c r="C345" s="149"/>
      <c r="D345" s="150"/>
      <c r="E345" s="150"/>
      <c r="F345" s="149"/>
      <c r="G345" s="150"/>
      <c r="I345" s="155"/>
      <c r="L345" s="151"/>
      <c r="N345" s="151"/>
      <c r="O345" s="152"/>
    </row>
    <row r="347" spans="2:15">
      <c r="B347" s="148"/>
      <c r="C347" s="149"/>
      <c r="D347" s="150"/>
      <c r="E347" s="150"/>
      <c r="F347" s="149"/>
      <c r="G347" s="150"/>
      <c r="L347" s="151"/>
      <c r="N347" s="151"/>
      <c r="O347" s="152"/>
    </row>
    <row r="349" spans="2:15">
      <c r="B349" s="148"/>
      <c r="C349" s="149"/>
      <c r="D349" s="150"/>
      <c r="E349" s="150"/>
      <c r="F349" s="149"/>
      <c r="G349" s="150"/>
      <c r="I349" s="155"/>
      <c r="L349" s="151"/>
      <c r="N349" s="151"/>
      <c r="O349" s="152"/>
    </row>
    <row r="351" spans="2:15">
      <c r="B351" s="148"/>
      <c r="C351" s="149"/>
      <c r="D351" s="150"/>
      <c r="E351" s="150"/>
      <c r="F351" s="149"/>
      <c r="G351" s="150"/>
      <c r="L351" s="151"/>
      <c r="N351" s="151"/>
      <c r="O351" s="152"/>
    </row>
    <row r="353" spans="2:15">
      <c r="B353" s="148"/>
      <c r="C353" s="149"/>
      <c r="D353" s="150"/>
      <c r="E353" s="150"/>
      <c r="F353" s="149"/>
      <c r="G353" s="150"/>
      <c r="I353" s="155"/>
      <c r="J353" s="151"/>
      <c r="M353" s="151"/>
      <c r="O353" s="152"/>
    </row>
    <row r="355" spans="2:15">
      <c r="B355" s="148"/>
      <c r="C355" s="149"/>
      <c r="D355" s="150"/>
      <c r="E355" s="150"/>
      <c r="F355" s="149"/>
      <c r="G355" s="150"/>
      <c r="I355" s="155"/>
      <c r="L355" s="151"/>
      <c r="N355" s="151"/>
      <c r="O355" s="152"/>
    </row>
    <row r="357" spans="2:15">
      <c r="B357" s="148"/>
      <c r="C357" s="149"/>
      <c r="D357" s="150"/>
      <c r="E357" s="150"/>
      <c r="F357" s="149"/>
      <c r="G357" s="150"/>
      <c r="I357" s="155"/>
      <c r="J357" s="151"/>
      <c r="M357" s="151"/>
      <c r="O357" s="152"/>
    </row>
    <row r="359" spans="2:15">
      <c r="B359" s="148"/>
      <c r="C359" s="149"/>
      <c r="D359" s="150"/>
      <c r="E359" s="150"/>
      <c r="F359" s="149"/>
      <c r="G359" s="150"/>
      <c r="I359" s="155"/>
      <c r="J359" s="151"/>
      <c r="M359" s="151"/>
      <c r="O359" s="152"/>
    </row>
    <row r="361" spans="2:15">
      <c r="B361" s="148"/>
      <c r="C361" s="149"/>
      <c r="D361" s="150"/>
      <c r="E361" s="150"/>
      <c r="F361" s="149"/>
      <c r="G361" s="150"/>
      <c r="L361" s="151"/>
      <c r="N361" s="151"/>
      <c r="O361" s="152"/>
    </row>
    <row r="363" spans="2:15">
      <c r="B363" s="148"/>
      <c r="C363" s="149"/>
      <c r="D363" s="150"/>
      <c r="E363" s="150"/>
      <c r="F363" s="149"/>
      <c r="G363" s="150"/>
      <c r="I363" s="155"/>
      <c r="L363" s="151"/>
      <c r="N363" s="151"/>
      <c r="O363" s="152"/>
    </row>
    <row r="365" spans="2:15">
      <c r="B365" s="148"/>
      <c r="C365" s="149"/>
      <c r="D365" s="150"/>
      <c r="E365" s="150"/>
      <c r="F365" s="149"/>
      <c r="G365" s="150"/>
      <c r="I365" s="155"/>
      <c r="J365" s="151"/>
      <c r="M365" s="151"/>
      <c r="O365" s="152"/>
    </row>
    <row r="367" spans="2:15">
      <c r="B367" s="148"/>
      <c r="C367" s="149"/>
      <c r="D367" s="150"/>
      <c r="E367" s="150"/>
      <c r="F367" s="149"/>
      <c r="G367" s="150"/>
      <c r="I367" s="155"/>
      <c r="J367" s="151"/>
      <c r="M367" s="151"/>
      <c r="O367" s="152"/>
    </row>
    <row r="369" spans="2:15">
      <c r="B369" s="148"/>
      <c r="C369" s="149"/>
      <c r="D369" s="150"/>
      <c r="E369" s="150"/>
      <c r="F369" s="149"/>
      <c r="G369" s="150"/>
      <c r="I369" s="155"/>
      <c r="J369" s="151"/>
      <c r="M369" s="151"/>
      <c r="O369" s="152"/>
    </row>
    <row r="371" spans="2:15">
      <c r="B371" s="148"/>
      <c r="C371" s="149"/>
      <c r="D371" s="150"/>
      <c r="E371" s="150"/>
      <c r="F371" s="149"/>
      <c r="G371" s="150"/>
      <c r="I371" s="155"/>
      <c r="J371" s="151"/>
      <c r="M371" s="151"/>
      <c r="O371" s="152"/>
    </row>
    <row r="373" spans="2:15">
      <c r="B373" s="148"/>
      <c r="C373" s="149"/>
      <c r="D373" s="150"/>
      <c r="E373" s="150"/>
      <c r="F373" s="149"/>
      <c r="G373" s="150"/>
      <c r="I373" s="155"/>
      <c r="J373" s="151"/>
      <c r="M373" s="151"/>
      <c r="O373" s="152"/>
    </row>
    <row r="375" spans="2:15">
      <c r="B375" s="148"/>
      <c r="C375" s="149"/>
      <c r="D375" s="150"/>
      <c r="E375" s="150"/>
      <c r="F375" s="149"/>
      <c r="G375" s="150"/>
      <c r="I375" s="155"/>
      <c r="L375" s="151"/>
      <c r="N375" s="151"/>
      <c r="O375" s="152"/>
    </row>
    <row r="377" spans="2:15">
      <c r="B377" s="148"/>
      <c r="C377" s="149"/>
      <c r="D377" s="150"/>
      <c r="E377" s="150"/>
      <c r="F377" s="149"/>
      <c r="G377" s="150"/>
      <c r="I377" s="155"/>
      <c r="L377" s="151"/>
      <c r="N377" s="151"/>
      <c r="O377" s="152"/>
    </row>
    <row r="379" spans="2:15">
      <c r="B379" s="148"/>
      <c r="C379" s="149"/>
      <c r="D379" s="150"/>
      <c r="E379" s="150"/>
      <c r="F379" s="149"/>
      <c r="G379" s="150"/>
      <c r="L379" s="151"/>
      <c r="N379" s="151"/>
      <c r="O379" s="152"/>
    </row>
    <row r="381" spans="2:15">
      <c r="B381" s="148"/>
      <c r="C381" s="149"/>
      <c r="D381" s="150"/>
      <c r="E381" s="150"/>
      <c r="F381" s="149"/>
      <c r="G381" s="150"/>
      <c r="I381" s="155"/>
      <c r="J381" s="151"/>
      <c r="M381" s="151"/>
      <c r="O381" s="152"/>
    </row>
    <row r="383" spans="2:15">
      <c r="B383" s="148"/>
      <c r="C383" s="149"/>
      <c r="D383" s="150"/>
      <c r="E383" s="150"/>
      <c r="F383" s="149"/>
      <c r="G383" s="150"/>
      <c r="I383" s="155"/>
      <c r="L383" s="151"/>
      <c r="N383" s="151"/>
      <c r="O383" s="152"/>
    </row>
    <row r="385" spans="2:15">
      <c r="B385" s="148"/>
      <c r="C385" s="149"/>
      <c r="D385" s="150"/>
      <c r="E385" s="150"/>
      <c r="F385" s="149"/>
      <c r="G385" s="150"/>
      <c r="L385" s="151"/>
      <c r="N385" s="151"/>
      <c r="O385" s="152"/>
    </row>
    <row r="387" spans="2:15">
      <c r="B387" s="148"/>
      <c r="C387" s="149"/>
      <c r="D387" s="150"/>
      <c r="E387" s="150"/>
      <c r="F387" s="149"/>
      <c r="G387" s="150"/>
      <c r="I387" s="155"/>
      <c r="L387" s="151"/>
      <c r="N387" s="151"/>
      <c r="O387" s="152"/>
    </row>
    <row r="389" spans="2:15">
      <c r="B389" s="148"/>
      <c r="C389" s="149"/>
      <c r="D389" s="150"/>
      <c r="E389" s="150"/>
      <c r="F389" s="149"/>
      <c r="G389" s="150"/>
      <c r="I389" s="155"/>
      <c r="J389" s="151"/>
      <c r="M389" s="151"/>
      <c r="O389" s="152"/>
    </row>
    <row r="391" spans="2:15">
      <c r="B391" s="148"/>
      <c r="C391" s="149"/>
      <c r="D391" s="150"/>
      <c r="E391" s="150"/>
      <c r="F391" s="149"/>
      <c r="G391" s="150"/>
      <c r="I391" s="155"/>
      <c r="J391" s="151"/>
      <c r="M391" s="151"/>
      <c r="O391" s="152"/>
    </row>
    <row r="393" spans="2:15">
      <c r="B393" s="148"/>
      <c r="C393" s="149"/>
      <c r="D393" s="150"/>
      <c r="E393" s="150"/>
      <c r="F393" s="149"/>
      <c r="G393" s="150"/>
      <c r="I393" s="155"/>
      <c r="J393" s="151"/>
      <c r="M393" s="151"/>
      <c r="O393" s="152"/>
    </row>
    <row r="395" spans="2:15">
      <c r="B395" s="148"/>
      <c r="C395" s="149"/>
      <c r="D395" s="150"/>
      <c r="E395" s="150"/>
      <c r="F395" s="149"/>
      <c r="G395" s="150"/>
      <c r="I395" s="155"/>
      <c r="L395" s="151"/>
      <c r="N395" s="151"/>
      <c r="O395" s="152"/>
    </row>
    <row r="397" spans="2:15">
      <c r="B397" s="148"/>
      <c r="C397" s="149"/>
      <c r="D397" s="150"/>
      <c r="E397" s="150"/>
      <c r="F397" s="149"/>
      <c r="G397" s="150"/>
      <c r="I397" s="155"/>
      <c r="J397" s="151"/>
      <c r="M397" s="151"/>
      <c r="O397" s="152"/>
    </row>
    <row r="399" spans="2:15">
      <c r="B399" s="148"/>
      <c r="C399" s="149"/>
      <c r="D399" s="150"/>
      <c r="E399" s="150"/>
      <c r="F399" s="149"/>
      <c r="G399" s="150"/>
      <c r="I399" s="155"/>
      <c r="J399" s="151"/>
      <c r="M399" s="151"/>
      <c r="O399" s="152"/>
    </row>
    <row r="401" spans="2:15">
      <c r="B401" s="148"/>
      <c r="C401" s="149"/>
      <c r="D401" s="150"/>
      <c r="E401" s="150"/>
      <c r="F401" s="149"/>
      <c r="G401" s="150"/>
      <c r="I401" s="155"/>
      <c r="J401" s="151"/>
      <c r="M401" s="151"/>
      <c r="O401" s="152"/>
    </row>
    <row r="403" spans="2:15">
      <c r="B403" s="148"/>
      <c r="C403" s="149"/>
      <c r="D403" s="150"/>
      <c r="E403" s="150"/>
      <c r="F403" s="149"/>
      <c r="G403" s="150"/>
      <c r="I403" s="155"/>
      <c r="L403" s="151"/>
      <c r="N403" s="151"/>
      <c r="O403" s="152"/>
    </row>
    <row r="405" spans="2:15">
      <c r="B405" s="148"/>
      <c r="C405" s="149"/>
      <c r="D405" s="150"/>
      <c r="E405" s="150"/>
      <c r="F405" s="149"/>
      <c r="G405" s="150"/>
      <c r="L405" s="151"/>
      <c r="O405" s="152"/>
    </row>
    <row r="407" spans="2:15">
      <c r="B407" s="148"/>
      <c r="C407" s="149"/>
      <c r="D407" s="150"/>
      <c r="E407" s="150"/>
      <c r="F407" s="149"/>
      <c r="G407" s="150"/>
      <c r="L407" s="151"/>
      <c r="N407" s="151"/>
      <c r="O407" s="152"/>
    </row>
    <row r="409" spans="2:15">
      <c r="B409" s="148"/>
      <c r="C409" s="149"/>
      <c r="D409" s="150"/>
      <c r="E409" s="150"/>
      <c r="F409" s="149"/>
      <c r="G409" s="150"/>
      <c r="I409" s="155"/>
      <c r="J409" s="151"/>
      <c r="M409" s="151"/>
      <c r="O409" s="152"/>
    </row>
    <row r="411" spans="2:15">
      <c r="B411" s="148"/>
      <c r="C411" s="149"/>
      <c r="D411" s="150"/>
      <c r="E411" s="150"/>
      <c r="F411" s="149"/>
      <c r="G411" s="150"/>
      <c r="I411" s="155"/>
      <c r="J411" s="151"/>
      <c r="M411" s="151"/>
      <c r="O411" s="152"/>
    </row>
    <row r="413" spans="2:15">
      <c r="B413" s="148"/>
      <c r="C413" s="149"/>
      <c r="D413" s="150"/>
      <c r="E413" s="150"/>
      <c r="F413" s="149"/>
      <c r="G413" s="150"/>
      <c r="I413" s="155"/>
      <c r="J413" s="151"/>
      <c r="M413" s="151"/>
      <c r="O413" s="152"/>
    </row>
    <row r="415" spans="2:15">
      <c r="B415" s="148"/>
      <c r="C415" s="149"/>
      <c r="D415" s="150"/>
      <c r="E415" s="150"/>
      <c r="F415" s="149"/>
      <c r="G415" s="150"/>
      <c r="L415" s="151"/>
      <c r="N415" s="151"/>
      <c r="O415" s="152"/>
    </row>
    <row r="417" spans="2:15">
      <c r="B417" s="148"/>
      <c r="C417" s="149"/>
      <c r="D417" s="150"/>
      <c r="E417" s="150"/>
      <c r="F417" s="149"/>
      <c r="G417" s="150"/>
      <c r="I417" s="155"/>
      <c r="J417" s="151"/>
      <c r="M417" s="151"/>
      <c r="O417" s="152"/>
    </row>
    <row r="419" spans="2:15">
      <c r="B419" s="148"/>
      <c r="C419" s="149"/>
      <c r="D419" s="150"/>
      <c r="E419" s="150"/>
      <c r="F419" s="149"/>
      <c r="G419" s="150"/>
      <c r="I419" s="155"/>
      <c r="J419" s="151"/>
      <c r="M419" s="151"/>
      <c r="O419" s="152"/>
    </row>
    <row r="421" spans="2:15">
      <c r="B421" s="148"/>
      <c r="C421" s="149"/>
      <c r="D421" s="150"/>
      <c r="E421" s="150"/>
      <c r="F421" s="149"/>
      <c r="G421" s="150"/>
      <c r="I421" s="155"/>
      <c r="L421" s="151"/>
      <c r="N421" s="151"/>
      <c r="O421" s="152"/>
    </row>
    <row r="423" spans="2:15">
      <c r="B423" s="148"/>
      <c r="C423" s="149"/>
      <c r="D423" s="150"/>
      <c r="E423" s="150"/>
      <c r="F423" s="149"/>
      <c r="G423" s="150"/>
      <c r="I423" s="155"/>
      <c r="L423" s="151"/>
      <c r="N423" s="151"/>
      <c r="O423" s="152"/>
    </row>
    <row r="425" spans="2:15">
      <c r="B425" s="148"/>
      <c r="C425" s="149"/>
      <c r="D425" s="150"/>
      <c r="E425" s="150"/>
      <c r="F425" s="149"/>
      <c r="G425" s="150"/>
      <c r="J425" s="151"/>
      <c r="O425" s="152"/>
    </row>
    <row r="427" spans="2:15">
      <c r="B427" s="148"/>
      <c r="C427" s="149"/>
      <c r="D427" s="150"/>
      <c r="E427" s="150"/>
      <c r="F427" s="149"/>
      <c r="G427" s="150"/>
      <c r="I427" s="155"/>
      <c r="J427" s="151"/>
      <c r="M427" s="151"/>
      <c r="O427" s="152"/>
    </row>
    <row r="429" spans="2:15">
      <c r="B429" s="148"/>
      <c r="C429" s="149"/>
      <c r="D429" s="150"/>
      <c r="E429" s="150"/>
      <c r="F429" s="149"/>
      <c r="G429" s="150"/>
      <c r="I429" s="155"/>
      <c r="J429" s="151"/>
      <c r="M429" s="151"/>
      <c r="O429" s="152"/>
    </row>
    <row r="431" spans="2:15">
      <c r="B431" s="148"/>
      <c r="C431" s="149"/>
      <c r="D431" s="150"/>
      <c r="E431" s="150"/>
      <c r="F431" s="149"/>
      <c r="G431" s="150"/>
      <c r="I431" s="155"/>
      <c r="J431" s="151"/>
      <c r="M431" s="151"/>
      <c r="O431" s="152"/>
    </row>
    <row r="433" spans="2:15">
      <c r="B433" s="148"/>
      <c r="C433" s="149"/>
      <c r="D433" s="150"/>
      <c r="E433" s="150"/>
      <c r="F433" s="149"/>
      <c r="G433" s="150"/>
      <c r="L433" s="151"/>
      <c r="N433" s="151"/>
      <c r="O433" s="152"/>
    </row>
    <row r="435" spans="2:15">
      <c r="B435" s="148"/>
      <c r="C435" s="149"/>
      <c r="D435" s="150"/>
      <c r="E435" s="150"/>
      <c r="F435" s="149"/>
      <c r="G435" s="150"/>
      <c r="I435" s="155"/>
      <c r="J435" s="151"/>
      <c r="M435" s="151"/>
      <c r="O435" s="152"/>
    </row>
    <row r="437" spans="2:15">
      <c r="B437" s="148"/>
      <c r="C437" s="149"/>
      <c r="D437" s="150"/>
      <c r="E437" s="150"/>
      <c r="F437" s="149"/>
      <c r="G437" s="150"/>
      <c r="I437" s="155"/>
      <c r="L437" s="151"/>
      <c r="N437" s="151"/>
      <c r="O437" s="152"/>
    </row>
    <row r="439" spans="2:15">
      <c r="B439" s="148"/>
      <c r="C439" s="149"/>
      <c r="D439" s="150"/>
      <c r="E439" s="150"/>
      <c r="F439" s="149"/>
      <c r="G439" s="150"/>
      <c r="J439" s="151"/>
      <c r="O439" s="152"/>
    </row>
    <row r="441" spans="2:15">
      <c r="B441" s="148"/>
      <c r="C441" s="149"/>
      <c r="D441" s="150"/>
      <c r="E441" s="150"/>
      <c r="F441" s="149"/>
      <c r="G441" s="150"/>
      <c r="L441" s="151"/>
      <c r="N441" s="151"/>
      <c r="O441" s="152"/>
    </row>
    <row r="444" spans="2:15">
      <c r="I444" s="154"/>
      <c r="J444" s="151"/>
      <c r="L444" s="151"/>
      <c r="M444" s="151"/>
      <c r="N444" s="151"/>
    </row>
    <row r="446" spans="2:15">
      <c r="I446" s="154"/>
      <c r="J446" s="151"/>
      <c r="L446" s="151"/>
      <c r="M446" s="151"/>
      <c r="N446" s="151"/>
    </row>
    <row r="447" spans="2:15">
      <c r="I447" s="154"/>
      <c r="L447" s="151"/>
      <c r="N447" s="151"/>
    </row>
    <row r="451" spans="1:15">
      <c r="A451" s="146"/>
      <c r="D451" s="146"/>
      <c r="F451" s="146"/>
    </row>
    <row r="453" spans="1:15">
      <c r="F453" s="147"/>
    </row>
    <row r="454" spans="1:15">
      <c r="B454" s="148"/>
      <c r="C454" s="149"/>
      <c r="D454" s="150"/>
      <c r="E454" s="150"/>
      <c r="F454" s="149"/>
      <c r="G454" s="150"/>
      <c r="I454" s="155"/>
      <c r="L454" s="151"/>
      <c r="N454" s="151"/>
      <c r="O454" s="152"/>
    </row>
    <row r="456" spans="1:15">
      <c r="B456" s="148"/>
      <c r="C456" s="149"/>
      <c r="D456" s="150"/>
      <c r="E456" s="150"/>
      <c r="F456" s="149"/>
      <c r="G456" s="150"/>
      <c r="I456" s="155"/>
      <c r="J456" s="151"/>
      <c r="M456" s="151"/>
      <c r="O456" s="152"/>
    </row>
    <row r="458" spans="1:15">
      <c r="B458" s="148"/>
      <c r="C458" s="149"/>
      <c r="D458" s="150"/>
      <c r="E458" s="150"/>
      <c r="F458" s="149"/>
      <c r="G458" s="150"/>
      <c r="I458" s="155"/>
      <c r="L458" s="151"/>
      <c r="N458" s="151"/>
      <c r="O458" s="152"/>
    </row>
    <row r="460" spans="1:15">
      <c r="B460" s="148"/>
      <c r="C460" s="149"/>
      <c r="D460" s="150"/>
      <c r="E460" s="150"/>
      <c r="F460" s="149"/>
      <c r="G460" s="150"/>
      <c r="I460" s="155"/>
      <c r="J460" s="151"/>
      <c r="M460" s="151"/>
      <c r="O460" s="152"/>
    </row>
    <row r="462" spans="1:15">
      <c r="B462" s="148"/>
      <c r="C462" s="149"/>
      <c r="D462" s="150"/>
      <c r="E462" s="150"/>
      <c r="F462" s="149"/>
      <c r="G462" s="150"/>
      <c r="I462" s="155"/>
      <c r="L462" s="151"/>
      <c r="N462" s="151"/>
      <c r="O462" s="152"/>
    </row>
    <row r="464" spans="1:15">
      <c r="B464" s="148"/>
      <c r="C464" s="149"/>
      <c r="D464" s="150"/>
      <c r="E464" s="150"/>
      <c r="F464" s="149"/>
      <c r="G464" s="150"/>
      <c r="I464" s="155"/>
      <c r="J464" s="151"/>
      <c r="M464" s="151"/>
      <c r="O464" s="152"/>
    </row>
    <row r="466" spans="2:15">
      <c r="B466" s="148"/>
      <c r="C466" s="149"/>
      <c r="D466" s="150"/>
      <c r="E466" s="150"/>
      <c r="F466" s="149"/>
      <c r="G466" s="150"/>
      <c r="I466" s="155"/>
      <c r="L466" s="151"/>
      <c r="N466" s="151"/>
      <c r="O466" s="152"/>
    </row>
    <row r="468" spans="2:15">
      <c r="B468" s="148"/>
      <c r="C468" s="149"/>
      <c r="D468" s="150"/>
      <c r="E468" s="150"/>
      <c r="F468" s="149"/>
      <c r="G468" s="150"/>
      <c r="I468" s="155"/>
      <c r="J468" s="151"/>
      <c r="M468" s="151"/>
      <c r="O468" s="152"/>
    </row>
    <row r="470" spans="2:15">
      <c r="B470" s="148"/>
      <c r="C470" s="149"/>
      <c r="D470" s="150"/>
      <c r="E470" s="150"/>
      <c r="F470" s="149"/>
      <c r="G470" s="150"/>
      <c r="I470" s="155"/>
      <c r="L470" s="151"/>
      <c r="N470" s="151"/>
      <c r="O470" s="152"/>
    </row>
    <row r="472" spans="2:15">
      <c r="B472" s="148"/>
      <c r="C472" s="149"/>
      <c r="D472" s="150"/>
      <c r="E472" s="150"/>
      <c r="F472" s="149"/>
      <c r="G472" s="150"/>
      <c r="I472" s="155"/>
      <c r="L472" s="151"/>
      <c r="N472" s="151"/>
      <c r="O472" s="152"/>
    </row>
    <row r="474" spans="2:15">
      <c r="B474" s="148"/>
      <c r="C474" s="149"/>
      <c r="D474" s="150"/>
      <c r="E474" s="150"/>
      <c r="F474" s="149"/>
      <c r="G474" s="150"/>
      <c r="I474" s="155"/>
      <c r="L474" s="151"/>
      <c r="N474" s="151"/>
      <c r="O474" s="152"/>
    </row>
    <row r="476" spans="2:15">
      <c r="B476" s="148"/>
      <c r="C476" s="149"/>
      <c r="D476" s="150"/>
      <c r="E476" s="150"/>
      <c r="F476" s="149"/>
      <c r="G476" s="150"/>
      <c r="I476" s="155"/>
      <c r="J476" s="151"/>
      <c r="M476" s="151"/>
      <c r="O476" s="152"/>
    </row>
    <row r="478" spans="2:15">
      <c r="B478" s="148"/>
      <c r="C478" s="149"/>
      <c r="D478" s="150"/>
      <c r="E478" s="150"/>
      <c r="F478" s="149"/>
      <c r="G478" s="150"/>
      <c r="I478" s="155"/>
      <c r="L478" s="151"/>
      <c r="N478" s="151"/>
      <c r="O478" s="152"/>
    </row>
    <row r="480" spans="2:15">
      <c r="B480" s="148"/>
      <c r="C480" s="149"/>
      <c r="D480" s="150"/>
      <c r="E480" s="150"/>
      <c r="F480" s="149"/>
      <c r="G480" s="150"/>
      <c r="I480" s="155"/>
      <c r="L480" s="151"/>
      <c r="N480" s="151"/>
      <c r="O480" s="152"/>
    </row>
    <row r="482" spans="2:15">
      <c r="B482" s="148"/>
      <c r="C482" s="149"/>
      <c r="D482" s="150"/>
      <c r="E482" s="150"/>
      <c r="F482" s="149"/>
      <c r="G482" s="150"/>
      <c r="I482" s="155"/>
      <c r="J482" s="151"/>
      <c r="M482" s="151"/>
      <c r="O482" s="152"/>
    </row>
    <row r="484" spans="2:15">
      <c r="B484" s="148"/>
      <c r="C484" s="149"/>
      <c r="D484" s="150"/>
      <c r="E484" s="150"/>
      <c r="F484" s="149"/>
      <c r="G484" s="150"/>
      <c r="I484" s="155"/>
      <c r="L484" s="151"/>
      <c r="N484" s="151"/>
      <c r="O484" s="152"/>
    </row>
    <row r="486" spans="2:15">
      <c r="B486" s="148"/>
      <c r="C486" s="149"/>
      <c r="D486" s="150"/>
      <c r="E486" s="150"/>
      <c r="F486" s="149"/>
      <c r="G486" s="150"/>
      <c r="I486" s="155"/>
      <c r="L486" s="151"/>
      <c r="N486" s="151"/>
      <c r="O486" s="152"/>
    </row>
    <row r="488" spans="2:15">
      <c r="B488" s="148"/>
      <c r="C488" s="149"/>
      <c r="D488" s="150"/>
      <c r="E488" s="150"/>
      <c r="F488" s="149"/>
      <c r="G488" s="150"/>
      <c r="I488" s="155"/>
      <c r="L488" s="151"/>
      <c r="N488" s="151"/>
      <c r="O488" s="152"/>
    </row>
    <row r="491" spans="2:15">
      <c r="I491" s="154"/>
      <c r="J491" s="151"/>
      <c r="L491" s="151"/>
      <c r="M491" s="151"/>
      <c r="N491" s="151"/>
    </row>
    <row r="493" spans="2:15">
      <c r="I493" s="154"/>
      <c r="J493" s="151"/>
      <c r="L493" s="151"/>
      <c r="M493" s="151"/>
      <c r="N493" s="151"/>
    </row>
    <row r="494" spans="2:15">
      <c r="I494" s="154"/>
      <c r="L494" s="151"/>
      <c r="N494" s="151"/>
    </row>
    <row r="498" spans="1:15">
      <c r="A498" s="146"/>
      <c r="D498" s="146"/>
      <c r="F498" s="146"/>
    </row>
    <row r="500" spans="1:15">
      <c r="F500" s="147"/>
    </row>
    <row r="501" spans="1:15">
      <c r="B501" s="148"/>
      <c r="C501" s="149"/>
      <c r="D501" s="150"/>
      <c r="E501" s="150"/>
      <c r="F501" s="149"/>
      <c r="G501" s="150"/>
      <c r="O501" s="152"/>
    </row>
    <row r="503" spans="1:15">
      <c r="B503" s="148"/>
      <c r="C503" s="149"/>
      <c r="D503" s="150"/>
      <c r="E503" s="150"/>
      <c r="F503" s="149"/>
      <c r="G503" s="150"/>
      <c r="I503" s="155"/>
      <c r="J503" s="151"/>
      <c r="M503" s="151"/>
      <c r="O503" s="152"/>
    </row>
    <row r="505" spans="1:15">
      <c r="B505" s="148"/>
      <c r="C505" s="149"/>
      <c r="D505" s="150"/>
      <c r="E505" s="150"/>
      <c r="F505" s="149"/>
      <c r="G505" s="150"/>
      <c r="I505" s="155"/>
      <c r="J505" s="151"/>
      <c r="M505" s="151"/>
      <c r="O505" s="152"/>
    </row>
    <row r="507" spans="1:15">
      <c r="B507" s="148"/>
      <c r="C507" s="149"/>
      <c r="D507" s="150"/>
      <c r="E507" s="150"/>
      <c r="F507" s="149"/>
      <c r="G507" s="150"/>
      <c r="I507" s="155"/>
      <c r="J507" s="151"/>
      <c r="M507" s="151"/>
      <c r="O507" s="152"/>
    </row>
    <row r="509" spans="1:15">
      <c r="B509" s="148"/>
      <c r="C509" s="149"/>
      <c r="D509" s="150"/>
      <c r="E509" s="150"/>
      <c r="F509" s="149"/>
      <c r="G509" s="150"/>
      <c r="I509" s="155"/>
      <c r="J509" s="151"/>
      <c r="M509" s="151"/>
      <c r="O509" s="152"/>
    </row>
    <row r="511" spans="1:15">
      <c r="B511" s="148"/>
      <c r="C511" s="149"/>
      <c r="D511" s="150"/>
      <c r="E511" s="150"/>
      <c r="F511" s="149"/>
      <c r="G511" s="150"/>
      <c r="I511" s="155"/>
      <c r="J511" s="151"/>
      <c r="M511" s="151"/>
      <c r="O511" s="152"/>
    </row>
    <row r="513" spans="2:15">
      <c r="B513" s="148"/>
      <c r="C513" s="149"/>
      <c r="D513" s="150"/>
      <c r="E513" s="150"/>
      <c r="F513" s="149"/>
      <c r="G513" s="150"/>
      <c r="I513" s="155"/>
      <c r="J513" s="151"/>
      <c r="M513" s="151"/>
      <c r="O513" s="152"/>
    </row>
    <row r="515" spans="2:15">
      <c r="B515" s="148"/>
      <c r="C515" s="149"/>
      <c r="D515" s="150"/>
      <c r="E515" s="150"/>
      <c r="F515" s="149"/>
      <c r="G515" s="150"/>
      <c r="I515" s="155"/>
      <c r="J515" s="151"/>
      <c r="M515" s="151"/>
      <c r="O515" s="152"/>
    </row>
    <row r="517" spans="2:15">
      <c r="B517" s="148"/>
      <c r="C517" s="149"/>
      <c r="D517" s="150"/>
      <c r="E517" s="150"/>
      <c r="F517" s="149"/>
      <c r="G517" s="150"/>
      <c r="I517" s="155"/>
      <c r="J517" s="151"/>
      <c r="M517" s="151"/>
      <c r="O517" s="152"/>
    </row>
    <row r="519" spans="2:15">
      <c r="B519" s="148"/>
      <c r="C519" s="149"/>
      <c r="D519" s="150"/>
      <c r="E519" s="150"/>
      <c r="F519" s="149"/>
      <c r="G519" s="150"/>
      <c r="J519" s="151"/>
      <c r="O519" s="152"/>
    </row>
    <row r="522" spans="2:15">
      <c r="I522" s="154"/>
      <c r="J522" s="151"/>
      <c r="M522" s="151"/>
    </row>
    <row r="524" spans="2:15">
      <c r="I524" s="154"/>
      <c r="J524" s="151"/>
      <c r="L524" s="151"/>
      <c r="M524" s="151"/>
    </row>
    <row r="525" spans="2:15">
      <c r="I525" s="154"/>
      <c r="J525" s="151"/>
      <c r="M525" s="151"/>
    </row>
    <row r="529" spans="1:15">
      <c r="A529" s="146"/>
      <c r="D529" s="146"/>
      <c r="F529" s="146"/>
    </row>
    <row r="531" spans="1:15">
      <c r="F531" s="147"/>
    </row>
    <row r="532" spans="1:15">
      <c r="B532" s="148"/>
      <c r="C532" s="149"/>
      <c r="D532" s="150"/>
      <c r="E532" s="150"/>
      <c r="F532" s="149"/>
      <c r="G532" s="150"/>
      <c r="L532" s="151"/>
      <c r="N532" s="151"/>
      <c r="O532" s="152"/>
    </row>
    <row r="534" spans="1:15">
      <c r="B534" s="148"/>
      <c r="C534" s="149"/>
      <c r="D534" s="150"/>
      <c r="E534" s="150"/>
      <c r="F534" s="149"/>
      <c r="G534" s="150"/>
      <c r="I534" s="155"/>
      <c r="J534" s="151"/>
      <c r="M534" s="151"/>
      <c r="O534" s="152"/>
    </row>
    <row r="536" spans="1:15">
      <c r="B536" s="148"/>
      <c r="C536" s="149"/>
      <c r="D536" s="150"/>
      <c r="E536" s="150"/>
      <c r="F536" s="149"/>
      <c r="G536" s="150"/>
      <c r="I536" s="155"/>
      <c r="J536" s="151"/>
      <c r="M536" s="151"/>
      <c r="O536" s="152"/>
    </row>
    <row r="538" spans="1:15">
      <c r="B538" s="148"/>
      <c r="C538" s="149"/>
      <c r="D538" s="150"/>
      <c r="E538" s="150"/>
      <c r="F538" s="149"/>
      <c r="G538" s="150"/>
      <c r="I538" s="155"/>
      <c r="L538" s="151"/>
      <c r="N538" s="151"/>
      <c r="O538" s="152"/>
    </row>
    <row r="540" spans="1:15">
      <c r="B540" s="148"/>
      <c r="C540" s="149"/>
      <c r="D540" s="150"/>
      <c r="E540" s="150"/>
      <c r="F540" s="149"/>
      <c r="G540" s="150"/>
      <c r="I540" s="155"/>
      <c r="L540" s="151"/>
      <c r="N540" s="151"/>
      <c r="O540" s="152"/>
    </row>
    <row r="542" spans="1:15">
      <c r="B542" s="148"/>
      <c r="C542" s="149"/>
      <c r="D542" s="150"/>
      <c r="E542" s="150"/>
      <c r="F542" s="149"/>
      <c r="G542" s="150"/>
      <c r="I542" s="155"/>
      <c r="J542" s="151"/>
      <c r="M542" s="151"/>
      <c r="O542" s="152"/>
    </row>
    <row r="544" spans="1:15">
      <c r="B544" s="148"/>
      <c r="C544" s="149"/>
      <c r="D544" s="150"/>
      <c r="E544" s="150"/>
      <c r="F544" s="149"/>
      <c r="G544" s="150"/>
      <c r="J544" s="151"/>
      <c r="O544" s="152"/>
    </row>
    <row r="546" spans="2:15">
      <c r="B546" s="148"/>
      <c r="C546" s="149"/>
      <c r="D546" s="150"/>
      <c r="E546" s="150"/>
      <c r="F546" s="149"/>
      <c r="G546" s="150"/>
      <c r="L546" s="151"/>
      <c r="N546" s="151"/>
      <c r="O546" s="152"/>
    </row>
    <row r="548" spans="2:15">
      <c r="B548" s="148"/>
      <c r="C548" s="149"/>
      <c r="D548" s="150"/>
      <c r="E548" s="150"/>
      <c r="F548" s="149"/>
      <c r="G548" s="150"/>
      <c r="I548" s="155"/>
      <c r="L548" s="151"/>
      <c r="N548" s="151"/>
      <c r="O548" s="152"/>
    </row>
    <row r="550" spans="2:15">
      <c r="B550" s="148"/>
      <c r="C550" s="149"/>
      <c r="D550" s="150"/>
      <c r="E550" s="150"/>
      <c r="F550" s="149"/>
      <c r="G550" s="150"/>
      <c r="I550" s="155"/>
      <c r="L550" s="151"/>
      <c r="N550" s="151"/>
      <c r="O550" s="152"/>
    </row>
    <row r="552" spans="2:15">
      <c r="B552" s="148"/>
      <c r="C552" s="149"/>
      <c r="D552" s="150"/>
      <c r="E552" s="150"/>
      <c r="F552" s="149"/>
      <c r="G552" s="150"/>
      <c r="L552" s="151"/>
      <c r="O552" s="152"/>
    </row>
    <row r="555" spans="2:15">
      <c r="I555" s="154"/>
      <c r="J555" s="151"/>
      <c r="L555" s="151"/>
      <c r="M555" s="151"/>
      <c r="N555" s="151"/>
    </row>
    <row r="557" spans="2:15">
      <c r="I557" s="154"/>
      <c r="J557" s="151"/>
      <c r="L557" s="151"/>
      <c r="M557" s="151"/>
      <c r="N557" s="151"/>
    </row>
    <row r="558" spans="2:15">
      <c r="I558" s="154"/>
      <c r="L558" s="151"/>
      <c r="N558" s="151"/>
    </row>
    <row r="562" spans="1:15">
      <c r="A562" s="146"/>
      <c r="D562" s="146"/>
      <c r="F562" s="146"/>
    </row>
    <row r="564" spans="1:15">
      <c r="F564" s="147"/>
    </row>
    <row r="565" spans="1:15">
      <c r="B565" s="148"/>
      <c r="C565" s="149"/>
      <c r="D565" s="150"/>
      <c r="E565" s="150"/>
      <c r="F565" s="149"/>
      <c r="G565" s="150"/>
      <c r="I565" s="155"/>
      <c r="L565" s="151"/>
      <c r="N565" s="151"/>
      <c r="O565" s="152"/>
    </row>
    <row r="567" spans="1:15">
      <c r="B567" s="148"/>
      <c r="C567" s="149"/>
      <c r="D567" s="150"/>
      <c r="E567" s="150"/>
      <c r="F567" s="149"/>
      <c r="G567" s="150"/>
      <c r="I567" s="155"/>
      <c r="J567" s="151"/>
      <c r="M567" s="151"/>
      <c r="O567" s="152"/>
    </row>
    <row r="569" spans="1:15">
      <c r="B569" s="148"/>
      <c r="C569" s="149"/>
      <c r="D569" s="150"/>
      <c r="E569" s="150"/>
      <c r="F569" s="149"/>
      <c r="G569" s="150"/>
      <c r="I569" s="155"/>
      <c r="L569" s="151"/>
      <c r="N569" s="151"/>
      <c r="O569" s="152"/>
    </row>
    <row r="571" spans="1:15">
      <c r="B571" s="148"/>
      <c r="C571" s="149"/>
      <c r="D571" s="150"/>
      <c r="E571" s="150"/>
      <c r="F571" s="149"/>
      <c r="G571" s="150"/>
      <c r="I571" s="155"/>
      <c r="J571" s="151"/>
      <c r="M571" s="151"/>
      <c r="O571" s="152"/>
    </row>
    <row r="573" spans="1:15">
      <c r="B573" s="148"/>
      <c r="C573" s="149"/>
      <c r="D573" s="150"/>
      <c r="E573" s="150"/>
      <c r="F573" s="149"/>
      <c r="G573" s="150"/>
      <c r="I573" s="155"/>
      <c r="L573" s="151"/>
      <c r="N573" s="151"/>
      <c r="O573" s="152"/>
    </row>
    <row r="575" spans="1:15">
      <c r="B575" s="148"/>
      <c r="C575" s="149"/>
      <c r="D575" s="150"/>
      <c r="E575" s="150"/>
      <c r="F575" s="149"/>
      <c r="G575" s="150"/>
      <c r="I575" s="155"/>
      <c r="J575" s="151"/>
      <c r="M575" s="151"/>
      <c r="O575" s="152"/>
    </row>
    <row r="577" spans="2:15">
      <c r="B577" s="148"/>
      <c r="C577" s="149"/>
      <c r="D577" s="150"/>
      <c r="E577" s="150"/>
      <c r="F577" s="149"/>
      <c r="G577" s="150"/>
      <c r="I577" s="155"/>
      <c r="L577" s="151"/>
      <c r="N577" s="151"/>
      <c r="O577" s="152"/>
    </row>
    <row r="579" spans="2:15">
      <c r="B579" s="148"/>
      <c r="C579" s="149"/>
      <c r="D579" s="150"/>
      <c r="E579" s="150"/>
      <c r="F579" s="149"/>
      <c r="G579" s="150"/>
      <c r="I579" s="155"/>
      <c r="J579" s="151"/>
      <c r="M579" s="151"/>
      <c r="O579" s="152"/>
    </row>
    <row r="581" spans="2:15">
      <c r="B581" s="148"/>
      <c r="C581" s="149"/>
      <c r="D581" s="150"/>
      <c r="E581" s="150"/>
      <c r="F581" s="149"/>
      <c r="G581" s="150"/>
      <c r="I581" s="155"/>
      <c r="L581" s="151"/>
      <c r="N581" s="151"/>
      <c r="O581" s="152"/>
    </row>
    <row r="583" spans="2:15">
      <c r="B583" s="148"/>
      <c r="C583" s="149"/>
      <c r="D583" s="150"/>
      <c r="E583" s="150"/>
      <c r="F583" s="149"/>
      <c r="G583" s="150"/>
      <c r="I583" s="155"/>
      <c r="J583" s="151"/>
      <c r="M583" s="151"/>
      <c r="O583" s="152"/>
    </row>
    <row r="586" spans="2:15">
      <c r="I586" s="154"/>
      <c r="J586" s="151"/>
      <c r="L586" s="151"/>
      <c r="M586" s="151"/>
      <c r="N586" s="151"/>
    </row>
    <row r="588" spans="2:15">
      <c r="I588" s="154"/>
      <c r="J588" s="151"/>
      <c r="L588" s="151"/>
      <c r="M588" s="151"/>
      <c r="N588" s="151"/>
    </row>
    <row r="589" spans="2:15">
      <c r="I589" s="154"/>
    </row>
    <row r="593" spans="1:15">
      <c r="A593" s="146"/>
      <c r="D593" s="146"/>
      <c r="F593" s="146"/>
    </row>
    <row r="595" spans="1:15">
      <c r="F595" s="147"/>
    </row>
    <row r="596" spans="1:15">
      <c r="B596" s="148"/>
      <c r="C596" s="149"/>
      <c r="D596" s="150"/>
      <c r="E596" s="150"/>
      <c r="F596" s="149"/>
      <c r="G596" s="150"/>
      <c r="I596" s="155"/>
      <c r="L596" s="151"/>
      <c r="N596" s="151"/>
      <c r="O596" s="152"/>
    </row>
    <row r="598" spans="1:15">
      <c r="B598" s="148"/>
      <c r="C598" s="149"/>
      <c r="D598" s="150"/>
      <c r="E598" s="150"/>
      <c r="F598" s="149"/>
      <c r="G598" s="150"/>
      <c r="I598" s="155"/>
      <c r="L598" s="151"/>
      <c r="N598" s="151"/>
      <c r="O598" s="152"/>
    </row>
    <row r="600" spans="1:15">
      <c r="B600" s="148"/>
      <c r="C600" s="149"/>
      <c r="D600" s="150"/>
      <c r="E600" s="150"/>
      <c r="F600" s="149"/>
      <c r="G600" s="150"/>
      <c r="L600" s="151"/>
      <c r="O600" s="152"/>
    </row>
    <row r="602" spans="1:15">
      <c r="B602" s="148"/>
      <c r="C602" s="149"/>
      <c r="D602" s="150"/>
      <c r="E602" s="150"/>
      <c r="F602" s="149"/>
      <c r="G602" s="150"/>
      <c r="I602" s="155"/>
      <c r="L602" s="151"/>
      <c r="N602" s="151"/>
      <c r="O602" s="152"/>
    </row>
    <row r="604" spans="1:15">
      <c r="B604" s="148"/>
      <c r="C604" s="149"/>
      <c r="D604" s="150"/>
      <c r="E604" s="150"/>
      <c r="F604" s="149"/>
      <c r="G604" s="150"/>
      <c r="I604" s="155"/>
      <c r="L604" s="151"/>
      <c r="N604" s="151"/>
      <c r="O604" s="152"/>
    </row>
    <row r="606" spans="1:15">
      <c r="B606" s="148"/>
      <c r="C606" s="149"/>
      <c r="D606" s="150"/>
      <c r="E606" s="150"/>
      <c r="F606" s="149"/>
      <c r="G606" s="150"/>
      <c r="J606" s="151"/>
      <c r="M606" s="151"/>
      <c r="O606" s="152"/>
    </row>
    <row r="608" spans="1:15">
      <c r="B608" s="148"/>
      <c r="C608" s="149"/>
      <c r="D608" s="150"/>
      <c r="E608" s="150"/>
      <c r="F608" s="149"/>
      <c r="G608" s="150"/>
      <c r="J608" s="151"/>
      <c r="M608" s="151"/>
      <c r="O608" s="152"/>
    </row>
    <row r="610" spans="1:15">
      <c r="B610" s="148"/>
      <c r="C610" s="149"/>
      <c r="D610" s="150"/>
      <c r="E610" s="150"/>
      <c r="F610" s="149"/>
      <c r="G610" s="150"/>
      <c r="J610" s="151"/>
      <c r="M610" s="151"/>
      <c r="O610" s="152"/>
    </row>
    <row r="612" spans="1:15">
      <c r="B612" s="148"/>
      <c r="C612" s="149"/>
      <c r="D612" s="150"/>
      <c r="E612" s="150"/>
      <c r="F612" s="149"/>
      <c r="G612" s="150"/>
      <c r="J612" s="151"/>
      <c r="M612" s="151"/>
      <c r="O612" s="152"/>
    </row>
    <row r="614" spans="1:15">
      <c r="B614" s="148"/>
      <c r="C614" s="149"/>
      <c r="D614" s="150"/>
      <c r="E614" s="150"/>
      <c r="F614" s="149"/>
      <c r="G614" s="150"/>
      <c r="J614" s="151"/>
      <c r="O614" s="152"/>
    </row>
    <row r="617" spans="1:15">
      <c r="I617" s="154"/>
      <c r="J617" s="151"/>
      <c r="L617" s="151"/>
      <c r="M617" s="151"/>
      <c r="N617" s="151"/>
    </row>
    <row r="619" spans="1:15">
      <c r="I619" s="154"/>
      <c r="J619" s="151"/>
      <c r="L619" s="151"/>
      <c r="M619" s="151"/>
      <c r="N619" s="151"/>
    </row>
    <row r="620" spans="1:15">
      <c r="I620" s="154"/>
      <c r="L620" s="151"/>
    </row>
    <row r="624" spans="1:15">
      <c r="A624" s="146"/>
      <c r="D624" s="146"/>
      <c r="F624" s="146"/>
    </row>
    <row r="626" spans="1:15">
      <c r="F626" s="147"/>
    </row>
    <row r="627" spans="1:15">
      <c r="B627" s="148"/>
      <c r="C627" s="149"/>
      <c r="D627" s="150"/>
      <c r="E627" s="150"/>
      <c r="F627" s="149"/>
      <c r="G627" s="150"/>
      <c r="J627" s="151"/>
      <c r="M627" s="151"/>
      <c r="O627" s="152"/>
    </row>
    <row r="630" spans="1:15">
      <c r="I630" s="154"/>
      <c r="J630" s="151"/>
      <c r="M630" s="151"/>
    </row>
    <row r="632" spans="1:15">
      <c r="I632" s="154"/>
      <c r="J632" s="151"/>
      <c r="L632" s="151"/>
      <c r="M632" s="151"/>
    </row>
    <row r="633" spans="1:15">
      <c r="I633" s="154"/>
      <c r="J633" s="151"/>
      <c r="M633" s="151"/>
    </row>
    <row r="637" spans="1:15">
      <c r="A637" s="146"/>
      <c r="D637" s="146"/>
      <c r="F637" s="146"/>
    </row>
    <row r="639" spans="1:15">
      <c r="F639" s="147"/>
    </row>
    <row r="640" spans="1:15">
      <c r="B640" s="148"/>
      <c r="C640" s="149"/>
      <c r="D640" s="150"/>
      <c r="E640" s="150"/>
      <c r="F640" s="149"/>
      <c r="G640" s="150"/>
      <c r="I640" s="155"/>
      <c r="J640" s="151"/>
      <c r="M640" s="151"/>
      <c r="O640" s="152"/>
    </row>
    <row r="642" spans="2:15">
      <c r="B642" s="148"/>
      <c r="C642" s="149"/>
      <c r="D642" s="150"/>
      <c r="E642" s="150"/>
      <c r="F642" s="149"/>
      <c r="G642" s="150"/>
      <c r="I642" s="155"/>
      <c r="L642" s="151"/>
      <c r="N642" s="151"/>
      <c r="O642" s="152"/>
    </row>
    <row r="644" spans="2:15">
      <c r="B644" s="148"/>
      <c r="C644" s="149"/>
      <c r="D644" s="150"/>
      <c r="E644" s="150"/>
      <c r="F644" s="149"/>
      <c r="G644" s="150"/>
      <c r="I644" s="155"/>
      <c r="J644" s="151"/>
      <c r="M644" s="151"/>
      <c r="O644" s="152"/>
    </row>
    <row r="646" spans="2:15">
      <c r="B646" s="148"/>
      <c r="C646" s="149"/>
      <c r="D646" s="150"/>
      <c r="E646" s="150"/>
      <c r="F646" s="149"/>
      <c r="G646" s="150"/>
      <c r="I646" s="155"/>
      <c r="L646" s="151"/>
      <c r="N646" s="151"/>
      <c r="O646" s="152"/>
    </row>
    <row r="648" spans="2:15">
      <c r="B648" s="148"/>
      <c r="C648" s="149"/>
      <c r="D648" s="150"/>
      <c r="E648" s="150"/>
      <c r="F648" s="149"/>
      <c r="G648" s="150"/>
      <c r="I648" s="155"/>
      <c r="L648" s="151"/>
      <c r="N648" s="151"/>
      <c r="O648" s="152"/>
    </row>
    <row r="650" spans="2:15">
      <c r="B650" s="148"/>
      <c r="C650" s="149"/>
      <c r="D650" s="150"/>
      <c r="E650" s="150"/>
      <c r="F650" s="149"/>
      <c r="G650" s="150"/>
      <c r="I650" s="155"/>
      <c r="L650" s="151"/>
      <c r="N650" s="151"/>
      <c r="O650" s="152"/>
    </row>
    <row r="652" spans="2:15">
      <c r="B652" s="148"/>
      <c r="C652" s="149"/>
      <c r="D652" s="150"/>
      <c r="E652" s="150"/>
      <c r="F652" s="149"/>
      <c r="G652" s="150"/>
      <c r="I652" s="155"/>
      <c r="L652" s="151"/>
      <c r="N652" s="151"/>
      <c r="O652" s="152"/>
    </row>
    <row r="654" spans="2:15">
      <c r="B654" s="148"/>
      <c r="C654" s="149"/>
      <c r="D654" s="150"/>
      <c r="E654" s="150"/>
      <c r="F654" s="149"/>
      <c r="G654" s="150"/>
      <c r="I654" s="155"/>
      <c r="L654" s="151"/>
      <c r="N654" s="151"/>
      <c r="O654" s="152"/>
    </row>
    <row r="656" spans="2:15">
      <c r="B656" s="148"/>
      <c r="C656" s="149"/>
      <c r="D656" s="150"/>
      <c r="E656" s="150"/>
      <c r="F656" s="149"/>
      <c r="G656" s="150"/>
      <c r="I656" s="155"/>
      <c r="L656" s="151"/>
      <c r="N656" s="151"/>
      <c r="O656" s="152"/>
    </row>
    <row r="658" spans="2:15">
      <c r="B658" s="148"/>
      <c r="C658" s="149"/>
      <c r="D658" s="150"/>
      <c r="E658" s="150"/>
      <c r="F658" s="149"/>
      <c r="G658" s="150"/>
      <c r="I658" s="155"/>
      <c r="L658" s="151"/>
      <c r="N658" s="151"/>
      <c r="O658" s="152"/>
    </row>
    <row r="660" spans="2:15">
      <c r="B660" s="148"/>
      <c r="C660" s="149"/>
      <c r="D660" s="150"/>
      <c r="E660" s="150"/>
      <c r="F660" s="149"/>
      <c r="G660" s="150"/>
      <c r="I660" s="155"/>
      <c r="J660" s="151"/>
      <c r="M660" s="151"/>
      <c r="O660" s="152"/>
    </row>
    <row r="662" spans="2:15">
      <c r="B662" s="148"/>
      <c r="C662" s="149"/>
      <c r="D662" s="150"/>
      <c r="E662" s="150"/>
      <c r="F662" s="149"/>
      <c r="G662" s="150"/>
      <c r="I662" s="155"/>
      <c r="L662" s="151"/>
      <c r="N662" s="151"/>
      <c r="O662" s="152"/>
    </row>
    <row r="664" spans="2:15">
      <c r="B664" s="148"/>
      <c r="C664" s="149"/>
      <c r="D664" s="150"/>
      <c r="E664" s="150"/>
      <c r="F664" s="149"/>
      <c r="G664" s="150"/>
      <c r="I664" s="155"/>
      <c r="L664" s="151"/>
      <c r="N664" s="151"/>
      <c r="O664" s="152"/>
    </row>
    <row r="666" spans="2:15">
      <c r="B666" s="148"/>
      <c r="C666" s="149"/>
      <c r="D666" s="150"/>
      <c r="E666" s="150"/>
      <c r="F666" s="149"/>
      <c r="G666" s="150"/>
      <c r="I666" s="155"/>
      <c r="L666" s="151"/>
      <c r="N666" s="151"/>
      <c r="O666" s="152"/>
    </row>
    <row r="668" spans="2:15">
      <c r="B668" s="148"/>
      <c r="C668" s="149"/>
      <c r="D668" s="150"/>
      <c r="E668" s="150"/>
      <c r="F668" s="149"/>
      <c r="G668" s="150"/>
      <c r="I668" s="155"/>
      <c r="L668" s="151"/>
      <c r="N668" s="151"/>
      <c r="O668" s="152"/>
    </row>
    <row r="670" spans="2:15">
      <c r="B670" s="148"/>
      <c r="C670" s="149"/>
      <c r="D670" s="150"/>
      <c r="E670" s="150"/>
      <c r="F670" s="149"/>
      <c r="G670" s="150"/>
      <c r="I670" s="155"/>
      <c r="L670" s="151"/>
      <c r="N670" s="151"/>
      <c r="O670" s="152"/>
    </row>
    <row r="672" spans="2:15">
      <c r="B672" s="148"/>
      <c r="C672" s="149"/>
      <c r="D672" s="150"/>
      <c r="E672" s="150"/>
      <c r="F672" s="149"/>
      <c r="G672" s="150"/>
      <c r="I672" s="155"/>
      <c r="L672" s="151"/>
      <c r="N672" s="151"/>
      <c r="O672" s="152"/>
    </row>
    <row r="674" spans="2:15">
      <c r="B674" s="148"/>
      <c r="C674" s="149"/>
      <c r="D674" s="150"/>
      <c r="E674" s="150"/>
      <c r="F674" s="149"/>
      <c r="G674" s="150"/>
      <c r="I674" s="155"/>
      <c r="J674" s="151"/>
      <c r="M674" s="151"/>
      <c r="O674" s="152"/>
    </row>
    <row r="676" spans="2:15">
      <c r="B676" s="148"/>
      <c r="C676" s="149"/>
      <c r="D676" s="150"/>
      <c r="E676" s="150"/>
      <c r="F676" s="149"/>
      <c r="G676" s="150"/>
      <c r="I676" s="155"/>
      <c r="L676" s="151"/>
      <c r="N676" s="151"/>
      <c r="O676" s="152"/>
    </row>
    <row r="678" spans="2:15">
      <c r="B678" s="148"/>
      <c r="C678" s="149"/>
      <c r="D678" s="150"/>
      <c r="E678" s="150"/>
      <c r="F678" s="149"/>
      <c r="G678" s="150"/>
      <c r="I678" s="155"/>
      <c r="L678" s="151"/>
      <c r="N678" s="151"/>
      <c r="O678" s="152"/>
    </row>
    <row r="680" spans="2:15">
      <c r="B680" s="148"/>
      <c r="C680" s="149"/>
      <c r="D680" s="150"/>
      <c r="E680" s="150"/>
      <c r="F680" s="149"/>
      <c r="G680" s="150"/>
      <c r="I680" s="155"/>
      <c r="L680" s="151"/>
      <c r="N680" s="151"/>
      <c r="O680" s="152"/>
    </row>
    <row r="682" spans="2:15">
      <c r="B682" s="148"/>
      <c r="C682" s="149"/>
      <c r="D682" s="150"/>
      <c r="E682" s="150"/>
      <c r="F682" s="149"/>
      <c r="G682" s="150"/>
      <c r="I682" s="155"/>
      <c r="L682" s="151"/>
      <c r="N682" s="151"/>
      <c r="O682" s="152"/>
    </row>
    <row r="684" spans="2:15">
      <c r="B684" s="148"/>
      <c r="C684" s="149"/>
      <c r="D684" s="150"/>
      <c r="E684" s="150"/>
      <c r="F684" s="149"/>
      <c r="G684" s="150"/>
      <c r="I684" s="155"/>
      <c r="L684" s="151"/>
      <c r="N684" s="151"/>
      <c r="O684" s="152"/>
    </row>
    <row r="686" spans="2:15">
      <c r="B686" s="148"/>
      <c r="C686" s="149"/>
      <c r="D686" s="150"/>
      <c r="E686" s="150"/>
      <c r="F686" s="149"/>
      <c r="G686" s="150"/>
      <c r="I686" s="155"/>
      <c r="J686" s="151"/>
      <c r="M686" s="151"/>
      <c r="O686" s="152"/>
    </row>
    <row r="688" spans="2:15">
      <c r="B688" s="148"/>
      <c r="C688" s="149"/>
      <c r="D688" s="150"/>
      <c r="E688" s="150"/>
      <c r="F688" s="149"/>
      <c r="G688" s="150"/>
      <c r="I688" s="155"/>
      <c r="J688" s="151"/>
      <c r="M688" s="151"/>
      <c r="O688" s="152"/>
    </row>
    <row r="690" spans="2:15">
      <c r="B690" s="148"/>
      <c r="C690" s="149"/>
      <c r="D690" s="150"/>
      <c r="E690" s="150"/>
      <c r="F690" s="149"/>
      <c r="G690" s="150"/>
      <c r="I690" s="155"/>
      <c r="L690" s="151"/>
      <c r="N690" s="151"/>
      <c r="O690" s="152"/>
    </row>
    <row r="692" spans="2:15">
      <c r="B692" s="148"/>
      <c r="C692" s="149"/>
      <c r="D692" s="150"/>
      <c r="E692" s="150"/>
      <c r="F692" s="149"/>
      <c r="G692" s="150"/>
      <c r="I692" s="155"/>
      <c r="L692" s="151"/>
      <c r="N692" s="151"/>
      <c r="O692" s="152"/>
    </row>
    <row r="694" spans="2:15">
      <c r="B694" s="148"/>
      <c r="C694" s="149"/>
      <c r="D694" s="150"/>
      <c r="E694" s="150"/>
      <c r="F694" s="149"/>
      <c r="G694" s="150"/>
      <c r="I694" s="155"/>
      <c r="L694" s="151"/>
      <c r="N694" s="151"/>
      <c r="O694" s="152"/>
    </row>
    <row r="696" spans="2:15">
      <c r="B696" s="148"/>
      <c r="C696" s="149"/>
      <c r="D696" s="150"/>
      <c r="E696" s="150"/>
      <c r="F696" s="149"/>
      <c r="G696" s="150"/>
      <c r="I696" s="155"/>
      <c r="L696" s="151"/>
      <c r="N696" s="151"/>
      <c r="O696" s="152"/>
    </row>
    <row r="698" spans="2:15">
      <c r="B698" s="148"/>
      <c r="C698" s="149"/>
      <c r="D698" s="150"/>
      <c r="E698" s="150"/>
      <c r="F698" s="149"/>
      <c r="G698" s="150"/>
      <c r="I698" s="155"/>
      <c r="L698" s="151"/>
      <c r="N698" s="151"/>
      <c r="O698" s="152"/>
    </row>
    <row r="700" spans="2:15">
      <c r="B700" s="148"/>
      <c r="C700" s="149"/>
      <c r="D700" s="150"/>
      <c r="E700" s="150"/>
      <c r="F700" s="149"/>
      <c r="G700" s="150"/>
      <c r="L700" s="151"/>
      <c r="N700" s="151"/>
      <c r="O700" s="152"/>
    </row>
    <row r="702" spans="2:15">
      <c r="B702" s="148"/>
      <c r="C702" s="149"/>
      <c r="D702" s="150"/>
      <c r="E702" s="150"/>
      <c r="F702" s="149"/>
      <c r="G702" s="150"/>
      <c r="I702" s="155"/>
      <c r="J702" s="151"/>
      <c r="M702" s="151"/>
      <c r="O702" s="152"/>
    </row>
    <row r="704" spans="2:15">
      <c r="B704" s="148"/>
      <c r="C704" s="149"/>
      <c r="D704" s="150"/>
      <c r="E704" s="150"/>
      <c r="F704" s="149"/>
      <c r="G704" s="150"/>
      <c r="L704" s="151"/>
      <c r="N704" s="151"/>
      <c r="O704" s="152"/>
    </row>
    <row r="706" spans="1:15">
      <c r="B706" s="148"/>
      <c r="C706" s="149"/>
      <c r="D706" s="150"/>
      <c r="E706" s="150"/>
      <c r="F706" s="149"/>
      <c r="G706" s="150"/>
      <c r="L706" s="151"/>
      <c r="N706" s="151"/>
      <c r="O706" s="152"/>
    </row>
    <row r="708" spans="1:15">
      <c r="B708" s="148"/>
      <c r="C708" s="149"/>
      <c r="D708" s="150"/>
      <c r="E708" s="150"/>
      <c r="F708" s="149"/>
      <c r="G708" s="150"/>
      <c r="L708" s="151"/>
      <c r="N708" s="151"/>
      <c r="O708" s="152"/>
    </row>
    <row r="710" spans="1:15">
      <c r="B710" s="148"/>
      <c r="C710" s="149"/>
      <c r="D710" s="150"/>
      <c r="E710" s="150"/>
      <c r="F710" s="149"/>
      <c r="G710" s="150"/>
      <c r="L710" s="151"/>
      <c r="O710" s="152"/>
    </row>
    <row r="713" spans="1:15">
      <c r="I713" s="154"/>
      <c r="J713" s="151"/>
      <c r="L713" s="151"/>
      <c r="M713" s="151"/>
      <c r="N713" s="151"/>
    </row>
    <row r="715" spans="1:15">
      <c r="I715" s="154"/>
      <c r="J715" s="151"/>
      <c r="L715" s="151"/>
      <c r="M715" s="151"/>
      <c r="N715" s="151"/>
    </row>
    <row r="716" spans="1:15">
      <c r="I716" s="154"/>
      <c r="L716" s="151"/>
      <c r="N716" s="151"/>
    </row>
    <row r="720" spans="1:15">
      <c r="A720" s="146"/>
      <c r="D720" s="146"/>
      <c r="F720" s="146"/>
    </row>
    <row r="722" spans="2:15">
      <c r="F722" s="147"/>
    </row>
    <row r="723" spans="2:15">
      <c r="B723" s="148"/>
      <c r="C723" s="149"/>
      <c r="D723" s="150"/>
      <c r="E723" s="150"/>
      <c r="F723" s="149"/>
      <c r="G723" s="150"/>
      <c r="L723" s="151"/>
      <c r="N723" s="151"/>
      <c r="O723" s="152"/>
    </row>
    <row r="725" spans="2:15">
      <c r="B725" s="148"/>
      <c r="C725" s="149"/>
      <c r="D725" s="150"/>
      <c r="E725" s="150"/>
      <c r="F725" s="149"/>
      <c r="G725" s="150"/>
      <c r="I725" s="155"/>
      <c r="J725" s="151"/>
      <c r="M725" s="151"/>
      <c r="O725" s="152"/>
    </row>
    <row r="727" spans="2:15">
      <c r="B727" s="148"/>
      <c r="C727" s="149"/>
      <c r="D727" s="150"/>
      <c r="E727" s="150"/>
      <c r="F727" s="149"/>
      <c r="G727" s="150"/>
      <c r="I727" s="155"/>
      <c r="L727" s="151"/>
      <c r="N727" s="151"/>
      <c r="O727" s="152"/>
    </row>
    <row r="729" spans="2:15">
      <c r="B729" s="148"/>
      <c r="C729" s="149"/>
      <c r="D729" s="150"/>
      <c r="E729" s="150"/>
      <c r="F729" s="149"/>
      <c r="G729" s="150"/>
      <c r="I729" s="155"/>
      <c r="J729" s="151"/>
      <c r="M729" s="151"/>
      <c r="O729" s="152"/>
    </row>
    <row r="731" spans="2:15">
      <c r="B731" s="148"/>
      <c r="C731" s="149"/>
      <c r="D731" s="150"/>
      <c r="E731" s="150"/>
      <c r="F731" s="149"/>
      <c r="G731" s="150"/>
      <c r="I731" s="155"/>
      <c r="L731" s="151"/>
      <c r="N731" s="151"/>
      <c r="O731" s="152"/>
    </row>
    <row r="733" spans="2:15">
      <c r="B733" s="148"/>
      <c r="C733" s="149"/>
      <c r="D733" s="150"/>
      <c r="E733" s="150"/>
      <c r="F733" s="149"/>
      <c r="G733" s="150"/>
      <c r="I733" s="155"/>
      <c r="J733" s="151"/>
      <c r="M733" s="151"/>
      <c r="O733" s="152"/>
    </row>
    <row r="735" spans="2:15">
      <c r="B735" s="148"/>
      <c r="C735" s="149"/>
      <c r="D735" s="150"/>
      <c r="E735" s="150"/>
      <c r="F735" s="149"/>
      <c r="G735" s="150"/>
      <c r="I735" s="155"/>
      <c r="L735" s="151"/>
      <c r="N735" s="151"/>
      <c r="O735" s="152"/>
    </row>
    <row r="737" spans="2:15">
      <c r="B737" s="148"/>
      <c r="C737" s="149"/>
      <c r="D737" s="150"/>
      <c r="E737" s="150"/>
      <c r="F737" s="149"/>
      <c r="G737" s="150"/>
      <c r="I737" s="155"/>
      <c r="J737" s="151"/>
      <c r="M737" s="151"/>
      <c r="O737" s="152"/>
    </row>
    <row r="739" spans="2:15">
      <c r="B739" s="148"/>
      <c r="C739" s="149"/>
      <c r="D739" s="150"/>
      <c r="E739" s="150"/>
      <c r="F739" s="149"/>
      <c r="G739" s="150"/>
      <c r="L739" s="151"/>
      <c r="O739" s="152"/>
    </row>
    <row r="741" spans="2:15">
      <c r="B741" s="148"/>
      <c r="C741" s="149"/>
      <c r="D741" s="150"/>
      <c r="E741" s="150"/>
      <c r="F741" s="149"/>
      <c r="G741" s="150"/>
      <c r="L741" s="151"/>
      <c r="N741" s="151"/>
      <c r="O741" s="152"/>
    </row>
    <row r="743" spans="2:15">
      <c r="B743" s="148"/>
      <c r="C743" s="149"/>
      <c r="D743" s="150"/>
      <c r="E743" s="150"/>
      <c r="F743" s="149"/>
      <c r="G743" s="150"/>
      <c r="I743" s="155"/>
      <c r="L743" s="151"/>
      <c r="N743" s="151"/>
      <c r="O743" s="152"/>
    </row>
    <row r="745" spans="2:15">
      <c r="B745" s="148"/>
      <c r="C745" s="149"/>
      <c r="D745" s="150"/>
      <c r="E745" s="150"/>
      <c r="F745" s="149"/>
      <c r="G745" s="150"/>
      <c r="I745" s="155"/>
      <c r="J745" s="151"/>
      <c r="M745" s="151"/>
      <c r="O745" s="152"/>
    </row>
    <row r="747" spans="2:15">
      <c r="B747" s="148"/>
      <c r="C747" s="149"/>
      <c r="D747" s="150"/>
      <c r="E747" s="150"/>
      <c r="F747" s="149"/>
      <c r="J747" s="151"/>
      <c r="O747" s="152"/>
    </row>
    <row r="749" spans="2:15">
      <c r="B749" s="148"/>
      <c r="C749" s="149"/>
      <c r="D749" s="150"/>
      <c r="E749" s="150"/>
      <c r="F749" s="149"/>
      <c r="G749" s="150"/>
      <c r="L749" s="151"/>
      <c r="O749" s="152"/>
    </row>
    <row r="752" spans="2:15">
      <c r="I752" s="154"/>
      <c r="J752" s="151"/>
      <c r="L752" s="151"/>
      <c r="M752" s="151"/>
      <c r="N752" s="151"/>
    </row>
    <row r="754" spans="1:15">
      <c r="I754" s="154"/>
      <c r="J754" s="151"/>
      <c r="L754" s="151"/>
      <c r="M754" s="151"/>
      <c r="N754" s="151"/>
    </row>
    <row r="755" spans="1:15">
      <c r="I755" s="154"/>
      <c r="J755" s="151"/>
      <c r="M755" s="151"/>
    </row>
    <row r="759" spans="1:15">
      <c r="A759" s="146"/>
      <c r="D759" s="146"/>
      <c r="F759" s="146"/>
    </row>
    <row r="761" spans="1:15">
      <c r="F761" s="147"/>
    </row>
    <row r="762" spans="1:15">
      <c r="B762" s="148"/>
      <c r="C762" s="149"/>
      <c r="D762" s="150"/>
      <c r="E762" s="150"/>
      <c r="F762" s="149"/>
      <c r="G762" s="150"/>
      <c r="I762" s="155"/>
      <c r="L762" s="151"/>
      <c r="N762" s="151"/>
      <c r="O762" s="152"/>
    </row>
    <row r="764" spans="1:15">
      <c r="B764" s="148"/>
      <c r="C764" s="149"/>
      <c r="D764" s="150"/>
      <c r="E764" s="150"/>
      <c r="F764" s="149"/>
      <c r="G764" s="150"/>
      <c r="I764" s="155"/>
      <c r="L764" s="151"/>
      <c r="N764" s="151"/>
      <c r="O764" s="152"/>
    </row>
    <row r="766" spans="1:15">
      <c r="B766" s="148"/>
      <c r="C766" s="149"/>
      <c r="D766" s="150"/>
      <c r="E766" s="150"/>
      <c r="F766" s="149"/>
      <c r="G766" s="150"/>
      <c r="I766" s="155"/>
      <c r="L766" s="151"/>
      <c r="N766" s="151"/>
      <c r="O766" s="152"/>
    </row>
    <row r="768" spans="1:15">
      <c r="B768" s="148"/>
      <c r="C768" s="149"/>
      <c r="D768" s="150"/>
      <c r="E768" s="150"/>
      <c r="F768" s="149"/>
      <c r="G768" s="150"/>
      <c r="I768" s="155"/>
      <c r="J768" s="151"/>
      <c r="M768" s="151"/>
      <c r="O768" s="152"/>
    </row>
    <row r="770" spans="2:15">
      <c r="B770" s="148"/>
      <c r="C770" s="149"/>
      <c r="D770" s="150"/>
      <c r="E770" s="150"/>
      <c r="F770" s="149"/>
      <c r="G770" s="150"/>
      <c r="I770" s="155"/>
      <c r="L770" s="151"/>
      <c r="N770" s="151"/>
      <c r="O770" s="152"/>
    </row>
    <row r="772" spans="2:15">
      <c r="B772" s="148"/>
      <c r="C772" s="149"/>
      <c r="D772" s="150"/>
      <c r="E772" s="150"/>
      <c r="F772" s="149"/>
      <c r="G772" s="150"/>
      <c r="I772" s="155"/>
      <c r="J772" s="151"/>
      <c r="M772" s="151"/>
      <c r="O772" s="152"/>
    </row>
    <row r="774" spans="2:15">
      <c r="B774" s="148"/>
      <c r="C774" s="149"/>
      <c r="D774" s="150"/>
      <c r="E774" s="150"/>
      <c r="F774" s="149"/>
      <c r="G774" s="150"/>
      <c r="I774" s="155"/>
      <c r="L774" s="151"/>
      <c r="N774" s="151"/>
      <c r="O774" s="152"/>
    </row>
    <row r="776" spans="2:15">
      <c r="B776" s="148"/>
      <c r="C776" s="149"/>
      <c r="D776" s="150"/>
      <c r="E776" s="150"/>
      <c r="F776" s="149"/>
      <c r="G776" s="150"/>
      <c r="I776" s="155"/>
      <c r="L776" s="151"/>
      <c r="N776" s="151"/>
      <c r="O776" s="152"/>
    </row>
    <row r="778" spans="2:15">
      <c r="B778" s="148"/>
      <c r="C778" s="149"/>
      <c r="D778" s="150"/>
      <c r="E778" s="150"/>
      <c r="F778" s="149"/>
      <c r="G778" s="150"/>
      <c r="I778" s="155"/>
      <c r="J778" s="151"/>
      <c r="M778" s="151"/>
      <c r="O778" s="152"/>
    </row>
    <row r="781" spans="2:15">
      <c r="I781" s="154"/>
      <c r="J781" s="151"/>
      <c r="L781" s="151"/>
      <c r="M781" s="151"/>
      <c r="N781" s="151"/>
    </row>
    <row r="783" spans="2:15">
      <c r="I783" s="154"/>
      <c r="J783" s="151"/>
      <c r="L783" s="151"/>
      <c r="M783" s="151"/>
      <c r="N783" s="151"/>
    </row>
    <row r="784" spans="2:15">
      <c r="I784" s="154"/>
      <c r="L784" s="151"/>
      <c r="N784" s="151"/>
    </row>
    <row r="788" spans="1:15">
      <c r="A788" s="146"/>
      <c r="D788" s="146"/>
      <c r="F788" s="146"/>
    </row>
    <row r="790" spans="1:15">
      <c r="F790" s="147"/>
    </row>
    <row r="791" spans="1:15">
      <c r="B791" s="148"/>
      <c r="C791" s="149"/>
      <c r="D791" s="150"/>
      <c r="E791" s="150"/>
      <c r="F791" s="149"/>
      <c r="G791" s="150"/>
      <c r="I791" s="155"/>
      <c r="L791" s="151"/>
      <c r="N791" s="151"/>
      <c r="O791" s="152"/>
    </row>
    <row r="793" spans="1:15">
      <c r="B793" s="148"/>
      <c r="C793" s="149"/>
      <c r="D793" s="150"/>
      <c r="E793" s="150"/>
      <c r="F793" s="149"/>
      <c r="G793" s="150"/>
      <c r="J793" s="151"/>
      <c r="O793" s="152"/>
    </row>
    <row r="796" spans="1:15">
      <c r="I796" s="154"/>
      <c r="J796" s="151"/>
      <c r="L796" s="151"/>
      <c r="N796" s="151"/>
    </row>
    <row r="798" spans="1:15">
      <c r="I798" s="154"/>
      <c r="J798" s="151"/>
      <c r="L798" s="151"/>
      <c r="N798" s="151"/>
    </row>
    <row r="799" spans="1:15">
      <c r="I799" s="154"/>
      <c r="L799" s="151"/>
      <c r="N799" s="151"/>
    </row>
    <row r="803" spans="1:15">
      <c r="A803" s="146"/>
      <c r="D803" s="146"/>
      <c r="F803" s="146"/>
    </row>
    <row r="805" spans="1:15">
      <c r="F805" s="147"/>
    </row>
    <row r="806" spans="1:15">
      <c r="B806" s="148"/>
      <c r="C806" s="149"/>
      <c r="D806" s="150"/>
      <c r="E806" s="150"/>
      <c r="F806" s="149"/>
      <c r="G806" s="150"/>
      <c r="L806" s="151"/>
      <c r="N806" s="151"/>
      <c r="O806" s="152"/>
    </row>
    <row r="808" spans="1:15">
      <c r="B808" s="148"/>
      <c r="C808" s="149"/>
      <c r="D808" s="150"/>
      <c r="E808" s="150"/>
      <c r="F808" s="149"/>
      <c r="G808" s="150"/>
      <c r="L808" s="151"/>
      <c r="N808" s="151"/>
      <c r="O808" s="152"/>
    </row>
    <row r="810" spans="1:15">
      <c r="B810" s="148"/>
      <c r="C810" s="149"/>
      <c r="D810" s="150"/>
      <c r="E810" s="150"/>
      <c r="F810" s="149"/>
      <c r="G810" s="150"/>
      <c r="L810" s="151"/>
      <c r="N810" s="151"/>
      <c r="O810" s="152"/>
    </row>
    <row r="812" spans="1:15">
      <c r="B812" s="148"/>
      <c r="C812" s="149"/>
      <c r="D812" s="150"/>
      <c r="E812" s="150"/>
      <c r="F812" s="149"/>
      <c r="G812" s="150"/>
      <c r="L812" s="151"/>
      <c r="N812" s="151"/>
      <c r="O812" s="152"/>
    </row>
    <row r="814" spans="1:15">
      <c r="B814" s="148"/>
      <c r="C814" s="149"/>
      <c r="D814" s="150"/>
      <c r="E814" s="150"/>
      <c r="F814" s="149"/>
      <c r="G814" s="150"/>
      <c r="L814" s="151"/>
      <c r="N814" s="151"/>
      <c r="O814" s="152"/>
    </row>
    <row r="816" spans="1:15">
      <c r="B816" s="148"/>
      <c r="C816" s="149"/>
      <c r="D816" s="150"/>
      <c r="E816" s="150"/>
      <c r="F816" s="149"/>
      <c r="G816" s="150"/>
      <c r="I816" s="155"/>
      <c r="J816" s="151"/>
      <c r="M816" s="151"/>
      <c r="O816" s="152"/>
    </row>
    <row r="818" spans="2:15">
      <c r="B818" s="148"/>
      <c r="C818" s="149"/>
      <c r="D818" s="150"/>
      <c r="E818" s="150"/>
      <c r="F818" s="149"/>
      <c r="G818" s="150"/>
      <c r="I818" s="155"/>
      <c r="L818" s="151"/>
      <c r="N818" s="151"/>
      <c r="O818" s="152"/>
    </row>
    <row r="820" spans="2:15">
      <c r="B820" s="148"/>
      <c r="C820" s="149"/>
      <c r="D820" s="150"/>
      <c r="E820" s="150"/>
      <c r="F820" s="149"/>
      <c r="G820" s="150"/>
      <c r="I820" s="155"/>
      <c r="J820" s="151"/>
      <c r="M820" s="151"/>
      <c r="O820" s="152"/>
    </row>
    <row r="822" spans="2:15">
      <c r="B822" s="148"/>
      <c r="C822" s="149"/>
      <c r="D822" s="150"/>
      <c r="E822" s="150"/>
      <c r="F822" s="149"/>
      <c r="G822" s="150"/>
      <c r="L822" s="151"/>
      <c r="N822" s="151"/>
      <c r="O822" s="152"/>
    </row>
    <row r="824" spans="2:15">
      <c r="B824" s="148"/>
      <c r="C824" s="149"/>
      <c r="D824" s="150"/>
      <c r="E824" s="150"/>
      <c r="F824" s="149"/>
      <c r="G824" s="150"/>
      <c r="I824" s="155"/>
      <c r="L824" s="151"/>
      <c r="N824" s="151"/>
      <c r="O824" s="152"/>
    </row>
    <row r="826" spans="2:15">
      <c r="B826" s="148"/>
      <c r="C826" s="149"/>
      <c r="D826" s="150"/>
      <c r="E826" s="150"/>
      <c r="F826" s="149"/>
      <c r="G826" s="150"/>
      <c r="L826" s="151"/>
      <c r="N826" s="151"/>
      <c r="O826" s="152"/>
    </row>
    <row r="828" spans="2:15">
      <c r="B828" s="148"/>
      <c r="C828" s="149"/>
      <c r="D828" s="150"/>
      <c r="E828" s="150"/>
      <c r="F828" s="149"/>
      <c r="G828" s="150"/>
      <c r="I828" s="155"/>
      <c r="J828" s="151"/>
      <c r="M828" s="151"/>
      <c r="O828" s="152"/>
    </row>
    <row r="830" spans="2:15">
      <c r="B830" s="148"/>
      <c r="C830" s="149"/>
      <c r="D830" s="150"/>
      <c r="E830" s="150"/>
      <c r="F830" s="149"/>
      <c r="G830" s="150"/>
      <c r="L830" s="151"/>
      <c r="N830" s="151"/>
      <c r="O830" s="152"/>
    </row>
    <row r="832" spans="2:15">
      <c r="B832" s="148"/>
      <c r="C832" s="149"/>
      <c r="D832" s="150"/>
      <c r="E832" s="150"/>
      <c r="F832" s="149"/>
      <c r="G832" s="150"/>
      <c r="I832" s="155"/>
      <c r="L832" s="151"/>
      <c r="N832" s="151"/>
      <c r="O832" s="152"/>
    </row>
    <row r="834" spans="2:15">
      <c r="B834" s="148"/>
      <c r="C834" s="149"/>
      <c r="D834" s="150"/>
      <c r="E834" s="150"/>
      <c r="F834" s="149"/>
      <c r="G834" s="150"/>
      <c r="I834" s="155"/>
      <c r="L834" s="151"/>
      <c r="N834" s="151"/>
      <c r="O834" s="152"/>
    </row>
    <row r="836" spans="2:15">
      <c r="B836" s="148"/>
      <c r="C836" s="149"/>
      <c r="D836" s="150"/>
      <c r="E836" s="150"/>
      <c r="F836" s="149"/>
      <c r="G836" s="150"/>
      <c r="L836" s="151"/>
      <c r="O836" s="152"/>
    </row>
    <row r="838" spans="2:15">
      <c r="B838" s="148"/>
      <c r="C838" s="149"/>
      <c r="D838" s="150"/>
      <c r="E838" s="150"/>
      <c r="F838" s="149"/>
      <c r="G838" s="150"/>
      <c r="I838" s="155"/>
      <c r="J838" s="151"/>
      <c r="M838" s="151"/>
      <c r="O838" s="152"/>
    </row>
    <row r="840" spans="2:15">
      <c r="B840" s="148"/>
      <c r="C840" s="149"/>
      <c r="D840" s="150"/>
      <c r="E840" s="150"/>
      <c r="F840" s="149"/>
      <c r="G840" s="150"/>
      <c r="L840" s="151"/>
      <c r="N840" s="151"/>
      <c r="O840" s="152"/>
    </row>
    <row r="842" spans="2:15">
      <c r="B842" s="148"/>
      <c r="C842" s="149"/>
      <c r="D842" s="150"/>
      <c r="E842" s="150"/>
      <c r="F842" s="149"/>
      <c r="G842" s="150"/>
      <c r="I842" s="155"/>
      <c r="L842" s="151"/>
      <c r="N842" s="151"/>
      <c r="O842" s="152"/>
    </row>
    <row r="844" spans="2:15">
      <c r="B844" s="148"/>
      <c r="C844" s="149"/>
      <c r="D844" s="150"/>
      <c r="E844" s="150"/>
      <c r="F844" s="149"/>
      <c r="G844" s="150"/>
      <c r="L844" s="151"/>
      <c r="O844" s="152"/>
    </row>
    <row r="846" spans="2:15">
      <c r="B846" s="148"/>
      <c r="C846" s="149"/>
      <c r="D846" s="150"/>
      <c r="E846" s="150"/>
      <c r="F846" s="149"/>
      <c r="G846" s="150"/>
      <c r="J846" s="151"/>
      <c r="M846" s="151"/>
      <c r="O846" s="152"/>
    </row>
    <row r="848" spans="2:15">
      <c r="B848" s="148"/>
      <c r="C848" s="149"/>
      <c r="D848" s="150"/>
      <c r="E848" s="150"/>
      <c r="F848" s="149"/>
      <c r="G848" s="150"/>
      <c r="I848" s="155"/>
      <c r="J848" s="151"/>
      <c r="M848" s="151"/>
      <c r="O848" s="152"/>
    </row>
    <row r="850" spans="2:15">
      <c r="B850" s="148"/>
      <c r="C850" s="149"/>
      <c r="D850" s="150"/>
      <c r="E850" s="150"/>
      <c r="F850" s="149"/>
      <c r="G850" s="150"/>
      <c r="L850" s="151"/>
      <c r="N850" s="151"/>
      <c r="O850" s="152"/>
    </row>
    <row r="852" spans="2:15">
      <c r="B852" s="148"/>
      <c r="C852" s="149"/>
      <c r="D852" s="150"/>
      <c r="E852" s="150"/>
      <c r="F852" s="149"/>
      <c r="J852" s="151"/>
      <c r="O852" s="152"/>
    </row>
    <row r="854" spans="2:15">
      <c r="B854" s="148"/>
      <c r="C854" s="149"/>
      <c r="D854" s="150"/>
      <c r="E854" s="150"/>
      <c r="F854" s="149"/>
      <c r="G854" s="150"/>
      <c r="I854" s="155"/>
      <c r="L854" s="151"/>
      <c r="N854" s="151"/>
      <c r="O854" s="152"/>
    </row>
    <row r="856" spans="2:15">
      <c r="B856" s="148"/>
      <c r="C856" s="149"/>
      <c r="D856" s="150"/>
      <c r="E856" s="150"/>
      <c r="F856" s="149"/>
      <c r="G856" s="150"/>
      <c r="J856" s="151"/>
      <c r="O856" s="152"/>
    </row>
    <row r="859" spans="2:15">
      <c r="I859" s="154"/>
      <c r="J859" s="151"/>
      <c r="L859" s="151"/>
      <c r="M859" s="151"/>
      <c r="N859" s="151"/>
    </row>
    <row r="861" spans="2:15">
      <c r="I861" s="154"/>
      <c r="J861" s="151"/>
      <c r="L861" s="151"/>
      <c r="M861" s="151"/>
      <c r="N861" s="151"/>
    </row>
    <row r="862" spans="2:15">
      <c r="I862" s="154"/>
      <c r="L862" s="151"/>
      <c r="N862" s="151"/>
    </row>
    <row r="866" spans="1:15">
      <c r="A866" s="146"/>
      <c r="D866" s="146"/>
      <c r="F866" s="146"/>
    </row>
    <row r="868" spans="1:15">
      <c r="F868" s="147"/>
    </row>
    <row r="869" spans="1:15">
      <c r="B869" s="148"/>
      <c r="C869" s="149"/>
      <c r="D869" s="150"/>
      <c r="E869" s="150"/>
      <c r="F869" s="149"/>
      <c r="G869" s="150"/>
      <c r="I869" s="155"/>
      <c r="L869" s="151"/>
      <c r="N869" s="151"/>
      <c r="O869" s="152"/>
    </row>
    <row r="871" spans="1:15">
      <c r="B871" s="148"/>
      <c r="C871" s="149"/>
      <c r="D871" s="150"/>
      <c r="E871" s="150"/>
      <c r="F871" s="149"/>
      <c r="G871" s="150"/>
      <c r="I871" s="155"/>
      <c r="J871" s="151"/>
      <c r="M871" s="151"/>
      <c r="O871" s="152"/>
    </row>
    <row r="873" spans="1:15">
      <c r="B873" s="148"/>
      <c r="C873" s="149"/>
      <c r="D873" s="150"/>
      <c r="E873" s="150"/>
      <c r="F873" s="149"/>
      <c r="G873" s="150"/>
      <c r="I873" s="155"/>
      <c r="L873" s="151"/>
      <c r="N873" s="151"/>
      <c r="O873" s="152"/>
    </row>
    <row r="875" spans="1:15">
      <c r="B875" s="148"/>
      <c r="C875" s="149"/>
      <c r="D875" s="150"/>
      <c r="E875" s="150"/>
      <c r="F875" s="149"/>
      <c r="G875" s="150"/>
      <c r="I875" s="155"/>
      <c r="J875" s="151"/>
      <c r="M875" s="151"/>
      <c r="O875" s="152"/>
    </row>
    <row r="877" spans="1:15">
      <c r="B877" s="148"/>
      <c r="C877" s="149"/>
      <c r="D877" s="150"/>
      <c r="E877" s="150"/>
      <c r="F877" s="149"/>
      <c r="G877" s="150"/>
      <c r="L877" s="151"/>
      <c r="O877" s="152"/>
    </row>
    <row r="879" spans="1:15">
      <c r="B879" s="148"/>
      <c r="C879" s="149"/>
      <c r="D879" s="150"/>
      <c r="E879" s="150"/>
      <c r="F879" s="149"/>
      <c r="G879" s="150"/>
      <c r="I879" s="155"/>
      <c r="L879" s="151"/>
      <c r="N879" s="151"/>
      <c r="O879" s="152"/>
    </row>
    <row r="881" spans="1:15">
      <c r="B881" s="148"/>
      <c r="C881" s="149"/>
      <c r="D881" s="150"/>
      <c r="E881" s="150"/>
      <c r="F881" s="149"/>
      <c r="G881" s="150"/>
      <c r="I881" s="155"/>
      <c r="J881" s="151"/>
      <c r="M881" s="151"/>
      <c r="O881" s="152"/>
    </row>
    <row r="883" spans="1:15">
      <c r="B883" s="148"/>
      <c r="C883" s="149"/>
      <c r="D883" s="150"/>
      <c r="E883" s="150"/>
      <c r="F883" s="149"/>
      <c r="G883" s="150"/>
      <c r="J883" s="151"/>
      <c r="O883" s="152"/>
    </row>
    <row r="885" spans="1:15">
      <c r="B885" s="148"/>
      <c r="C885" s="149"/>
      <c r="D885" s="150"/>
      <c r="E885" s="150"/>
      <c r="F885" s="149"/>
      <c r="J885" s="151"/>
      <c r="O885" s="152"/>
    </row>
    <row r="888" spans="1:15">
      <c r="I888" s="154"/>
      <c r="J888" s="151"/>
      <c r="L888" s="151"/>
      <c r="M888" s="151"/>
      <c r="N888" s="151"/>
    </row>
    <row r="890" spans="1:15">
      <c r="I890" s="154"/>
      <c r="J890" s="151"/>
      <c r="L890" s="151"/>
      <c r="M890" s="151"/>
      <c r="N890" s="151"/>
    </row>
    <row r="891" spans="1:15">
      <c r="I891" s="154"/>
    </row>
    <row r="895" spans="1:15">
      <c r="A895" s="146"/>
      <c r="D895" s="146"/>
      <c r="F895" s="146"/>
    </row>
    <row r="897" spans="2:15">
      <c r="F897" s="147"/>
    </row>
    <row r="898" spans="2:15">
      <c r="B898" s="148"/>
      <c r="C898" s="149"/>
      <c r="D898" s="150"/>
      <c r="E898" s="150"/>
      <c r="F898" s="149"/>
      <c r="G898" s="150"/>
      <c r="I898" s="155"/>
      <c r="L898" s="151"/>
      <c r="N898" s="151"/>
      <c r="O898" s="152"/>
    </row>
    <row r="900" spans="2:15">
      <c r="B900" s="148"/>
      <c r="C900" s="149"/>
      <c r="D900" s="150"/>
      <c r="E900" s="150"/>
      <c r="F900" s="149"/>
      <c r="G900" s="150"/>
      <c r="I900" s="155"/>
      <c r="J900" s="151"/>
      <c r="M900" s="151"/>
      <c r="O900" s="152"/>
    </row>
    <row r="902" spans="2:15">
      <c r="B902" s="148"/>
      <c r="C902" s="149"/>
      <c r="D902" s="150"/>
      <c r="E902" s="150"/>
      <c r="F902" s="149"/>
      <c r="L902" s="151"/>
      <c r="O902" s="152"/>
    </row>
    <row r="904" spans="2:15">
      <c r="B904" s="148"/>
      <c r="C904" s="149"/>
      <c r="D904" s="150"/>
      <c r="E904" s="150"/>
      <c r="F904" s="149"/>
      <c r="G904" s="150"/>
      <c r="I904" s="155"/>
      <c r="L904" s="151"/>
      <c r="N904" s="151"/>
      <c r="O904" s="152"/>
    </row>
    <row r="906" spans="2:15">
      <c r="B906" s="148"/>
      <c r="C906" s="149"/>
      <c r="D906" s="150"/>
      <c r="E906" s="150"/>
      <c r="F906" s="149"/>
      <c r="G906" s="150"/>
      <c r="I906" s="155"/>
      <c r="J906" s="151"/>
      <c r="M906" s="151"/>
      <c r="O906" s="152"/>
    </row>
    <row r="908" spans="2:15">
      <c r="B908" s="148"/>
      <c r="C908" s="149"/>
      <c r="D908" s="150"/>
      <c r="E908" s="150"/>
      <c r="F908" s="149"/>
      <c r="G908" s="150"/>
      <c r="L908" s="151"/>
      <c r="O908" s="152"/>
    </row>
    <row r="910" spans="2:15">
      <c r="B910" s="148"/>
      <c r="C910" s="149"/>
      <c r="D910" s="150"/>
      <c r="E910" s="150"/>
      <c r="F910" s="149"/>
      <c r="G910" s="150"/>
      <c r="I910" s="155"/>
      <c r="J910" s="151"/>
      <c r="M910" s="151"/>
      <c r="O910" s="152"/>
    </row>
    <row r="912" spans="2:15">
      <c r="B912" s="148"/>
      <c r="C912" s="149"/>
      <c r="D912" s="150"/>
      <c r="E912" s="150"/>
      <c r="F912" s="149"/>
      <c r="G912" s="150"/>
      <c r="I912" s="155"/>
      <c r="L912" s="151"/>
      <c r="N912" s="151"/>
      <c r="O912" s="152"/>
    </row>
    <row r="914" spans="2:15">
      <c r="B914" s="148"/>
      <c r="C914" s="149"/>
      <c r="D914" s="150"/>
      <c r="E914" s="150"/>
      <c r="F914" s="149"/>
      <c r="G914" s="150"/>
      <c r="I914" s="155"/>
      <c r="L914" s="151"/>
      <c r="N914" s="151"/>
      <c r="O914" s="152"/>
    </row>
    <row r="916" spans="2:15">
      <c r="B916" s="148"/>
      <c r="C916" s="149"/>
      <c r="D916" s="150"/>
      <c r="E916" s="150"/>
      <c r="F916" s="149"/>
      <c r="G916" s="150"/>
      <c r="I916" s="155"/>
      <c r="J916" s="151"/>
      <c r="M916" s="151"/>
      <c r="O916" s="152"/>
    </row>
    <row r="918" spans="2:15">
      <c r="B918" s="148"/>
      <c r="C918" s="149"/>
      <c r="D918" s="150"/>
      <c r="E918" s="150"/>
      <c r="F918" s="149"/>
      <c r="G918" s="150"/>
      <c r="I918" s="155"/>
      <c r="L918" s="151"/>
      <c r="N918" s="151"/>
      <c r="O918" s="152"/>
    </row>
    <row r="920" spans="2:15">
      <c r="B920" s="148"/>
      <c r="C920" s="149"/>
      <c r="D920" s="150"/>
      <c r="E920" s="150"/>
      <c r="F920" s="149"/>
      <c r="G920" s="150"/>
      <c r="I920" s="155"/>
      <c r="J920" s="151"/>
      <c r="M920" s="151"/>
      <c r="O920" s="152"/>
    </row>
    <row r="922" spans="2:15">
      <c r="B922" s="148"/>
      <c r="C922" s="149"/>
      <c r="D922" s="150"/>
      <c r="E922" s="150"/>
      <c r="F922" s="149"/>
      <c r="G922" s="150"/>
      <c r="J922" s="151"/>
      <c r="O922" s="152"/>
    </row>
    <row r="924" spans="2:15">
      <c r="B924" s="148"/>
      <c r="C924" s="149"/>
      <c r="D924" s="150"/>
      <c r="E924" s="150"/>
      <c r="F924" s="149"/>
      <c r="G924" s="150"/>
      <c r="I924" s="155"/>
      <c r="L924" s="151"/>
      <c r="N924" s="151"/>
      <c r="O924" s="152"/>
    </row>
    <row r="926" spans="2:15">
      <c r="B926" s="148"/>
      <c r="C926" s="149"/>
      <c r="D926" s="150"/>
      <c r="E926" s="150"/>
      <c r="F926" s="149"/>
      <c r="G926" s="150"/>
      <c r="I926" s="155"/>
      <c r="J926" s="151"/>
      <c r="M926" s="151"/>
      <c r="O926" s="152"/>
    </row>
    <row r="928" spans="2:15">
      <c r="B928" s="148"/>
      <c r="C928" s="149"/>
      <c r="D928" s="150"/>
      <c r="E928" s="150"/>
      <c r="F928" s="149"/>
      <c r="G928" s="150"/>
      <c r="I928" s="155"/>
      <c r="L928" s="151"/>
      <c r="N928" s="151"/>
      <c r="O928" s="152"/>
    </row>
    <row r="930" spans="2:15">
      <c r="B930" s="148"/>
      <c r="C930" s="149"/>
      <c r="D930" s="150"/>
      <c r="E930" s="150"/>
      <c r="F930" s="149"/>
      <c r="G930" s="150"/>
      <c r="I930" s="155"/>
      <c r="J930" s="151"/>
      <c r="M930" s="151"/>
      <c r="O930" s="152"/>
    </row>
    <row r="932" spans="2:15">
      <c r="B932" s="148"/>
      <c r="C932" s="149"/>
      <c r="D932" s="150"/>
      <c r="E932" s="150"/>
      <c r="F932" s="149"/>
      <c r="L932" s="151"/>
      <c r="O932" s="152"/>
    </row>
    <row r="934" spans="2:15">
      <c r="B934" s="148"/>
      <c r="C934" s="149"/>
      <c r="D934" s="150"/>
      <c r="E934" s="150"/>
      <c r="F934" s="149"/>
      <c r="G934" s="150"/>
      <c r="I934" s="155"/>
      <c r="J934" s="151"/>
      <c r="M934" s="151"/>
      <c r="O934" s="152"/>
    </row>
    <row r="936" spans="2:15">
      <c r="B936" s="148"/>
      <c r="C936" s="149"/>
      <c r="D936" s="150"/>
      <c r="E936" s="150"/>
      <c r="F936" s="149"/>
      <c r="G936" s="150"/>
      <c r="I936" s="155"/>
      <c r="L936" s="151"/>
      <c r="N936" s="151"/>
      <c r="O936" s="152"/>
    </row>
    <row r="938" spans="2:15">
      <c r="B938" s="148"/>
      <c r="C938" s="149"/>
      <c r="D938" s="150"/>
      <c r="E938" s="150"/>
      <c r="F938" s="149"/>
      <c r="G938" s="150"/>
      <c r="I938" s="155"/>
      <c r="L938" s="151"/>
      <c r="N938" s="151"/>
      <c r="O938" s="152"/>
    </row>
    <row r="940" spans="2:15">
      <c r="B940" s="148"/>
      <c r="C940" s="149"/>
      <c r="D940" s="150"/>
      <c r="E940" s="150"/>
      <c r="F940" s="149"/>
      <c r="G940" s="150"/>
      <c r="I940" s="155"/>
      <c r="L940" s="151"/>
      <c r="N940" s="151"/>
      <c r="O940" s="152"/>
    </row>
    <row r="942" spans="2:15">
      <c r="B942" s="148"/>
      <c r="C942" s="149"/>
      <c r="D942" s="150"/>
      <c r="E942" s="150"/>
      <c r="F942" s="149"/>
      <c r="G942" s="150"/>
      <c r="I942" s="155"/>
      <c r="J942" s="151"/>
      <c r="M942" s="151"/>
      <c r="O942" s="152"/>
    </row>
    <row r="944" spans="2:15">
      <c r="B944" s="148"/>
      <c r="C944" s="149"/>
      <c r="D944" s="150"/>
      <c r="E944" s="150"/>
      <c r="F944" s="149"/>
      <c r="G944" s="150"/>
      <c r="I944" s="155"/>
      <c r="L944" s="151"/>
      <c r="N944" s="151"/>
      <c r="O944" s="152"/>
    </row>
    <row r="946" spans="2:15">
      <c r="B946" s="148"/>
      <c r="C946" s="149"/>
      <c r="D946" s="150"/>
      <c r="E946" s="150"/>
      <c r="F946" s="149"/>
      <c r="G946" s="150"/>
      <c r="J946" s="151"/>
      <c r="O946" s="152"/>
    </row>
    <row r="948" spans="2:15">
      <c r="B948" s="148"/>
      <c r="C948" s="149"/>
      <c r="D948" s="150"/>
      <c r="E948" s="150"/>
      <c r="F948" s="149"/>
      <c r="G948" s="150"/>
      <c r="I948" s="155"/>
      <c r="J948" s="151"/>
      <c r="M948" s="151"/>
      <c r="O948" s="152"/>
    </row>
    <row r="950" spans="2:15">
      <c r="B950" s="148"/>
      <c r="C950" s="149"/>
      <c r="D950" s="150"/>
      <c r="E950" s="150"/>
      <c r="F950" s="149"/>
      <c r="G950" s="150"/>
      <c r="I950" s="155"/>
      <c r="L950" s="151"/>
      <c r="N950" s="151"/>
      <c r="O950" s="152"/>
    </row>
    <row r="952" spans="2:15">
      <c r="B952" s="148"/>
      <c r="C952" s="149"/>
      <c r="D952" s="150"/>
      <c r="E952" s="150"/>
      <c r="F952" s="149"/>
      <c r="G952" s="150"/>
      <c r="I952" s="155"/>
      <c r="J952" s="151"/>
      <c r="M952" s="151"/>
      <c r="O952" s="152"/>
    </row>
    <row r="954" spans="2:15">
      <c r="B954" s="148"/>
      <c r="C954" s="149"/>
      <c r="D954" s="150"/>
      <c r="E954" s="150"/>
      <c r="F954" s="149"/>
      <c r="G954" s="150"/>
      <c r="I954" s="155"/>
      <c r="L954" s="151"/>
      <c r="N954" s="151"/>
      <c r="O954" s="152"/>
    </row>
    <row r="956" spans="2:15">
      <c r="B956" s="148"/>
      <c r="C956" s="149"/>
      <c r="D956" s="150"/>
      <c r="E956" s="150"/>
      <c r="F956" s="149"/>
      <c r="G956" s="150"/>
      <c r="I956" s="155"/>
      <c r="J956" s="151"/>
      <c r="M956" s="151"/>
      <c r="O956" s="152"/>
    </row>
    <row r="958" spans="2:15">
      <c r="B958" s="148"/>
      <c r="C958" s="149"/>
      <c r="D958" s="150"/>
      <c r="E958" s="150"/>
      <c r="F958" s="149"/>
      <c r="G958" s="150"/>
      <c r="I958" s="155"/>
      <c r="L958" s="151"/>
      <c r="N958" s="151"/>
      <c r="O958" s="152"/>
    </row>
    <row r="960" spans="2:15">
      <c r="B960" s="148"/>
      <c r="C960" s="149"/>
      <c r="D960" s="150"/>
      <c r="E960" s="150"/>
      <c r="F960" s="149"/>
      <c r="G960" s="150"/>
      <c r="I960" s="155"/>
      <c r="J960" s="151"/>
      <c r="M960" s="151"/>
      <c r="O960" s="152"/>
    </row>
    <row r="962" spans="2:15">
      <c r="B962" s="148"/>
      <c r="C962" s="149"/>
      <c r="D962" s="150"/>
      <c r="E962" s="150"/>
      <c r="F962" s="149"/>
      <c r="G962" s="150"/>
      <c r="I962" s="155"/>
      <c r="J962" s="151"/>
      <c r="M962" s="151"/>
      <c r="O962" s="152"/>
    </row>
    <row r="964" spans="2:15">
      <c r="B964" s="148"/>
      <c r="C964" s="149"/>
      <c r="D964" s="150"/>
      <c r="E964" s="150"/>
      <c r="F964" s="149"/>
      <c r="G964" s="150"/>
      <c r="L964" s="151"/>
      <c r="O964" s="152"/>
    </row>
    <row r="966" spans="2:15">
      <c r="B966" s="148"/>
      <c r="C966" s="149"/>
      <c r="D966" s="150"/>
      <c r="E966" s="150"/>
      <c r="F966" s="149"/>
      <c r="G966" s="150"/>
      <c r="I966" s="155"/>
      <c r="L966" s="151"/>
      <c r="N966" s="151"/>
      <c r="O966" s="152"/>
    </row>
    <row r="968" spans="2:15">
      <c r="B968" s="148"/>
      <c r="C968" s="149"/>
      <c r="D968" s="150"/>
      <c r="E968" s="150"/>
      <c r="F968" s="149"/>
      <c r="G968" s="150"/>
      <c r="I968" s="155"/>
      <c r="L968" s="151"/>
      <c r="N968" s="151"/>
      <c r="O968" s="152"/>
    </row>
    <row r="970" spans="2:15">
      <c r="B970" s="148"/>
      <c r="C970" s="149"/>
      <c r="D970" s="150"/>
      <c r="E970" s="150"/>
      <c r="F970" s="149"/>
      <c r="G970" s="150"/>
      <c r="I970" s="155"/>
      <c r="J970" s="151"/>
      <c r="M970" s="151"/>
      <c r="O970" s="152"/>
    </row>
    <row r="972" spans="2:15">
      <c r="B972" s="148"/>
      <c r="C972" s="149"/>
      <c r="D972" s="150"/>
      <c r="E972" s="150"/>
      <c r="F972" s="149"/>
      <c r="G972" s="150"/>
      <c r="I972" s="155"/>
      <c r="J972" s="151"/>
      <c r="M972" s="151"/>
      <c r="O972" s="152"/>
    </row>
    <row r="974" spans="2:15">
      <c r="B974" s="148"/>
      <c r="C974" s="149"/>
      <c r="D974" s="150"/>
      <c r="E974" s="150"/>
      <c r="F974" s="149"/>
      <c r="G974" s="150"/>
      <c r="I974" s="155"/>
      <c r="L974" s="151"/>
      <c r="N974" s="151"/>
      <c r="O974" s="152"/>
    </row>
    <row r="976" spans="2:15">
      <c r="B976" s="148"/>
      <c r="C976" s="149"/>
      <c r="D976" s="150"/>
      <c r="E976" s="150"/>
      <c r="F976" s="149"/>
      <c r="G976" s="150"/>
      <c r="I976" s="155"/>
      <c r="L976" s="151"/>
      <c r="N976" s="151"/>
      <c r="O976" s="152"/>
    </row>
    <row r="978" spans="2:15">
      <c r="B978" s="148"/>
      <c r="C978" s="149"/>
      <c r="D978" s="150"/>
      <c r="E978" s="150"/>
      <c r="F978" s="149"/>
      <c r="G978" s="150"/>
      <c r="I978" s="155"/>
      <c r="L978" s="151"/>
      <c r="N978" s="151"/>
      <c r="O978" s="152"/>
    </row>
    <row r="980" spans="2:15">
      <c r="B980" s="148"/>
      <c r="C980" s="149"/>
      <c r="D980" s="150"/>
      <c r="E980" s="150"/>
      <c r="F980" s="149"/>
      <c r="G980" s="150"/>
      <c r="J980" s="151"/>
      <c r="O980" s="152"/>
    </row>
    <row r="982" spans="2:15">
      <c r="B982" s="148"/>
      <c r="C982" s="149"/>
      <c r="D982" s="150"/>
      <c r="E982" s="150"/>
      <c r="F982" s="149"/>
      <c r="G982" s="150"/>
      <c r="I982" s="155"/>
      <c r="J982" s="151"/>
      <c r="M982" s="151"/>
      <c r="O982" s="152"/>
    </row>
    <row r="984" spans="2:15">
      <c r="B984" s="148"/>
      <c r="C984" s="149"/>
      <c r="D984" s="150"/>
      <c r="E984" s="150"/>
      <c r="F984" s="149"/>
      <c r="G984" s="150"/>
      <c r="I984" s="155"/>
      <c r="L984" s="151"/>
      <c r="N984" s="151"/>
      <c r="O984" s="152"/>
    </row>
    <row r="986" spans="2:15">
      <c r="B986" s="148"/>
      <c r="C986" s="149"/>
      <c r="D986" s="150"/>
      <c r="E986" s="150"/>
      <c r="F986" s="149"/>
      <c r="G986" s="150"/>
      <c r="I986" s="155"/>
      <c r="L986" s="151"/>
      <c r="N986" s="151"/>
      <c r="O986" s="152"/>
    </row>
    <row r="988" spans="2:15">
      <c r="B988" s="148"/>
      <c r="C988" s="149"/>
      <c r="D988" s="150"/>
      <c r="E988" s="150"/>
      <c r="F988" s="149"/>
      <c r="G988" s="150"/>
      <c r="I988" s="155"/>
      <c r="J988" s="151"/>
      <c r="M988" s="151"/>
      <c r="O988" s="152"/>
    </row>
    <row r="990" spans="2:15">
      <c r="B990" s="148"/>
      <c r="C990" s="149"/>
      <c r="D990" s="150"/>
      <c r="E990" s="150"/>
      <c r="F990" s="149"/>
      <c r="G990" s="150"/>
      <c r="I990" s="155"/>
      <c r="L990" s="151"/>
      <c r="N990" s="151"/>
      <c r="O990" s="152"/>
    </row>
    <row r="992" spans="2:15">
      <c r="B992" s="148"/>
      <c r="C992" s="149"/>
      <c r="D992" s="150"/>
      <c r="E992" s="150"/>
      <c r="F992" s="149"/>
      <c r="G992" s="150"/>
      <c r="I992" s="155"/>
      <c r="J992" s="151"/>
      <c r="M992" s="151"/>
      <c r="O992" s="152"/>
    </row>
    <row r="994" spans="2:15">
      <c r="B994" s="148"/>
      <c r="C994" s="149"/>
      <c r="D994" s="150"/>
      <c r="E994" s="150"/>
      <c r="F994" s="149"/>
      <c r="G994" s="150"/>
      <c r="I994" s="155"/>
      <c r="L994" s="151"/>
      <c r="N994" s="151"/>
      <c r="O994" s="152"/>
    </row>
    <row r="996" spans="2:15">
      <c r="B996" s="148"/>
      <c r="C996" s="149"/>
      <c r="D996" s="150"/>
      <c r="E996" s="150"/>
      <c r="F996" s="149"/>
      <c r="G996" s="150"/>
      <c r="I996" s="155"/>
      <c r="J996" s="151"/>
      <c r="M996" s="151"/>
      <c r="O996" s="152"/>
    </row>
    <row r="998" spans="2:15">
      <c r="B998" s="148"/>
      <c r="C998" s="149"/>
      <c r="D998" s="150"/>
      <c r="E998" s="150"/>
      <c r="F998" s="149"/>
      <c r="G998" s="150"/>
      <c r="I998" s="155"/>
      <c r="L998" s="151"/>
      <c r="N998" s="151"/>
      <c r="O998" s="152"/>
    </row>
    <row r="1000" spans="2:15">
      <c r="B1000" s="148"/>
      <c r="C1000" s="149"/>
      <c r="D1000" s="150"/>
      <c r="E1000" s="150"/>
      <c r="F1000" s="149"/>
      <c r="G1000" s="150"/>
      <c r="L1000" s="151"/>
      <c r="O1000" s="152"/>
    </row>
    <row r="1003" spans="2:15">
      <c r="I1003" s="154"/>
      <c r="J1003" s="151"/>
      <c r="L1003" s="151"/>
      <c r="M1003" s="151"/>
      <c r="N1003" s="151"/>
    </row>
    <row r="1005" spans="2:15">
      <c r="I1005" s="154"/>
      <c r="J1005" s="151"/>
      <c r="L1005" s="151"/>
      <c r="M1005" s="151"/>
      <c r="N1005" s="151"/>
    </row>
    <row r="1006" spans="2:15">
      <c r="I1006" s="154"/>
      <c r="L1006" s="151"/>
      <c r="N1006" s="151"/>
    </row>
    <row r="1010" spans="1:15">
      <c r="A1010" s="146"/>
      <c r="D1010" s="146"/>
      <c r="F1010" s="146"/>
    </row>
    <row r="1012" spans="1:15">
      <c r="F1012" s="147"/>
    </row>
    <row r="1013" spans="1:15">
      <c r="B1013" s="148"/>
      <c r="C1013" s="149"/>
      <c r="D1013" s="150"/>
      <c r="E1013" s="150"/>
      <c r="F1013" s="149"/>
      <c r="G1013" s="150"/>
      <c r="I1013" s="155"/>
      <c r="L1013" s="151"/>
      <c r="N1013" s="151"/>
      <c r="O1013" s="152"/>
    </row>
    <row r="1015" spans="1:15">
      <c r="B1015" s="148"/>
      <c r="C1015" s="149"/>
      <c r="D1015" s="150"/>
      <c r="E1015" s="150"/>
      <c r="F1015" s="149"/>
      <c r="G1015" s="150"/>
      <c r="I1015" s="155"/>
      <c r="J1015" s="151"/>
      <c r="M1015" s="151"/>
      <c r="O1015" s="152"/>
    </row>
    <row r="1017" spans="1:15">
      <c r="B1017" s="148"/>
      <c r="C1017" s="149"/>
      <c r="D1017" s="150"/>
      <c r="E1017" s="150"/>
      <c r="F1017" s="149"/>
      <c r="G1017" s="150"/>
      <c r="I1017" s="155"/>
      <c r="L1017" s="151"/>
      <c r="N1017" s="151"/>
      <c r="O1017" s="152"/>
    </row>
    <row r="1019" spans="1:15">
      <c r="B1019" s="148"/>
      <c r="C1019" s="149"/>
      <c r="D1019" s="150"/>
      <c r="E1019" s="150"/>
      <c r="F1019" s="149"/>
      <c r="G1019" s="150"/>
      <c r="I1019" s="155"/>
      <c r="L1019" s="151"/>
      <c r="N1019" s="151"/>
      <c r="O1019" s="152"/>
    </row>
    <row r="1021" spans="1:15">
      <c r="B1021" s="148"/>
      <c r="C1021" s="149"/>
      <c r="D1021" s="150"/>
      <c r="E1021" s="150"/>
      <c r="F1021" s="149"/>
      <c r="G1021" s="150"/>
      <c r="I1021" s="155"/>
      <c r="J1021" s="151"/>
      <c r="M1021" s="151"/>
      <c r="O1021" s="152"/>
    </row>
    <row r="1023" spans="1:15">
      <c r="B1023" s="148"/>
      <c r="C1023" s="149"/>
      <c r="D1023" s="150"/>
      <c r="E1023" s="150"/>
      <c r="F1023" s="149"/>
      <c r="G1023" s="150"/>
      <c r="I1023" s="155"/>
      <c r="L1023" s="151"/>
      <c r="N1023" s="151"/>
      <c r="O1023" s="152"/>
    </row>
    <row r="1025" spans="1:15">
      <c r="B1025" s="148"/>
      <c r="C1025" s="149"/>
      <c r="D1025" s="150"/>
      <c r="E1025" s="150"/>
      <c r="F1025" s="149"/>
      <c r="G1025" s="150"/>
      <c r="I1025" s="155"/>
      <c r="J1025" s="151"/>
      <c r="M1025" s="151"/>
      <c r="O1025" s="152"/>
    </row>
    <row r="1027" spans="1:15">
      <c r="B1027" s="148"/>
      <c r="C1027" s="149"/>
      <c r="D1027" s="150"/>
      <c r="E1027" s="150"/>
      <c r="F1027" s="149"/>
      <c r="G1027" s="150"/>
      <c r="I1027" s="155"/>
      <c r="J1027" s="151"/>
      <c r="M1027" s="151"/>
      <c r="O1027" s="152"/>
    </row>
    <row r="1030" spans="1:15">
      <c r="I1030" s="154"/>
      <c r="J1030" s="151"/>
      <c r="L1030" s="151"/>
      <c r="M1030" s="151"/>
      <c r="N1030" s="151"/>
    </row>
    <row r="1032" spans="1:15">
      <c r="I1032" s="154"/>
      <c r="J1032" s="151"/>
      <c r="L1032" s="151"/>
      <c r="M1032" s="151"/>
      <c r="N1032" s="151"/>
    </row>
    <row r="1033" spans="1:15">
      <c r="I1033" s="154"/>
    </row>
    <row r="1037" spans="1:15">
      <c r="A1037" s="146"/>
      <c r="D1037" s="146"/>
      <c r="F1037" s="146"/>
    </row>
    <row r="1039" spans="1:15">
      <c r="F1039" s="147"/>
    </row>
    <row r="1040" spans="1:15">
      <c r="B1040" s="148"/>
      <c r="C1040" s="149"/>
      <c r="D1040" s="150"/>
      <c r="E1040" s="150"/>
      <c r="F1040" s="149"/>
      <c r="G1040" s="150"/>
      <c r="I1040" s="155"/>
      <c r="L1040" s="151"/>
      <c r="N1040" s="151"/>
      <c r="O1040" s="152"/>
    </row>
    <row r="1042" spans="2:15">
      <c r="B1042" s="148"/>
      <c r="C1042" s="149"/>
      <c r="D1042" s="150"/>
      <c r="E1042" s="150"/>
      <c r="F1042" s="149"/>
      <c r="G1042" s="150"/>
      <c r="I1042" s="155"/>
      <c r="L1042" s="151"/>
      <c r="N1042" s="151"/>
      <c r="O1042" s="152"/>
    </row>
    <row r="1044" spans="2:15">
      <c r="B1044" s="148"/>
      <c r="C1044" s="149"/>
      <c r="D1044" s="150"/>
      <c r="E1044" s="150"/>
      <c r="F1044" s="149"/>
      <c r="G1044" s="150"/>
      <c r="I1044" s="155"/>
      <c r="J1044" s="151"/>
      <c r="M1044" s="151"/>
      <c r="O1044" s="152"/>
    </row>
    <row r="1046" spans="2:15">
      <c r="B1046" s="148"/>
      <c r="C1046" s="149"/>
      <c r="D1046" s="150"/>
      <c r="E1046" s="150"/>
      <c r="F1046" s="149"/>
      <c r="G1046" s="150"/>
      <c r="J1046" s="151"/>
      <c r="O1046" s="152"/>
    </row>
    <row r="1048" spans="2:15">
      <c r="B1048" s="148"/>
      <c r="C1048" s="149"/>
      <c r="D1048" s="150"/>
      <c r="E1048" s="150"/>
      <c r="F1048" s="149"/>
      <c r="G1048" s="150"/>
      <c r="I1048" s="155"/>
      <c r="J1048" s="151"/>
      <c r="M1048" s="151"/>
      <c r="O1048" s="152"/>
    </row>
    <row r="1050" spans="2:15">
      <c r="B1050" s="148"/>
      <c r="C1050" s="149"/>
      <c r="D1050" s="150"/>
      <c r="E1050" s="150"/>
      <c r="F1050" s="149"/>
      <c r="G1050" s="150"/>
      <c r="I1050" s="155"/>
      <c r="L1050" s="151"/>
      <c r="N1050" s="151"/>
      <c r="O1050" s="152"/>
    </row>
    <row r="1052" spans="2:15">
      <c r="B1052" s="148"/>
      <c r="C1052" s="149"/>
      <c r="D1052" s="150"/>
      <c r="E1052" s="150"/>
      <c r="F1052" s="149"/>
      <c r="L1052" s="151"/>
      <c r="O1052" s="152"/>
    </row>
    <row r="1054" spans="2:15">
      <c r="B1054" s="148"/>
      <c r="C1054" s="149"/>
      <c r="D1054" s="150"/>
      <c r="E1054" s="150"/>
      <c r="F1054" s="149"/>
      <c r="G1054" s="150"/>
      <c r="I1054" s="155"/>
      <c r="L1054" s="151"/>
      <c r="N1054" s="151"/>
      <c r="O1054" s="152"/>
    </row>
    <row r="1056" spans="2:15">
      <c r="B1056" s="148"/>
      <c r="C1056" s="149"/>
      <c r="D1056" s="150"/>
      <c r="E1056" s="150"/>
      <c r="F1056" s="149"/>
      <c r="G1056" s="150"/>
      <c r="I1056" s="155"/>
      <c r="J1056" s="151"/>
      <c r="M1056" s="151"/>
      <c r="O1056" s="152"/>
    </row>
    <row r="1058" spans="2:15">
      <c r="B1058" s="148"/>
      <c r="C1058" s="149"/>
      <c r="D1058" s="150"/>
      <c r="E1058" s="150"/>
      <c r="F1058" s="149"/>
      <c r="G1058" s="150"/>
      <c r="I1058" s="155"/>
      <c r="J1058" s="151"/>
      <c r="M1058" s="151"/>
      <c r="O1058" s="152"/>
    </row>
    <row r="1060" spans="2:15">
      <c r="B1060" s="148"/>
      <c r="C1060" s="149"/>
      <c r="D1060" s="150"/>
      <c r="E1060" s="150"/>
      <c r="F1060" s="149"/>
      <c r="G1060" s="150"/>
      <c r="L1060" s="151"/>
      <c r="O1060" s="152"/>
    </row>
    <row r="1062" spans="2:15">
      <c r="B1062" s="148"/>
      <c r="C1062" s="149"/>
      <c r="D1062" s="150"/>
      <c r="E1062" s="150"/>
      <c r="F1062" s="149"/>
      <c r="G1062" s="150"/>
      <c r="I1062" s="155"/>
      <c r="L1062" s="151"/>
      <c r="N1062" s="151"/>
      <c r="O1062" s="152"/>
    </row>
    <row r="1064" spans="2:15">
      <c r="B1064" s="148"/>
      <c r="C1064" s="149"/>
      <c r="D1064" s="150"/>
      <c r="E1064" s="150"/>
      <c r="F1064" s="149"/>
      <c r="G1064" s="150"/>
      <c r="L1064" s="151"/>
      <c r="O1064" s="152"/>
    </row>
    <row r="1066" spans="2:15">
      <c r="B1066" s="148"/>
      <c r="C1066" s="149"/>
      <c r="D1066" s="150"/>
      <c r="E1066" s="150"/>
      <c r="F1066" s="149"/>
      <c r="G1066" s="150"/>
      <c r="I1066" s="155"/>
      <c r="L1066" s="151"/>
      <c r="N1066" s="151"/>
      <c r="O1066" s="152"/>
    </row>
    <row r="1068" spans="2:15">
      <c r="B1068" s="148"/>
      <c r="C1068" s="149"/>
      <c r="D1068" s="150"/>
      <c r="E1068" s="150"/>
      <c r="F1068" s="149"/>
      <c r="G1068" s="150"/>
      <c r="I1068" s="155"/>
      <c r="J1068" s="151"/>
      <c r="M1068" s="151"/>
      <c r="O1068" s="152"/>
    </row>
    <row r="1070" spans="2:15">
      <c r="B1070" s="148"/>
      <c r="C1070" s="149"/>
      <c r="D1070" s="150"/>
      <c r="E1070" s="150"/>
      <c r="F1070" s="149"/>
      <c r="J1070" s="151"/>
      <c r="O1070" s="152"/>
    </row>
    <row r="1072" spans="2:15">
      <c r="B1072" s="148"/>
      <c r="C1072" s="149"/>
      <c r="D1072" s="150"/>
      <c r="E1072" s="150"/>
      <c r="F1072" s="149"/>
      <c r="G1072" s="150"/>
      <c r="L1072" s="151"/>
      <c r="O1072" s="152"/>
    </row>
    <row r="1075" spans="1:15">
      <c r="I1075" s="154"/>
      <c r="J1075" s="151"/>
      <c r="L1075" s="151"/>
      <c r="M1075" s="151"/>
      <c r="N1075" s="151"/>
    </row>
    <row r="1077" spans="1:15">
      <c r="I1077" s="154"/>
      <c r="J1077" s="151"/>
      <c r="L1077" s="151"/>
      <c r="M1077" s="151"/>
      <c r="N1077" s="151"/>
    </row>
    <row r="1078" spans="1:15">
      <c r="I1078" s="154"/>
      <c r="J1078" s="151"/>
      <c r="M1078" s="151"/>
    </row>
    <row r="1082" spans="1:15">
      <c r="A1082" s="146"/>
      <c r="D1082" s="146"/>
      <c r="F1082" s="146"/>
    </row>
    <row r="1084" spans="1:15">
      <c r="F1084" s="147"/>
    </row>
    <row r="1085" spans="1:15">
      <c r="B1085" s="148"/>
      <c r="C1085" s="149"/>
      <c r="D1085" s="150"/>
      <c r="E1085" s="150"/>
      <c r="F1085" s="149"/>
      <c r="G1085" s="150"/>
      <c r="O1085" s="152"/>
    </row>
    <row r="1088" spans="1:15">
      <c r="I1088" s="154"/>
    </row>
    <row r="1090" spans="1:15">
      <c r="I1090" s="154"/>
      <c r="J1090" s="151"/>
      <c r="L1090" s="151"/>
    </row>
    <row r="1091" spans="1:15">
      <c r="I1091" s="154"/>
    </row>
    <row r="1095" spans="1:15">
      <c r="A1095" s="146"/>
      <c r="D1095" s="146"/>
      <c r="F1095" s="146"/>
    </row>
    <row r="1097" spans="1:15">
      <c r="F1097" s="147"/>
    </row>
    <row r="1098" spans="1:15">
      <c r="B1098" s="148"/>
      <c r="C1098" s="149"/>
      <c r="D1098" s="150"/>
      <c r="E1098" s="150"/>
      <c r="F1098" s="149"/>
      <c r="G1098" s="150"/>
      <c r="I1098" s="155"/>
      <c r="L1098" s="151"/>
      <c r="N1098" s="151"/>
      <c r="O1098" s="152"/>
    </row>
    <row r="1100" spans="1:15">
      <c r="B1100" s="148"/>
      <c r="C1100" s="149"/>
      <c r="D1100" s="150"/>
      <c r="E1100" s="150"/>
      <c r="F1100" s="149"/>
      <c r="G1100" s="150"/>
      <c r="J1100" s="151"/>
      <c r="M1100" s="151"/>
      <c r="O1100" s="152"/>
    </row>
    <row r="1102" spans="1:15">
      <c r="B1102" s="148"/>
      <c r="C1102" s="149"/>
      <c r="D1102" s="150"/>
      <c r="E1102" s="150"/>
      <c r="F1102" s="149"/>
      <c r="G1102" s="150"/>
      <c r="L1102" s="151"/>
      <c r="O1102" s="152"/>
    </row>
    <row r="1104" spans="1:15">
      <c r="B1104" s="148"/>
      <c r="C1104" s="149"/>
      <c r="D1104" s="150"/>
      <c r="E1104" s="150"/>
      <c r="F1104" s="149"/>
      <c r="L1104" s="151"/>
      <c r="O1104" s="152"/>
    </row>
    <row r="1107" spans="1:15">
      <c r="I1107" s="154"/>
      <c r="J1107" s="151"/>
      <c r="L1107" s="151"/>
      <c r="M1107" s="151"/>
      <c r="N1107" s="151"/>
    </row>
    <row r="1109" spans="1:15">
      <c r="I1109" s="154"/>
      <c r="J1109" s="151"/>
      <c r="L1109" s="151"/>
      <c r="M1109" s="151"/>
      <c r="N1109" s="151"/>
    </row>
    <row r="1110" spans="1:15">
      <c r="I1110" s="154"/>
    </row>
    <row r="1114" spans="1:15">
      <c r="A1114" s="146"/>
      <c r="D1114" s="146"/>
      <c r="F1114" s="146"/>
    </row>
    <row r="1116" spans="1:15">
      <c r="F1116" s="147"/>
    </row>
    <row r="1117" spans="1:15">
      <c r="B1117" s="148"/>
      <c r="C1117" s="149"/>
      <c r="D1117" s="150"/>
      <c r="E1117" s="150"/>
      <c r="F1117" s="149"/>
      <c r="G1117" s="150"/>
      <c r="I1117" s="155"/>
      <c r="J1117" s="151"/>
      <c r="M1117" s="151"/>
      <c r="O1117" s="152"/>
    </row>
    <row r="1119" spans="1:15">
      <c r="B1119" s="148"/>
      <c r="C1119" s="149"/>
      <c r="D1119" s="150"/>
      <c r="E1119" s="150"/>
      <c r="F1119" s="149"/>
      <c r="G1119" s="150"/>
      <c r="I1119" s="155"/>
      <c r="J1119" s="151"/>
      <c r="M1119" s="151"/>
      <c r="O1119" s="152"/>
    </row>
    <row r="1121" spans="1:15">
      <c r="B1121" s="148"/>
      <c r="C1121" s="149"/>
      <c r="D1121" s="150"/>
      <c r="E1121" s="150"/>
      <c r="F1121" s="149"/>
      <c r="G1121" s="150"/>
      <c r="J1121" s="151"/>
      <c r="O1121" s="152"/>
    </row>
    <row r="1124" spans="1:15">
      <c r="I1124" s="154"/>
      <c r="J1124" s="151"/>
      <c r="M1124" s="151"/>
    </row>
    <row r="1126" spans="1:15">
      <c r="I1126" s="154"/>
      <c r="J1126" s="151"/>
      <c r="L1126" s="151"/>
      <c r="M1126" s="151"/>
    </row>
    <row r="1127" spans="1:15">
      <c r="I1127" s="154"/>
      <c r="J1127" s="151"/>
      <c r="M1127" s="151"/>
    </row>
    <row r="1131" spans="1:15">
      <c r="A1131" s="146"/>
      <c r="D1131" s="146"/>
      <c r="F1131" s="146"/>
    </row>
    <row r="1133" spans="1:15">
      <c r="F1133" s="147"/>
    </row>
    <row r="1134" spans="1:15">
      <c r="B1134" s="148"/>
      <c r="C1134" s="149"/>
      <c r="D1134" s="150"/>
      <c r="E1134" s="150"/>
      <c r="F1134" s="149"/>
      <c r="G1134" s="150"/>
      <c r="I1134" s="155"/>
      <c r="J1134" s="151"/>
      <c r="M1134" s="151"/>
      <c r="O1134" s="152"/>
    </row>
    <row r="1136" spans="1:15">
      <c r="B1136" s="148"/>
      <c r="C1136" s="149"/>
      <c r="D1136" s="150"/>
      <c r="E1136" s="150"/>
      <c r="F1136" s="149"/>
      <c r="G1136" s="150"/>
      <c r="I1136" s="155"/>
      <c r="L1136" s="151"/>
      <c r="N1136" s="151"/>
      <c r="O1136" s="152"/>
    </row>
    <row r="1139" spans="1:15">
      <c r="I1139" s="154"/>
      <c r="J1139" s="151"/>
      <c r="L1139" s="151"/>
      <c r="M1139" s="151"/>
      <c r="N1139" s="151"/>
    </row>
    <row r="1141" spans="1:15">
      <c r="I1141" s="154"/>
      <c r="J1141" s="151"/>
      <c r="L1141" s="151"/>
      <c r="M1141" s="151"/>
      <c r="N1141" s="151"/>
    </row>
    <row r="1142" spans="1:15">
      <c r="I1142" s="154"/>
    </row>
    <row r="1146" spans="1:15">
      <c r="A1146" s="146"/>
      <c r="D1146" s="146"/>
      <c r="F1146" s="146"/>
    </row>
    <row r="1148" spans="1:15">
      <c r="F1148" s="147"/>
    </row>
    <row r="1149" spans="1:15">
      <c r="B1149" s="148"/>
      <c r="C1149" s="149"/>
      <c r="D1149" s="150"/>
      <c r="E1149" s="150"/>
      <c r="F1149" s="149"/>
      <c r="G1149" s="150"/>
      <c r="I1149" s="155"/>
      <c r="J1149" s="151"/>
      <c r="M1149" s="151"/>
      <c r="O1149" s="152"/>
    </row>
    <row r="1151" spans="1:15">
      <c r="B1151" s="148"/>
      <c r="C1151" s="149"/>
      <c r="D1151" s="150"/>
      <c r="E1151" s="150"/>
      <c r="F1151" s="149"/>
      <c r="G1151" s="150"/>
      <c r="I1151" s="155"/>
      <c r="J1151" s="151"/>
      <c r="M1151" s="151"/>
      <c r="O1151" s="152"/>
    </row>
    <row r="1153" spans="1:15">
      <c r="B1153" s="148"/>
      <c r="C1153" s="149"/>
      <c r="D1153" s="150"/>
      <c r="E1153" s="150"/>
      <c r="F1153" s="149"/>
      <c r="G1153" s="150"/>
      <c r="I1153" s="155"/>
      <c r="J1153" s="151"/>
      <c r="M1153" s="151"/>
      <c r="O1153" s="152"/>
    </row>
    <row r="1155" spans="1:15">
      <c r="B1155" s="148"/>
      <c r="C1155" s="149"/>
      <c r="D1155" s="150"/>
      <c r="E1155" s="150"/>
      <c r="F1155" s="149"/>
      <c r="G1155" s="150"/>
      <c r="I1155" s="155"/>
      <c r="L1155" s="151"/>
      <c r="N1155" s="151"/>
      <c r="O1155" s="152"/>
    </row>
    <row r="1157" spans="1:15">
      <c r="B1157" s="148"/>
      <c r="C1157" s="149"/>
      <c r="D1157" s="150"/>
      <c r="E1157" s="150"/>
      <c r="F1157" s="149"/>
      <c r="G1157" s="150"/>
      <c r="J1157" s="151"/>
      <c r="O1157" s="152"/>
    </row>
    <row r="1160" spans="1:15">
      <c r="I1160" s="154"/>
      <c r="J1160" s="151"/>
      <c r="L1160" s="151"/>
      <c r="M1160" s="151"/>
      <c r="N1160" s="151"/>
    </row>
    <row r="1162" spans="1:15">
      <c r="I1162" s="154"/>
      <c r="J1162" s="151"/>
      <c r="L1162" s="151"/>
      <c r="M1162" s="151"/>
      <c r="N1162" s="151"/>
    </row>
    <row r="1163" spans="1:15">
      <c r="I1163" s="154"/>
      <c r="J1163" s="151"/>
      <c r="M1163" s="151"/>
    </row>
    <row r="1167" spans="1:15">
      <c r="A1167" s="146"/>
      <c r="D1167" s="146"/>
      <c r="F1167" s="146"/>
    </row>
    <row r="1169" spans="2:15">
      <c r="F1169" s="147"/>
    </row>
    <row r="1170" spans="2:15">
      <c r="B1170" s="148"/>
      <c r="C1170" s="149"/>
      <c r="D1170" s="150"/>
      <c r="E1170" s="150"/>
      <c r="F1170" s="149"/>
      <c r="G1170" s="150"/>
      <c r="I1170" s="155"/>
      <c r="L1170" s="151"/>
      <c r="N1170" s="151"/>
      <c r="O1170" s="152"/>
    </row>
    <row r="1172" spans="2:15">
      <c r="B1172" s="148"/>
      <c r="C1172" s="149"/>
      <c r="D1172" s="150"/>
      <c r="E1172" s="150"/>
      <c r="F1172" s="149"/>
      <c r="G1172" s="150"/>
      <c r="I1172" s="155"/>
      <c r="J1172" s="151"/>
      <c r="M1172" s="151"/>
      <c r="O1172" s="152"/>
    </row>
    <row r="1174" spans="2:15">
      <c r="B1174" s="148"/>
      <c r="C1174" s="149"/>
      <c r="D1174" s="150"/>
      <c r="E1174" s="150"/>
      <c r="F1174" s="149"/>
      <c r="G1174" s="150"/>
      <c r="I1174" s="155"/>
      <c r="L1174" s="151"/>
      <c r="N1174" s="151"/>
      <c r="O1174" s="152"/>
    </row>
    <row r="1176" spans="2:15">
      <c r="B1176" s="148"/>
      <c r="C1176" s="149"/>
      <c r="D1176" s="150"/>
      <c r="E1176" s="150"/>
      <c r="F1176" s="149"/>
      <c r="G1176" s="150"/>
      <c r="I1176" s="155"/>
      <c r="J1176" s="151"/>
      <c r="M1176" s="151"/>
      <c r="O1176" s="152"/>
    </row>
    <row r="1178" spans="2:15">
      <c r="B1178" s="148"/>
      <c r="C1178" s="149"/>
      <c r="D1178" s="150"/>
      <c r="E1178" s="150"/>
      <c r="F1178" s="149"/>
      <c r="G1178" s="150"/>
      <c r="I1178" s="155"/>
      <c r="L1178" s="151"/>
      <c r="N1178" s="151"/>
      <c r="O1178" s="152"/>
    </row>
    <row r="1180" spans="2:15">
      <c r="B1180" s="148"/>
      <c r="C1180" s="149"/>
      <c r="D1180" s="150"/>
      <c r="E1180" s="150"/>
      <c r="F1180" s="149"/>
      <c r="G1180" s="150"/>
      <c r="I1180" s="155"/>
      <c r="L1180" s="151"/>
      <c r="N1180" s="151"/>
      <c r="O1180" s="152"/>
    </row>
    <row r="1182" spans="2:15">
      <c r="B1182" s="148"/>
      <c r="C1182" s="149"/>
      <c r="D1182" s="150"/>
      <c r="E1182" s="150"/>
      <c r="F1182" s="149"/>
      <c r="G1182" s="150"/>
      <c r="I1182" s="155"/>
      <c r="J1182" s="151"/>
      <c r="M1182" s="151"/>
      <c r="O1182" s="152"/>
    </row>
    <row r="1184" spans="2:15">
      <c r="B1184" s="148"/>
      <c r="C1184" s="149"/>
      <c r="D1184" s="150"/>
      <c r="E1184" s="150"/>
      <c r="F1184" s="149"/>
      <c r="G1184" s="150"/>
      <c r="I1184" s="155"/>
      <c r="L1184" s="151"/>
      <c r="N1184" s="151"/>
      <c r="O1184" s="152"/>
    </row>
    <row r="1186" spans="2:15">
      <c r="B1186" s="148"/>
      <c r="C1186" s="149"/>
      <c r="D1186" s="150"/>
      <c r="E1186" s="150"/>
      <c r="F1186" s="149"/>
      <c r="G1186" s="150"/>
      <c r="I1186" s="155"/>
      <c r="J1186" s="151"/>
      <c r="M1186" s="151"/>
      <c r="O1186" s="152"/>
    </row>
    <row r="1188" spans="2:15">
      <c r="B1188" s="148"/>
      <c r="C1188" s="149"/>
      <c r="D1188" s="150"/>
      <c r="E1188" s="150"/>
      <c r="F1188" s="149"/>
      <c r="G1188" s="150"/>
      <c r="I1188" s="155"/>
      <c r="L1188" s="151"/>
      <c r="N1188" s="151"/>
      <c r="O1188" s="152"/>
    </row>
    <row r="1190" spans="2:15">
      <c r="B1190" s="148"/>
      <c r="C1190" s="149"/>
      <c r="D1190" s="150"/>
      <c r="E1190" s="150"/>
      <c r="F1190" s="149"/>
      <c r="G1190" s="150"/>
      <c r="I1190" s="155"/>
      <c r="J1190" s="151"/>
      <c r="M1190" s="151"/>
      <c r="O1190" s="152"/>
    </row>
    <row r="1192" spans="2:15">
      <c r="B1192" s="148"/>
      <c r="C1192" s="149"/>
      <c r="D1192" s="150"/>
      <c r="E1192" s="150"/>
      <c r="F1192" s="149"/>
      <c r="G1192" s="150"/>
      <c r="I1192" s="155"/>
      <c r="L1192" s="151"/>
      <c r="N1192" s="151"/>
      <c r="O1192" s="152"/>
    </row>
    <row r="1194" spans="2:15">
      <c r="B1194" s="148"/>
      <c r="C1194" s="149"/>
      <c r="D1194" s="150"/>
      <c r="E1194" s="150"/>
      <c r="F1194" s="149"/>
      <c r="G1194" s="150"/>
      <c r="I1194" s="155"/>
      <c r="J1194" s="151"/>
      <c r="M1194" s="151"/>
      <c r="O1194" s="152"/>
    </row>
    <row r="1196" spans="2:15">
      <c r="B1196" s="148"/>
      <c r="C1196" s="149"/>
      <c r="D1196" s="150"/>
      <c r="E1196" s="150"/>
      <c r="F1196" s="149"/>
      <c r="G1196" s="150"/>
      <c r="I1196" s="155"/>
      <c r="L1196" s="151"/>
      <c r="N1196" s="151"/>
      <c r="O1196" s="152"/>
    </row>
    <row r="1199" spans="2:15">
      <c r="I1199" s="154"/>
      <c r="J1199" s="151"/>
      <c r="L1199" s="151"/>
      <c r="M1199" s="151"/>
      <c r="N1199" s="151"/>
    </row>
    <row r="1201" spans="1:15">
      <c r="I1201" s="154"/>
      <c r="J1201" s="151"/>
      <c r="L1201" s="151"/>
      <c r="M1201" s="151"/>
      <c r="N1201" s="151"/>
    </row>
    <row r="1202" spans="1:15">
      <c r="I1202" s="154"/>
      <c r="L1202" s="151"/>
      <c r="N1202" s="151"/>
    </row>
    <row r="1206" spans="1:15">
      <c r="A1206" s="146"/>
      <c r="D1206" s="146"/>
      <c r="F1206" s="146"/>
    </row>
    <row r="1208" spans="1:15">
      <c r="F1208" s="147"/>
    </row>
    <row r="1209" spans="1:15">
      <c r="B1209" s="148"/>
      <c r="C1209" s="149"/>
      <c r="D1209" s="150"/>
      <c r="E1209" s="150"/>
      <c r="F1209" s="149"/>
      <c r="G1209" s="150"/>
      <c r="I1209" s="155"/>
      <c r="J1209" s="151"/>
      <c r="M1209" s="151"/>
      <c r="O1209" s="152"/>
    </row>
    <row r="1211" spans="1:15">
      <c r="B1211" s="148"/>
      <c r="C1211" s="149"/>
      <c r="D1211" s="150"/>
      <c r="E1211" s="150"/>
      <c r="F1211" s="149"/>
      <c r="G1211" s="150"/>
      <c r="I1211" s="155"/>
      <c r="L1211" s="151"/>
      <c r="N1211" s="151"/>
      <c r="O1211" s="152"/>
    </row>
    <row r="1213" spans="1:15">
      <c r="B1213" s="148"/>
      <c r="C1213" s="149"/>
      <c r="D1213" s="150"/>
      <c r="E1213" s="150"/>
      <c r="F1213" s="149"/>
      <c r="G1213" s="150"/>
      <c r="J1213" s="151"/>
      <c r="M1213" s="151"/>
      <c r="O1213" s="152"/>
    </row>
    <row r="1215" spans="1:15">
      <c r="B1215" s="148"/>
      <c r="C1215" s="149"/>
      <c r="D1215" s="150"/>
      <c r="E1215" s="150"/>
      <c r="F1215" s="149"/>
      <c r="L1215" s="151"/>
      <c r="O1215" s="152"/>
    </row>
    <row r="1217" spans="1:15">
      <c r="B1217" s="148"/>
      <c r="C1217" s="149"/>
      <c r="D1217" s="150"/>
      <c r="E1217" s="150"/>
      <c r="F1217" s="149"/>
      <c r="J1217" s="151"/>
      <c r="O1217" s="152"/>
    </row>
    <row r="1220" spans="1:15">
      <c r="I1220" s="154"/>
      <c r="J1220" s="151"/>
      <c r="L1220" s="151"/>
      <c r="M1220" s="151"/>
      <c r="N1220" s="151"/>
    </row>
    <row r="1222" spans="1:15">
      <c r="I1222" s="154"/>
      <c r="J1222" s="151"/>
      <c r="L1222" s="151"/>
      <c r="M1222" s="151"/>
      <c r="N1222" s="151"/>
    </row>
    <row r="1223" spans="1:15">
      <c r="I1223" s="154"/>
      <c r="J1223" s="151"/>
      <c r="M1223" s="151"/>
    </row>
    <row r="1227" spans="1:15">
      <c r="A1227" s="146"/>
      <c r="D1227" s="146"/>
      <c r="F1227" s="146"/>
    </row>
    <row r="1229" spans="1:15">
      <c r="F1229" s="147"/>
    </row>
    <row r="1230" spans="1:15">
      <c r="B1230" s="148"/>
      <c r="C1230" s="149"/>
      <c r="D1230" s="150"/>
      <c r="E1230" s="150"/>
      <c r="F1230" s="149"/>
      <c r="G1230" s="150"/>
      <c r="I1230" s="155"/>
      <c r="L1230" s="151"/>
      <c r="N1230" s="151"/>
      <c r="O1230" s="152"/>
    </row>
    <row r="1232" spans="1:15">
      <c r="B1232" s="148"/>
      <c r="C1232" s="149"/>
      <c r="D1232" s="150"/>
      <c r="E1232" s="150"/>
      <c r="F1232" s="149"/>
      <c r="G1232" s="150"/>
      <c r="J1232" s="151"/>
      <c r="M1232" s="151"/>
      <c r="O1232" s="152"/>
    </row>
    <row r="1235" spans="1:15">
      <c r="I1235" s="154"/>
      <c r="J1235" s="151"/>
      <c r="L1235" s="151"/>
      <c r="M1235" s="151"/>
      <c r="N1235" s="151"/>
    </row>
    <row r="1237" spans="1:15">
      <c r="I1237" s="154"/>
      <c r="J1237" s="151"/>
      <c r="L1237" s="151"/>
      <c r="M1237" s="151"/>
      <c r="N1237" s="151"/>
    </row>
    <row r="1238" spans="1:15">
      <c r="I1238" s="154"/>
    </row>
    <row r="1242" spans="1:15">
      <c r="A1242" s="146"/>
      <c r="D1242" s="146"/>
      <c r="F1242" s="146"/>
    </row>
    <row r="1244" spans="1:15">
      <c r="F1244" s="147"/>
    </row>
    <row r="1245" spans="1:15">
      <c r="B1245" s="148"/>
      <c r="C1245" s="149"/>
      <c r="D1245" s="150"/>
      <c r="E1245" s="150"/>
      <c r="F1245" s="149"/>
      <c r="G1245" s="150"/>
      <c r="I1245" s="155"/>
      <c r="L1245" s="151"/>
      <c r="N1245" s="151"/>
      <c r="O1245" s="152"/>
    </row>
    <row r="1247" spans="1:15">
      <c r="B1247" s="148"/>
      <c r="C1247" s="149"/>
      <c r="D1247" s="150"/>
      <c r="E1247" s="150"/>
      <c r="F1247" s="149"/>
      <c r="G1247" s="150"/>
      <c r="J1247" s="151"/>
      <c r="M1247" s="151"/>
      <c r="O1247" s="152"/>
    </row>
    <row r="1250" spans="1:15">
      <c r="I1250" s="154"/>
      <c r="J1250" s="151"/>
      <c r="L1250" s="151"/>
      <c r="M1250" s="151"/>
      <c r="N1250" s="151"/>
    </row>
    <row r="1252" spans="1:15">
      <c r="I1252" s="154"/>
      <c r="J1252" s="151"/>
      <c r="L1252" s="151"/>
      <c r="M1252" s="151"/>
      <c r="N1252" s="151"/>
    </row>
    <row r="1253" spans="1:15">
      <c r="I1253" s="154"/>
    </row>
    <row r="1257" spans="1:15">
      <c r="A1257" s="146"/>
      <c r="D1257" s="146"/>
      <c r="F1257" s="146"/>
    </row>
    <row r="1259" spans="1:15">
      <c r="F1259" s="147"/>
    </row>
    <row r="1260" spans="1:15">
      <c r="B1260" s="148"/>
      <c r="C1260" s="149"/>
      <c r="D1260" s="150"/>
      <c r="E1260" s="150"/>
      <c r="F1260" s="149"/>
      <c r="G1260" s="150"/>
      <c r="I1260" s="155"/>
      <c r="L1260" s="151"/>
      <c r="N1260" s="151"/>
      <c r="O1260" s="152"/>
    </row>
    <row r="1262" spans="1:15">
      <c r="B1262" s="148"/>
      <c r="C1262" s="149"/>
      <c r="D1262" s="150"/>
      <c r="E1262" s="150"/>
      <c r="F1262" s="149"/>
      <c r="G1262" s="150"/>
      <c r="J1262" s="151"/>
      <c r="M1262" s="151"/>
      <c r="O1262" s="152"/>
    </row>
    <row r="1265" spans="1:15">
      <c r="I1265" s="154"/>
      <c r="J1265" s="151"/>
      <c r="L1265" s="151"/>
      <c r="M1265" s="151"/>
      <c r="N1265" s="151"/>
    </row>
    <row r="1267" spans="1:15">
      <c r="I1267" s="154"/>
      <c r="J1267" s="151"/>
      <c r="L1267" s="151"/>
      <c r="M1267" s="151"/>
      <c r="N1267" s="151"/>
    </row>
    <row r="1268" spans="1:15">
      <c r="I1268" s="154"/>
      <c r="L1268" s="151"/>
      <c r="N1268" s="151"/>
    </row>
    <row r="1272" spans="1:15">
      <c r="A1272" s="146"/>
      <c r="D1272" s="146"/>
      <c r="F1272" s="146"/>
    </row>
    <row r="1274" spans="1:15">
      <c r="F1274" s="147"/>
    </row>
    <row r="1275" spans="1:15">
      <c r="B1275" s="148"/>
      <c r="C1275" s="149"/>
      <c r="D1275" s="150"/>
      <c r="E1275" s="150"/>
      <c r="F1275" s="149"/>
      <c r="G1275" s="150"/>
      <c r="I1275" s="155"/>
      <c r="L1275" s="151"/>
      <c r="N1275" s="151"/>
      <c r="O1275" s="152"/>
    </row>
    <row r="1277" spans="1:15">
      <c r="B1277" s="148"/>
      <c r="C1277" s="149"/>
      <c r="D1277" s="150"/>
      <c r="E1277" s="150"/>
      <c r="F1277" s="149"/>
      <c r="G1277" s="150"/>
      <c r="J1277" s="151"/>
      <c r="M1277" s="151"/>
      <c r="O1277" s="152"/>
    </row>
    <row r="1280" spans="1:15">
      <c r="I1280" s="154"/>
      <c r="J1280" s="151"/>
      <c r="L1280" s="151"/>
      <c r="M1280" s="151"/>
      <c r="N1280" s="151"/>
    </row>
    <row r="1282" spans="1:15">
      <c r="I1282" s="154"/>
      <c r="J1282" s="151"/>
      <c r="L1282" s="151"/>
      <c r="M1282" s="151"/>
      <c r="N1282" s="151"/>
    </row>
    <row r="1283" spans="1:15">
      <c r="I1283" s="154"/>
    </row>
    <row r="1287" spans="1:15">
      <c r="A1287" s="146"/>
      <c r="D1287" s="146"/>
      <c r="F1287" s="146"/>
    </row>
    <row r="1289" spans="1:15">
      <c r="F1289" s="147"/>
    </row>
    <row r="1290" spans="1:15">
      <c r="B1290" s="148"/>
      <c r="C1290" s="149"/>
      <c r="D1290" s="150"/>
      <c r="E1290" s="150"/>
      <c r="F1290" s="149"/>
      <c r="G1290" s="150"/>
      <c r="I1290" s="155"/>
      <c r="L1290" s="151"/>
      <c r="N1290" s="151"/>
      <c r="O1290" s="152"/>
    </row>
    <row r="1292" spans="1:15">
      <c r="B1292" s="148"/>
      <c r="C1292" s="149"/>
      <c r="D1292" s="150"/>
      <c r="E1292" s="150"/>
      <c r="F1292" s="149"/>
      <c r="G1292" s="150"/>
      <c r="J1292" s="151"/>
      <c r="M1292" s="151"/>
      <c r="O1292" s="152"/>
    </row>
    <row r="1295" spans="1:15">
      <c r="I1295" s="154"/>
      <c r="J1295" s="151"/>
      <c r="L1295" s="151"/>
      <c r="M1295" s="151"/>
      <c r="N1295" s="151"/>
    </row>
    <row r="1297" spans="1:15">
      <c r="I1297" s="154"/>
      <c r="J1297" s="151"/>
      <c r="L1297" s="151"/>
      <c r="N1297" s="151"/>
    </row>
    <row r="1298" spans="1:15">
      <c r="I1298" s="154"/>
      <c r="L1298" s="151"/>
      <c r="N1298" s="151"/>
    </row>
    <row r="1302" spans="1:15">
      <c r="A1302" s="146"/>
      <c r="D1302" s="146"/>
      <c r="F1302" s="146"/>
    </row>
    <row r="1304" spans="1:15">
      <c r="F1304" s="147"/>
    </row>
    <row r="1305" spans="1:15">
      <c r="B1305" s="148"/>
      <c r="C1305" s="149"/>
      <c r="D1305" s="150"/>
      <c r="E1305" s="150"/>
      <c r="F1305" s="149"/>
      <c r="G1305" s="150"/>
      <c r="I1305" s="155"/>
      <c r="J1305" s="151"/>
      <c r="M1305" s="151"/>
      <c r="O1305" s="152"/>
    </row>
    <row r="1307" spans="1:15">
      <c r="B1307" s="148"/>
      <c r="C1307" s="149"/>
      <c r="D1307" s="150"/>
      <c r="E1307" s="150"/>
      <c r="F1307" s="149"/>
      <c r="G1307" s="150"/>
      <c r="L1307" s="151"/>
      <c r="N1307" s="151"/>
      <c r="O1307" s="152"/>
    </row>
    <row r="1310" spans="1:15">
      <c r="I1310" s="154"/>
      <c r="J1310" s="151"/>
      <c r="L1310" s="151"/>
      <c r="M1310" s="151"/>
      <c r="N1310" s="151"/>
    </row>
    <row r="1312" spans="1:15">
      <c r="I1312" s="154"/>
      <c r="J1312" s="151"/>
      <c r="L1312" s="151"/>
      <c r="M1312" s="151"/>
      <c r="N1312" s="151"/>
    </row>
    <row r="1313" spans="1:15">
      <c r="I1313" s="154"/>
    </row>
    <row r="1317" spans="1:15">
      <c r="A1317" s="146"/>
      <c r="D1317" s="146"/>
      <c r="F1317" s="146"/>
    </row>
    <row r="1319" spans="1:15">
      <c r="F1319" s="147"/>
    </row>
    <row r="1320" spans="1:15">
      <c r="B1320" s="148"/>
      <c r="C1320" s="149"/>
      <c r="D1320" s="150"/>
      <c r="E1320" s="150"/>
      <c r="F1320" s="149"/>
      <c r="G1320" s="150"/>
      <c r="I1320" s="155"/>
      <c r="J1320" s="151"/>
      <c r="M1320" s="151"/>
      <c r="O1320" s="152"/>
    </row>
    <row r="1322" spans="1:15">
      <c r="B1322" s="148"/>
      <c r="C1322" s="149"/>
      <c r="D1322" s="150"/>
      <c r="E1322" s="150"/>
      <c r="F1322" s="149"/>
      <c r="G1322" s="150"/>
      <c r="L1322" s="151"/>
      <c r="N1322" s="151"/>
      <c r="O1322" s="152"/>
    </row>
    <row r="1324" spans="1:15">
      <c r="B1324" s="148"/>
      <c r="C1324" s="149"/>
      <c r="D1324" s="150"/>
      <c r="E1324" s="150"/>
      <c r="F1324" s="149"/>
      <c r="G1324" s="150"/>
      <c r="L1324" s="151"/>
      <c r="N1324" s="151"/>
      <c r="O1324" s="152"/>
    </row>
    <row r="1327" spans="1:15">
      <c r="I1327" s="154"/>
      <c r="J1327" s="151"/>
      <c r="L1327" s="151"/>
      <c r="M1327" s="151"/>
      <c r="N1327" s="151"/>
    </row>
    <row r="1329" spans="1:15">
      <c r="I1329" s="154"/>
      <c r="J1329" s="151"/>
      <c r="L1329" s="151"/>
      <c r="M1329" s="151"/>
      <c r="N1329" s="151"/>
    </row>
    <row r="1330" spans="1:15">
      <c r="I1330" s="154"/>
      <c r="J1330" s="151"/>
      <c r="M1330" s="151"/>
    </row>
    <row r="1334" spans="1:15">
      <c r="A1334" s="146"/>
      <c r="D1334" s="146"/>
      <c r="F1334" s="146"/>
    </row>
    <row r="1336" spans="1:15">
      <c r="F1336" s="147"/>
    </row>
    <row r="1337" spans="1:15">
      <c r="B1337" s="148"/>
      <c r="C1337" s="149"/>
      <c r="D1337" s="150"/>
      <c r="E1337" s="150"/>
      <c r="F1337" s="149"/>
      <c r="G1337" s="150"/>
      <c r="I1337" s="155"/>
      <c r="J1337" s="151"/>
      <c r="M1337" s="151"/>
      <c r="O1337" s="152"/>
    </row>
    <row r="1339" spans="1:15">
      <c r="B1339" s="148"/>
      <c r="C1339" s="149"/>
      <c r="D1339" s="150"/>
      <c r="E1339" s="150"/>
      <c r="F1339" s="149"/>
      <c r="G1339" s="150"/>
      <c r="I1339" s="155"/>
      <c r="L1339" s="151"/>
      <c r="N1339" s="151"/>
      <c r="O1339" s="152"/>
    </row>
    <row r="1342" spans="1:15">
      <c r="I1342" s="154"/>
      <c r="J1342" s="151"/>
      <c r="L1342" s="151"/>
      <c r="M1342" s="151"/>
      <c r="N1342" s="151"/>
    </row>
    <row r="1344" spans="1:15">
      <c r="I1344" s="154"/>
      <c r="J1344" s="151"/>
      <c r="L1344" s="151"/>
      <c r="M1344" s="151"/>
      <c r="N1344" s="151"/>
    </row>
    <row r="1345" spans="1:15">
      <c r="I1345" s="154"/>
    </row>
    <row r="1349" spans="1:15">
      <c r="A1349" s="146"/>
      <c r="D1349" s="146"/>
      <c r="F1349" s="146"/>
    </row>
    <row r="1351" spans="1:15">
      <c r="F1351" s="147"/>
    </row>
    <row r="1352" spans="1:15">
      <c r="B1352" s="148"/>
      <c r="C1352" s="149"/>
      <c r="D1352" s="150"/>
      <c r="E1352" s="150"/>
      <c r="F1352" s="149"/>
      <c r="G1352" s="150"/>
      <c r="I1352" s="155"/>
      <c r="L1352" s="151"/>
      <c r="N1352" s="151"/>
      <c r="O1352" s="152"/>
    </row>
    <row r="1354" spans="1:15">
      <c r="B1354" s="148"/>
      <c r="C1354" s="149"/>
      <c r="D1354" s="150"/>
      <c r="E1354" s="150"/>
      <c r="F1354" s="149"/>
      <c r="G1354" s="150"/>
      <c r="I1354" s="155"/>
      <c r="J1354" s="151"/>
      <c r="M1354" s="151"/>
      <c r="O1354" s="152"/>
    </row>
    <row r="1356" spans="1:15">
      <c r="B1356" s="148"/>
      <c r="C1356" s="149"/>
      <c r="D1356" s="150"/>
      <c r="E1356" s="150"/>
      <c r="F1356" s="149"/>
      <c r="G1356" s="150"/>
      <c r="I1356" s="155"/>
      <c r="L1356" s="151"/>
      <c r="N1356" s="151"/>
      <c r="O1356" s="152"/>
    </row>
    <row r="1358" spans="1:15">
      <c r="B1358" s="148"/>
      <c r="C1358" s="149"/>
      <c r="D1358" s="150"/>
      <c r="E1358" s="150"/>
      <c r="F1358" s="149"/>
      <c r="G1358" s="150"/>
      <c r="I1358" s="155"/>
      <c r="J1358" s="151"/>
      <c r="M1358" s="151"/>
      <c r="O1358" s="152"/>
    </row>
    <row r="1361" spans="1:15">
      <c r="I1361" s="154"/>
      <c r="J1361" s="151"/>
      <c r="L1361" s="151"/>
      <c r="M1361" s="151"/>
      <c r="N1361" s="151"/>
    </row>
    <row r="1363" spans="1:15">
      <c r="I1363" s="154"/>
      <c r="J1363" s="151"/>
      <c r="L1363" s="151"/>
      <c r="M1363" s="151"/>
      <c r="N1363" s="151"/>
    </row>
    <row r="1364" spans="1:15">
      <c r="I1364" s="154"/>
    </row>
    <row r="1368" spans="1:15">
      <c r="A1368" s="146"/>
      <c r="D1368" s="146"/>
      <c r="F1368" s="146"/>
    </row>
    <row r="1370" spans="1:15">
      <c r="F1370" s="147"/>
    </row>
    <row r="1371" spans="1:15">
      <c r="B1371" s="148"/>
      <c r="C1371" s="149"/>
      <c r="D1371" s="150"/>
      <c r="E1371" s="150"/>
      <c r="F1371" s="149"/>
      <c r="G1371" s="150"/>
      <c r="I1371" s="155"/>
      <c r="J1371" s="151"/>
      <c r="M1371" s="151"/>
      <c r="O1371" s="152"/>
    </row>
    <row r="1373" spans="1:15">
      <c r="B1373" s="148"/>
      <c r="C1373" s="149"/>
      <c r="D1373" s="150"/>
      <c r="E1373" s="150"/>
      <c r="F1373" s="149"/>
      <c r="G1373" s="150"/>
      <c r="L1373" s="151"/>
      <c r="N1373" s="151"/>
      <c r="O1373" s="152"/>
    </row>
    <row r="1376" spans="1:15">
      <c r="I1376" s="154"/>
      <c r="J1376" s="151"/>
      <c r="L1376" s="151"/>
      <c r="M1376" s="151"/>
      <c r="N1376" s="151"/>
    </row>
    <row r="1378" spans="1:15">
      <c r="I1378" s="154"/>
      <c r="J1378" s="151"/>
      <c r="L1378" s="151"/>
      <c r="M1378" s="151"/>
      <c r="N1378" s="151"/>
    </row>
    <row r="1379" spans="1:15">
      <c r="I1379" s="154"/>
    </row>
    <row r="1383" spans="1:15">
      <c r="A1383" s="146"/>
      <c r="D1383" s="146"/>
      <c r="F1383" s="146"/>
    </row>
    <row r="1385" spans="1:15">
      <c r="F1385" s="147"/>
    </row>
    <row r="1386" spans="1:15">
      <c r="B1386" s="148"/>
      <c r="C1386" s="149"/>
      <c r="D1386" s="150"/>
      <c r="E1386" s="150"/>
      <c r="F1386" s="149"/>
      <c r="G1386" s="150"/>
      <c r="I1386" s="155"/>
      <c r="L1386" s="151"/>
      <c r="N1386" s="151"/>
      <c r="O1386" s="152"/>
    </row>
    <row r="1388" spans="1:15">
      <c r="B1388" s="148"/>
      <c r="C1388" s="149"/>
      <c r="D1388" s="150"/>
      <c r="E1388" s="150"/>
      <c r="F1388" s="149"/>
      <c r="G1388" s="150"/>
      <c r="J1388" s="151"/>
      <c r="M1388" s="151"/>
      <c r="O1388" s="152"/>
    </row>
    <row r="1391" spans="1:15">
      <c r="I1391" s="154"/>
      <c r="J1391" s="151"/>
      <c r="L1391" s="151"/>
      <c r="M1391" s="151"/>
      <c r="N1391" s="151"/>
    </row>
    <row r="1393" spans="1:15">
      <c r="I1393" s="154"/>
      <c r="J1393" s="151"/>
      <c r="L1393" s="151"/>
      <c r="M1393" s="151"/>
      <c r="N1393" s="151"/>
    </row>
    <row r="1394" spans="1:15">
      <c r="I1394" s="154"/>
    </row>
    <row r="1398" spans="1:15">
      <c r="A1398" s="146"/>
      <c r="D1398" s="146"/>
      <c r="F1398" s="146"/>
    </row>
    <row r="1400" spans="1:15">
      <c r="F1400" s="147"/>
    </row>
    <row r="1401" spans="1:15">
      <c r="B1401" s="148"/>
      <c r="C1401" s="149"/>
      <c r="D1401" s="150"/>
      <c r="E1401" s="150"/>
      <c r="F1401" s="149"/>
      <c r="G1401" s="150"/>
      <c r="I1401" s="155"/>
      <c r="L1401" s="151"/>
      <c r="N1401" s="151"/>
      <c r="O1401" s="152"/>
    </row>
    <row r="1403" spans="1:15">
      <c r="B1403" s="148"/>
      <c r="C1403" s="149"/>
      <c r="D1403" s="150"/>
      <c r="E1403" s="150"/>
      <c r="F1403" s="149"/>
      <c r="G1403" s="150"/>
      <c r="I1403" s="155"/>
      <c r="J1403" s="151"/>
      <c r="M1403" s="151"/>
      <c r="O1403" s="152"/>
    </row>
    <row r="1405" spans="1:15">
      <c r="B1405" s="148"/>
      <c r="C1405" s="149"/>
      <c r="D1405" s="150"/>
      <c r="E1405" s="150"/>
      <c r="F1405" s="149"/>
      <c r="G1405" s="150"/>
      <c r="I1405" s="155"/>
      <c r="L1405" s="151"/>
      <c r="N1405" s="151"/>
      <c r="O1405" s="152"/>
    </row>
    <row r="1407" spans="1:15">
      <c r="B1407" s="148"/>
      <c r="C1407" s="149"/>
      <c r="D1407" s="150"/>
      <c r="E1407" s="150"/>
      <c r="F1407" s="149"/>
      <c r="G1407" s="150"/>
      <c r="I1407" s="155"/>
      <c r="L1407" s="151"/>
      <c r="N1407" s="151"/>
      <c r="O1407" s="152"/>
    </row>
    <row r="1409" spans="2:15">
      <c r="B1409" s="148"/>
      <c r="C1409" s="149"/>
      <c r="D1409" s="150"/>
      <c r="E1409" s="150"/>
      <c r="F1409" s="149"/>
      <c r="G1409" s="150"/>
      <c r="I1409" s="155"/>
      <c r="L1409" s="151"/>
      <c r="N1409" s="151"/>
      <c r="O1409" s="152"/>
    </row>
    <row r="1411" spans="2:15">
      <c r="B1411" s="148"/>
      <c r="C1411" s="149"/>
      <c r="D1411" s="150"/>
      <c r="E1411" s="150"/>
      <c r="F1411" s="149"/>
      <c r="G1411" s="150"/>
      <c r="I1411" s="155"/>
      <c r="J1411" s="151"/>
      <c r="M1411" s="151"/>
      <c r="O1411" s="152"/>
    </row>
    <row r="1413" spans="2:15">
      <c r="B1413" s="148"/>
      <c r="C1413" s="149"/>
      <c r="D1413" s="150"/>
      <c r="E1413" s="150"/>
      <c r="F1413" s="149"/>
      <c r="G1413" s="150"/>
      <c r="I1413" s="155"/>
      <c r="L1413" s="151"/>
      <c r="N1413" s="151"/>
      <c r="O1413" s="152"/>
    </row>
    <row r="1415" spans="2:15">
      <c r="B1415" s="148"/>
      <c r="C1415" s="149"/>
      <c r="D1415" s="150"/>
      <c r="E1415" s="150"/>
      <c r="F1415" s="149"/>
      <c r="G1415" s="150"/>
      <c r="I1415" s="155"/>
      <c r="L1415" s="151"/>
      <c r="N1415" s="151"/>
      <c r="O1415" s="152"/>
    </row>
    <row r="1417" spans="2:15">
      <c r="B1417" s="148"/>
      <c r="C1417" s="149"/>
      <c r="D1417" s="150"/>
      <c r="E1417" s="150"/>
      <c r="F1417" s="149"/>
      <c r="G1417" s="150"/>
      <c r="I1417" s="155"/>
      <c r="J1417" s="151"/>
      <c r="M1417" s="151"/>
      <c r="O1417" s="152"/>
    </row>
    <row r="1419" spans="2:15">
      <c r="B1419" s="148"/>
      <c r="C1419" s="149"/>
      <c r="D1419" s="150"/>
      <c r="E1419" s="150"/>
      <c r="F1419" s="149"/>
      <c r="G1419" s="150"/>
      <c r="I1419" s="155"/>
      <c r="L1419" s="151"/>
      <c r="N1419" s="151"/>
      <c r="O1419" s="152"/>
    </row>
    <row r="1421" spans="2:15">
      <c r="B1421" s="148"/>
      <c r="C1421" s="149"/>
      <c r="D1421" s="150"/>
      <c r="E1421" s="150"/>
      <c r="F1421" s="149"/>
      <c r="G1421" s="150"/>
      <c r="I1421" s="155"/>
      <c r="J1421" s="151"/>
      <c r="M1421" s="151"/>
      <c r="O1421" s="152"/>
    </row>
    <row r="1423" spans="2:15">
      <c r="B1423" s="148"/>
      <c r="C1423" s="149"/>
      <c r="D1423" s="150"/>
      <c r="E1423" s="150"/>
      <c r="F1423" s="149"/>
      <c r="G1423" s="150"/>
      <c r="I1423" s="155"/>
      <c r="L1423" s="151"/>
      <c r="N1423" s="151"/>
      <c r="O1423" s="152"/>
    </row>
    <row r="1425" spans="2:15">
      <c r="B1425" s="148"/>
      <c r="C1425" s="149"/>
      <c r="D1425" s="150"/>
      <c r="E1425" s="150"/>
      <c r="F1425" s="149"/>
      <c r="G1425" s="150"/>
      <c r="I1425" s="155"/>
      <c r="L1425" s="151"/>
      <c r="N1425" s="151"/>
      <c r="O1425" s="152"/>
    </row>
    <row r="1427" spans="2:15">
      <c r="B1427" s="148"/>
      <c r="C1427" s="149"/>
      <c r="D1427" s="150"/>
      <c r="E1427" s="150"/>
      <c r="F1427" s="149"/>
      <c r="G1427" s="150"/>
      <c r="I1427" s="155"/>
      <c r="J1427" s="151"/>
      <c r="M1427" s="151"/>
      <c r="O1427" s="152"/>
    </row>
    <row r="1429" spans="2:15">
      <c r="B1429" s="148"/>
      <c r="C1429" s="149"/>
      <c r="D1429" s="150"/>
      <c r="E1429" s="150"/>
      <c r="F1429" s="149"/>
      <c r="G1429" s="150"/>
      <c r="I1429" s="155"/>
      <c r="L1429" s="151"/>
      <c r="N1429" s="151"/>
      <c r="O1429" s="152"/>
    </row>
    <row r="1431" spans="2:15">
      <c r="B1431" s="148"/>
      <c r="C1431" s="149"/>
      <c r="D1431" s="150"/>
      <c r="E1431" s="150"/>
      <c r="F1431" s="149"/>
      <c r="G1431" s="150"/>
      <c r="I1431" s="155"/>
      <c r="L1431" s="151"/>
      <c r="N1431" s="151"/>
      <c r="O1431" s="152"/>
    </row>
    <row r="1433" spans="2:15">
      <c r="B1433" s="148"/>
      <c r="C1433" s="149"/>
      <c r="D1433" s="150"/>
      <c r="E1433" s="150"/>
      <c r="F1433" s="149"/>
      <c r="G1433" s="150"/>
      <c r="I1433" s="155"/>
      <c r="J1433" s="151"/>
      <c r="M1433" s="151"/>
      <c r="O1433" s="152"/>
    </row>
    <row r="1435" spans="2:15">
      <c r="B1435" s="148"/>
      <c r="C1435" s="149"/>
      <c r="D1435" s="150"/>
      <c r="E1435" s="150"/>
      <c r="F1435" s="149"/>
      <c r="G1435" s="150"/>
      <c r="I1435" s="155"/>
      <c r="J1435" s="151"/>
      <c r="M1435" s="151"/>
      <c r="O1435" s="152"/>
    </row>
    <row r="1437" spans="2:15">
      <c r="B1437" s="148"/>
      <c r="C1437" s="149"/>
      <c r="D1437" s="150"/>
      <c r="E1437" s="150"/>
      <c r="F1437" s="149"/>
      <c r="G1437" s="150"/>
      <c r="I1437" s="155"/>
      <c r="J1437" s="151"/>
      <c r="M1437" s="151"/>
      <c r="O1437" s="152"/>
    </row>
    <row r="1440" spans="2:15">
      <c r="I1440" s="154"/>
      <c r="J1440" s="151"/>
      <c r="L1440" s="151"/>
      <c r="M1440" s="151"/>
      <c r="N1440" s="151"/>
    </row>
    <row r="1442" spans="1:15">
      <c r="I1442" s="154"/>
      <c r="J1442" s="151"/>
      <c r="L1442" s="151"/>
      <c r="M1442" s="151"/>
      <c r="N1442" s="151"/>
    </row>
    <row r="1443" spans="1:15">
      <c r="I1443" s="154"/>
      <c r="L1443" s="151"/>
      <c r="N1443" s="151"/>
    </row>
    <row r="1447" spans="1:15">
      <c r="A1447" s="146"/>
      <c r="D1447" s="146"/>
      <c r="F1447" s="146"/>
    </row>
    <row r="1449" spans="1:15">
      <c r="F1449" s="147"/>
    </row>
    <row r="1450" spans="1:15">
      <c r="B1450" s="148"/>
      <c r="C1450" s="149"/>
      <c r="D1450" s="150"/>
      <c r="E1450" s="150"/>
      <c r="F1450" s="149"/>
      <c r="G1450" s="150"/>
      <c r="I1450" s="155"/>
      <c r="L1450" s="151"/>
      <c r="N1450" s="151"/>
      <c r="O1450" s="152"/>
    </row>
    <row r="1452" spans="1:15">
      <c r="B1452" s="148"/>
      <c r="C1452" s="149"/>
      <c r="D1452" s="150"/>
      <c r="E1452" s="150"/>
      <c r="F1452" s="149"/>
      <c r="G1452" s="150"/>
      <c r="I1452" s="155"/>
      <c r="J1452" s="151"/>
      <c r="M1452" s="151"/>
      <c r="O1452" s="152"/>
    </row>
    <row r="1454" spans="1:15">
      <c r="B1454" s="148"/>
      <c r="C1454" s="149"/>
      <c r="D1454" s="150"/>
      <c r="E1454" s="150"/>
      <c r="F1454" s="149"/>
      <c r="L1454" s="151"/>
      <c r="O1454" s="152"/>
    </row>
    <row r="1457" spans="1:15">
      <c r="I1457" s="154"/>
      <c r="J1457" s="151"/>
      <c r="L1457" s="151"/>
      <c r="M1457" s="151"/>
      <c r="N1457" s="151"/>
    </row>
    <row r="1459" spans="1:15">
      <c r="I1459" s="154"/>
      <c r="J1459" s="151"/>
      <c r="L1459" s="151"/>
      <c r="M1459" s="151"/>
      <c r="N1459" s="151"/>
    </row>
    <row r="1460" spans="1:15">
      <c r="I1460" s="154"/>
      <c r="L1460" s="151"/>
      <c r="N1460" s="151"/>
    </row>
    <row r="1464" spans="1:15">
      <c r="A1464" s="146"/>
      <c r="D1464" s="146"/>
      <c r="F1464" s="146"/>
    </row>
    <row r="1466" spans="1:15">
      <c r="F1466" s="147"/>
    </row>
    <row r="1467" spans="1:15">
      <c r="B1467" s="148"/>
      <c r="C1467" s="149"/>
      <c r="D1467" s="150"/>
      <c r="E1467" s="150"/>
      <c r="F1467" s="149"/>
      <c r="G1467" s="150"/>
      <c r="I1467" s="155"/>
      <c r="L1467" s="151"/>
      <c r="N1467" s="151"/>
      <c r="O1467" s="152"/>
    </row>
    <row r="1469" spans="1:15">
      <c r="B1469" s="148"/>
      <c r="C1469" s="149"/>
      <c r="D1469" s="150"/>
      <c r="E1469" s="150"/>
      <c r="F1469" s="149"/>
      <c r="G1469" s="150"/>
      <c r="I1469" s="155"/>
      <c r="J1469" s="151"/>
      <c r="M1469" s="151"/>
      <c r="O1469" s="152"/>
    </row>
    <row r="1472" spans="1:15">
      <c r="I1472" s="154"/>
      <c r="J1472" s="151"/>
      <c r="L1472" s="151"/>
      <c r="M1472" s="151"/>
      <c r="N1472" s="151"/>
    </row>
    <row r="1474" spans="1:15">
      <c r="I1474" s="154"/>
      <c r="J1474" s="151"/>
      <c r="L1474" s="151"/>
      <c r="M1474" s="151"/>
      <c r="N1474" s="151"/>
    </row>
    <row r="1475" spans="1:15">
      <c r="I1475" s="154"/>
    </row>
    <row r="1479" spans="1:15">
      <c r="A1479" s="146"/>
      <c r="D1479" s="146"/>
      <c r="F1479" s="146"/>
    </row>
    <row r="1481" spans="1:15">
      <c r="F1481" s="147"/>
    </row>
    <row r="1482" spans="1:15">
      <c r="B1482" s="148"/>
      <c r="C1482" s="149"/>
      <c r="D1482" s="150"/>
      <c r="E1482" s="150"/>
      <c r="F1482" s="149"/>
      <c r="G1482" s="150"/>
      <c r="I1482" s="155"/>
      <c r="J1482" s="151"/>
      <c r="M1482" s="151"/>
      <c r="O1482" s="152"/>
    </row>
    <row r="1484" spans="1:15">
      <c r="B1484" s="148"/>
      <c r="C1484" s="149"/>
      <c r="D1484" s="150"/>
      <c r="E1484" s="150"/>
      <c r="F1484" s="149"/>
      <c r="G1484" s="150"/>
      <c r="I1484" s="155"/>
      <c r="L1484" s="151"/>
      <c r="N1484" s="151"/>
      <c r="O1484" s="152"/>
    </row>
    <row r="1486" spans="1:15">
      <c r="B1486" s="148"/>
      <c r="C1486" s="149"/>
      <c r="D1486" s="150"/>
      <c r="E1486" s="150"/>
      <c r="F1486" s="149"/>
      <c r="G1486" s="150"/>
      <c r="I1486" s="155"/>
      <c r="L1486" s="151"/>
      <c r="N1486" s="151"/>
      <c r="O1486" s="152"/>
    </row>
    <row r="1488" spans="1:15">
      <c r="B1488" s="148"/>
      <c r="C1488" s="149"/>
      <c r="D1488" s="150"/>
      <c r="E1488" s="150"/>
      <c r="F1488" s="149"/>
      <c r="G1488" s="150"/>
      <c r="I1488" s="155"/>
      <c r="L1488" s="151"/>
      <c r="N1488" s="151"/>
      <c r="O1488" s="152"/>
    </row>
    <row r="1490" spans="1:15">
      <c r="B1490" s="148"/>
      <c r="C1490" s="149"/>
      <c r="D1490" s="150"/>
      <c r="E1490" s="150"/>
      <c r="F1490" s="149"/>
      <c r="G1490" s="150"/>
      <c r="I1490" s="155"/>
      <c r="L1490" s="151"/>
      <c r="N1490" s="151"/>
      <c r="O1490" s="152"/>
    </row>
    <row r="1492" spans="1:15">
      <c r="B1492" s="148"/>
      <c r="C1492" s="149"/>
      <c r="D1492" s="150"/>
      <c r="E1492" s="150"/>
      <c r="F1492" s="149"/>
      <c r="G1492" s="150"/>
      <c r="I1492" s="155"/>
      <c r="L1492" s="151"/>
      <c r="N1492" s="151"/>
      <c r="O1492" s="152"/>
    </row>
    <row r="1494" spans="1:15">
      <c r="B1494" s="148"/>
      <c r="C1494" s="149"/>
      <c r="D1494" s="150"/>
      <c r="E1494" s="150"/>
      <c r="F1494" s="149"/>
      <c r="G1494" s="150"/>
      <c r="J1494" s="151"/>
      <c r="M1494" s="151"/>
      <c r="O1494" s="152"/>
    </row>
    <row r="1497" spans="1:15">
      <c r="I1497" s="154"/>
      <c r="J1497" s="151"/>
      <c r="L1497" s="151"/>
      <c r="M1497" s="151"/>
      <c r="N1497" s="151"/>
    </row>
    <row r="1499" spans="1:15">
      <c r="I1499" s="154"/>
      <c r="J1499" s="151"/>
      <c r="L1499" s="151"/>
      <c r="M1499" s="151"/>
      <c r="N1499" s="151"/>
    </row>
    <row r="1500" spans="1:15">
      <c r="I1500" s="154"/>
      <c r="L1500" s="151"/>
      <c r="N1500" s="151"/>
    </row>
    <row r="1504" spans="1:15">
      <c r="A1504" s="146"/>
      <c r="D1504" s="146"/>
      <c r="F1504" s="146"/>
    </row>
    <row r="1506" spans="2:15">
      <c r="F1506" s="147"/>
    </row>
    <row r="1507" spans="2:15">
      <c r="B1507" s="148"/>
      <c r="C1507" s="149"/>
      <c r="D1507" s="150"/>
      <c r="E1507" s="150"/>
      <c r="F1507" s="149"/>
      <c r="G1507" s="150"/>
      <c r="I1507" s="155"/>
      <c r="J1507" s="151"/>
      <c r="M1507" s="151"/>
      <c r="O1507" s="152"/>
    </row>
    <row r="1509" spans="2:15">
      <c r="B1509" s="148"/>
      <c r="C1509" s="149"/>
      <c r="D1509" s="150"/>
      <c r="E1509" s="150"/>
      <c r="F1509" s="149"/>
      <c r="G1509" s="150"/>
      <c r="I1509" s="155"/>
      <c r="J1509" s="151"/>
      <c r="M1509" s="151"/>
      <c r="O1509" s="152"/>
    </row>
    <row r="1511" spans="2:15">
      <c r="B1511" s="148"/>
      <c r="C1511" s="149"/>
      <c r="D1511" s="150"/>
      <c r="E1511" s="150"/>
      <c r="F1511" s="149"/>
      <c r="G1511" s="150"/>
      <c r="I1511" s="155"/>
      <c r="L1511" s="151"/>
      <c r="N1511" s="151"/>
      <c r="O1511" s="152"/>
    </row>
    <row r="1513" spans="2:15">
      <c r="B1513" s="148"/>
      <c r="C1513" s="149"/>
      <c r="D1513" s="150"/>
      <c r="E1513" s="150"/>
      <c r="F1513" s="149"/>
      <c r="G1513" s="150"/>
      <c r="J1513" s="151"/>
      <c r="M1513" s="151"/>
      <c r="O1513" s="152"/>
    </row>
    <row r="1515" spans="2:15">
      <c r="B1515" s="148"/>
      <c r="C1515" s="149"/>
      <c r="D1515" s="150"/>
      <c r="E1515" s="150"/>
      <c r="F1515" s="149"/>
      <c r="G1515" s="150"/>
      <c r="L1515" s="151"/>
      <c r="N1515" s="151"/>
      <c r="O1515" s="152"/>
    </row>
    <row r="1517" spans="2:15">
      <c r="B1517" s="148"/>
      <c r="C1517" s="149"/>
      <c r="D1517" s="150"/>
      <c r="E1517" s="150"/>
      <c r="F1517" s="149"/>
      <c r="G1517" s="150"/>
      <c r="J1517" s="151"/>
      <c r="O1517" s="152"/>
    </row>
    <row r="1519" spans="2:15">
      <c r="B1519" s="148"/>
      <c r="C1519" s="149"/>
      <c r="D1519" s="150"/>
      <c r="E1519" s="150"/>
      <c r="F1519" s="149"/>
      <c r="G1519" s="150"/>
      <c r="I1519" s="155"/>
      <c r="J1519" s="151"/>
      <c r="M1519" s="151"/>
      <c r="O1519" s="152"/>
    </row>
    <row r="1521" spans="2:15">
      <c r="B1521" s="148"/>
      <c r="C1521" s="149"/>
      <c r="D1521" s="150"/>
      <c r="E1521" s="150"/>
      <c r="F1521" s="149"/>
      <c r="J1521" s="151"/>
      <c r="O1521" s="152"/>
    </row>
    <row r="1523" spans="2:15">
      <c r="B1523" s="148"/>
      <c r="C1523" s="149"/>
      <c r="D1523" s="150"/>
      <c r="E1523" s="150"/>
      <c r="F1523" s="149"/>
      <c r="G1523" s="150"/>
      <c r="I1523" s="155"/>
      <c r="L1523" s="151"/>
      <c r="N1523" s="151"/>
      <c r="O1523" s="152"/>
    </row>
    <row r="1525" spans="2:15">
      <c r="B1525" s="148"/>
      <c r="C1525" s="149"/>
      <c r="D1525" s="150"/>
      <c r="E1525" s="150"/>
      <c r="F1525" s="149"/>
      <c r="G1525" s="150"/>
      <c r="J1525" s="151"/>
      <c r="M1525" s="151"/>
      <c r="O1525" s="152"/>
    </row>
    <row r="1527" spans="2:15">
      <c r="B1527" s="148"/>
      <c r="C1527" s="149"/>
      <c r="D1527" s="150"/>
      <c r="E1527" s="150"/>
      <c r="F1527" s="149"/>
      <c r="G1527" s="150"/>
      <c r="L1527" s="151"/>
      <c r="O1527" s="152"/>
    </row>
    <row r="1530" spans="2:15">
      <c r="I1530" s="154"/>
      <c r="J1530" s="151"/>
      <c r="L1530" s="151"/>
      <c r="M1530" s="151"/>
      <c r="N1530" s="151"/>
    </row>
    <row r="1532" spans="2:15">
      <c r="I1532" s="154"/>
      <c r="J1532" s="151"/>
      <c r="L1532" s="151"/>
      <c r="M1532" s="151"/>
      <c r="N1532" s="151"/>
    </row>
    <row r="1533" spans="2:15">
      <c r="I1533" s="154"/>
      <c r="J1533" s="151"/>
      <c r="M1533" s="151"/>
    </row>
    <row r="1537" spans="1:15">
      <c r="A1537" s="146"/>
      <c r="D1537" s="146"/>
      <c r="F1537" s="146"/>
    </row>
    <row r="1539" spans="1:15">
      <c r="F1539" s="147"/>
    </row>
    <row r="1540" spans="1:15">
      <c r="B1540" s="148"/>
      <c r="C1540" s="149"/>
      <c r="D1540" s="150"/>
      <c r="E1540" s="150"/>
      <c r="F1540" s="149"/>
      <c r="G1540" s="150"/>
      <c r="I1540" s="155"/>
      <c r="J1540" s="151"/>
      <c r="M1540" s="151"/>
      <c r="O1540" s="152"/>
    </row>
    <row r="1542" spans="1:15">
      <c r="B1542" s="148"/>
      <c r="C1542" s="149"/>
      <c r="D1542" s="150"/>
      <c r="E1542" s="150"/>
      <c r="F1542" s="149"/>
      <c r="G1542" s="150"/>
      <c r="I1542" s="155"/>
      <c r="L1542" s="151"/>
      <c r="N1542" s="151"/>
      <c r="O1542" s="152"/>
    </row>
    <row r="1544" spans="1:15">
      <c r="B1544" s="148"/>
      <c r="C1544" s="149"/>
      <c r="D1544" s="150"/>
      <c r="E1544" s="150"/>
      <c r="F1544" s="149"/>
      <c r="G1544" s="150"/>
      <c r="I1544" s="155"/>
      <c r="L1544" s="151"/>
      <c r="N1544" s="151"/>
      <c r="O1544" s="152"/>
    </row>
    <row r="1546" spans="1:15">
      <c r="B1546" s="148"/>
      <c r="C1546" s="149"/>
      <c r="D1546" s="150"/>
      <c r="E1546" s="150"/>
      <c r="F1546" s="149"/>
      <c r="G1546" s="150"/>
      <c r="I1546" s="155"/>
      <c r="J1546" s="151"/>
      <c r="M1546" s="151"/>
      <c r="O1546" s="152"/>
    </row>
    <row r="1548" spans="1:15">
      <c r="B1548" s="148"/>
      <c r="C1548" s="149"/>
      <c r="D1548" s="150"/>
      <c r="E1548" s="150"/>
      <c r="F1548" s="149"/>
      <c r="G1548" s="150"/>
      <c r="I1548" s="155"/>
      <c r="L1548" s="151"/>
      <c r="N1548" s="151"/>
      <c r="O1548" s="152"/>
    </row>
    <row r="1550" spans="1:15">
      <c r="B1550" s="148"/>
      <c r="C1550" s="149"/>
      <c r="D1550" s="150"/>
      <c r="E1550" s="150"/>
      <c r="F1550" s="149"/>
      <c r="G1550" s="150"/>
      <c r="I1550" s="155"/>
      <c r="J1550" s="151"/>
      <c r="M1550" s="151"/>
      <c r="O1550" s="152"/>
    </row>
    <row r="1552" spans="1:15">
      <c r="B1552" s="148"/>
      <c r="C1552" s="149"/>
      <c r="D1552" s="150"/>
      <c r="E1552" s="150"/>
      <c r="F1552" s="149"/>
      <c r="G1552" s="150"/>
      <c r="I1552" s="155"/>
      <c r="L1552" s="151"/>
      <c r="N1552" s="151"/>
      <c r="O1552" s="152"/>
    </row>
    <row r="1554" spans="1:15">
      <c r="B1554" s="148"/>
      <c r="C1554" s="149"/>
      <c r="D1554" s="150"/>
      <c r="E1554" s="150"/>
      <c r="F1554" s="149"/>
      <c r="G1554" s="150"/>
      <c r="I1554" s="155"/>
      <c r="J1554" s="151"/>
      <c r="M1554" s="151"/>
      <c r="O1554" s="152"/>
    </row>
    <row r="1556" spans="1:15">
      <c r="B1556" s="148"/>
      <c r="C1556" s="149"/>
      <c r="D1556" s="150"/>
      <c r="E1556" s="150"/>
      <c r="F1556" s="149"/>
      <c r="G1556" s="150"/>
      <c r="L1556" s="151"/>
      <c r="N1556" s="151"/>
      <c r="O1556" s="152"/>
    </row>
    <row r="1559" spans="1:15">
      <c r="I1559" s="154"/>
      <c r="J1559" s="151"/>
      <c r="L1559" s="151"/>
      <c r="M1559" s="151"/>
      <c r="N1559" s="151"/>
    </row>
    <row r="1561" spans="1:15">
      <c r="I1561" s="154"/>
      <c r="J1561" s="151"/>
      <c r="L1561" s="151"/>
      <c r="M1561" s="151"/>
      <c r="N1561" s="151"/>
    </row>
    <row r="1562" spans="1:15">
      <c r="I1562" s="154"/>
      <c r="L1562" s="151"/>
      <c r="N1562" s="151"/>
    </row>
    <row r="1566" spans="1:15">
      <c r="A1566" s="146"/>
      <c r="D1566" s="146"/>
      <c r="F1566" s="146"/>
    </row>
    <row r="1568" spans="1:15">
      <c r="F1568" s="147"/>
    </row>
    <row r="1569" spans="2:15">
      <c r="B1569" s="148"/>
      <c r="C1569" s="149"/>
      <c r="D1569" s="150"/>
      <c r="E1569" s="150"/>
      <c r="F1569" s="149"/>
      <c r="G1569" s="150"/>
      <c r="I1569" s="155"/>
      <c r="L1569" s="151"/>
      <c r="N1569" s="151"/>
      <c r="O1569" s="152"/>
    </row>
    <row r="1571" spans="2:15">
      <c r="B1571" s="148"/>
      <c r="C1571" s="149"/>
      <c r="D1571" s="150"/>
      <c r="E1571" s="150"/>
      <c r="F1571" s="149"/>
      <c r="G1571" s="150"/>
      <c r="I1571" s="155"/>
      <c r="J1571" s="151"/>
      <c r="M1571" s="151"/>
      <c r="O1571" s="152"/>
    </row>
    <row r="1573" spans="2:15">
      <c r="B1573" s="148"/>
      <c r="C1573" s="149"/>
      <c r="D1573" s="150"/>
      <c r="E1573" s="150"/>
      <c r="F1573" s="149"/>
      <c r="G1573" s="150"/>
      <c r="I1573" s="155"/>
      <c r="L1573" s="151"/>
      <c r="N1573" s="151"/>
      <c r="O1573" s="152"/>
    </row>
    <row r="1575" spans="2:15">
      <c r="B1575" s="148"/>
      <c r="C1575" s="149"/>
      <c r="D1575" s="150"/>
      <c r="E1575" s="150"/>
      <c r="F1575" s="149"/>
      <c r="G1575" s="150"/>
      <c r="I1575" s="155"/>
      <c r="J1575" s="151"/>
      <c r="M1575" s="151"/>
      <c r="O1575" s="152"/>
    </row>
    <row r="1577" spans="2:15">
      <c r="B1577" s="148"/>
      <c r="C1577" s="149"/>
      <c r="D1577" s="150"/>
      <c r="E1577" s="150"/>
      <c r="F1577" s="149"/>
      <c r="G1577" s="150"/>
      <c r="J1577" s="151"/>
      <c r="O1577" s="152"/>
    </row>
    <row r="1579" spans="2:15">
      <c r="B1579" s="148"/>
      <c r="C1579" s="149"/>
      <c r="D1579" s="150"/>
      <c r="E1579" s="150"/>
      <c r="F1579" s="149"/>
      <c r="L1579" s="151"/>
      <c r="O1579" s="152"/>
    </row>
    <row r="1582" spans="2:15">
      <c r="I1582" s="154"/>
      <c r="J1582" s="151"/>
      <c r="L1582" s="151"/>
      <c r="M1582" s="151"/>
      <c r="N1582" s="151"/>
    </row>
    <row r="1584" spans="2:15">
      <c r="I1584" s="154"/>
      <c r="J1584" s="151"/>
      <c r="L1584" s="151"/>
      <c r="M1584" s="151"/>
      <c r="N1584" s="151"/>
    </row>
    <row r="1585" spans="1:15">
      <c r="I1585" s="154"/>
    </row>
    <row r="1589" spans="1:15">
      <c r="A1589" s="146"/>
      <c r="D1589" s="146"/>
      <c r="F1589" s="146"/>
    </row>
    <row r="1591" spans="1:15">
      <c r="F1591" s="147"/>
    </row>
    <row r="1592" spans="1:15">
      <c r="B1592" s="148"/>
      <c r="C1592" s="149"/>
      <c r="D1592" s="150"/>
      <c r="E1592" s="150"/>
      <c r="F1592" s="149"/>
      <c r="G1592" s="150"/>
      <c r="L1592" s="151"/>
      <c r="N1592" s="151"/>
      <c r="O1592" s="152"/>
    </row>
    <row r="1595" spans="1:15">
      <c r="I1595" s="154"/>
      <c r="L1595" s="151"/>
      <c r="N1595" s="151"/>
    </row>
    <row r="1597" spans="1:15">
      <c r="I1597" s="154"/>
      <c r="J1597" s="151"/>
      <c r="L1597" s="151"/>
      <c r="N1597" s="151"/>
    </row>
    <row r="1598" spans="1:15">
      <c r="I1598" s="154"/>
      <c r="L1598" s="151"/>
      <c r="N1598" s="151"/>
    </row>
    <row r="1602" spans="1:15">
      <c r="A1602" s="146"/>
      <c r="D1602" s="146"/>
      <c r="F1602" s="146"/>
    </row>
    <row r="1604" spans="1:15">
      <c r="F1604" s="147"/>
    </row>
    <row r="1605" spans="1:15">
      <c r="B1605" s="148"/>
      <c r="C1605" s="149"/>
      <c r="D1605" s="150"/>
      <c r="E1605" s="150"/>
      <c r="F1605" s="149"/>
      <c r="G1605" s="150"/>
      <c r="J1605" s="151"/>
      <c r="M1605" s="151"/>
      <c r="O1605" s="152"/>
    </row>
    <row r="1607" spans="1:15">
      <c r="B1607" s="148"/>
      <c r="C1607" s="149"/>
      <c r="D1607" s="150"/>
      <c r="E1607" s="150"/>
      <c r="F1607" s="149"/>
      <c r="G1607" s="150"/>
      <c r="I1607" s="155"/>
      <c r="L1607" s="151"/>
      <c r="N1607" s="151"/>
      <c r="O1607" s="152"/>
    </row>
    <row r="1609" spans="1:15">
      <c r="B1609" s="148"/>
      <c r="C1609" s="149"/>
      <c r="D1609" s="150"/>
      <c r="E1609" s="150"/>
      <c r="F1609" s="149"/>
      <c r="G1609" s="150"/>
      <c r="I1609" s="155"/>
      <c r="J1609" s="151"/>
      <c r="M1609" s="151"/>
      <c r="O1609" s="152"/>
    </row>
    <row r="1611" spans="1:15">
      <c r="B1611" s="148"/>
      <c r="C1611" s="149"/>
      <c r="D1611" s="150"/>
      <c r="E1611" s="150"/>
      <c r="F1611" s="149"/>
      <c r="G1611" s="150"/>
      <c r="I1611" s="155"/>
      <c r="J1611" s="151"/>
      <c r="M1611" s="151"/>
      <c r="O1611" s="152"/>
    </row>
    <row r="1613" spans="1:15">
      <c r="B1613" s="148"/>
      <c r="C1613" s="149"/>
      <c r="D1613" s="150"/>
      <c r="E1613" s="150"/>
      <c r="F1613" s="149"/>
      <c r="G1613" s="150"/>
      <c r="I1613" s="155"/>
      <c r="L1613" s="151"/>
      <c r="N1613" s="151"/>
      <c r="O1613" s="152"/>
    </row>
    <row r="1615" spans="1:15">
      <c r="B1615" s="148"/>
      <c r="C1615" s="149"/>
      <c r="D1615" s="150"/>
      <c r="E1615" s="150"/>
      <c r="F1615" s="149"/>
      <c r="G1615" s="150"/>
      <c r="I1615" s="155"/>
      <c r="L1615" s="151"/>
      <c r="N1615" s="151"/>
      <c r="O1615" s="152"/>
    </row>
    <row r="1617" spans="2:15">
      <c r="B1617" s="148"/>
      <c r="C1617" s="149"/>
      <c r="D1617" s="150"/>
      <c r="E1617" s="150"/>
      <c r="F1617" s="149"/>
      <c r="G1617" s="150"/>
      <c r="I1617" s="155"/>
      <c r="L1617" s="151"/>
      <c r="N1617" s="151"/>
      <c r="O1617" s="152"/>
    </row>
    <row r="1619" spans="2:15">
      <c r="B1619" s="148"/>
      <c r="C1619" s="149"/>
      <c r="D1619" s="150"/>
      <c r="E1619" s="150"/>
      <c r="F1619" s="149"/>
      <c r="G1619" s="150"/>
      <c r="I1619" s="155"/>
      <c r="J1619" s="151"/>
      <c r="M1619" s="151"/>
      <c r="O1619" s="152"/>
    </row>
    <row r="1621" spans="2:15">
      <c r="B1621" s="148"/>
      <c r="C1621" s="149"/>
      <c r="D1621" s="150"/>
      <c r="E1621" s="150"/>
      <c r="F1621" s="149"/>
      <c r="G1621" s="150"/>
      <c r="I1621" s="155"/>
      <c r="L1621" s="151"/>
      <c r="N1621" s="151"/>
      <c r="O1621" s="152"/>
    </row>
    <row r="1623" spans="2:15">
      <c r="B1623" s="148"/>
      <c r="C1623" s="149"/>
      <c r="D1623" s="150"/>
      <c r="E1623" s="150"/>
      <c r="F1623" s="149"/>
      <c r="G1623" s="150"/>
      <c r="L1623" s="151"/>
      <c r="N1623" s="151"/>
      <c r="O1623" s="152"/>
    </row>
    <row r="1625" spans="2:15">
      <c r="B1625" s="148"/>
      <c r="C1625" s="149"/>
      <c r="D1625" s="150"/>
      <c r="E1625" s="150"/>
      <c r="F1625" s="149"/>
      <c r="G1625" s="150"/>
      <c r="I1625" s="155"/>
      <c r="L1625" s="151"/>
      <c r="N1625" s="151"/>
      <c r="O1625" s="152"/>
    </row>
    <row r="1627" spans="2:15">
      <c r="B1627" s="148"/>
      <c r="C1627" s="149"/>
      <c r="D1627" s="150"/>
      <c r="E1627" s="150"/>
      <c r="F1627" s="149"/>
      <c r="G1627" s="150"/>
      <c r="I1627" s="155"/>
      <c r="L1627" s="151"/>
      <c r="N1627" s="151"/>
      <c r="O1627" s="152"/>
    </row>
    <row r="1629" spans="2:15">
      <c r="B1629" s="148"/>
      <c r="C1629" s="149"/>
      <c r="D1629" s="150"/>
      <c r="E1629" s="150"/>
      <c r="F1629" s="149"/>
      <c r="G1629" s="150"/>
      <c r="I1629" s="155"/>
      <c r="L1629" s="151"/>
      <c r="N1629" s="151"/>
      <c r="O1629" s="152"/>
    </row>
    <row r="1631" spans="2:15">
      <c r="B1631" s="148"/>
      <c r="C1631" s="149"/>
      <c r="D1631" s="150"/>
      <c r="E1631" s="150"/>
      <c r="F1631" s="149"/>
      <c r="G1631" s="150"/>
      <c r="L1631" s="151"/>
      <c r="N1631" s="151"/>
      <c r="O1631" s="152"/>
    </row>
    <row r="1633" spans="2:15">
      <c r="B1633" s="148"/>
      <c r="C1633" s="149"/>
      <c r="D1633" s="150"/>
      <c r="E1633" s="150"/>
      <c r="F1633" s="149"/>
      <c r="G1633" s="150"/>
      <c r="I1633" s="155"/>
      <c r="J1633" s="151"/>
      <c r="M1633" s="151"/>
      <c r="O1633" s="152"/>
    </row>
    <row r="1635" spans="2:15">
      <c r="B1635" s="148"/>
      <c r="C1635" s="149"/>
      <c r="D1635" s="150"/>
      <c r="E1635" s="150"/>
      <c r="F1635" s="149"/>
      <c r="G1635" s="150"/>
      <c r="I1635" s="155"/>
      <c r="L1635" s="151"/>
      <c r="N1635" s="151"/>
      <c r="O1635" s="152"/>
    </row>
    <row r="1637" spans="2:15">
      <c r="B1637" s="148"/>
      <c r="C1637" s="149"/>
      <c r="D1637" s="150"/>
      <c r="E1637" s="150"/>
      <c r="F1637" s="149"/>
      <c r="G1637" s="150"/>
      <c r="L1637" s="151"/>
      <c r="N1637" s="151"/>
      <c r="O1637" s="152"/>
    </row>
    <row r="1639" spans="2:15">
      <c r="B1639" s="148"/>
      <c r="C1639" s="149"/>
      <c r="D1639" s="150"/>
      <c r="E1639" s="150"/>
      <c r="F1639" s="149"/>
      <c r="G1639" s="150"/>
      <c r="I1639" s="155"/>
      <c r="L1639" s="151"/>
      <c r="N1639" s="151"/>
      <c r="O1639" s="152"/>
    </row>
    <row r="1641" spans="2:15">
      <c r="B1641" s="148"/>
      <c r="C1641" s="149"/>
      <c r="D1641" s="150"/>
      <c r="E1641" s="150"/>
      <c r="F1641" s="149"/>
      <c r="G1641" s="150"/>
      <c r="I1641" s="155"/>
      <c r="J1641" s="151"/>
      <c r="M1641" s="151"/>
      <c r="O1641" s="152"/>
    </row>
    <row r="1643" spans="2:15">
      <c r="B1643" s="148"/>
      <c r="C1643" s="149"/>
      <c r="D1643" s="150"/>
      <c r="E1643" s="150"/>
      <c r="F1643" s="149"/>
      <c r="G1643" s="150"/>
      <c r="L1643" s="151"/>
      <c r="N1643" s="151"/>
      <c r="O1643" s="152"/>
    </row>
    <row r="1645" spans="2:15">
      <c r="B1645" s="148"/>
      <c r="C1645" s="149"/>
      <c r="D1645" s="150"/>
      <c r="E1645" s="150"/>
      <c r="F1645" s="149"/>
      <c r="G1645" s="150"/>
      <c r="I1645" s="155"/>
      <c r="L1645" s="151"/>
      <c r="N1645" s="151"/>
      <c r="O1645" s="152"/>
    </row>
    <row r="1647" spans="2:15">
      <c r="B1647" s="148"/>
      <c r="C1647" s="149"/>
      <c r="D1647" s="150"/>
      <c r="E1647" s="150"/>
      <c r="F1647" s="149"/>
      <c r="G1647" s="150"/>
      <c r="L1647" s="151"/>
      <c r="N1647" s="151"/>
      <c r="O1647" s="152"/>
    </row>
    <row r="1649" spans="2:15">
      <c r="B1649" s="148"/>
      <c r="C1649" s="149"/>
      <c r="D1649" s="150"/>
      <c r="E1649" s="150"/>
      <c r="F1649" s="149"/>
      <c r="G1649" s="150"/>
      <c r="I1649" s="155"/>
      <c r="L1649" s="151"/>
      <c r="N1649" s="151"/>
      <c r="O1649" s="152"/>
    </row>
    <row r="1651" spans="2:15">
      <c r="B1651" s="148"/>
      <c r="C1651" s="149"/>
      <c r="D1651" s="150"/>
      <c r="E1651" s="150"/>
      <c r="F1651" s="149"/>
      <c r="L1651" s="151"/>
      <c r="N1651" s="151"/>
      <c r="O1651" s="152"/>
    </row>
    <row r="1653" spans="2:15">
      <c r="B1653" s="148"/>
      <c r="C1653" s="149"/>
      <c r="D1653" s="150"/>
      <c r="E1653" s="150"/>
      <c r="F1653" s="149"/>
      <c r="G1653" s="150"/>
      <c r="I1653" s="155"/>
      <c r="J1653" s="151"/>
      <c r="M1653" s="151"/>
      <c r="O1653" s="152"/>
    </row>
    <row r="1655" spans="2:15">
      <c r="B1655" s="148"/>
      <c r="C1655" s="149"/>
      <c r="D1655" s="150"/>
      <c r="E1655" s="150"/>
      <c r="F1655" s="149"/>
      <c r="G1655" s="150"/>
      <c r="I1655" s="155"/>
      <c r="L1655" s="151"/>
      <c r="N1655" s="151"/>
      <c r="O1655" s="152"/>
    </row>
    <row r="1657" spans="2:15">
      <c r="B1657" s="148"/>
      <c r="C1657" s="149"/>
      <c r="D1657" s="150"/>
      <c r="E1657" s="150"/>
      <c r="F1657" s="149"/>
      <c r="G1657" s="150"/>
      <c r="L1657" s="151"/>
      <c r="N1657" s="151"/>
      <c r="O1657" s="152"/>
    </row>
    <row r="1659" spans="2:15">
      <c r="B1659" s="148"/>
      <c r="C1659" s="149"/>
      <c r="D1659" s="150"/>
      <c r="E1659" s="150"/>
      <c r="F1659" s="149"/>
      <c r="G1659" s="150"/>
      <c r="I1659" s="155"/>
      <c r="L1659" s="151"/>
      <c r="N1659" s="151"/>
      <c r="O1659" s="152"/>
    </row>
    <row r="1661" spans="2:15">
      <c r="B1661" s="148"/>
      <c r="C1661" s="149"/>
      <c r="D1661" s="150"/>
      <c r="E1661" s="150"/>
      <c r="F1661" s="149"/>
      <c r="G1661" s="150"/>
      <c r="L1661" s="151"/>
      <c r="N1661" s="151"/>
      <c r="O1661" s="152"/>
    </row>
    <row r="1663" spans="2:15">
      <c r="B1663" s="148"/>
      <c r="C1663" s="149"/>
      <c r="D1663" s="150"/>
      <c r="E1663" s="150"/>
      <c r="F1663" s="149"/>
      <c r="G1663" s="150"/>
      <c r="I1663" s="155"/>
      <c r="L1663" s="151"/>
      <c r="N1663" s="151"/>
      <c r="O1663" s="152"/>
    </row>
    <row r="1665" spans="2:15">
      <c r="B1665" s="148"/>
      <c r="C1665" s="149"/>
      <c r="D1665" s="150"/>
      <c r="E1665" s="150"/>
      <c r="F1665" s="149"/>
      <c r="G1665" s="150"/>
      <c r="I1665" s="155"/>
      <c r="J1665" s="151"/>
      <c r="M1665" s="151"/>
      <c r="O1665" s="152"/>
    </row>
    <row r="1667" spans="2:15">
      <c r="B1667" s="148"/>
      <c r="C1667" s="149"/>
      <c r="D1667" s="150"/>
      <c r="E1667" s="150"/>
      <c r="F1667" s="149"/>
      <c r="G1667" s="150"/>
      <c r="J1667" s="151"/>
      <c r="M1667" s="151"/>
      <c r="O1667" s="152"/>
    </row>
    <row r="1669" spans="2:15">
      <c r="B1669" s="148"/>
      <c r="C1669" s="149"/>
      <c r="D1669" s="150"/>
      <c r="E1669" s="150"/>
      <c r="F1669" s="149"/>
      <c r="G1669" s="150"/>
      <c r="L1669" s="151"/>
      <c r="N1669" s="151"/>
      <c r="O1669" s="152"/>
    </row>
    <row r="1671" spans="2:15">
      <c r="B1671" s="148"/>
      <c r="C1671" s="149"/>
      <c r="D1671" s="150"/>
      <c r="E1671" s="150"/>
      <c r="F1671" s="149"/>
      <c r="G1671" s="150"/>
      <c r="I1671" s="155"/>
      <c r="L1671" s="151"/>
      <c r="N1671" s="151"/>
      <c r="O1671" s="152"/>
    </row>
    <row r="1673" spans="2:15">
      <c r="B1673" s="148"/>
      <c r="C1673" s="149"/>
      <c r="D1673" s="150"/>
      <c r="E1673" s="150"/>
      <c r="F1673" s="149"/>
      <c r="G1673" s="150"/>
      <c r="I1673" s="155"/>
      <c r="L1673" s="151"/>
      <c r="N1673" s="151"/>
      <c r="O1673" s="152"/>
    </row>
    <row r="1675" spans="2:15">
      <c r="B1675" s="148"/>
      <c r="C1675" s="149"/>
      <c r="D1675" s="150"/>
      <c r="E1675" s="150"/>
      <c r="F1675" s="149"/>
      <c r="G1675" s="150"/>
      <c r="I1675" s="155"/>
      <c r="L1675" s="151"/>
      <c r="N1675" s="151"/>
      <c r="O1675" s="152"/>
    </row>
    <row r="1677" spans="2:15">
      <c r="B1677" s="148"/>
      <c r="C1677" s="149"/>
      <c r="D1677" s="150"/>
      <c r="E1677" s="150"/>
      <c r="F1677" s="149"/>
      <c r="G1677" s="150"/>
      <c r="L1677" s="151"/>
      <c r="N1677" s="151"/>
      <c r="O1677" s="152"/>
    </row>
    <row r="1679" spans="2:15">
      <c r="B1679" s="148"/>
      <c r="C1679" s="149"/>
      <c r="D1679" s="150"/>
      <c r="E1679" s="150"/>
      <c r="F1679" s="149"/>
      <c r="G1679" s="150"/>
      <c r="I1679" s="155"/>
      <c r="L1679" s="151"/>
      <c r="N1679" s="151"/>
      <c r="O1679" s="152"/>
    </row>
    <row r="1681" spans="2:15">
      <c r="B1681" s="148"/>
      <c r="C1681" s="149"/>
      <c r="D1681" s="150"/>
      <c r="E1681" s="150"/>
      <c r="F1681" s="149"/>
      <c r="G1681" s="150"/>
      <c r="I1681" s="155"/>
      <c r="L1681" s="151"/>
      <c r="N1681" s="151"/>
      <c r="O1681" s="152"/>
    </row>
    <row r="1683" spans="2:15">
      <c r="B1683" s="148"/>
      <c r="C1683" s="149"/>
      <c r="D1683" s="150"/>
      <c r="E1683" s="150"/>
      <c r="F1683" s="149"/>
      <c r="G1683" s="150"/>
      <c r="L1683" s="151"/>
      <c r="N1683" s="151"/>
      <c r="O1683" s="152"/>
    </row>
    <row r="1685" spans="2:15">
      <c r="B1685" s="148"/>
      <c r="C1685" s="149"/>
      <c r="D1685" s="150"/>
      <c r="E1685" s="150"/>
      <c r="F1685" s="149"/>
      <c r="G1685" s="150"/>
      <c r="I1685" s="155"/>
      <c r="J1685" s="151"/>
      <c r="M1685" s="151"/>
      <c r="O1685" s="152"/>
    </row>
    <row r="1687" spans="2:15">
      <c r="B1687" s="148"/>
      <c r="C1687" s="149"/>
      <c r="D1687" s="150"/>
      <c r="E1687" s="150"/>
      <c r="F1687" s="149"/>
      <c r="G1687" s="150"/>
      <c r="I1687" s="155"/>
      <c r="L1687" s="151"/>
      <c r="N1687" s="151"/>
      <c r="O1687" s="152"/>
    </row>
    <row r="1689" spans="2:15">
      <c r="B1689" s="148"/>
      <c r="C1689" s="149"/>
      <c r="D1689" s="150"/>
      <c r="E1689" s="150"/>
      <c r="F1689" s="149"/>
      <c r="G1689" s="150"/>
      <c r="L1689" s="151"/>
      <c r="N1689" s="151"/>
      <c r="O1689" s="152"/>
    </row>
    <row r="1691" spans="2:15">
      <c r="B1691" s="148"/>
      <c r="C1691" s="149"/>
      <c r="D1691" s="150"/>
      <c r="E1691" s="150"/>
      <c r="F1691" s="149"/>
      <c r="G1691" s="150"/>
      <c r="J1691" s="151"/>
      <c r="M1691" s="151"/>
      <c r="O1691" s="152"/>
    </row>
    <row r="1693" spans="2:15">
      <c r="B1693" s="148"/>
      <c r="C1693" s="149"/>
      <c r="D1693" s="150"/>
      <c r="E1693" s="150"/>
      <c r="F1693" s="149"/>
      <c r="G1693" s="150"/>
      <c r="I1693" s="155"/>
      <c r="L1693" s="151"/>
      <c r="N1693" s="151"/>
      <c r="O1693" s="152"/>
    </row>
    <row r="1695" spans="2:15">
      <c r="B1695" s="148"/>
      <c r="C1695" s="149"/>
      <c r="D1695" s="150"/>
      <c r="E1695" s="150"/>
      <c r="F1695" s="149"/>
      <c r="G1695" s="150"/>
      <c r="L1695" s="151"/>
      <c r="N1695" s="151"/>
      <c r="O1695" s="152"/>
    </row>
    <row r="1697" spans="2:15">
      <c r="B1697" s="148"/>
      <c r="C1697" s="149"/>
      <c r="D1697" s="150"/>
      <c r="E1697" s="150"/>
      <c r="F1697" s="149"/>
      <c r="G1697" s="150"/>
      <c r="I1697" s="155"/>
      <c r="J1697" s="151"/>
      <c r="M1697" s="151"/>
      <c r="O1697" s="152"/>
    </row>
    <row r="1699" spans="2:15">
      <c r="B1699" s="148"/>
      <c r="C1699" s="149"/>
      <c r="D1699" s="150"/>
      <c r="E1699" s="150"/>
      <c r="F1699" s="149"/>
      <c r="G1699" s="150"/>
      <c r="I1699" s="155"/>
      <c r="L1699" s="151"/>
      <c r="N1699" s="151"/>
      <c r="O1699" s="152"/>
    </row>
    <row r="1701" spans="2:15">
      <c r="B1701" s="148"/>
      <c r="C1701" s="149"/>
      <c r="D1701" s="150"/>
      <c r="E1701" s="150"/>
      <c r="F1701" s="149"/>
      <c r="G1701" s="150"/>
      <c r="I1701" s="155"/>
      <c r="L1701" s="151"/>
      <c r="N1701" s="151"/>
      <c r="O1701" s="152"/>
    </row>
    <row r="1703" spans="2:15">
      <c r="B1703" s="148"/>
      <c r="C1703" s="149"/>
      <c r="D1703" s="150"/>
      <c r="E1703" s="150"/>
      <c r="F1703" s="149"/>
      <c r="G1703" s="150"/>
      <c r="I1703" s="155"/>
      <c r="J1703" s="151"/>
      <c r="M1703" s="151"/>
      <c r="O1703" s="152"/>
    </row>
    <row r="1705" spans="2:15">
      <c r="B1705" s="148"/>
      <c r="C1705" s="149"/>
      <c r="D1705" s="150"/>
      <c r="E1705" s="150"/>
      <c r="F1705" s="149"/>
      <c r="G1705" s="150"/>
      <c r="I1705" s="155"/>
      <c r="L1705" s="151"/>
      <c r="N1705" s="151"/>
      <c r="O1705" s="152"/>
    </row>
    <row r="1707" spans="2:15">
      <c r="B1707" s="148"/>
      <c r="C1707" s="149"/>
      <c r="D1707" s="150"/>
      <c r="E1707" s="150"/>
      <c r="F1707" s="149"/>
      <c r="G1707" s="150"/>
      <c r="I1707" s="155"/>
      <c r="J1707" s="151"/>
      <c r="M1707" s="151"/>
      <c r="O1707" s="152"/>
    </row>
    <row r="1709" spans="2:15">
      <c r="B1709" s="148"/>
      <c r="C1709" s="149"/>
      <c r="D1709" s="150"/>
      <c r="E1709" s="150"/>
      <c r="F1709" s="149"/>
      <c r="G1709" s="150"/>
      <c r="L1709" s="151"/>
      <c r="O1709" s="152"/>
    </row>
    <row r="1711" spans="2:15">
      <c r="B1711" s="148"/>
      <c r="C1711" s="149"/>
      <c r="D1711" s="150"/>
      <c r="E1711" s="150"/>
      <c r="F1711" s="149"/>
      <c r="G1711" s="150"/>
      <c r="I1711" s="155"/>
      <c r="L1711" s="151"/>
      <c r="N1711" s="151"/>
      <c r="O1711" s="152"/>
    </row>
    <row r="1713" spans="2:15">
      <c r="B1713" s="148"/>
      <c r="C1713" s="149"/>
      <c r="D1713" s="150"/>
      <c r="E1713" s="150"/>
      <c r="F1713" s="149"/>
      <c r="G1713" s="150"/>
      <c r="I1713" s="155"/>
      <c r="L1713" s="151"/>
      <c r="N1713" s="151"/>
      <c r="O1713" s="152"/>
    </row>
    <row r="1715" spans="2:15">
      <c r="B1715" s="148"/>
      <c r="C1715" s="149"/>
      <c r="D1715" s="150"/>
      <c r="E1715" s="150"/>
      <c r="F1715" s="149"/>
      <c r="G1715" s="150"/>
      <c r="I1715" s="155"/>
      <c r="J1715" s="151"/>
      <c r="M1715" s="151"/>
      <c r="O1715" s="152"/>
    </row>
    <row r="1717" spans="2:15">
      <c r="B1717" s="148"/>
      <c r="C1717" s="149"/>
      <c r="D1717" s="150"/>
      <c r="E1717" s="150"/>
      <c r="F1717" s="149"/>
      <c r="G1717" s="150"/>
      <c r="I1717" s="155"/>
      <c r="J1717" s="151"/>
      <c r="M1717" s="151"/>
      <c r="O1717" s="152"/>
    </row>
    <row r="1719" spans="2:15">
      <c r="B1719" s="148"/>
      <c r="C1719" s="149"/>
      <c r="D1719" s="150"/>
      <c r="E1719" s="150"/>
      <c r="F1719" s="149"/>
      <c r="G1719" s="150"/>
      <c r="L1719" s="151"/>
      <c r="N1719" s="151"/>
      <c r="O1719" s="152"/>
    </row>
    <row r="1721" spans="2:15">
      <c r="B1721" s="148"/>
      <c r="C1721" s="149"/>
      <c r="D1721" s="150"/>
      <c r="E1721" s="150"/>
      <c r="F1721" s="149"/>
      <c r="G1721" s="150"/>
      <c r="L1721" s="151"/>
      <c r="O1721" s="152"/>
    </row>
    <row r="1724" spans="2:15">
      <c r="I1724" s="154"/>
      <c r="J1724" s="151"/>
      <c r="L1724" s="151"/>
      <c r="M1724" s="151"/>
      <c r="N1724" s="151"/>
    </row>
    <row r="1726" spans="2:15">
      <c r="I1726" s="154"/>
      <c r="J1726" s="151"/>
      <c r="L1726" s="151"/>
      <c r="M1726" s="151"/>
      <c r="N1726" s="151"/>
    </row>
    <row r="1727" spans="2:15">
      <c r="I1727" s="154"/>
      <c r="J1727" s="151"/>
      <c r="M1727" s="151"/>
    </row>
    <row r="1731" spans="1:15">
      <c r="A1731" s="146"/>
      <c r="D1731" s="146"/>
      <c r="F1731" s="146"/>
    </row>
    <row r="1733" spans="1:15">
      <c r="F1733" s="147"/>
    </row>
    <row r="1734" spans="1:15">
      <c r="B1734" s="148"/>
      <c r="C1734" s="149"/>
      <c r="D1734" s="150"/>
      <c r="E1734" s="150"/>
      <c r="F1734" s="149"/>
      <c r="G1734" s="150"/>
      <c r="J1734" s="151"/>
      <c r="M1734" s="151"/>
      <c r="O1734" s="152"/>
    </row>
    <row r="1736" spans="1:15">
      <c r="B1736" s="148"/>
      <c r="C1736" s="149"/>
      <c r="D1736" s="150"/>
      <c r="E1736" s="150"/>
      <c r="F1736" s="149"/>
      <c r="G1736" s="150"/>
      <c r="I1736" s="155"/>
      <c r="L1736" s="151"/>
      <c r="N1736" s="151"/>
      <c r="O1736" s="152"/>
    </row>
    <row r="1738" spans="1:15">
      <c r="B1738" s="148"/>
      <c r="C1738" s="149"/>
      <c r="D1738" s="150"/>
      <c r="E1738" s="150"/>
      <c r="F1738" s="149"/>
      <c r="G1738" s="150"/>
      <c r="I1738" s="155"/>
      <c r="L1738" s="151"/>
      <c r="N1738" s="151"/>
      <c r="O1738" s="152"/>
    </row>
    <row r="1740" spans="1:15">
      <c r="B1740" s="148"/>
      <c r="C1740" s="149"/>
      <c r="D1740" s="150"/>
      <c r="E1740" s="150"/>
      <c r="F1740" s="149"/>
      <c r="G1740" s="150"/>
      <c r="I1740" s="155"/>
      <c r="L1740" s="151"/>
      <c r="N1740" s="151"/>
      <c r="O1740" s="152"/>
    </row>
    <row r="1742" spans="1:15">
      <c r="B1742" s="148"/>
      <c r="C1742" s="149"/>
      <c r="D1742" s="150"/>
      <c r="E1742" s="150"/>
      <c r="F1742" s="149"/>
      <c r="L1742" s="151"/>
      <c r="O1742" s="152"/>
    </row>
    <row r="1744" spans="1:15">
      <c r="B1744" s="148"/>
      <c r="C1744" s="149"/>
      <c r="D1744" s="150"/>
      <c r="E1744" s="150"/>
      <c r="F1744" s="149"/>
      <c r="G1744" s="150"/>
      <c r="I1744" s="155"/>
      <c r="J1744" s="151"/>
      <c r="M1744" s="151"/>
      <c r="O1744" s="152"/>
    </row>
    <row r="1746" spans="2:15">
      <c r="B1746" s="148"/>
      <c r="C1746" s="149"/>
      <c r="D1746" s="150"/>
      <c r="E1746" s="150"/>
      <c r="F1746" s="149"/>
      <c r="G1746" s="150"/>
      <c r="I1746" s="155"/>
      <c r="L1746" s="151"/>
      <c r="N1746" s="151"/>
      <c r="O1746" s="152"/>
    </row>
    <row r="1748" spans="2:15">
      <c r="B1748" s="148"/>
      <c r="C1748" s="149"/>
      <c r="D1748" s="150"/>
      <c r="E1748" s="150"/>
      <c r="F1748" s="149"/>
      <c r="G1748" s="150"/>
      <c r="I1748" s="155"/>
      <c r="L1748" s="151"/>
      <c r="N1748" s="151"/>
      <c r="O1748" s="152"/>
    </row>
    <row r="1750" spans="2:15">
      <c r="B1750" s="148"/>
      <c r="C1750" s="149"/>
      <c r="D1750" s="150"/>
      <c r="E1750" s="150"/>
      <c r="F1750" s="149"/>
      <c r="G1750" s="150"/>
      <c r="I1750" s="155"/>
      <c r="L1750" s="151"/>
      <c r="N1750" s="151"/>
      <c r="O1750" s="152"/>
    </row>
    <row r="1752" spans="2:15">
      <c r="B1752" s="148"/>
      <c r="C1752" s="149"/>
      <c r="D1752" s="150"/>
      <c r="E1752" s="150"/>
      <c r="F1752" s="149"/>
      <c r="G1752" s="150"/>
      <c r="I1752" s="155"/>
      <c r="L1752" s="151"/>
      <c r="N1752" s="151"/>
      <c r="O1752" s="152"/>
    </row>
    <row r="1754" spans="2:15">
      <c r="B1754" s="148"/>
      <c r="C1754" s="149"/>
      <c r="D1754" s="150"/>
      <c r="E1754" s="150"/>
      <c r="F1754" s="149"/>
      <c r="G1754" s="150"/>
      <c r="I1754" s="155"/>
      <c r="L1754" s="151"/>
      <c r="N1754" s="151"/>
      <c r="O1754" s="152"/>
    </row>
    <row r="1756" spans="2:15">
      <c r="B1756" s="148"/>
      <c r="C1756" s="149"/>
      <c r="D1756" s="150"/>
      <c r="E1756" s="150"/>
      <c r="F1756" s="149"/>
      <c r="G1756" s="150"/>
      <c r="I1756" s="155"/>
      <c r="L1756" s="151"/>
      <c r="N1756" s="151"/>
      <c r="O1756" s="152"/>
    </row>
    <row r="1758" spans="2:15">
      <c r="B1758" s="148"/>
      <c r="C1758" s="149"/>
      <c r="D1758" s="150"/>
      <c r="E1758" s="150"/>
      <c r="F1758" s="149"/>
      <c r="G1758" s="150"/>
      <c r="I1758" s="155"/>
      <c r="L1758" s="151"/>
      <c r="N1758" s="151"/>
      <c r="O1758" s="152"/>
    </row>
    <row r="1760" spans="2:15">
      <c r="B1760" s="148"/>
      <c r="C1760" s="149"/>
      <c r="D1760" s="150"/>
      <c r="E1760" s="150"/>
      <c r="F1760" s="149"/>
      <c r="G1760" s="150"/>
      <c r="I1760" s="155"/>
      <c r="L1760" s="151"/>
      <c r="N1760" s="151"/>
      <c r="O1760" s="152"/>
    </row>
    <row r="1762" spans="2:15">
      <c r="B1762" s="148"/>
      <c r="C1762" s="149"/>
      <c r="D1762" s="150"/>
      <c r="E1762" s="150"/>
      <c r="F1762" s="149"/>
      <c r="G1762" s="150"/>
      <c r="I1762" s="155"/>
      <c r="L1762" s="151"/>
      <c r="N1762" s="151"/>
      <c r="O1762" s="152"/>
    </row>
    <row r="1764" spans="2:15">
      <c r="B1764" s="148"/>
      <c r="C1764" s="149"/>
      <c r="D1764" s="150"/>
      <c r="E1764" s="150"/>
      <c r="F1764" s="149"/>
      <c r="G1764" s="150"/>
      <c r="I1764" s="155"/>
      <c r="J1764" s="151"/>
      <c r="M1764" s="151"/>
      <c r="O1764" s="152"/>
    </row>
    <row r="1766" spans="2:15">
      <c r="B1766" s="148"/>
      <c r="C1766" s="149"/>
      <c r="D1766" s="150"/>
      <c r="E1766" s="150"/>
      <c r="F1766" s="149"/>
      <c r="G1766" s="150"/>
      <c r="I1766" s="155"/>
      <c r="J1766" s="151"/>
      <c r="M1766" s="151"/>
      <c r="O1766" s="152"/>
    </row>
    <row r="1768" spans="2:15">
      <c r="B1768" s="148"/>
      <c r="C1768" s="149"/>
      <c r="D1768" s="150"/>
      <c r="E1768" s="150"/>
      <c r="F1768" s="149"/>
      <c r="G1768" s="150"/>
      <c r="I1768" s="155"/>
      <c r="J1768" s="151"/>
      <c r="M1768" s="151"/>
      <c r="O1768" s="152"/>
    </row>
    <row r="1770" spans="2:15">
      <c r="B1770" s="148"/>
      <c r="C1770" s="149"/>
      <c r="D1770" s="150"/>
      <c r="E1770" s="150"/>
      <c r="F1770" s="149"/>
      <c r="G1770" s="150"/>
      <c r="I1770" s="155"/>
      <c r="J1770" s="151"/>
      <c r="M1770" s="151"/>
      <c r="O1770" s="152"/>
    </row>
    <row r="1772" spans="2:15">
      <c r="B1772" s="148"/>
      <c r="C1772" s="149"/>
      <c r="D1772" s="150"/>
      <c r="E1772" s="150"/>
      <c r="F1772" s="149"/>
      <c r="G1772" s="150"/>
      <c r="I1772" s="155"/>
      <c r="L1772" s="151"/>
      <c r="N1772" s="151"/>
      <c r="O1772" s="152"/>
    </row>
    <row r="1774" spans="2:15">
      <c r="B1774" s="148"/>
      <c r="C1774" s="149"/>
      <c r="D1774" s="150"/>
      <c r="E1774" s="150"/>
      <c r="F1774" s="149"/>
      <c r="G1774" s="150"/>
      <c r="I1774" s="155"/>
      <c r="L1774" s="151"/>
      <c r="N1774" s="151"/>
      <c r="O1774" s="152"/>
    </row>
    <row r="1776" spans="2:15">
      <c r="B1776" s="148"/>
      <c r="C1776" s="149"/>
      <c r="D1776" s="150"/>
      <c r="E1776" s="150"/>
      <c r="F1776" s="149"/>
      <c r="G1776" s="150"/>
      <c r="I1776" s="155"/>
      <c r="L1776" s="151"/>
      <c r="N1776" s="151"/>
      <c r="O1776" s="152"/>
    </row>
    <row r="1778" spans="2:15">
      <c r="B1778" s="148"/>
      <c r="C1778" s="149"/>
      <c r="D1778" s="150"/>
      <c r="E1778" s="150"/>
      <c r="F1778" s="149"/>
      <c r="G1778" s="150"/>
      <c r="I1778" s="155"/>
      <c r="J1778" s="151"/>
      <c r="M1778" s="151"/>
      <c r="O1778" s="152"/>
    </row>
    <row r="1780" spans="2:15">
      <c r="B1780" s="148"/>
      <c r="C1780" s="149"/>
      <c r="D1780" s="150"/>
      <c r="E1780" s="150"/>
      <c r="F1780" s="149"/>
      <c r="G1780" s="150"/>
      <c r="I1780" s="155"/>
      <c r="J1780" s="151"/>
      <c r="M1780" s="151"/>
      <c r="O1780" s="152"/>
    </row>
    <row r="1782" spans="2:15">
      <c r="B1782" s="148"/>
      <c r="C1782" s="149"/>
      <c r="D1782" s="150"/>
      <c r="E1782" s="150"/>
      <c r="F1782" s="149"/>
      <c r="G1782" s="150"/>
      <c r="I1782" s="155"/>
      <c r="L1782" s="151"/>
      <c r="N1782" s="151"/>
      <c r="O1782" s="152"/>
    </row>
    <row r="1784" spans="2:15">
      <c r="B1784" s="148"/>
      <c r="C1784" s="149"/>
      <c r="D1784" s="150"/>
      <c r="E1784" s="150"/>
      <c r="F1784" s="149"/>
      <c r="G1784" s="150"/>
      <c r="I1784" s="155"/>
      <c r="L1784" s="151"/>
      <c r="N1784" s="151"/>
      <c r="O1784" s="152"/>
    </row>
    <row r="1786" spans="2:15">
      <c r="B1786" s="148"/>
      <c r="C1786" s="149"/>
      <c r="D1786" s="150"/>
      <c r="E1786" s="150"/>
      <c r="F1786" s="149"/>
      <c r="G1786" s="150"/>
      <c r="I1786" s="155"/>
      <c r="L1786" s="151"/>
      <c r="N1786" s="151"/>
      <c r="O1786" s="152"/>
    </row>
    <row r="1788" spans="2:15">
      <c r="B1788" s="148"/>
      <c r="C1788" s="149"/>
      <c r="D1788" s="150"/>
      <c r="E1788" s="150"/>
      <c r="F1788" s="149"/>
      <c r="G1788" s="150"/>
      <c r="I1788" s="155"/>
      <c r="L1788" s="151"/>
      <c r="N1788" s="151"/>
      <c r="O1788" s="152"/>
    </row>
    <row r="1790" spans="2:15">
      <c r="B1790" s="148"/>
      <c r="C1790" s="149"/>
      <c r="D1790" s="150"/>
      <c r="E1790" s="150"/>
      <c r="F1790" s="149"/>
      <c r="G1790" s="150"/>
      <c r="I1790" s="155"/>
      <c r="L1790" s="151"/>
      <c r="N1790" s="151"/>
      <c r="O1790" s="152"/>
    </row>
    <row r="1792" spans="2:15">
      <c r="B1792" s="148"/>
      <c r="C1792" s="149"/>
      <c r="D1792" s="150"/>
      <c r="E1792" s="150"/>
      <c r="F1792" s="149"/>
      <c r="G1792" s="150"/>
      <c r="I1792" s="155"/>
      <c r="J1792" s="151"/>
      <c r="M1792" s="151"/>
      <c r="O1792" s="152"/>
    </row>
    <row r="1794" spans="2:15">
      <c r="B1794" s="148"/>
      <c r="C1794" s="149"/>
      <c r="D1794" s="150"/>
      <c r="E1794" s="150"/>
      <c r="F1794" s="149"/>
      <c r="G1794" s="150"/>
      <c r="I1794" s="155"/>
      <c r="L1794" s="151"/>
      <c r="N1794" s="151"/>
      <c r="O1794" s="152"/>
    </row>
    <row r="1796" spans="2:15">
      <c r="B1796" s="148"/>
      <c r="C1796" s="149"/>
      <c r="D1796" s="150"/>
      <c r="E1796" s="150"/>
      <c r="F1796" s="149"/>
      <c r="G1796" s="150"/>
      <c r="I1796" s="155"/>
      <c r="L1796" s="151"/>
      <c r="N1796" s="151"/>
      <c r="O1796" s="152"/>
    </row>
    <row r="1798" spans="2:15">
      <c r="B1798" s="148"/>
      <c r="C1798" s="149"/>
      <c r="D1798" s="150"/>
      <c r="E1798" s="150"/>
      <c r="F1798" s="149"/>
      <c r="G1798" s="150"/>
      <c r="I1798" s="155"/>
      <c r="L1798" s="151"/>
      <c r="N1798" s="151"/>
      <c r="O1798" s="152"/>
    </row>
    <row r="1800" spans="2:15">
      <c r="B1800" s="148"/>
      <c r="C1800" s="149"/>
      <c r="D1800" s="150"/>
      <c r="E1800" s="150"/>
      <c r="F1800" s="149"/>
      <c r="G1800" s="150"/>
      <c r="I1800" s="155"/>
      <c r="L1800" s="151"/>
      <c r="N1800" s="151"/>
      <c r="O1800" s="152"/>
    </row>
    <row r="1802" spans="2:15">
      <c r="B1802" s="148"/>
      <c r="C1802" s="149"/>
      <c r="D1802" s="150"/>
      <c r="E1802" s="150"/>
      <c r="F1802" s="149"/>
      <c r="G1802" s="150"/>
      <c r="I1802" s="155"/>
      <c r="J1802" s="151"/>
      <c r="M1802" s="151"/>
      <c r="O1802" s="152"/>
    </row>
    <row r="1804" spans="2:15">
      <c r="B1804" s="148"/>
      <c r="C1804" s="149"/>
      <c r="D1804" s="150"/>
      <c r="E1804" s="150"/>
      <c r="F1804" s="149"/>
      <c r="G1804" s="150"/>
      <c r="I1804" s="155"/>
      <c r="J1804" s="151"/>
      <c r="M1804" s="151"/>
      <c r="O1804" s="152"/>
    </row>
    <row r="1806" spans="2:15">
      <c r="B1806" s="148"/>
      <c r="C1806" s="149"/>
      <c r="D1806" s="150"/>
      <c r="E1806" s="150"/>
      <c r="F1806" s="149"/>
      <c r="G1806" s="150"/>
      <c r="I1806" s="155"/>
      <c r="L1806" s="151"/>
      <c r="N1806" s="151"/>
      <c r="O1806" s="152"/>
    </row>
    <row r="1808" spans="2:15">
      <c r="B1808" s="148"/>
      <c r="C1808" s="149"/>
      <c r="D1808" s="150"/>
      <c r="E1808" s="150"/>
      <c r="F1808" s="149"/>
      <c r="G1808" s="150"/>
      <c r="I1808" s="155"/>
      <c r="L1808" s="151"/>
      <c r="N1808" s="151"/>
      <c r="O1808" s="152"/>
    </row>
    <row r="1810" spans="2:15">
      <c r="B1810" s="148"/>
      <c r="C1810" s="149"/>
      <c r="D1810" s="150"/>
      <c r="E1810" s="150"/>
      <c r="F1810" s="149"/>
      <c r="G1810" s="150"/>
      <c r="I1810" s="155"/>
      <c r="L1810" s="151"/>
      <c r="N1810" s="151"/>
      <c r="O1810" s="152"/>
    </row>
    <row r="1812" spans="2:15">
      <c r="B1812" s="148"/>
      <c r="C1812" s="149"/>
      <c r="D1812" s="150"/>
      <c r="E1812" s="150"/>
      <c r="F1812" s="149"/>
      <c r="G1812" s="150"/>
      <c r="I1812" s="155"/>
      <c r="L1812" s="151"/>
      <c r="N1812" s="151"/>
      <c r="O1812" s="152"/>
    </row>
    <row r="1814" spans="2:15">
      <c r="B1814" s="148"/>
      <c r="C1814" s="149"/>
      <c r="D1814" s="150"/>
      <c r="E1814" s="150"/>
      <c r="F1814" s="149"/>
      <c r="G1814" s="150"/>
      <c r="I1814" s="155"/>
      <c r="L1814" s="151"/>
      <c r="N1814" s="151"/>
      <c r="O1814" s="152"/>
    </row>
    <row r="1816" spans="2:15">
      <c r="B1816" s="148"/>
      <c r="C1816" s="149"/>
      <c r="D1816" s="150"/>
      <c r="E1816" s="150"/>
      <c r="F1816" s="149"/>
      <c r="G1816" s="150"/>
      <c r="I1816" s="155"/>
      <c r="L1816" s="151"/>
      <c r="N1816" s="151"/>
      <c r="O1816" s="152"/>
    </row>
    <row r="1818" spans="2:15">
      <c r="B1818" s="148"/>
      <c r="C1818" s="149"/>
      <c r="D1818" s="150"/>
      <c r="E1818" s="150"/>
      <c r="F1818" s="149"/>
      <c r="G1818" s="150"/>
      <c r="I1818" s="155"/>
      <c r="L1818" s="151"/>
      <c r="N1818" s="151"/>
      <c r="O1818" s="152"/>
    </row>
    <row r="1820" spans="2:15">
      <c r="B1820" s="148"/>
      <c r="C1820" s="149"/>
      <c r="D1820" s="150"/>
      <c r="E1820" s="150"/>
      <c r="F1820" s="149"/>
      <c r="G1820" s="150"/>
      <c r="I1820" s="155"/>
      <c r="J1820" s="151"/>
      <c r="M1820" s="151"/>
      <c r="O1820" s="152"/>
    </row>
    <row r="1822" spans="2:15">
      <c r="B1822" s="148"/>
      <c r="C1822" s="149"/>
      <c r="D1822" s="150"/>
      <c r="E1822" s="150"/>
      <c r="F1822" s="149"/>
      <c r="G1822" s="150"/>
      <c r="I1822" s="155"/>
      <c r="J1822" s="151"/>
      <c r="M1822" s="151"/>
      <c r="O1822" s="152"/>
    </row>
    <row r="1824" spans="2:15">
      <c r="B1824" s="148"/>
      <c r="C1824" s="149"/>
      <c r="D1824" s="150"/>
      <c r="E1824" s="150"/>
      <c r="F1824" s="149"/>
      <c r="G1824" s="150"/>
      <c r="I1824" s="155"/>
      <c r="J1824" s="151"/>
      <c r="M1824" s="151"/>
      <c r="O1824" s="152"/>
    </row>
    <row r="1826" spans="2:15">
      <c r="B1826" s="148"/>
      <c r="C1826" s="149"/>
      <c r="D1826" s="150"/>
      <c r="E1826" s="150"/>
      <c r="F1826" s="149"/>
      <c r="G1826" s="150"/>
      <c r="I1826" s="155"/>
      <c r="L1826" s="151"/>
      <c r="N1826" s="151"/>
      <c r="O1826" s="152"/>
    </row>
    <row r="1828" spans="2:15">
      <c r="B1828" s="148"/>
      <c r="C1828" s="149"/>
      <c r="D1828" s="150"/>
      <c r="E1828" s="150"/>
      <c r="F1828" s="149"/>
      <c r="G1828" s="150"/>
      <c r="I1828" s="155"/>
      <c r="L1828" s="151"/>
      <c r="N1828" s="151"/>
      <c r="O1828" s="152"/>
    </row>
    <row r="1830" spans="2:15">
      <c r="B1830" s="148"/>
      <c r="C1830" s="149"/>
      <c r="D1830" s="150"/>
      <c r="E1830" s="150"/>
      <c r="F1830" s="149"/>
      <c r="G1830" s="150"/>
      <c r="L1830" s="151"/>
      <c r="O1830" s="152"/>
    </row>
    <row r="1832" spans="2:15">
      <c r="B1832" s="148"/>
      <c r="C1832" s="149"/>
      <c r="D1832" s="150"/>
      <c r="E1832" s="150"/>
      <c r="F1832" s="149"/>
      <c r="G1832" s="150"/>
      <c r="L1832" s="151"/>
      <c r="N1832" s="151"/>
      <c r="O1832" s="152"/>
    </row>
    <row r="1834" spans="2:15">
      <c r="B1834" s="148"/>
      <c r="C1834" s="149"/>
      <c r="D1834" s="150"/>
      <c r="E1834" s="150"/>
      <c r="F1834" s="149"/>
      <c r="G1834" s="150"/>
      <c r="J1834" s="151"/>
      <c r="O1834" s="152"/>
    </row>
    <row r="1836" spans="2:15">
      <c r="B1836" s="148"/>
      <c r="C1836" s="149"/>
      <c r="D1836" s="150"/>
      <c r="E1836" s="150"/>
      <c r="F1836" s="149"/>
      <c r="G1836" s="150"/>
      <c r="J1836" s="151"/>
      <c r="O1836" s="152"/>
    </row>
    <row r="1839" spans="2:15">
      <c r="I1839" s="154"/>
      <c r="J1839" s="151"/>
      <c r="L1839" s="151"/>
      <c r="M1839" s="151"/>
      <c r="N1839" s="151"/>
    </row>
    <row r="1841" spans="1:15">
      <c r="I1841" s="154"/>
      <c r="J1841" s="151"/>
      <c r="L1841" s="151"/>
      <c r="M1841" s="151"/>
      <c r="N1841" s="151"/>
    </row>
    <row r="1842" spans="1:15">
      <c r="I1842" s="154"/>
      <c r="J1842" s="151"/>
      <c r="M1842" s="151"/>
    </row>
    <row r="1846" spans="1:15">
      <c r="A1846" s="146"/>
      <c r="D1846" s="146"/>
      <c r="F1846" s="146"/>
    </row>
    <row r="1848" spans="1:15">
      <c r="F1848" s="147"/>
    </row>
    <row r="1849" spans="1:15">
      <c r="B1849" s="148"/>
      <c r="C1849" s="149"/>
      <c r="D1849" s="150"/>
      <c r="E1849" s="150"/>
      <c r="F1849" s="149"/>
      <c r="G1849" s="150"/>
      <c r="J1849" s="151"/>
      <c r="M1849" s="151"/>
      <c r="O1849" s="152"/>
    </row>
    <row r="1851" spans="1:15">
      <c r="B1851" s="148"/>
      <c r="C1851" s="149"/>
      <c r="D1851" s="150"/>
      <c r="E1851" s="150"/>
      <c r="F1851" s="149"/>
      <c r="G1851" s="150"/>
      <c r="J1851" s="151"/>
      <c r="O1851" s="152"/>
    </row>
    <row r="1854" spans="1:15">
      <c r="I1854" s="154"/>
      <c r="J1854" s="151"/>
      <c r="M1854" s="151"/>
    </row>
    <row r="1856" spans="1:15">
      <c r="I1856" s="154"/>
      <c r="J1856" s="151"/>
      <c r="L1856" s="151"/>
      <c r="M1856" s="151"/>
    </row>
    <row r="1857" spans="1:15">
      <c r="I1857" s="154"/>
      <c r="J1857" s="151"/>
      <c r="M1857" s="151"/>
    </row>
    <row r="1861" spans="1:15">
      <c r="A1861" s="146"/>
      <c r="D1861" s="146"/>
      <c r="F1861" s="146"/>
    </row>
    <row r="1863" spans="1:15">
      <c r="F1863" s="147"/>
    </row>
    <row r="1864" spans="1:15">
      <c r="B1864" s="148"/>
      <c r="C1864" s="149"/>
      <c r="D1864" s="150"/>
      <c r="E1864" s="150"/>
      <c r="F1864" s="149"/>
      <c r="G1864" s="150"/>
      <c r="J1864" s="151"/>
      <c r="M1864" s="151"/>
      <c r="O1864" s="152"/>
    </row>
    <row r="1866" spans="1:15">
      <c r="B1866" s="148"/>
      <c r="C1866" s="149"/>
      <c r="D1866" s="150"/>
      <c r="E1866" s="150"/>
      <c r="F1866" s="149"/>
      <c r="G1866" s="150"/>
      <c r="I1866" s="155"/>
      <c r="J1866" s="151"/>
      <c r="M1866" s="151"/>
      <c r="O1866" s="152"/>
    </row>
    <row r="1868" spans="1:15">
      <c r="B1868" s="148"/>
      <c r="C1868" s="149"/>
      <c r="D1868" s="150"/>
      <c r="E1868" s="150"/>
      <c r="F1868" s="149"/>
      <c r="G1868" s="150"/>
      <c r="I1868" s="155"/>
      <c r="J1868" s="151"/>
      <c r="M1868" s="151"/>
      <c r="O1868" s="152"/>
    </row>
    <row r="1870" spans="1:15">
      <c r="B1870" s="148"/>
      <c r="C1870" s="149"/>
      <c r="D1870" s="150"/>
      <c r="E1870" s="150"/>
      <c r="F1870" s="149"/>
      <c r="G1870" s="150"/>
      <c r="I1870" s="155"/>
      <c r="J1870" s="151"/>
      <c r="M1870" s="151"/>
      <c r="O1870" s="152"/>
    </row>
    <row r="1872" spans="1:15">
      <c r="B1872" s="148"/>
      <c r="C1872" s="149"/>
      <c r="D1872" s="150"/>
      <c r="E1872" s="150"/>
      <c r="F1872" s="149"/>
      <c r="G1872" s="150"/>
      <c r="I1872" s="155"/>
      <c r="J1872" s="151"/>
      <c r="M1872" s="151"/>
      <c r="O1872" s="152"/>
    </row>
    <row r="1874" spans="2:15">
      <c r="B1874" s="148"/>
      <c r="C1874" s="149"/>
      <c r="D1874" s="150"/>
      <c r="E1874" s="150"/>
      <c r="F1874" s="149"/>
      <c r="G1874" s="150"/>
      <c r="I1874" s="155"/>
      <c r="J1874" s="151"/>
      <c r="M1874" s="151"/>
      <c r="O1874" s="152"/>
    </row>
    <row r="1876" spans="2:15">
      <c r="B1876" s="148"/>
      <c r="C1876" s="149"/>
      <c r="D1876" s="150"/>
      <c r="E1876" s="150"/>
      <c r="F1876" s="149"/>
      <c r="G1876" s="150"/>
      <c r="I1876" s="155"/>
      <c r="J1876" s="151"/>
      <c r="M1876" s="151"/>
      <c r="O1876" s="152"/>
    </row>
    <row r="1878" spans="2:15">
      <c r="B1878" s="148"/>
      <c r="C1878" s="149"/>
      <c r="D1878" s="150"/>
      <c r="E1878" s="150"/>
      <c r="F1878" s="149"/>
      <c r="G1878" s="150"/>
      <c r="J1878" s="151"/>
      <c r="M1878" s="151"/>
      <c r="O1878" s="152"/>
    </row>
    <row r="1880" spans="2:15">
      <c r="B1880" s="148"/>
      <c r="C1880" s="149"/>
      <c r="D1880" s="150"/>
      <c r="E1880" s="150"/>
      <c r="F1880" s="149"/>
      <c r="G1880" s="150"/>
      <c r="I1880" s="155"/>
      <c r="J1880" s="151"/>
      <c r="M1880" s="151"/>
      <c r="O1880" s="152"/>
    </row>
    <row r="1882" spans="2:15">
      <c r="B1882" s="148"/>
      <c r="C1882" s="149"/>
      <c r="D1882" s="150"/>
      <c r="E1882" s="150"/>
      <c r="F1882" s="149"/>
      <c r="G1882" s="150"/>
      <c r="I1882" s="155"/>
      <c r="J1882" s="151"/>
      <c r="M1882" s="151"/>
      <c r="O1882" s="152"/>
    </row>
    <row r="1884" spans="2:15">
      <c r="B1884" s="148"/>
      <c r="C1884" s="149"/>
      <c r="D1884" s="150"/>
      <c r="E1884" s="150"/>
      <c r="F1884" s="149"/>
      <c r="G1884" s="150"/>
      <c r="J1884" s="151"/>
      <c r="M1884" s="151"/>
      <c r="O1884" s="152"/>
    </row>
    <row r="1886" spans="2:15">
      <c r="B1886" s="148"/>
      <c r="C1886" s="149"/>
      <c r="D1886" s="150"/>
      <c r="E1886" s="150"/>
      <c r="F1886" s="149"/>
      <c r="G1886" s="150"/>
      <c r="I1886" s="155"/>
      <c r="L1886" s="151"/>
      <c r="N1886" s="151"/>
      <c r="O1886" s="152"/>
    </row>
    <row r="1888" spans="2:15">
      <c r="B1888" s="148"/>
      <c r="C1888" s="149"/>
      <c r="D1888" s="150"/>
      <c r="E1888" s="150"/>
      <c r="F1888" s="149"/>
      <c r="G1888" s="150"/>
      <c r="L1888" s="151"/>
      <c r="N1888" s="151"/>
      <c r="O1888" s="152"/>
    </row>
    <row r="1890" spans="2:15">
      <c r="B1890" s="148"/>
      <c r="C1890" s="149"/>
      <c r="D1890" s="150"/>
      <c r="E1890" s="150"/>
      <c r="F1890" s="149"/>
      <c r="G1890" s="150"/>
      <c r="I1890" s="155"/>
      <c r="J1890" s="151"/>
      <c r="M1890" s="151"/>
      <c r="O1890" s="152"/>
    </row>
    <row r="1892" spans="2:15">
      <c r="B1892" s="148"/>
      <c r="C1892" s="149"/>
      <c r="D1892" s="150"/>
      <c r="E1892" s="150"/>
      <c r="F1892" s="149"/>
      <c r="G1892" s="150"/>
      <c r="I1892" s="155"/>
      <c r="L1892" s="151"/>
      <c r="N1892" s="151"/>
      <c r="O1892" s="152"/>
    </row>
    <row r="1894" spans="2:15">
      <c r="B1894" s="148"/>
      <c r="C1894" s="149"/>
      <c r="D1894" s="150"/>
      <c r="E1894" s="150"/>
      <c r="F1894" s="149"/>
      <c r="G1894" s="150"/>
      <c r="I1894" s="155"/>
      <c r="L1894" s="151"/>
      <c r="N1894" s="151"/>
      <c r="O1894" s="152"/>
    </row>
    <row r="1896" spans="2:15">
      <c r="B1896" s="148"/>
      <c r="C1896" s="149"/>
      <c r="D1896" s="150"/>
      <c r="E1896" s="150"/>
      <c r="F1896" s="149"/>
      <c r="G1896" s="150"/>
      <c r="J1896" s="151"/>
      <c r="O1896" s="152"/>
    </row>
    <row r="1898" spans="2:15">
      <c r="B1898" s="148"/>
      <c r="C1898" s="149"/>
      <c r="D1898" s="150"/>
      <c r="E1898" s="150"/>
      <c r="F1898" s="149"/>
      <c r="G1898" s="150"/>
      <c r="I1898" s="155"/>
      <c r="L1898" s="151"/>
      <c r="N1898" s="151"/>
      <c r="O1898" s="152"/>
    </row>
    <row r="1900" spans="2:15">
      <c r="B1900" s="148"/>
      <c r="C1900" s="149"/>
      <c r="D1900" s="150"/>
      <c r="E1900" s="150"/>
      <c r="F1900" s="149"/>
      <c r="G1900" s="150"/>
      <c r="I1900" s="155"/>
      <c r="J1900" s="151"/>
      <c r="M1900" s="151"/>
      <c r="O1900" s="152"/>
    </row>
    <row r="1902" spans="2:15">
      <c r="B1902" s="148"/>
      <c r="C1902" s="149"/>
      <c r="D1902" s="150"/>
      <c r="E1902" s="150"/>
      <c r="F1902" s="149"/>
      <c r="G1902" s="150"/>
      <c r="J1902" s="151"/>
      <c r="O1902" s="152"/>
    </row>
    <row r="1904" spans="2:15">
      <c r="B1904" s="148"/>
      <c r="C1904" s="149"/>
      <c r="D1904" s="150"/>
      <c r="E1904" s="150"/>
      <c r="F1904" s="149"/>
      <c r="G1904" s="150"/>
      <c r="L1904" s="151"/>
      <c r="O1904" s="152"/>
    </row>
    <row r="1907" spans="1:15">
      <c r="I1907" s="154"/>
      <c r="J1907" s="151"/>
      <c r="L1907" s="151"/>
      <c r="M1907" s="151"/>
      <c r="N1907" s="151"/>
    </row>
    <row r="1909" spans="1:15">
      <c r="I1909" s="154"/>
      <c r="J1909" s="151"/>
      <c r="L1909" s="151"/>
      <c r="M1909" s="151"/>
      <c r="N1909" s="151"/>
    </row>
    <row r="1910" spans="1:15">
      <c r="I1910" s="154"/>
      <c r="J1910" s="151"/>
      <c r="M1910" s="151"/>
    </row>
    <row r="1914" spans="1:15">
      <c r="A1914" s="146"/>
      <c r="D1914" s="146"/>
      <c r="F1914" s="146"/>
    </row>
    <row r="1916" spans="1:15">
      <c r="F1916" s="147"/>
    </row>
    <row r="1917" spans="1:15">
      <c r="B1917" s="148"/>
      <c r="C1917" s="149"/>
      <c r="D1917" s="150"/>
      <c r="E1917" s="150"/>
      <c r="F1917" s="149"/>
      <c r="G1917" s="150"/>
      <c r="J1917" s="151"/>
      <c r="M1917" s="151"/>
      <c r="O1917" s="152"/>
    </row>
    <row r="1919" spans="1:15">
      <c r="B1919" s="148"/>
      <c r="C1919" s="149"/>
      <c r="D1919" s="150"/>
      <c r="E1919" s="150"/>
      <c r="F1919" s="149"/>
      <c r="G1919" s="150"/>
      <c r="I1919" s="155"/>
      <c r="J1919" s="151"/>
      <c r="M1919" s="151"/>
      <c r="O1919" s="152"/>
    </row>
    <row r="1921" spans="2:15">
      <c r="B1921" s="148"/>
      <c r="C1921" s="149"/>
      <c r="D1921" s="150"/>
      <c r="E1921" s="150"/>
      <c r="F1921" s="149"/>
      <c r="G1921" s="150"/>
      <c r="I1921" s="155"/>
      <c r="L1921" s="151"/>
      <c r="N1921" s="151"/>
      <c r="O1921" s="152"/>
    </row>
    <row r="1923" spans="2:15">
      <c r="B1923" s="148"/>
      <c r="C1923" s="149"/>
      <c r="D1923" s="150"/>
      <c r="E1923" s="150"/>
      <c r="F1923" s="149"/>
      <c r="G1923" s="150"/>
      <c r="I1923" s="155"/>
      <c r="L1923" s="151"/>
      <c r="N1923" s="151"/>
      <c r="O1923" s="152"/>
    </row>
    <row r="1925" spans="2:15">
      <c r="B1925" s="148"/>
      <c r="C1925" s="149"/>
      <c r="D1925" s="150"/>
      <c r="E1925" s="150"/>
      <c r="F1925" s="149"/>
      <c r="G1925" s="150"/>
      <c r="I1925" s="155"/>
      <c r="J1925" s="151"/>
      <c r="M1925" s="151"/>
      <c r="O1925" s="152"/>
    </row>
    <row r="1927" spans="2:15">
      <c r="B1927" s="148"/>
      <c r="C1927" s="149"/>
      <c r="D1927" s="150"/>
      <c r="E1927" s="150"/>
      <c r="F1927" s="149"/>
      <c r="G1927" s="150"/>
      <c r="I1927" s="155"/>
      <c r="J1927" s="151"/>
      <c r="M1927" s="151"/>
      <c r="O1927" s="152"/>
    </row>
    <row r="1929" spans="2:15">
      <c r="B1929" s="148"/>
      <c r="C1929" s="149"/>
      <c r="D1929" s="150"/>
      <c r="E1929" s="150"/>
      <c r="F1929" s="149"/>
      <c r="G1929" s="150"/>
      <c r="I1929" s="155"/>
      <c r="J1929" s="151"/>
      <c r="M1929" s="151"/>
      <c r="O1929" s="152"/>
    </row>
    <row r="1931" spans="2:15">
      <c r="B1931" s="148"/>
      <c r="C1931" s="149"/>
      <c r="D1931" s="150"/>
      <c r="E1931" s="150"/>
      <c r="F1931" s="149"/>
      <c r="G1931" s="150"/>
      <c r="I1931" s="155"/>
      <c r="J1931" s="151"/>
      <c r="M1931" s="151"/>
      <c r="O1931" s="152"/>
    </row>
    <row r="1933" spans="2:15">
      <c r="B1933" s="148"/>
      <c r="C1933" s="149"/>
      <c r="D1933" s="150"/>
      <c r="E1933" s="150"/>
      <c r="F1933" s="149"/>
      <c r="G1933" s="150"/>
      <c r="I1933" s="155"/>
      <c r="J1933" s="151"/>
      <c r="M1933" s="151"/>
      <c r="O1933" s="152"/>
    </row>
    <row r="1935" spans="2:15">
      <c r="B1935" s="148"/>
      <c r="C1935" s="149"/>
      <c r="D1935" s="150"/>
      <c r="E1935" s="150"/>
      <c r="F1935" s="149"/>
      <c r="G1935" s="150"/>
      <c r="I1935" s="155"/>
      <c r="J1935" s="151"/>
      <c r="M1935" s="151"/>
      <c r="O1935" s="152"/>
    </row>
    <row r="1937" spans="2:15">
      <c r="B1937" s="148"/>
      <c r="C1937" s="149"/>
      <c r="D1937" s="150"/>
      <c r="E1937" s="150"/>
      <c r="F1937" s="149"/>
      <c r="G1937" s="150"/>
      <c r="I1937" s="155"/>
      <c r="J1937" s="151"/>
      <c r="M1937" s="151"/>
      <c r="O1937" s="152"/>
    </row>
    <row r="1939" spans="2:15">
      <c r="B1939" s="148"/>
      <c r="C1939" s="149"/>
      <c r="D1939" s="150"/>
      <c r="E1939" s="150"/>
      <c r="F1939" s="149"/>
      <c r="G1939" s="150"/>
      <c r="I1939" s="155"/>
      <c r="L1939" s="151"/>
      <c r="N1939" s="151"/>
      <c r="O1939" s="152"/>
    </row>
    <row r="1941" spans="2:15">
      <c r="B1941" s="148"/>
      <c r="C1941" s="149"/>
      <c r="D1941" s="150"/>
      <c r="E1941" s="150"/>
      <c r="F1941" s="149"/>
      <c r="G1941" s="150"/>
      <c r="I1941" s="155"/>
      <c r="J1941" s="151"/>
      <c r="M1941" s="151"/>
      <c r="O1941" s="152"/>
    </row>
    <row r="1943" spans="2:15">
      <c r="B1943" s="148"/>
      <c r="C1943" s="149"/>
      <c r="D1943" s="150"/>
      <c r="E1943" s="150"/>
      <c r="F1943" s="149"/>
      <c r="G1943" s="150"/>
      <c r="I1943" s="155"/>
      <c r="L1943" s="151"/>
      <c r="N1943" s="151"/>
      <c r="O1943" s="152"/>
    </row>
    <row r="1945" spans="2:15">
      <c r="B1945" s="148"/>
      <c r="C1945" s="149"/>
      <c r="D1945" s="150"/>
      <c r="E1945" s="150"/>
      <c r="F1945" s="149"/>
      <c r="G1945" s="150"/>
      <c r="I1945" s="155"/>
      <c r="J1945" s="151"/>
      <c r="M1945" s="151"/>
      <c r="O1945" s="152"/>
    </row>
    <row r="1947" spans="2:15">
      <c r="B1947" s="148"/>
      <c r="C1947" s="149"/>
      <c r="D1947" s="150"/>
      <c r="E1947" s="150"/>
      <c r="F1947" s="149"/>
      <c r="G1947" s="150"/>
      <c r="I1947" s="155"/>
      <c r="J1947" s="151"/>
      <c r="M1947" s="151"/>
      <c r="O1947" s="152"/>
    </row>
    <row r="1949" spans="2:15">
      <c r="B1949" s="148"/>
      <c r="C1949" s="149"/>
      <c r="D1949" s="150"/>
      <c r="E1949" s="150"/>
      <c r="F1949" s="149"/>
      <c r="G1949" s="150"/>
      <c r="I1949" s="155"/>
      <c r="J1949" s="151"/>
      <c r="M1949" s="151"/>
      <c r="O1949" s="152"/>
    </row>
    <row r="1951" spans="2:15">
      <c r="B1951" s="148"/>
      <c r="C1951" s="149"/>
      <c r="D1951" s="150"/>
      <c r="E1951" s="150"/>
      <c r="F1951" s="149"/>
      <c r="G1951" s="150"/>
      <c r="I1951" s="155"/>
      <c r="J1951" s="151"/>
      <c r="M1951" s="151"/>
      <c r="O1951" s="152"/>
    </row>
    <row r="1953" spans="2:15">
      <c r="B1953" s="148"/>
      <c r="C1953" s="149"/>
      <c r="D1953" s="150"/>
      <c r="E1953" s="150"/>
      <c r="F1953" s="149"/>
      <c r="G1953" s="150"/>
      <c r="I1953" s="155"/>
      <c r="L1953" s="151"/>
      <c r="N1953" s="151"/>
      <c r="O1953" s="152"/>
    </row>
    <row r="1955" spans="2:15">
      <c r="B1955" s="148"/>
      <c r="C1955" s="149"/>
      <c r="D1955" s="150"/>
      <c r="E1955" s="150"/>
      <c r="F1955" s="149"/>
      <c r="G1955" s="150"/>
      <c r="I1955" s="155"/>
      <c r="L1955" s="151"/>
      <c r="N1955" s="151"/>
      <c r="O1955" s="152"/>
    </row>
    <row r="1957" spans="2:15">
      <c r="B1957" s="148"/>
      <c r="C1957" s="149"/>
      <c r="D1957" s="150"/>
      <c r="E1957" s="150"/>
      <c r="F1957" s="149"/>
      <c r="G1957" s="150"/>
      <c r="I1957" s="155"/>
      <c r="L1957" s="151"/>
      <c r="N1957" s="151"/>
      <c r="O1957" s="152"/>
    </row>
    <row r="1959" spans="2:15">
      <c r="B1959" s="148"/>
      <c r="C1959" s="149"/>
      <c r="D1959" s="150"/>
      <c r="E1959" s="150"/>
      <c r="F1959" s="149"/>
      <c r="G1959" s="150"/>
      <c r="I1959" s="155"/>
      <c r="L1959" s="151"/>
      <c r="N1959" s="151"/>
      <c r="O1959" s="152"/>
    </row>
    <row r="1961" spans="2:15">
      <c r="B1961" s="148"/>
      <c r="C1961" s="149"/>
      <c r="D1961" s="150"/>
      <c r="E1961" s="150"/>
      <c r="F1961" s="149"/>
      <c r="G1961" s="150"/>
      <c r="I1961" s="155"/>
      <c r="J1961" s="151"/>
      <c r="M1961" s="151"/>
      <c r="O1961" s="152"/>
    </row>
    <row r="1963" spans="2:15">
      <c r="B1963" s="148"/>
      <c r="C1963" s="149"/>
      <c r="D1963" s="150"/>
      <c r="E1963" s="150"/>
      <c r="F1963" s="149"/>
      <c r="G1963" s="150"/>
      <c r="I1963" s="155"/>
      <c r="J1963" s="151"/>
      <c r="M1963" s="151"/>
      <c r="O1963" s="152"/>
    </row>
    <row r="1965" spans="2:15">
      <c r="B1965" s="148"/>
      <c r="C1965" s="149"/>
      <c r="D1965" s="150"/>
      <c r="E1965" s="150"/>
      <c r="F1965" s="149"/>
      <c r="G1965" s="150"/>
      <c r="I1965" s="155"/>
      <c r="J1965" s="151"/>
      <c r="M1965" s="151"/>
      <c r="O1965" s="152"/>
    </row>
    <row r="1967" spans="2:15">
      <c r="B1967" s="148"/>
      <c r="C1967" s="149"/>
      <c r="D1967" s="150"/>
      <c r="E1967" s="150"/>
      <c r="F1967" s="149"/>
      <c r="G1967" s="150"/>
      <c r="I1967" s="155"/>
      <c r="J1967" s="151"/>
      <c r="M1967" s="151"/>
      <c r="O1967" s="152"/>
    </row>
    <row r="1969" spans="2:15">
      <c r="B1969" s="148"/>
      <c r="C1969" s="149"/>
      <c r="D1969" s="150"/>
      <c r="E1969" s="150"/>
      <c r="F1969" s="149"/>
      <c r="G1969" s="150"/>
      <c r="I1969" s="155"/>
      <c r="J1969" s="151"/>
      <c r="M1969" s="151"/>
      <c r="O1969" s="152"/>
    </row>
    <row r="1971" spans="2:15">
      <c r="B1971" s="148"/>
      <c r="C1971" s="149"/>
      <c r="D1971" s="150"/>
      <c r="E1971" s="150"/>
      <c r="F1971" s="149"/>
      <c r="G1971" s="150"/>
      <c r="I1971" s="155"/>
      <c r="J1971" s="151"/>
      <c r="M1971" s="151"/>
      <c r="O1971" s="152"/>
    </row>
    <row r="1973" spans="2:15">
      <c r="B1973" s="148"/>
      <c r="C1973" s="149"/>
      <c r="D1973" s="150"/>
      <c r="E1973" s="150"/>
      <c r="F1973" s="149"/>
      <c r="G1973" s="150"/>
      <c r="I1973" s="155"/>
      <c r="J1973" s="151"/>
      <c r="M1973" s="151"/>
      <c r="O1973" s="152"/>
    </row>
    <row r="1975" spans="2:15">
      <c r="B1975" s="148"/>
      <c r="C1975" s="149"/>
      <c r="D1975" s="150"/>
      <c r="E1975" s="150"/>
      <c r="F1975" s="149"/>
      <c r="G1975" s="150"/>
      <c r="I1975" s="155"/>
      <c r="J1975" s="151"/>
      <c r="M1975" s="151"/>
      <c r="O1975" s="152"/>
    </row>
    <row r="1977" spans="2:15">
      <c r="B1977" s="148"/>
      <c r="C1977" s="149"/>
      <c r="D1977" s="150"/>
      <c r="E1977" s="150"/>
      <c r="F1977" s="149"/>
      <c r="G1977" s="150"/>
      <c r="L1977" s="151"/>
      <c r="N1977" s="151"/>
      <c r="O1977" s="152"/>
    </row>
    <row r="1979" spans="2:15">
      <c r="B1979" s="148"/>
      <c r="C1979" s="149"/>
      <c r="D1979" s="150"/>
      <c r="E1979" s="150"/>
      <c r="F1979" s="149"/>
      <c r="G1979" s="150"/>
      <c r="L1979" s="151"/>
      <c r="N1979" s="151"/>
      <c r="O1979" s="152"/>
    </row>
    <row r="1981" spans="2:15">
      <c r="B1981" s="148"/>
      <c r="C1981" s="149"/>
      <c r="D1981" s="150"/>
      <c r="E1981" s="150"/>
      <c r="F1981" s="149"/>
      <c r="G1981" s="150"/>
      <c r="L1981" s="151"/>
      <c r="N1981" s="151"/>
      <c r="O1981" s="152"/>
    </row>
    <row r="1983" spans="2:15">
      <c r="B1983" s="148"/>
      <c r="C1983" s="149"/>
      <c r="D1983" s="150"/>
      <c r="E1983" s="150"/>
      <c r="F1983" s="149"/>
      <c r="G1983" s="150"/>
      <c r="L1983" s="151"/>
      <c r="N1983" s="151"/>
      <c r="O1983" s="152"/>
    </row>
    <row r="1985" spans="2:15">
      <c r="B1985" s="148"/>
      <c r="C1985" s="149"/>
      <c r="D1985" s="150"/>
      <c r="E1985" s="150"/>
      <c r="F1985" s="149"/>
      <c r="G1985" s="150"/>
      <c r="L1985" s="151"/>
      <c r="N1985" s="151"/>
      <c r="O1985" s="152"/>
    </row>
    <row r="1987" spans="2:15">
      <c r="B1987" s="148"/>
      <c r="C1987" s="149"/>
      <c r="D1987" s="150"/>
      <c r="E1987" s="150"/>
      <c r="F1987" s="149"/>
      <c r="G1987" s="150"/>
      <c r="L1987" s="151"/>
      <c r="N1987" s="151"/>
      <c r="O1987" s="152"/>
    </row>
    <row r="1989" spans="2:15">
      <c r="B1989" s="148"/>
      <c r="C1989" s="149"/>
      <c r="D1989" s="150"/>
      <c r="E1989" s="150"/>
      <c r="F1989" s="149"/>
      <c r="G1989" s="150"/>
      <c r="J1989" s="151"/>
      <c r="M1989" s="151"/>
      <c r="O1989" s="152"/>
    </row>
    <row r="1991" spans="2:15">
      <c r="B1991" s="148"/>
      <c r="C1991" s="149"/>
      <c r="D1991" s="150"/>
      <c r="E1991" s="150"/>
      <c r="F1991" s="149"/>
      <c r="G1991" s="150"/>
      <c r="I1991" s="155"/>
      <c r="L1991" s="151"/>
      <c r="N1991" s="151"/>
      <c r="O1991" s="152"/>
    </row>
    <row r="1993" spans="2:15">
      <c r="B1993" s="148"/>
      <c r="C1993" s="149"/>
      <c r="D1993" s="150"/>
      <c r="E1993" s="150"/>
      <c r="F1993" s="149"/>
      <c r="G1993" s="150"/>
      <c r="L1993" s="151"/>
      <c r="N1993" s="151"/>
      <c r="O1993" s="152"/>
    </row>
    <row r="1995" spans="2:15">
      <c r="B1995" s="148"/>
      <c r="C1995" s="149"/>
      <c r="D1995" s="150"/>
      <c r="E1995" s="150"/>
      <c r="F1995" s="149"/>
      <c r="G1995" s="150"/>
      <c r="I1995" s="155"/>
      <c r="L1995" s="151"/>
      <c r="N1995" s="151"/>
      <c r="O1995" s="152"/>
    </row>
    <row r="1997" spans="2:15">
      <c r="B1997" s="148"/>
      <c r="C1997" s="149"/>
      <c r="D1997" s="150"/>
      <c r="E1997" s="150"/>
      <c r="F1997" s="149"/>
      <c r="G1997" s="150"/>
      <c r="J1997" s="151"/>
      <c r="O1997" s="152"/>
    </row>
    <row r="1999" spans="2:15">
      <c r="B1999" s="148"/>
      <c r="C1999" s="149"/>
      <c r="D1999" s="150"/>
      <c r="E1999" s="150"/>
      <c r="F1999" s="149"/>
      <c r="G1999" s="150"/>
      <c r="J1999" s="151"/>
      <c r="O1999" s="152"/>
    </row>
    <row r="2002" spans="1:15">
      <c r="I2002" s="154"/>
      <c r="J2002" s="151"/>
      <c r="L2002" s="151"/>
      <c r="M2002" s="151"/>
      <c r="N2002" s="151"/>
    </row>
    <row r="2004" spans="1:15">
      <c r="I2004" s="154"/>
      <c r="J2004" s="151"/>
      <c r="L2004" s="151"/>
      <c r="M2004" s="151"/>
      <c r="N2004" s="151"/>
    </row>
    <row r="2005" spans="1:15">
      <c r="I2005" s="154"/>
      <c r="J2005" s="151"/>
      <c r="M2005" s="151"/>
    </row>
    <row r="2009" spans="1:15">
      <c r="A2009" s="146"/>
      <c r="D2009" s="146"/>
      <c r="F2009" s="146"/>
    </row>
    <row r="2011" spans="1:15">
      <c r="F2011" s="147"/>
    </row>
    <row r="2012" spans="1:15">
      <c r="B2012" s="148"/>
      <c r="C2012" s="149"/>
      <c r="D2012" s="150"/>
      <c r="E2012" s="150"/>
      <c r="F2012" s="149"/>
      <c r="G2012" s="150"/>
      <c r="I2012" s="155"/>
      <c r="J2012" s="151"/>
      <c r="M2012" s="151"/>
      <c r="O2012" s="152"/>
    </row>
    <row r="2014" spans="1:15">
      <c r="B2014" s="148"/>
      <c r="C2014" s="149"/>
      <c r="D2014" s="150"/>
      <c r="E2014" s="150"/>
      <c r="F2014" s="149"/>
      <c r="G2014" s="150"/>
      <c r="I2014" s="155"/>
      <c r="L2014" s="151"/>
      <c r="N2014" s="151"/>
      <c r="O2014" s="152"/>
    </row>
    <row r="2016" spans="1:15">
      <c r="B2016" s="148"/>
      <c r="C2016" s="149"/>
      <c r="D2016" s="150"/>
      <c r="E2016" s="150"/>
      <c r="F2016" s="149"/>
      <c r="G2016" s="150"/>
      <c r="I2016" s="155"/>
      <c r="J2016" s="151"/>
      <c r="M2016" s="151"/>
      <c r="O2016" s="152"/>
    </row>
    <row r="2018" spans="2:15">
      <c r="B2018" s="148"/>
      <c r="C2018" s="149"/>
      <c r="D2018" s="150"/>
      <c r="E2018" s="150"/>
      <c r="F2018" s="149"/>
      <c r="G2018" s="150"/>
      <c r="I2018" s="155"/>
      <c r="L2018" s="151"/>
      <c r="N2018" s="151"/>
      <c r="O2018" s="152"/>
    </row>
    <row r="2020" spans="2:15">
      <c r="B2020" s="148"/>
      <c r="C2020" s="149"/>
      <c r="D2020" s="150"/>
      <c r="E2020" s="150"/>
      <c r="F2020" s="149"/>
      <c r="G2020" s="150"/>
      <c r="I2020" s="155"/>
      <c r="L2020" s="151"/>
      <c r="N2020" s="151"/>
      <c r="O2020" s="152"/>
    </row>
    <row r="2022" spans="2:15">
      <c r="B2022" s="148"/>
      <c r="C2022" s="149"/>
      <c r="D2022" s="150"/>
      <c r="E2022" s="150"/>
      <c r="F2022" s="149"/>
      <c r="G2022" s="150"/>
      <c r="J2022" s="151"/>
      <c r="O2022" s="152"/>
    </row>
    <row r="2024" spans="2:15">
      <c r="B2024" s="148"/>
      <c r="C2024" s="149"/>
      <c r="D2024" s="150"/>
      <c r="E2024" s="150"/>
      <c r="F2024" s="149"/>
      <c r="J2024" s="151"/>
      <c r="O2024" s="152"/>
    </row>
    <row r="2027" spans="2:15">
      <c r="I2027" s="154"/>
      <c r="J2027" s="151"/>
      <c r="L2027" s="151"/>
      <c r="M2027" s="151"/>
      <c r="N2027" s="151"/>
    </row>
    <row r="2029" spans="2:15">
      <c r="I2029" s="154"/>
      <c r="J2029" s="151"/>
      <c r="L2029" s="151"/>
      <c r="M2029" s="151"/>
      <c r="N2029" s="151"/>
    </row>
    <row r="2030" spans="2:15">
      <c r="I2030" s="154"/>
    </row>
    <row r="2034" spans="1:15">
      <c r="A2034" s="146"/>
      <c r="D2034" s="146"/>
      <c r="F2034" s="146"/>
    </row>
    <row r="2036" spans="1:15">
      <c r="F2036" s="147"/>
    </row>
    <row r="2037" spans="1:15">
      <c r="B2037" s="148"/>
      <c r="C2037" s="149"/>
      <c r="D2037" s="150"/>
      <c r="E2037" s="150"/>
      <c r="F2037" s="149"/>
      <c r="G2037" s="150"/>
      <c r="J2037" s="151"/>
      <c r="M2037" s="151"/>
      <c r="O2037" s="152"/>
    </row>
    <row r="2039" spans="1:15">
      <c r="B2039" s="148"/>
      <c r="C2039" s="149"/>
      <c r="D2039" s="150"/>
      <c r="E2039" s="150"/>
      <c r="F2039" s="149"/>
      <c r="G2039" s="150"/>
      <c r="I2039" s="155"/>
      <c r="J2039" s="151"/>
      <c r="M2039" s="151"/>
      <c r="O2039" s="152"/>
    </row>
    <row r="2041" spans="1:15">
      <c r="B2041" s="148"/>
      <c r="C2041" s="149"/>
      <c r="D2041" s="150"/>
      <c r="E2041" s="150"/>
      <c r="F2041" s="149"/>
      <c r="G2041" s="150"/>
      <c r="I2041" s="155"/>
      <c r="J2041" s="151"/>
      <c r="M2041" s="151"/>
      <c r="O2041" s="152"/>
    </row>
    <row r="2043" spans="1:15">
      <c r="B2043" s="148"/>
      <c r="C2043" s="149"/>
      <c r="D2043" s="150"/>
      <c r="E2043" s="150"/>
      <c r="F2043" s="149"/>
      <c r="G2043" s="150"/>
      <c r="J2043" s="151"/>
      <c r="O2043" s="152"/>
    </row>
    <row r="2046" spans="1:15">
      <c r="I2046" s="154"/>
      <c r="J2046" s="151"/>
      <c r="M2046" s="151"/>
    </row>
    <row r="2048" spans="1:15">
      <c r="I2048" s="154"/>
      <c r="J2048" s="151"/>
      <c r="L2048" s="151"/>
      <c r="M2048" s="151"/>
    </row>
    <row r="2049" spans="1:15">
      <c r="I2049" s="154"/>
      <c r="J2049" s="151"/>
      <c r="M2049" s="151"/>
    </row>
    <row r="2053" spans="1:15">
      <c r="A2053" s="146"/>
      <c r="D2053" s="146"/>
      <c r="F2053" s="146"/>
    </row>
    <row r="2055" spans="1:15">
      <c r="F2055" s="147"/>
    </row>
    <row r="2056" spans="1:15">
      <c r="B2056" s="148"/>
      <c r="C2056" s="149"/>
      <c r="D2056" s="150"/>
      <c r="E2056" s="150"/>
      <c r="F2056" s="149"/>
      <c r="G2056" s="150"/>
      <c r="I2056" s="155"/>
      <c r="J2056" s="151"/>
      <c r="M2056" s="151"/>
      <c r="O2056" s="152"/>
    </row>
    <row r="2058" spans="1:15">
      <c r="B2058" s="148"/>
      <c r="C2058" s="149"/>
      <c r="D2058" s="150"/>
      <c r="E2058" s="150"/>
      <c r="F2058" s="149"/>
      <c r="G2058" s="150"/>
      <c r="I2058" s="155"/>
      <c r="L2058" s="151"/>
      <c r="N2058" s="151"/>
      <c r="O2058" s="152"/>
    </row>
    <row r="2060" spans="1:15">
      <c r="B2060" s="148"/>
      <c r="C2060" s="149"/>
      <c r="D2060" s="150"/>
      <c r="E2060" s="150"/>
      <c r="F2060" s="149"/>
      <c r="G2060" s="150"/>
      <c r="I2060" s="155"/>
      <c r="L2060" s="151"/>
      <c r="N2060" s="151"/>
      <c r="O2060" s="152"/>
    </row>
    <row r="2062" spans="1:15">
      <c r="B2062" s="148"/>
      <c r="C2062" s="149"/>
      <c r="D2062" s="150"/>
      <c r="E2062" s="150"/>
      <c r="F2062" s="149"/>
      <c r="G2062" s="150"/>
      <c r="I2062" s="155"/>
      <c r="L2062" s="151"/>
      <c r="N2062" s="151"/>
      <c r="O2062" s="152"/>
    </row>
    <row r="2064" spans="1:15">
      <c r="B2064" s="148"/>
      <c r="C2064" s="149"/>
      <c r="D2064" s="150"/>
      <c r="E2064" s="150"/>
      <c r="F2064" s="149"/>
      <c r="G2064" s="150"/>
      <c r="I2064" s="155"/>
      <c r="J2064" s="151"/>
      <c r="M2064" s="151"/>
      <c r="O2064" s="152"/>
    </row>
    <row r="2066" spans="2:15">
      <c r="B2066" s="148"/>
      <c r="C2066" s="149"/>
      <c r="D2066" s="150"/>
      <c r="E2066" s="150"/>
      <c r="F2066" s="149"/>
      <c r="G2066" s="150"/>
      <c r="I2066" s="155"/>
      <c r="L2066" s="151"/>
      <c r="N2066" s="151"/>
      <c r="O2066" s="152"/>
    </row>
    <row r="2068" spans="2:15">
      <c r="B2068" s="148"/>
      <c r="C2068" s="149"/>
      <c r="D2068" s="150"/>
      <c r="E2068" s="150"/>
      <c r="F2068" s="149"/>
      <c r="G2068" s="150"/>
      <c r="I2068" s="155"/>
      <c r="J2068" s="151"/>
      <c r="M2068" s="151"/>
      <c r="O2068" s="152"/>
    </row>
    <row r="2070" spans="2:15">
      <c r="B2070" s="148"/>
      <c r="C2070" s="149"/>
      <c r="D2070" s="150"/>
      <c r="E2070" s="150"/>
      <c r="F2070" s="149"/>
      <c r="G2070" s="150"/>
      <c r="I2070" s="155"/>
      <c r="L2070" s="151"/>
      <c r="N2070" s="151"/>
      <c r="O2070" s="152"/>
    </row>
    <row r="2072" spans="2:15">
      <c r="B2072" s="148"/>
      <c r="C2072" s="149"/>
      <c r="D2072" s="150"/>
      <c r="E2072" s="150"/>
      <c r="F2072" s="149"/>
      <c r="G2072" s="150"/>
      <c r="I2072" s="155"/>
      <c r="L2072" s="151"/>
      <c r="N2072" s="151"/>
      <c r="O2072" s="152"/>
    </row>
    <row r="2074" spans="2:15">
      <c r="B2074" s="148"/>
      <c r="C2074" s="149"/>
      <c r="D2074" s="150"/>
      <c r="E2074" s="150"/>
      <c r="F2074" s="149"/>
      <c r="G2074" s="150"/>
      <c r="I2074" s="155"/>
      <c r="L2074" s="151"/>
      <c r="N2074" s="151"/>
      <c r="O2074" s="152"/>
    </row>
    <row r="2076" spans="2:15">
      <c r="B2076" s="148"/>
      <c r="C2076" s="149"/>
      <c r="D2076" s="150"/>
      <c r="E2076" s="150"/>
      <c r="F2076" s="149"/>
      <c r="G2076" s="150"/>
      <c r="I2076" s="155"/>
      <c r="L2076" s="151"/>
      <c r="N2076" s="151"/>
      <c r="O2076" s="152"/>
    </row>
    <row r="2078" spans="2:15">
      <c r="B2078" s="148"/>
      <c r="C2078" s="149"/>
      <c r="D2078" s="150"/>
      <c r="E2078" s="150"/>
      <c r="F2078" s="149"/>
      <c r="G2078" s="150"/>
      <c r="I2078" s="155"/>
      <c r="J2078" s="151"/>
      <c r="M2078" s="151"/>
      <c r="O2078" s="152"/>
    </row>
    <row r="2080" spans="2:15">
      <c r="B2080" s="148"/>
      <c r="C2080" s="149"/>
      <c r="D2080" s="150"/>
      <c r="E2080" s="150"/>
      <c r="F2080" s="149"/>
      <c r="G2080" s="150"/>
      <c r="I2080" s="155"/>
      <c r="L2080" s="151"/>
      <c r="N2080" s="151"/>
      <c r="O2080" s="152"/>
    </row>
    <row r="2082" spans="2:15">
      <c r="B2082" s="148"/>
      <c r="C2082" s="149"/>
      <c r="D2082" s="150"/>
      <c r="E2082" s="150"/>
      <c r="F2082" s="149"/>
      <c r="G2082" s="150"/>
      <c r="I2082" s="155"/>
      <c r="L2082" s="151"/>
      <c r="N2082" s="151"/>
      <c r="O2082" s="152"/>
    </row>
    <row r="2084" spans="2:15">
      <c r="B2084" s="148"/>
      <c r="C2084" s="149"/>
      <c r="D2084" s="150"/>
      <c r="E2084" s="150"/>
      <c r="F2084" s="149"/>
      <c r="G2084" s="150"/>
      <c r="I2084" s="155"/>
      <c r="L2084" s="151"/>
      <c r="N2084" s="151"/>
      <c r="O2084" s="152"/>
    </row>
    <row r="2086" spans="2:15">
      <c r="B2086" s="148"/>
      <c r="C2086" s="149"/>
      <c r="D2086" s="150"/>
      <c r="E2086" s="150"/>
      <c r="F2086" s="149"/>
      <c r="G2086" s="150"/>
      <c r="I2086" s="155"/>
      <c r="L2086" s="151"/>
      <c r="N2086" s="151"/>
      <c r="O2086" s="152"/>
    </row>
    <row r="2088" spans="2:15">
      <c r="B2088" s="148"/>
      <c r="C2088" s="149"/>
      <c r="D2088" s="150"/>
      <c r="E2088" s="150"/>
      <c r="F2088" s="149"/>
      <c r="G2088" s="150"/>
      <c r="I2088" s="155"/>
      <c r="L2088" s="151"/>
      <c r="N2088" s="151"/>
      <c r="O2088" s="152"/>
    </row>
    <row r="2090" spans="2:15">
      <c r="B2090" s="148"/>
      <c r="C2090" s="149"/>
      <c r="D2090" s="150"/>
      <c r="E2090" s="150"/>
      <c r="F2090" s="149"/>
      <c r="G2090" s="150"/>
      <c r="I2090" s="155"/>
      <c r="L2090" s="151"/>
      <c r="N2090" s="151"/>
      <c r="O2090" s="152"/>
    </row>
    <row r="2092" spans="2:15">
      <c r="B2092" s="148"/>
      <c r="C2092" s="149"/>
      <c r="D2092" s="150"/>
      <c r="E2092" s="150"/>
      <c r="F2092" s="149"/>
      <c r="G2092" s="150"/>
      <c r="I2092" s="155"/>
      <c r="J2092" s="151"/>
      <c r="M2092" s="151"/>
      <c r="O2092" s="152"/>
    </row>
    <row r="2094" spans="2:15">
      <c r="B2094" s="148"/>
      <c r="C2094" s="149"/>
      <c r="D2094" s="150"/>
      <c r="E2094" s="150"/>
      <c r="F2094" s="149"/>
      <c r="G2094" s="150"/>
      <c r="J2094" s="151"/>
      <c r="O2094" s="152"/>
    </row>
    <row r="2096" spans="2:15">
      <c r="B2096" s="148"/>
      <c r="C2096" s="149"/>
      <c r="D2096" s="150"/>
      <c r="E2096" s="150"/>
      <c r="F2096" s="149"/>
      <c r="G2096" s="150"/>
      <c r="I2096" s="155"/>
      <c r="J2096" s="151"/>
      <c r="M2096" s="151"/>
      <c r="O2096" s="152"/>
    </row>
    <row r="2098" spans="2:15">
      <c r="B2098" s="148"/>
      <c r="C2098" s="149"/>
      <c r="D2098" s="150"/>
      <c r="E2098" s="150"/>
      <c r="F2098" s="149"/>
      <c r="G2098" s="150"/>
      <c r="I2098" s="155"/>
      <c r="J2098" s="151"/>
      <c r="M2098" s="151"/>
      <c r="O2098" s="152"/>
    </row>
    <row r="2100" spans="2:15">
      <c r="B2100" s="148"/>
      <c r="C2100" s="149"/>
      <c r="D2100" s="150"/>
      <c r="E2100" s="150"/>
      <c r="F2100" s="149"/>
      <c r="G2100" s="150"/>
      <c r="I2100" s="155"/>
      <c r="J2100" s="151"/>
      <c r="M2100" s="151"/>
      <c r="O2100" s="152"/>
    </row>
    <row r="2102" spans="2:15">
      <c r="B2102" s="148"/>
      <c r="C2102" s="149"/>
      <c r="D2102" s="150"/>
      <c r="E2102" s="150"/>
      <c r="F2102" s="149"/>
      <c r="G2102" s="150"/>
      <c r="I2102" s="155"/>
      <c r="L2102" s="151"/>
      <c r="N2102" s="151"/>
      <c r="O2102" s="152"/>
    </row>
    <row r="2104" spans="2:15">
      <c r="B2104" s="148"/>
      <c r="C2104" s="149"/>
      <c r="D2104" s="150"/>
      <c r="E2104" s="150"/>
      <c r="F2104" s="149"/>
      <c r="G2104" s="150"/>
      <c r="I2104" s="155"/>
      <c r="L2104" s="151"/>
      <c r="N2104" s="151"/>
      <c r="O2104" s="152"/>
    </row>
    <row r="2106" spans="2:15">
      <c r="B2106" s="148"/>
      <c r="C2106" s="149"/>
      <c r="D2106" s="150"/>
      <c r="E2106" s="150"/>
      <c r="F2106" s="149"/>
      <c r="G2106" s="150"/>
      <c r="I2106" s="155"/>
      <c r="L2106" s="151"/>
      <c r="N2106" s="151"/>
      <c r="O2106" s="152"/>
    </row>
    <row r="2108" spans="2:15">
      <c r="B2108" s="148"/>
      <c r="C2108" s="149"/>
      <c r="D2108" s="150"/>
      <c r="E2108" s="150"/>
      <c r="F2108" s="149"/>
      <c r="G2108" s="150"/>
      <c r="I2108" s="155"/>
      <c r="L2108" s="151"/>
      <c r="N2108" s="151"/>
      <c r="O2108" s="152"/>
    </row>
    <row r="2110" spans="2:15">
      <c r="B2110" s="148"/>
      <c r="C2110" s="149"/>
      <c r="D2110" s="150"/>
      <c r="E2110" s="150"/>
      <c r="F2110" s="149"/>
      <c r="G2110" s="150"/>
      <c r="I2110" s="155"/>
      <c r="L2110" s="151"/>
      <c r="N2110" s="151"/>
      <c r="O2110" s="152"/>
    </row>
    <row r="2112" spans="2:15">
      <c r="B2112" s="148"/>
      <c r="C2112" s="149"/>
      <c r="D2112" s="150"/>
      <c r="E2112" s="150"/>
      <c r="F2112" s="149"/>
      <c r="G2112" s="150"/>
      <c r="I2112" s="155"/>
      <c r="L2112" s="151"/>
      <c r="N2112" s="151"/>
      <c r="O2112" s="152"/>
    </row>
    <row r="2114" spans="2:15">
      <c r="B2114" s="148"/>
      <c r="C2114" s="149"/>
      <c r="D2114" s="150"/>
      <c r="E2114" s="150"/>
      <c r="F2114" s="149"/>
      <c r="G2114" s="150"/>
      <c r="I2114" s="155"/>
      <c r="J2114" s="151"/>
      <c r="M2114" s="151"/>
      <c r="O2114" s="152"/>
    </row>
    <row r="2116" spans="2:15">
      <c r="B2116" s="148"/>
      <c r="C2116" s="149"/>
      <c r="D2116" s="150"/>
      <c r="E2116" s="150"/>
      <c r="F2116" s="149"/>
      <c r="G2116" s="150"/>
      <c r="I2116" s="155"/>
      <c r="J2116" s="151"/>
      <c r="M2116" s="151"/>
      <c r="O2116" s="152"/>
    </row>
    <row r="2118" spans="2:15">
      <c r="B2118" s="148"/>
      <c r="C2118" s="149"/>
      <c r="D2118" s="150"/>
      <c r="E2118" s="150"/>
      <c r="F2118" s="149"/>
      <c r="G2118" s="150"/>
      <c r="I2118" s="155"/>
      <c r="J2118" s="151"/>
      <c r="M2118" s="151"/>
      <c r="O2118" s="152"/>
    </row>
    <row r="2120" spans="2:15">
      <c r="B2120" s="148"/>
      <c r="C2120" s="149"/>
      <c r="D2120" s="150"/>
      <c r="E2120" s="150"/>
      <c r="F2120" s="149"/>
      <c r="G2120" s="150"/>
      <c r="L2120" s="151"/>
      <c r="O2120" s="152"/>
    </row>
    <row r="2122" spans="2:15">
      <c r="B2122" s="148"/>
      <c r="C2122" s="149"/>
      <c r="D2122" s="150"/>
      <c r="E2122" s="150"/>
      <c r="F2122" s="149"/>
      <c r="G2122" s="150"/>
      <c r="I2122" s="155"/>
      <c r="J2122" s="151"/>
      <c r="M2122" s="151"/>
      <c r="O2122" s="152"/>
    </row>
    <row r="2124" spans="2:15">
      <c r="B2124" s="148"/>
      <c r="C2124" s="149"/>
      <c r="D2124" s="150"/>
      <c r="E2124" s="150"/>
      <c r="F2124" s="149"/>
      <c r="G2124" s="150"/>
      <c r="I2124" s="155"/>
      <c r="L2124" s="151"/>
      <c r="N2124" s="151"/>
      <c r="O2124" s="152"/>
    </row>
    <row r="2126" spans="2:15">
      <c r="B2126" s="148"/>
      <c r="C2126" s="149"/>
      <c r="D2126" s="150"/>
      <c r="E2126" s="150"/>
      <c r="F2126" s="149"/>
      <c r="G2126" s="150"/>
      <c r="I2126" s="155"/>
      <c r="L2126" s="151"/>
      <c r="N2126" s="151"/>
      <c r="O2126" s="152"/>
    </row>
    <row r="2128" spans="2:15">
      <c r="B2128" s="148"/>
      <c r="C2128" s="149"/>
      <c r="D2128" s="150"/>
      <c r="E2128" s="150"/>
      <c r="F2128" s="149"/>
      <c r="G2128" s="150"/>
      <c r="I2128" s="155"/>
      <c r="L2128" s="151"/>
      <c r="N2128" s="151"/>
      <c r="O2128" s="152"/>
    </row>
    <row r="2130" spans="2:15">
      <c r="B2130" s="148"/>
      <c r="C2130" s="149"/>
      <c r="D2130" s="150"/>
      <c r="E2130" s="150"/>
      <c r="F2130" s="149"/>
      <c r="G2130" s="150"/>
      <c r="I2130" s="155"/>
      <c r="L2130" s="151"/>
      <c r="N2130" s="151"/>
      <c r="O2130" s="152"/>
    </row>
    <row r="2132" spans="2:15">
      <c r="B2132" s="148"/>
      <c r="C2132" s="149"/>
      <c r="D2132" s="150"/>
      <c r="E2132" s="150"/>
      <c r="F2132" s="149"/>
      <c r="G2132" s="150"/>
      <c r="I2132" s="155"/>
      <c r="L2132" s="151"/>
      <c r="N2132" s="151"/>
      <c r="O2132" s="152"/>
    </row>
    <row r="2134" spans="2:15">
      <c r="B2134" s="148"/>
      <c r="C2134" s="149"/>
      <c r="D2134" s="150"/>
      <c r="E2134" s="150"/>
      <c r="F2134" s="149"/>
      <c r="G2134" s="150"/>
      <c r="I2134" s="155"/>
      <c r="L2134" s="151"/>
      <c r="N2134" s="151"/>
      <c r="O2134" s="152"/>
    </row>
    <row r="2136" spans="2:15">
      <c r="B2136" s="148"/>
      <c r="C2136" s="149"/>
      <c r="D2136" s="150"/>
      <c r="E2136" s="150"/>
      <c r="F2136" s="149"/>
      <c r="J2136" s="151"/>
      <c r="O2136" s="152"/>
    </row>
    <row r="2138" spans="2:15">
      <c r="B2138" s="148"/>
      <c r="C2138" s="149"/>
      <c r="D2138" s="150"/>
      <c r="E2138" s="150"/>
      <c r="F2138" s="149"/>
      <c r="G2138" s="150"/>
      <c r="I2138" s="155"/>
      <c r="J2138" s="151"/>
      <c r="M2138" s="151"/>
      <c r="O2138" s="152"/>
    </row>
    <row r="2140" spans="2:15">
      <c r="B2140" s="148"/>
      <c r="C2140" s="149"/>
      <c r="D2140" s="150"/>
      <c r="E2140" s="150"/>
      <c r="F2140" s="149"/>
      <c r="G2140" s="150"/>
      <c r="I2140" s="155"/>
      <c r="J2140" s="151"/>
      <c r="M2140" s="151"/>
      <c r="O2140" s="152"/>
    </row>
    <row r="2142" spans="2:15">
      <c r="B2142" s="148"/>
      <c r="C2142" s="149"/>
      <c r="D2142" s="150"/>
      <c r="E2142" s="150"/>
      <c r="F2142" s="149"/>
      <c r="G2142" s="150"/>
      <c r="L2142" s="151"/>
      <c r="O2142" s="152"/>
    </row>
    <row r="2144" spans="2:15">
      <c r="B2144" s="148"/>
      <c r="C2144" s="149"/>
      <c r="D2144" s="150"/>
      <c r="E2144" s="150"/>
      <c r="F2144" s="149"/>
      <c r="G2144" s="150"/>
      <c r="O2144" s="152"/>
    </row>
    <row r="2146" spans="1:15">
      <c r="B2146" s="148"/>
      <c r="C2146" s="149"/>
      <c r="D2146" s="150"/>
      <c r="E2146" s="150"/>
      <c r="F2146" s="149"/>
      <c r="G2146" s="150"/>
      <c r="I2146" s="155"/>
      <c r="J2146" s="151"/>
      <c r="M2146" s="151"/>
      <c r="O2146" s="152"/>
    </row>
    <row r="2149" spans="1:15">
      <c r="I2149" s="154"/>
      <c r="J2149" s="151"/>
      <c r="L2149" s="151"/>
      <c r="M2149" s="151"/>
      <c r="N2149" s="151"/>
    </row>
    <row r="2151" spans="1:15">
      <c r="I2151" s="154"/>
      <c r="J2151" s="151"/>
      <c r="L2151" s="151"/>
      <c r="M2151" s="151"/>
      <c r="N2151" s="151"/>
    </row>
    <row r="2152" spans="1:15">
      <c r="I2152" s="154"/>
      <c r="J2152" s="151"/>
      <c r="M2152" s="151"/>
    </row>
    <row r="2156" spans="1:15">
      <c r="A2156" s="146"/>
      <c r="D2156" s="146"/>
      <c r="F2156" s="146"/>
    </row>
    <row r="2158" spans="1:15">
      <c r="F2158" s="147"/>
    </row>
    <row r="2159" spans="1:15">
      <c r="B2159" s="148"/>
      <c r="C2159" s="149"/>
      <c r="D2159" s="150"/>
      <c r="E2159" s="150"/>
      <c r="F2159" s="149"/>
      <c r="G2159" s="150"/>
      <c r="I2159" s="155"/>
      <c r="L2159" s="151"/>
      <c r="N2159" s="151"/>
      <c r="O2159" s="152"/>
    </row>
    <row r="2161" spans="1:15">
      <c r="B2161" s="148"/>
      <c r="C2161" s="149"/>
      <c r="D2161" s="150"/>
      <c r="E2161" s="150"/>
      <c r="F2161" s="149"/>
      <c r="G2161" s="150"/>
      <c r="J2161" s="151"/>
      <c r="M2161" s="151"/>
      <c r="O2161" s="152"/>
    </row>
    <row r="2163" spans="1:15">
      <c r="B2163" s="148"/>
      <c r="C2163" s="149"/>
      <c r="D2163" s="150"/>
      <c r="E2163" s="150"/>
      <c r="F2163" s="149"/>
      <c r="G2163" s="150"/>
      <c r="J2163" s="151"/>
      <c r="O2163" s="152"/>
    </row>
    <row r="2165" spans="1:15">
      <c r="B2165" s="148"/>
      <c r="C2165" s="149"/>
      <c r="D2165" s="150"/>
      <c r="E2165" s="150"/>
      <c r="F2165" s="149"/>
      <c r="L2165" s="151"/>
      <c r="O2165" s="152"/>
    </row>
    <row r="2168" spans="1:15">
      <c r="I2168" s="154"/>
      <c r="J2168" s="151"/>
      <c r="L2168" s="151"/>
      <c r="M2168" s="151"/>
      <c r="N2168" s="151"/>
    </row>
    <row r="2170" spans="1:15">
      <c r="I2170" s="154"/>
      <c r="J2170" s="151"/>
      <c r="L2170" s="151"/>
      <c r="M2170" s="151"/>
      <c r="N2170" s="151"/>
    </row>
    <row r="2171" spans="1:15">
      <c r="I2171" s="154"/>
    </row>
    <row r="2175" spans="1:15">
      <c r="A2175" s="146"/>
      <c r="D2175" s="146"/>
      <c r="F2175" s="146"/>
    </row>
    <row r="2177" spans="2:15">
      <c r="F2177" s="147"/>
    </row>
    <row r="2178" spans="2:15">
      <c r="B2178" s="148"/>
      <c r="C2178" s="149"/>
      <c r="D2178" s="150"/>
      <c r="E2178" s="150"/>
      <c r="F2178" s="149"/>
      <c r="G2178" s="150"/>
      <c r="I2178" s="155"/>
      <c r="J2178" s="151"/>
      <c r="M2178" s="151"/>
      <c r="O2178" s="152"/>
    </row>
    <row r="2180" spans="2:15">
      <c r="B2180" s="148"/>
      <c r="C2180" s="149"/>
      <c r="D2180" s="150"/>
      <c r="E2180" s="150"/>
      <c r="F2180" s="149"/>
      <c r="G2180" s="150"/>
      <c r="I2180" s="155"/>
      <c r="L2180" s="151"/>
      <c r="N2180" s="151"/>
      <c r="O2180" s="152"/>
    </row>
    <row r="2182" spans="2:15">
      <c r="B2182" s="148"/>
      <c r="C2182" s="149"/>
      <c r="D2182" s="150"/>
      <c r="E2182" s="150"/>
      <c r="F2182" s="149"/>
      <c r="G2182" s="150"/>
      <c r="I2182" s="155"/>
      <c r="J2182" s="151"/>
      <c r="M2182" s="151"/>
      <c r="O2182" s="152"/>
    </row>
    <row r="2184" spans="2:15">
      <c r="B2184" s="148"/>
      <c r="C2184" s="149"/>
      <c r="D2184" s="150"/>
      <c r="E2184" s="150"/>
      <c r="F2184" s="149"/>
      <c r="G2184" s="150"/>
      <c r="I2184" s="155"/>
      <c r="L2184" s="151"/>
      <c r="N2184" s="151"/>
      <c r="O2184" s="152"/>
    </row>
    <row r="2186" spans="2:15">
      <c r="B2186" s="148"/>
      <c r="C2186" s="149"/>
      <c r="D2186" s="150"/>
      <c r="E2186" s="150"/>
      <c r="F2186" s="149"/>
      <c r="G2186" s="150"/>
      <c r="I2186" s="155"/>
      <c r="J2186" s="151"/>
      <c r="M2186" s="151"/>
      <c r="O2186" s="152"/>
    </row>
    <row r="2188" spans="2:15">
      <c r="B2188" s="148"/>
      <c r="C2188" s="149"/>
      <c r="D2188" s="150"/>
      <c r="E2188" s="150"/>
      <c r="F2188" s="149"/>
      <c r="G2188" s="150"/>
      <c r="I2188" s="155"/>
      <c r="J2188" s="151"/>
      <c r="M2188" s="151"/>
      <c r="O2188" s="152"/>
    </row>
    <row r="2190" spans="2:15">
      <c r="B2190" s="148"/>
      <c r="C2190" s="149"/>
      <c r="D2190" s="150"/>
      <c r="E2190" s="150"/>
      <c r="F2190" s="149"/>
      <c r="G2190" s="150"/>
      <c r="I2190" s="155"/>
      <c r="L2190" s="151"/>
      <c r="N2190" s="151"/>
      <c r="O2190" s="152"/>
    </row>
    <row r="2192" spans="2:15">
      <c r="B2192" s="148"/>
      <c r="C2192" s="149"/>
      <c r="D2192" s="150"/>
      <c r="E2192" s="150"/>
      <c r="F2192" s="149"/>
      <c r="G2192" s="150"/>
      <c r="I2192" s="155"/>
      <c r="J2192" s="151"/>
      <c r="M2192" s="151"/>
      <c r="O2192" s="152"/>
    </row>
    <row r="2194" spans="1:15">
      <c r="B2194" s="148"/>
      <c r="C2194" s="149"/>
      <c r="D2194" s="150"/>
      <c r="E2194" s="150"/>
      <c r="F2194" s="149"/>
      <c r="G2194" s="150"/>
      <c r="I2194" s="155"/>
      <c r="L2194" s="151"/>
      <c r="N2194" s="151"/>
      <c r="O2194" s="152"/>
    </row>
    <row r="2197" spans="1:15">
      <c r="I2197" s="154"/>
      <c r="J2197" s="151"/>
      <c r="L2197" s="151"/>
      <c r="M2197" s="151"/>
      <c r="N2197" s="151"/>
    </row>
    <row r="2199" spans="1:15">
      <c r="I2199" s="154"/>
      <c r="J2199" s="151"/>
      <c r="L2199" s="151"/>
      <c r="M2199" s="151"/>
      <c r="N2199" s="151"/>
    </row>
    <row r="2200" spans="1:15">
      <c r="I2200" s="154"/>
      <c r="L2200" s="151"/>
      <c r="N2200" s="151"/>
    </row>
    <row r="2204" spans="1:15">
      <c r="A2204" s="146"/>
      <c r="D2204" s="146"/>
      <c r="F2204" s="146"/>
    </row>
    <row r="2206" spans="1:15">
      <c r="F2206" s="147"/>
    </row>
    <row r="2207" spans="1:15">
      <c r="B2207" s="148"/>
      <c r="C2207" s="149"/>
      <c r="D2207" s="150"/>
      <c r="E2207" s="150"/>
      <c r="F2207" s="149"/>
      <c r="G2207" s="150"/>
      <c r="I2207" s="155"/>
      <c r="J2207" s="151"/>
      <c r="M2207" s="151"/>
      <c r="O2207" s="152"/>
    </row>
    <row r="2209" spans="2:15">
      <c r="B2209" s="148"/>
      <c r="C2209" s="149"/>
      <c r="D2209" s="150"/>
      <c r="E2209" s="150"/>
      <c r="F2209" s="149"/>
      <c r="G2209" s="150"/>
      <c r="I2209" s="155"/>
      <c r="L2209" s="151"/>
      <c r="N2209" s="151"/>
      <c r="O2209" s="152"/>
    </row>
    <row r="2211" spans="2:15">
      <c r="B2211" s="148"/>
      <c r="C2211" s="149"/>
      <c r="D2211" s="150"/>
      <c r="E2211" s="150"/>
      <c r="F2211" s="149"/>
      <c r="G2211" s="150"/>
      <c r="I2211" s="155"/>
      <c r="J2211" s="151"/>
      <c r="M2211" s="151"/>
      <c r="O2211" s="152"/>
    </row>
    <row r="2213" spans="2:15">
      <c r="B2213" s="148"/>
      <c r="C2213" s="149"/>
      <c r="D2213" s="150"/>
      <c r="E2213" s="150"/>
      <c r="F2213" s="149"/>
      <c r="G2213" s="150"/>
      <c r="I2213" s="155"/>
      <c r="L2213" s="151"/>
      <c r="N2213" s="151"/>
      <c r="O2213" s="152"/>
    </row>
    <row r="2215" spans="2:15">
      <c r="B2215" s="148"/>
      <c r="C2215" s="149"/>
      <c r="D2215" s="150"/>
      <c r="E2215" s="150"/>
      <c r="F2215" s="149"/>
      <c r="G2215" s="150"/>
      <c r="I2215" s="155"/>
      <c r="L2215" s="151"/>
      <c r="N2215" s="151"/>
      <c r="O2215" s="152"/>
    </row>
    <row r="2217" spans="2:15">
      <c r="B2217" s="148"/>
      <c r="C2217" s="149"/>
      <c r="D2217" s="150"/>
      <c r="E2217" s="150"/>
      <c r="F2217" s="149"/>
      <c r="G2217" s="150"/>
      <c r="I2217" s="155"/>
      <c r="J2217" s="151"/>
      <c r="M2217" s="151"/>
      <c r="O2217" s="152"/>
    </row>
    <row r="2219" spans="2:15">
      <c r="B2219" s="148"/>
      <c r="C2219" s="149"/>
      <c r="D2219" s="150"/>
      <c r="E2219" s="150"/>
      <c r="F2219" s="149"/>
      <c r="G2219" s="150"/>
      <c r="I2219" s="155"/>
      <c r="L2219" s="151"/>
      <c r="N2219" s="151"/>
      <c r="O2219" s="152"/>
    </row>
    <row r="2221" spans="2:15">
      <c r="B2221" s="148"/>
      <c r="C2221" s="149"/>
      <c r="D2221" s="150"/>
      <c r="E2221" s="150"/>
      <c r="F2221" s="149"/>
      <c r="G2221" s="150"/>
      <c r="I2221" s="155"/>
      <c r="J2221" s="151"/>
      <c r="M2221" s="151"/>
      <c r="O2221" s="152"/>
    </row>
    <row r="2223" spans="2:15">
      <c r="B2223" s="148"/>
      <c r="C2223" s="149"/>
      <c r="D2223" s="150"/>
      <c r="E2223" s="150"/>
      <c r="F2223" s="149"/>
      <c r="G2223" s="150"/>
      <c r="I2223" s="155"/>
      <c r="J2223" s="151"/>
      <c r="M2223" s="151"/>
      <c r="O2223" s="152"/>
    </row>
    <row r="2225" spans="2:15">
      <c r="B2225" s="148"/>
      <c r="C2225" s="149"/>
      <c r="D2225" s="150"/>
      <c r="E2225" s="150"/>
      <c r="F2225" s="149"/>
      <c r="G2225" s="150"/>
      <c r="I2225" s="155"/>
      <c r="L2225" s="151"/>
      <c r="N2225" s="151"/>
      <c r="O2225" s="152"/>
    </row>
    <row r="2227" spans="2:15">
      <c r="B2227" s="148"/>
      <c r="C2227" s="149"/>
      <c r="D2227" s="150"/>
      <c r="E2227" s="150"/>
      <c r="F2227" s="149"/>
      <c r="G2227" s="150"/>
      <c r="I2227" s="155"/>
      <c r="L2227" s="151"/>
      <c r="N2227" s="151"/>
      <c r="O2227" s="152"/>
    </row>
    <row r="2229" spans="2:15">
      <c r="B2229" s="148"/>
      <c r="C2229" s="149"/>
      <c r="D2229" s="150"/>
      <c r="E2229" s="150"/>
      <c r="F2229" s="149"/>
      <c r="G2229" s="150"/>
      <c r="I2229" s="155"/>
      <c r="L2229" s="151"/>
      <c r="N2229" s="151"/>
      <c r="O2229" s="152"/>
    </row>
    <row r="2231" spans="2:15">
      <c r="B2231" s="148"/>
      <c r="C2231" s="149"/>
      <c r="D2231" s="150"/>
      <c r="E2231" s="150"/>
      <c r="F2231" s="149"/>
      <c r="G2231" s="150"/>
      <c r="I2231" s="155"/>
      <c r="L2231" s="151"/>
      <c r="N2231" s="151"/>
      <c r="O2231" s="152"/>
    </row>
    <row r="2233" spans="2:15">
      <c r="B2233" s="148"/>
      <c r="C2233" s="149"/>
      <c r="D2233" s="150"/>
      <c r="E2233" s="150"/>
      <c r="F2233" s="149"/>
      <c r="G2233" s="150"/>
      <c r="I2233" s="155"/>
      <c r="L2233" s="151"/>
      <c r="N2233" s="151"/>
      <c r="O2233" s="152"/>
    </row>
    <row r="2235" spans="2:15">
      <c r="B2235" s="148"/>
      <c r="C2235" s="149"/>
      <c r="D2235" s="150"/>
      <c r="E2235" s="150"/>
      <c r="F2235" s="149"/>
      <c r="G2235" s="150"/>
      <c r="I2235" s="155"/>
      <c r="J2235" s="151"/>
      <c r="M2235" s="151"/>
      <c r="O2235" s="152"/>
    </row>
    <row r="2237" spans="2:15">
      <c r="B2237" s="148"/>
      <c r="C2237" s="149"/>
      <c r="D2237" s="150"/>
      <c r="E2237" s="150"/>
      <c r="F2237" s="149"/>
      <c r="G2237" s="150"/>
      <c r="I2237" s="155"/>
      <c r="J2237" s="151"/>
      <c r="M2237" s="151"/>
      <c r="O2237" s="152"/>
    </row>
    <row r="2239" spans="2:15">
      <c r="B2239" s="148"/>
      <c r="C2239" s="149"/>
      <c r="D2239" s="150"/>
      <c r="E2239" s="150"/>
      <c r="F2239" s="149"/>
      <c r="G2239" s="150"/>
      <c r="I2239" s="155"/>
      <c r="J2239" s="151"/>
      <c r="M2239" s="151"/>
      <c r="O2239" s="152"/>
    </row>
    <row r="2241" spans="2:15">
      <c r="B2241" s="148"/>
      <c r="C2241" s="149"/>
      <c r="D2241" s="150"/>
      <c r="E2241" s="150"/>
      <c r="F2241" s="149"/>
      <c r="G2241" s="150"/>
      <c r="I2241" s="155"/>
      <c r="L2241" s="151"/>
      <c r="N2241" s="151"/>
      <c r="O2241" s="152"/>
    </row>
    <row r="2243" spans="2:15">
      <c r="B2243" s="148"/>
      <c r="C2243" s="149"/>
      <c r="D2243" s="150"/>
      <c r="E2243" s="150"/>
      <c r="F2243" s="149"/>
      <c r="G2243" s="150"/>
      <c r="I2243" s="155"/>
      <c r="L2243" s="151"/>
      <c r="N2243" s="151"/>
      <c r="O2243" s="152"/>
    </row>
    <row r="2245" spans="2:15">
      <c r="B2245" s="148"/>
      <c r="C2245" s="149"/>
      <c r="D2245" s="150"/>
      <c r="E2245" s="150"/>
      <c r="F2245" s="149"/>
      <c r="G2245" s="150"/>
      <c r="I2245" s="155"/>
      <c r="J2245" s="151"/>
      <c r="M2245" s="151"/>
      <c r="O2245" s="152"/>
    </row>
    <row r="2247" spans="2:15">
      <c r="B2247" s="148"/>
      <c r="C2247" s="149"/>
      <c r="D2247" s="150"/>
      <c r="E2247" s="150"/>
      <c r="F2247" s="149"/>
      <c r="G2247" s="150"/>
      <c r="I2247" s="155"/>
      <c r="L2247" s="151"/>
      <c r="N2247" s="151"/>
      <c r="O2247" s="152"/>
    </row>
    <row r="2249" spans="2:15">
      <c r="B2249" s="148"/>
      <c r="C2249" s="149"/>
      <c r="D2249" s="150"/>
      <c r="E2249" s="150"/>
      <c r="F2249" s="149"/>
      <c r="G2249" s="150"/>
      <c r="I2249" s="155"/>
      <c r="J2249" s="151"/>
      <c r="M2249" s="151"/>
      <c r="O2249" s="152"/>
    </row>
    <row r="2251" spans="2:15">
      <c r="B2251" s="148"/>
      <c r="C2251" s="149"/>
      <c r="D2251" s="150"/>
      <c r="E2251" s="150"/>
      <c r="F2251" s="149"/>
      <c r="G2251" s="150"/>
      <c r="I2251" s="155"/>
      <c r="J2251" s="151"/>
      <c r="M2251" s="151"/>
      <c r="O2251" s="152"/>
    </row>
    <row r="2254" spans="2:15">
      <c r="I2254" s="154"/>
      <c r="J2254" s="151"/>
      <c r="L2254" s="151"/>
      <c r="M2254" s="151"/>
      <c r="N2254" s="151"/>
    </row>
    <row r="2256" spans="2:15">
      <c r="I2256" s="154"/>
      <c r="J2256" s="151"/>
      <c r="L2256" s="151"/>
      <c r="M2256" s="151"/>
      <c r="N2256" s="151"/>
    </row>
    <row r="2257" spans="1:15">
      <c r="I2257" s="154"/>
      <c r="J2257" s="151"/>
      <c r="M2257" s="151"/>
    </row>
    <row r="2261" spans="1:15">
      <c r="A2261" s="146"/>
      <c r="D2261" s="146"/>
      <c r="F2261" s="146"/>
    </row>
    <row r="2263" spans="1:15">
      <c r="F2263" s="147"/>
    </row>
    <row r="2264" spans="1:15">
      <c r="B2264" s="148"/>
      <c r="C2264" s="149"/>
      <c r="D2264" s="150"/>
      <c r="E2264" s="150"/>
      <c r="F2264" s="149"/>
      <c r="G2264" s="150"/>
      <c r="I2264" s="155"/>
      <c r="J2264" s="151"/>
      <c r="M2264" s="151"/>
      <c r="O2264" s="152"/>
    </row>
    <row r="2266" spans="1:15">
      <c r="B2266" s="148"/>
      <c r="C2266" s="149"/>
      <c r="D2266" s="150"/>
      <c r="E2266" s="150"/>
      <c r="F2266" s="149"/>
      <c r="G2266" s="150"/>
      <c r="I2266" s="155"/>
      <c r="L2266" s="151"/>
      <c r="N2266" s="151"/>
      <c r="O2266" s="152"/>
    </row>
    <row r="2268" spans="1:15">
      <c r="B2268" s="148"/>
      <c r="C2268" s="149"/>
      <c r="D2268" s="150"/>
      <c r="E2268" s="150"/>
      <c r="F2268" s="149"/>
      <c r="G2268" s="150"/>
      <c r="J2268" s="151"/>
      <c r="O2268" s="152"/>
    </row>
    <row r="2270" spans="1:15">
      <c r="B2270" s="148"/>
      <c r="C2270" s="149"/>
      <c r="D2270" s="150"/>
      <c r="E2270" s="150"/>
      <c r="F2270" s="149"/>
      <c r="L2270" s="151"/>
      <c r="O2270" s="152"/>
    </row>
    <row r="2273" spans="1:15">
      <c r="I2273" s="154"/>
      <c r="J2273" s="151"/>
      <c r="L2273" s="151"/>
      <c r="M2273" s="151"/>
      <c r="N2273" s="151"/>
    </row>
    <row r="2275" spans="1:15">
      <c r="I2275" s="154"/>
      <c r="J2275" s="151"/>
      <c r="L2275" s="151"/>
      <c r="M2275" s="151"/>
      <c r="N2275" s="151"/>
    </row>
    <row r="2276" spans="1:15">
      <c r="I2276" s="154"/>
    </row>
    <row r="2280" spans="1:15">
      <c r="A2280" s="146"/>
      <c r="D2280" s="146"/>
      <c r="F2280" s="146"/>
    </row>
    <row r="2282" spans="1:15">
      <c r="F2282" s="147"/>
    </row>
    <row r="2283" spans="1:15">
      <c r="B2283" s="148"/>
      <c r="C2283" s="149"/>
      <c r="D2283" s="150"/>
      <c r="E2283" s="150"/>
      <c r="F2283" s="149"/>
      <c r="G2283" s="150"/>
      <c r="J2283" s="151"/>
      <c r="M2283" s="151"/>
      <c r="O2283" s="152"/>
    </row>
    <row r="2285" spans="1:15">
      <c r="B2285" s="148"/>
      <c r="C2285" s="149"/>
      <c r="D2285" s="150"/>
      <c r="E2285" s="150"/>
      <c r="F2285" s="149"/>
      <c r="G2285" s="150"/>
      <c r="J2285" s="151"/>
      <c r="M2285" s="151"/>
      <c r="O2285" s="152"/>
    </row>
    <row r="2287" spans="1:15">
      <c r="B2287" s="148"/>
      <c r="C2287" s="149"/>
      <c r="D2287" s="150"/>
      <c r="E2287" s="150"/>
      <c r="F2287" s="149"/>
      <c r="G2287" s="150"/>
      <c r="L2287" s="151"/>
      <c r="N2287" s="151"/>
      <c r="O2287" s="152"/>
    </row>
    <row r="2289" spans="2:15">
      <c r="B2289" s="148"/>
      <c r="C2289" s="149"/>
      <c r="D2289" s="150"/>
      <c r="E2289" s="150"/>
      <c r="F2289" s="149"/>
      <c r="G2289" s="150"/>
      <c r="L2289" s="151"/>
      <c r="N2289" s="151"/>
      <c r="O2289" s="152"/>
    </row>
    <row r="2291" spans="2:15">
      <c r="B2291" s="148"/>
      <c r="C2291" s="149"/>
      <c r="D2291" s="150"/>
      <c r="E2291" s="150"/>
      <c r="F2291" s="149"/>
      <c r="G2291" s="150"/>
      <c r="L2291" s="151"/>
      <c r="N2291" s="151"/>
      <c r="O2291" s="152"/>
    </row>
    <row r="2293" spans="2:15">
      <c r="B2293" s="148"/>
      <c r="C2293" s="149"/>
      <c r="D2293" s="150"/>
      <c r="E2293" s="150"/>
      <c r="F2293" s="149"/>
      <c r="G2293" s="150"/>
      <c r="L2293" s="151"/>
      <c r="N2293" s="151"/>
      <c r="O2293" s="152"/>
    </row>
    <row r="2295" spans="2:15">
      <c r="B2295" s="148"/>
      <c r="C2295" s="149"/>
      <c r="D2295" s="150"/>
      <c r="E2295" s="150"/>
      <c r="F2295" s="149"/>
      <c r="G2295" s="150"/>
      <c r="J2295" s="151"/>
      <c r="M2295" s="151"/>
      <c r="O2295" s="152"/>
    </row>
    <row r="2297" spans="2:15">
      <c r="B2297" s="148"/>
      <c r="C2297" s="149"/>
      <c r="D2297" s="150"/>
      <c r="E2297" s="150"/>
      <c r="F2297" s="149"/>
      <c r="G2297" s="150"/>
      <c r="J2297" s="151"/>
      <c r="M2297" s="151"/>
      <c r="O2297" s="152"/>
    </row>
    <row r="2299" spans="2:15">
      <c r="B2299" s="148"/>
      <c r="C2299" s="149"/>
      <c r="D2299" s="150"/>
      <c r="E2299" s="150"/>
      <c r="F2299" s="149"/>
      <c r="G2299" s="150"/>
      <c r="J2299" s="151"/>
      <c r="M2299" s="151"/>
      <c r="O2299" s="152"/>
    </row>
    <row r="2301" spans="2:15">
      <c r="B2301" s="148"/>
      <c r="C2301" s="149"/>
      <c r="D2301" s="150"/>
      <c r="E2301" s="150"/>
      <c r="F2301" s="149"/>
      <c r="G2301" s="150"/>
      <c r="J2301" s="151"/>
      <c r="M2301" s="151"/>
      <c r="O2301" s="152"/>
    </row>
    <row r="2303" spans="2:15">
      <c r="B2303" s="148"/>
      <c r="C2303" s="149"/>
      <c r="D2303" s="150"/>
      <c r="E2303" s="150"/>
      <c r="F2303" s="149"/>
      <c r="G2303" s="150"/>
      <c r="L2303" s="151"/>
      <c r="N2303" s="151"/>
      <c r="O2303" s="152"/>
    </row>
    <row r="2305" spans="1:15">
      <c r="B2305" s="148"/>
      <c r="C2305" s="149"/>
      <c r="D2305" s="150"/>
      <c r="E2305" s="150"/>
      <c r="F2305" s="149"/>
      <c r="L2305" s="151"/>
      <c r="O2305" s="152"/>
    </row>
    <row r="2307" spans="1:15">
      <c r="B2307" s="148"/>
      <c r="C2307" s="149"/>
      <c r="D2307" s="150"/>
      <c r="E2307" s="150"/>
      <c r="F2307" s="149"/>
      <c r="G2307" s="150"/>
      <c r="J2307" s="151"/>
      <c r="O2307" s="152"/>
    </row>
    <row r="2310" spans="1:15">
      <c r="I2310" s="154"/>
      <c r="J2310" s="151"/>
      <c r="L2310" s="151"/>
      <c r="M2310" s="151"/>
      <c r="N2310" s="151"/>
    </row>
    <row r="2312" spans="1:15">
      <c r="I2312" s="154"/>
      <c r="J2312" s="151"/>
      <c r="L2312" s="151"/>
      <c r="M2312" s="151"/>
      <c r="N2312" s="151"/>
    </row>
    <row r="2313" spans="1:15">
      <c r="I2313" s="154"/>
      <c r="L2313" s="151"/>
      <c r="N2313" s="151"/>
    </row>
    <row r="2317" spans="1:15">
      <c r="A2317" s="146"/>
      <c r="D2317" s="146"/>
      <c r="F2317" s="146"/>
    </row>
    <row r="2319" spans="1:15">
      <c r="F2319" s="147"/>
    </row>
    <row r="2320" spans="1:15">
      <c r="B2320" s="148"/>
      <c r="C2320" s="149"/>
      <c r="D2320" s="150"/>
      <c r="E2320" s="150"/>
      <c r="F2320" s="149"/>
      <c r="G2320" s="150"/>
      <c r="J2320" s="151"/>
      <c r="M2320" s="151"/>
      <c r="O2320" s="152"/>
    </row>
    <row r="2322" spans="1:15">
      <c r="B2322" s="148"/>
      <c r="C2322" s="149"/>
      <c r="D2322" s="150"/>
      <c r="E2322" s="150"/>
      <c r="F2322" s="149"/>
      <c r="G2322" s="150"/>
      <c r="I2322" s="155"/>
      <c r="L2322" s="151"/>
      <c r="N2322" s="151"/>
      <c r="O2322" s="152"/>
    </row>
    <row r="2325" spans="1:15">
      <c r="I2325" s="154"/>
      <c r="J2325" s="151"/>
      <c r="L2325" s="151"/>
      <c r="M2325" s="151"/>
      <c r="N2325" s="151"/>
    </row>
    <row r="2327" spans="1:15">
      <c r="I2327" s="154"/>
      <c r="J2327" s="151"/>
      <c r="L2327" s="151"/>
      <c r="M2327" s="151"/>
      <c r="N2327" s="151"/>
    </row>
    <row r="2328" spans="1:15">
      <c r="I2328" s="154"/>
    </row>
    <row r="2332" spans="1:15">
      <c r="A2332" s="146"/>
      <c r="D2332" s="146"/>
      <c r="F2332" s="146"/>
    </row>
    <row r="2334" spans="1:15">
      <c r="F2334" s="147"/>
    </row>
    <row r="2335" spans="1:15">
      <c r="B2335" s="148"/>
      <c r="C2335" s="149"/>
      <c r="D2335" s="150"/>
      <c r="E2335" s="150"/>
      <c r="F2335" s="149"/>
      <c r="G2335" s="150"/>
      <c r="J2335" s="151"/>
      <c r="M2335" s="151"/>
      <c r="O2335" s="152"/>
    </row>
    <row r="2337" spans="2:15">
      <c r="B2337" s="148"/>
      <c r="C2337" s="149"/>
      <c r="D2337" s="150"/>
      <c r="E2337" s="150"/>
      <c r="F2337" s="149"/>
      <c r="G2337" s="150"/>
      <c r="I2337" s="155"/>
      <c r="J2337" s="151"/>
      <c r="M2337" s="151"/>
      <c r="O2337" s="152"/>
    </row>
    <row r="2339" spans="2:15">
      <c r="B2339" s="148"/>
      <c r="C2339" s="149"/>
      <c r="D2339" s="150"/>
      <c r="E2339" s="150"/>
      <c r="F2339" s="149"/>
      <c r="G2339" s="150"/>
      <c r="I2339" s="155"/>
      <c r="L2339" s="151"/>
      <c r="N2339" s="151"/>
      <c r="O2339" s="152"/>
    </row>
    <row r="2341" spans="2:15">
      <c r="B2341" s="148"/>
      <c r="C2341" s="149"/>
      <c r="D2341" s="150"/>
      <c r="E2341" s="150"/>
      <c r="F2341" s="149"/>
      <c r="G2341" s="150"/>
      <c r="I2341" s="155"/>
      <c r="L2341" s="151"/>
      <c r="N2341" s="151"/>
      <c r="O2341" s="152"/>
    </row>
    <row r="2343" spans="2:15">
      <c r="B2343" s="148"/>
      <c r="C2343" s="149"/>
      <c r="D2343" s="150"/>
      <c r="E2343" s="150"/>
      <c r="F2343" s="149"/>
      <c r="G2343" s="150"/>
      <c r="I2343" s="155"/>
      <c r="J2343" s="151"/>
      <c r="M2343" s="151"/>
      <c r="O2343" s="152"/>
    </row>
    <row r="2346" spans="2:15">
      <c r="I2346" s="154"/>
      <c r="J2346" s="151"/>
      <c r="L2346" s="151"/>
      <c r="M2346" s="151"/>
      <c r="N2346" s="151"/>
    </row>
    <row r="2348" spans="2:15">
      <c r="I2348" s="154"/>
      <c r="J2348" s="151"/>
      <c r="L2348" s="151"/>
      <c r="M2348" s="151"/>
      <c r="N2348" s="151"/>
    </row>
    <row r="2349" spans="2:15">
      <c r="I2349" s="154"/>
      <c r="J2349" s="151"/>
      <c r="M2349" s="151"/>
    </row>
    <row r="2353" spans="1:15">
      <c r="A2353" s="146"/>
      <c r="D2353" s="146"/>
      <c r="F2353" s="146"/>
    </row>
    <row r="2355" spans="1:15">
      <c r="F2355" s="147"/>
    </row>
    <row r="2356" spans="1:15">
      <c r="B2356" s="148"/>
      <c r="C2356" s="149"/>
      <c r="D2356" s="150"/>
      <c r="E2356" s="150"/>
      <c r="F2356" s="149"/>
      <c r="G2356" s="150"/>
      <c r="I2356" s="155"/>
      <c r="J2356" s="151"/>
      <c r="M2356" s="151"/>
      <c r="O2356" s="152"/>
    </row>
    <row r="2358" spans="1:15">
      <c r="B2358" s="148"/>
      <c r="C2358" s="149"/>
      <c r="D2358" s="150"/>
      <c r="E2358" s="150"/>
      <c r="F2358" s="149"/>
      <c r="G2358" s="150"/>
      <c r="I2358" s="155"/>
      <c r="L2358" s="151"/>
      <c r="N2358" s="151"/>
      <c r="O2358" s="152"/>
    </row>
    <row r="2360" spans="1:15">
      <c r="B2360" s="148"/>
      <c r="C2360" s="149"/>
      <c r="D2360" s="150"/>
      <c r="E2360" s="150"/>
      <c r="F2360" s="149"/>
      <c r="G2360" s="150"/>
      <c r="L2360" s="151"/>
      <c r="N2360" s="151"/>
      <c r="O2360" s="152"/>
    </row>
    <row r="2363" spans="1:15">
      <c r="I2363" s="154"/>
      <c r="J2363" s="151"/>
      <c r="L2363" s="151"/>
      <c r="M2363" s="151"/>
      <c r="N2363" s="151"/>
    </row>
    <row r="2365" spans="1:15">
      <c r="I2365" s="154"/>
      <c r="J2365" s="151"/>
      <c r="L2365" s="151"/>
      <c r="M2365" s="151"/>
      <c r="N2365" s="151"/>
    </row>
    <row r="2366" spans="1:15">
      <c r="I2366" s="154"/>
    </row>
    <row r="2370" spans="1:15">
      <c r="A2370" s="146"/>
      <c r="D2370" s="146"/>
      <c r="F2370" s="146"/>
    </row>
    <row r="2372" spans="1:15">
      <c r="F2372" s="147"/>
    </row>
    <row r="2373" spans="1:15">
      <c r="B2373" s="148"/>
      <c r="C2373" s="149"/>
      <c r="D2373" s="150"/>
      <c r="E2373" s="150"/>
      <c r="F2373" s="149"/>
      <c r="G2373" s="150"/>
      <c r="L2373" s="151"/>
      <c r="N2373" s="151"/>
      <c r="O2373" s="152"/>
    </row>
    <row r="2375" spans="1:15">
      <c r="B2375" s="148"/>
      <c r="C2375" s="149"/>
      <c r="D2375" s="150"/>
      <c r="E2375" s="150"/>
      <c r="F2375" s="149"/>
      <c r="G2375" s="150"/>
      <c r="L2375" s="151"/>
      <c r="N2375" s="151"/>
      <c r="O2375" s="152"/>
    </row>
    <row r="2377" spans="1:15">
      <c r="B2377" s="148"/>
      <c r="C2377" s="149"/>
      <c r="D2377" s="150"/>
      <c r="E2377" s="150"/>
      <c r="F2377" s="149"/>
      <c r="G2377" s="150"/>
      <c r="L2377" s="151"/>
      <c r="N2377" s="151"/>
      <c r="O2377" s="152"/>
    </row>
    <row r="2379" spans="1:15">
      <c r="B2379" s="148"/>
      <c r="C2379" s="149"/>
      <c r="D2379" s="150"/>
      <c r="E2379" s="150"/>
      <c r="F2379" s="149"/>
      <c r="G2379" s="150"/>
      <c r="L2379" s="151"/>
      <c r="N2379" s="151"/>
      <c r="O2379" s="152"/>
    </row>
    <row r="2381" spans="1:15">
      <c r="B2381" s="148"/>
      <c r="C2381" s="149"/>
      <c r="D2381" s="150"/>
      <c r="E2381" s="150"/>
      <c r="F2381" s="149"/>
      <c r="G2381" s="150"/>
      <c r="L2381" s="151"/>
      <c r="N2381" s="151"/>
      <c r="O2381" s="152"/>
    </row>
    <row r="2383" spans="1:15">
      <c r="B2383" s="148"/>
      <c r="C2383" s="149"/>
      <c r="D2383" s="150"/>
      <c r="E2383" s="150"/>
      <c r="F2383" s="149"/>
      <c r="G2383" s="150"/>
      <c r="L2383" s="151"/>
      <c r="N2383" s="151"/>
      <c r="O2383" s="152"/>
    </row>
    <row r="2385" spans="2:15">
      <c r="B2385" s="148"/>
      <c r="C2385" s="149"/>
      <c r="D2385" s="150"/>
      <c r="E2385" s="150"/>
      <c r="F2385" s="149"/>
      <c r="G2385" s="150"/>
      <c r="L2385" s="151"/>
      <c r="N2385" s="151"/>
      <c r="O2385" s="152"/>
    </row>
    <row r="2387" spans="2:15">
      <c r="B2387" s="148"/>
      <c r="C2387" s="149"/>
      <c r="D2387" s="150"/>
      <c r="E2387" s="150"/>
      <c r="F2387" s="149"/>
      <c r="G2387" s="150"/>
      <c r="L2387" s="151"/>
      <c r="N2387" s="151"/>
      <c r="O2387" s="152"/>
    </row>
    <row r="2389" spans="2:15">
      <c r="B2389" s="148"/>
      <c r="C2389" s="149"/>
      <c r="D2389" s="150"/>
      <c r="E2389" s="150"/>
      <c r="F2389" s="149"/>
      <c r="G2389" s="150"/>
      <c r="I2389" s="155"/>
      <c r="J2389" s="151"/>
      <c r="M2389" s="151"/>
      <c r="O2389" s="152"/>
    </row>
    <row r="2391" spans="2:15">
      <c r="B2391" s="148"/>
      <c r="C2391" s="149"/>
      <c r="D2391" s="150"/>
      <c r="E2391" s="150"/>
      <c r="F2391" s="149"/>
      <c r="L2391" s="151"/>
      <c r="N2391" s="151"/>
      <c r="O2391" s="152"/>
    </row>
    <row r="2393" spans="2:15">
      <c r="B2393" s="148"/>
      <c r="C2393" s="149"/>
      <c r="D2393" s="150"/>
      <c r="E2393" s="150"/>
      <c r="F2393" s="149"/>
      <c r="L2393" s="151"/>
      <c r="N2393" s="151"/>
      <c r="O2393" s="152"/>
    </row>
    <row r="2395" spans="2:15">
      <c r="B2395" s="148"/>
      <c r="C2395" s="149"/>
      <c r="D2395" s="150"/>
      <c r="E2395" s="150"/>
      <c r="F2395" s="149"/>
      <c r="G2395" s="150"/>
      <c r="L2395" s="151"/>
      <c r="N2395" s="151"/>
      <c r="O2395" s="152"/>
    </row>
    <row r="2397" spans="2:15">
      <c r="B2397" s="148"/>
      <c r="C2397" s="149"/>
      <c r="D2397" s="150"/>
      <c r="E2397" s="150"/>
      <c r="F2397" s="149"/>
      <c r="G2397" s="150"/>
      <c r="J2397" s="151"/>
      <c r="M2397" s="151"/>
      <c r="O2397" s="152"/>
    </row>
    <row r="2400" spans="2:15">
      <c r="I2400" s="154"/>
      <c r="J2400" s="151"/>
      <c r="L2400" s="151"/>
      <c r="M2400" s="151"/>
      <c r="N2400" s="151"/>
    </row>
    <row r="2402" spans="1:15">
      <c r="I2402" s="154"/>
      <c r="J2402" s="151"/>
      <c r="L2402" s="151"/>
      <c r="M2402" s="151"/>
      <c r="N2402" s="151"/>
    </row>
    <row r="2403" spans="1:15">
      <c r="I2403" s="154"/>
      <c r="L2403" s="151"/>
      <c r="N2403" s="151"/>
    </row>
    <row r="2407" spans="1:15">
      <c r="A2407" s="146"/>
      <c r="D2407" s="146"/>
      <c r="F2407" s="146"/>
    </row>
    <row r="2409" spans="1:15">
      <c r="F2409" s="147"/>
    </row>
    <row r="2410" spans="1:15">
      <c r="B2410" s="148"/>
      <c r="C2410" s="149"/>
      <c r="D2410" s="150"/>
      <c r="E2410" s="150"/>
      <c r="F2410" s="149"/>
      <c r="G2410" s="150"/>
      <c r="L2410" s="151"/>
      <c r="N2410" s="151"/>
      <c r="O2410" s="152"/>
    </row>
    <row r="2412" spans="1:15">
      <c r="B2412" s="148"/>
      <c r="C2412" s="149"/>
      <c r="D2412" s="150"/>
      <c r="E2412" s="150"/>
      <c r="F2412" s="149"/>
      <c r="G2412" s="150"/>
      <c r="L2412" s="151"/>
      <c r="N2412" s="151"/>
      <c r="O2412" s="152"/>
    </row>
    <row r="2414" spans="1:15">
      <c r="B2414" s="148"/>
      <c r="C2414" s="149"/>
      <c r="D2414" s="150"/>
      <c r="E2414" s="150"/>
      <c r="F2414" s="149"/>
      <c r="G2414" s="150"/>
      <c r="L2414" s="151"/>
      <c r="N2414" s="151"/>
      <c r="O2414" s="152"/>
    </row>
    <row r="2416" spans="1:15">
      <c r="B2416" s="148"/>
      <c r="C2416" s="149"/>
      <c r="D2416" s="150"/>
      <c r="E2416" s="150"/>
      <c r="F2416" s="149"/>
      <c r="G2416" s="150"/>
      <c r="L2416" s="151"/>
      <c r="N2416" s="151"/>
      <c r="O2416" s="152"/>
    </row>
    <row r="2418" spans="2:15">
      <c r="B2418" s="148"/>
      <c r="C2418" s="149"/>
      <c r="D2418" s="150"/>
      <c r="E2418" s="150"/>
      <c r="F2418" s="149"/>
      <c r="G2418" s="150"/>
      <c r="L2418" s="151"/>
      <c r="N2418" s="151"/>
      <c r="O2418" s="152"/>
    </row>
    <row r="2420" spans="2:15">
      <c r="B2420" s="148"/>
      <c r="C2420" s="149"/>
      <c r="D2420" s="150"/>
      <c r="E2420" s="150"/>
      <c r="F2420" s="149"/>
      <c r="G2420" s="150"/>
      <c r="L2420" s="151"/>
      <c r="N2420" s="151"/>
      <c r="O2420" s="152"/>
    </row>
    <row r="2422" spans="2:15">
      <c r="B2422" s="148"/>
      <c r="C2422" s="149"/>
      <c r="D2422" s="150"/>
      <c r="E2422" s="150"/>
      <c r="F2422" s="149"/>
      <c r="G2422" s="150"/>
      <c r="L2422" s="151"/>
      <c r="N2422" s="151"/>
      <c r="O2422" s="152"/>
    </row>
    <row r="2424" spans="2:15">
      <c r="B2424" s="148"/>
      <c r="C2424" s="149"/>
      <c r="D2424" s="150"/>
      <c r="E2424" s="150"/>
      <c r="F2424" s="149"/>
      <c r="G2424" s="150"/>
      <c r="L2424" s="151"/>
      <c r="N2424" s="151"/>
      <c r="O2424" s="152"/>
    </row>
    <row r="2426" spans="2:15">
      <c r="B2426" s="148"/>
      <c r="C2426" s="149"/>
      <c r="D2426" s="150"/>
      <c r="E2426" s="150"/>
      <c r="F2426" s="149"/>
      <c r="L2426" s="151"/>
      <c r="N2426" s="151"/>
      <c r="O2426" s="152"/>
    </row>
    <row r="2428" spans="2:15">
      <c r="B2428" s="148"/>
      <c r="C2428" s="149"/>
      <c r="D2428" s="150"/>
      <c r="E2428" s="150"/>
      <c r="F2428" s="149"/>
      <c r="L2428" s="151"/>
      <c r="N2428" s="151"/>
      <c r="O2428" s="152"/>
    </row>
    <row r="2430" spans="2:15">
      <c r="B2430" s="148"/>
      <c r="C2430" s="149"/>
      <c r="D2430" s="150"/>
      <c r="E2430" s="150"/>
      <c r="F2430" s="149"/>
      <c r="G2430" s="150"/>
      <c r="L2430" s="151"/>
      <c r="N2430" s="151"/>
      <c r="O2430" s="152"/>
    </row>
    <row r="2432" spans="2:15">
      <c r="B2432" s="148"/>
      <c r="C2432" s="149"/>
      <c r="D2432" s="150"/>
      <c r="E2432" s="150"/>
      <c r="F2432" s="149"/>
      <c r="G2432" s="150"/>
      <c r="L2432" s="151"/>
      <c r="N2432" s="151"/>
      <c r="O2432" s="152"/>
    </row>
    <row r="2434" spans="1:15">
      <c r="B2434" s="148"/>
      <c r="C2434" s="149"/>
      <c r="D2434" s="150"/>
      <c r="E2434" s="150"/>
      <c r="F2434" s="149"/>
      <c r="G2434" s="150"/>
      <c r="L2434" s="151"/>
      <c r="N2434" s="151"/>
      <c r="O2434" s="152"/>
    </row>
    <row r="2436" spans="1:15">
      <c r="B2436" s="148"/>
      <c r="C2436" s="149"/>
      <c r="D2436" s="150"/>
      <c r="E2436" s="150"/>
      <c r="F2436" s="149"/>
      <c r="G2436" s="150"/>
      <c r="L2436" s="151"/>
      <c r="N2436" s="151"/>
      <c r="O2436" s="152"/>
    </row>
    <row r="2438" spans="1:15">
      <c r="B2438" s="148"/>
      <c r="C2438" s="149"/>
      <c r="D2438" s="150"/>
      <c r="E2438" s="150"/>
      <c r="F2438" s="149"/>
      <c r="G2438" s="150"/>
      <c r="L2438" s="151"/>
      <c r="N2438" s="151"/>
      <c r="O2438" s="152"/>
    </row>
    <row r="2441" spans="1:15">
      <c r="I2441" s="154"/>
      <c r="L2441" s="151"/>
      <c r="N2441" s="151"/>
    </row>
    <row r="2443" spans="1:15">
      <c r="I2443" s="154"/>
      <c r="J2443" s="151"/>
      <c r="L2443" s="151"/>
      <c r="N2443" s="151"/>
    </row>
    <row r="2444" spans="1:15">
      <c r="I2444" s="154"/>
      <c r="L2444" s="151"/>
      <c r="N2444" s="151"/>
    </row>
    <row r="2448" spans="1:15">
      <c r="A2448" s="146"/>
      <c r="D2448" s="146"/>
      <c r="F2448" s="146"/>
    </row>
    <row r="2450" spans="2:15">
      <c r="F2450" s="147"/>
    </row>
    <row r="2451" spans="2:15">
      <c r="B2451" s="148"/>
      <c r="C2451" s="149"/>
      <c r="D2451" s="150"/>
      <c r="E2451" s="150"/>
      <c r="F2451" s="149"/>
      <c r="G2451" s="150"/>
      <c r="L2451" s="151"/>
      <c r="N2451" s="151"/>
      <c r="O2451" s="152"/>
    </row>
    <row r="2453" spans="2:15">
      <c r="B2453" s="148"/>
      <c r="C2453" s="149"/>
      <c r="D2453" s="150"/>
      <c r="E2453" s="150"/>
      <c r="F2453" s="149"/>
      <c r="G2453" s="150"/>
      <c r="I2453" s="155"/>
      <c r="J2453" s="151"/>
      <c r="M2453" s="151"/>
      <c r="O2453" s="152"/>
    </row>
    <row r="2455" spans="2:15">
      <c r="B2455" s="148"/>
      <c r="C2455" s="149"/>
      <c r="D2455" s="150"/>
      <c r="E2455" s="150"/>
      <c r="F2455" s="149"/>
      <c r="G2455" s="150"/>
      <c r="L2455" s="151"/>
      <c r="N2455" s="151"/>
      <c r="O2455" s="152"/>
    </row>
    <row r="2457" spans="2:15">
      <c r="B2457" s="148"/>
      <c r="C2457" s="149"/>
      <c r="D2457" s="150"/>
      <c r="E2457" s="150"/>
      <c r="F2457" s="149"/>
      <c r="G2457" s="150"/>
      <c r="L2457" s="151"/>
      <c r="N2457" s="151"/>
      <c r="O2457" s="152"/>
    </row>
    <row r="2459" spans="2:15">
      <c r="B2459" s="148"/>
      <c r="C2459" s="149"/>
      <c r="D2459" s="150"/>
      <c r="E2459" s="150"/>
      <c r="F2459" s="149"/>
      <c r="G2459" s="150"/>
      <c r="I2459" s="155"/>
      <c r="J2459" s="151"/>
      <c r="M2459" s="151"/>
      <c r="O2459" s="152"/>
    </row>
    <row r="2461" spans="2:15">
      <c r="B2461" s="148"/>
      <c r="C2461" s="149"/>
      <c r="D2461" s="150"/>
      <c r="E2461" s="150"/>
      <c r="F2461" s="149"/>
      <c r="G2461" s="150"/>
      <c r="I2461" s="155"/>
      <c r="J2461" s="151"/>
      <c r="M2461" s="151"/>
      <c r="O2461" s="152"/>
    </row>
    <row r="2463" spans="2:15">
      <c r="B2463" s="148"/>
      <c r="C2463" s="149"/>
      <c r="D2463" s="150"/>
      <c r="E2463" s="150"/>
      <c r="F2463" s="149"/>
      <c r="G2463" s="150"/>
      <c r="L2463" s="151"/>
      <c r="N2463" s="151"/>
      <c r="O2463" s="152"/>
    </row>
    <row r="2465" spans="2:15">
      <c r="B2465" s="148"/>
      <c r="C2465" s="149"/>
      <c r="D2465" s="150"/>
      <c r="E2465" s="150"/>
      <c r="F2465" s="149"/>
      <c r="G2465" s="150"/>
      <c r="I2465" s="155"/>
      <c r="J2465" s="151"/>
      <c r="M2465" s="151"/>
      <c r="O2465" s="152"/>
    </row>
    <row r="2467" spans="2:15">
      <c r="B2467" s="148"/>
      <c r="C2467" s="149"/>
      <c r="D2467" s="150"/>
      <c r="E2467" s="150"/>
      <c r="F2467" s="149"/>
      <c r="G2467" s="150"/>
      <c r="L2467" s="151"/>
      <c r="N2467" s="151"/>
      <c r="O2467" s="152"/>
    </row>
    <row r="2469" spans="2:15">
      <c r="B2469" s="148"/>
      <c r="C2469" s="149"/>
      <c r="D2469" s="150"/>
      <c r="E2469" s="150"/>
      <c r="F2469" s="149"/>
      <c r="G2469" s="150"/>
      <c r="J2469" s="151"/>
      <c r="M2469" s="151"/>
      <c r="O2469" s="152"/>
    </row>
    <row r="2471" spans="2:15">
      <c r="B2471" s="148"/>
      <c r="C2471" s="149"/>
      <c r="D2471" s="150"/>
      <c r="E2471" s="150"/>
      <c r="F2471" s="149"/>
      <c r="G2471" s="150"/>
      <c r="I2471" s="155"/>
      <c r="J2471" s="151"/>
      <c r="M2471" s="151"/>
      <c r="O2471" s="152"/>
    </row>
    <row r="2473" spans="2:15">
      <c r="B2473" s="148"/>
      <c r="C2473" s="149"/>
      <c r="D2473" s="150"/>
      <c r="E2473" s="150"/>
      <c r="F2473" s="149"/>
      <c r="L2473" s="151"/>
      <c r="N2473" s="151"/>
      <c r="O2473" s="152"/>
    </row>
    <row r="2475" spans="2:15">
      <c r="B2475" s="148"/>
      <c r="C2475" s="149"/>
      <c r="D2475" s="150"/>
      <c r="E2475" s="150"/>
      <c r="F2475" s="149"/>
      <c r="G2475" s="150"/>
      <c r="I2475" s="155"/>
      <c r="J2475" s="151"/>
      <c r="M2475" s="151"/>
      <c r="O2475" s="152"/>
    </row>
    <row r="2477" spans="2:15">
      <c r="B2477" s="148"/>
      <c r="C2477" s="149"/>
      <c r="D2477" s="150"/>
      <c r="E2477" s="150"/>
      <c r="F2477" s="149"/>
      <c r="L2477" s="151"/>
      <c r="N2477" s="151"/>
      <c r="O2477" s="152"/>
    </row>
    <row r="2479" spans="2:15">
      <c r="B2479" s="148"/>
      <c r="C2479" s="149"/>
      <c r="D2479" s="150"/>
      <c r="E2479" s="150"/>
      <c r="F2479" s="149"/>
      <c r="G2479" s="150"/>
      <c r="I2479" s="155"/>
      <c r="J2479" s="151"/>
      <c r="M2479" s="151"/>
      <c r="O2479" s="152"/>
    </row>
    <row r="2481" spans="2:15">
      <c r="B2481" s="148"/>
      <c r="C2481" s="149"/>
      <c r="D2481" s="150"/>
      <c r="E2481" s="150"/>
      <c r="F2481" s="149"/>
      <c r="G2481" s="150"/>
      <c r="L2481" s="151"/>
      <c r="N2481" s="151"/>
      <c r="O2481" s="152"/>
    </row>
    <row r="2483" spans="2:15">
      <c r="B2483" s="148"/>
      <c r="C2483" s="149"/>
      <c r="D2483" s="150"/>
      <c r="E2483" s="150"/>
      <c r="F2483" s="149"/>
      <c r="G2483" s="150"/>
      <c r="I2483" s="155"/>
      <c r="J2483" s="151"/>
      <c r="M2483" s="151"/>
      <c r="O2483" s="152"/>
    </row>
    <row r="2485" spans="2:15">
      <c r="B2485" s="148"/>
      <c r="C2485" s="149"/>
      <c r="D2485" s="150"/>
      <c r="E2485" s="150"/>
      <c r="F2485" s="149"/>
      <c r="G2485" s="150"/>
      <c r="L2485" s="151"/>
      <c r="N2485" s="151"/>
      <c r="O2485" s="152"/>
    </row>
    <row r="2487" spans="2:15">
      <c r="B2487" s="148"/>
      <c r="C2487" s="149"/>
      <c r="D2487" s="150"/>
      <c r="E2487" s="150"/>
      <c r="F2487" s="149"/>
      <c r="G2487" s="150"/>
      <c r="J2487" s="151"/>
      <c r="M2487" s="151"/>
      <c r="O2487" s="152"/>
    </row>
    <row r="2489" spans="2:15">
      <c r="B2489" s="148"/>
      <c r="C2489" s="149"/>
      <c r="D2489" s="150"/>
      <c r="E2489" s="150"/>
      <c r="F2489" s="149"/>
      <c r="G2489" s="150"/>
      <c r="I2489" s="155"/>
      <c r="J2489" s="151"/>
      <c r="M2489" s="151"/>
      <c r="O2489" s="152"/>
    </row>
    <row r="2491" spans="2:15">
      <c r="B2491" s="148"/>
      <c r="C2491" s="149"/>
      <c r="D2491" s="150"/>
      <c r="E2491" s="150"/>
      <c r="F2491" s="149"/>
      <c r="G2491" s="150"/>
      <c r="L2491" s="151"/>
      <c r="N2491" s="151"/>
      <c r="O2491" s="152"/>
    </row>
    <row r="2493" spans="2:15">
      <c r="B2493" s="148"/>
      <c r="C2493" s="149"/>
      <c r="D2493" s="150"/>
      <c r="E2493" s="150"/>
      <c r="F2493" s="149"/>
      <c r="G2493" s="150"/>
      <c r="L2493" s="151"/>
      <c r="N2493" s="151"/>
      <c r="O2493" s="152"/>
    </row>
    <row r="2496" spans="2:15">
      <c r="I2496" s="154"/>
      <c r="J2496" s="151"/>
      <c r="L2496" s="151"/>
      <c r="M2496" s="151"/>
      <c r="N2496" s="151"/>
    </row>
    <row r="2498" spans="1:15">
      <c r="I2498" s="154"/>
      <c r="J2498" s="151"/>
      <c r="L2498" s="151"/>
      <c r="M2498" s="151"/>
      <c r="N2498" s="151"/>
    </row>
    <row r="2499" spans="1:15">
      <c r="I2499" s="154"/>
      <c r="L2499" s="151"/>
      <c r="N2499" s="151"/>
    </row>
    <row r="2503" spans="1:15">
      <c r="A2503" s="146"/>
      <c r="D2503" s="146"/>
      <c r="F2503" s="146"/>
    </row>
    <row r="2505" spans="1:15">
      <c r="F2505" s="147"/>
    </row>
    <row r="2506" spans="1:15">
      <c r="B2506" s="148"/>
      <c r="C2506" s="149"/>
      <c r="D2506" s="150"/>
      <c r="E2506" s="150"/>
      <c r="F2506" s="149"/>
      <c r="G2506" s="150"/>
      <c r="L2506" s="151"/>
      <c r="N2506" s="151"/>
      <c r="O2506" s="152"/>
    </row>
    <row r="2508" spans="1:15">
      <c r="B2508" s="148"/>
      <c r="C2508" s="149"/>
      <c r="D2508" s="150"/>
      <c r="E2508" s="150"/>
      <c r="F2508" s="149"/>
      <c r="G2508" s="150"/>
      <c r="I2508" s="155"/>
      <c r="J2508" s="151"/>
      <c r="M2508" s="151"/>
      <c r="O2508" s="152"/>
    </row>
    <row r="2510" spans="1:15">
      <c r="B2510" s="148"/>
      <c r="C2510" s="149"/>
      <c r="D2510" s="150"/>
      <c r="E2510" s="150"/>
      <c r="F2510" s="149"/>
      <c r="G2510" s="150"/>
      <c r="L2510" s="151"/>
      <c r="N2510" s="151"/>
      <c r="O2510" s="152"/>
    </row>
    <row r="2512" spans="1:15">
      <c r="B2512" s="148"/>
      <c r="C2512" s="149"/>
      <c r="D2512" s="150"/>
      <c r="E2512" s="150"/>
      <c r="F2512" s="149"/>
      <c r="G2512" s="150"/>
      <c r="I2512" s="155"/>
      <c r="J2512" s="151"/>
      <c r="M2512" s="151"/>
      <c r="O2512" s="152"/>
    </row>
    <row r="2514" spans="2:15">
      <c r="B2514" s="148"/>
      <c r="C2514" s="149"/>
      <c r="D2514" s="150"/>
      <c r="E2514" s="150"/>
      <c r="F2514" s="149"/>
      <c r="L2514" s="151"/>
      <c r="N2514" s="151"/>
      <c r="O2514" s="152"/>
    </row>
    <row r="2516" spans="2:15">
      <c r="B2516" s="148"/>
      <c r="C2516" s="149"/>
      <c r="D2516" s="150"/>
      <c r="E2516" s="150"/>
      <c r="F2516" s="149"/>
      <c r="G2516" s="150"/>
      <c r="I2516" s="155"/>
      <c r="J2516" s="151"/>
      <c r="M2516" s="151"/>
      <c r="O2516" s="152"/>
    </row>
    <row r="2518" spans="2:15">
      <c r="B2518" s="148"/>
      <c r="C2518" s="149"/>
      <c r="D2518" s="150"/>
      <c r="E2518" s="150"/>
      <c r="F2518" s="149"/>
      <c r="G2518" s="150"/>
      <c r="L2518" s="151"/>
      <c r="N2518" s="151"/>
      <c r="O2518" s="152"/>
    </row>
    <row r="2520" spans="2:15">
      <c r="B2520" s="148"/>
      <c r="C2520" s="149"/>
      <c r="D2520" s="150"/>
      <c r="E2520" s="150"/>
      <c r="F2520" s="149"/>
      <c r="G2520" s="150"/>
      <c r="I2520" s="155"/>
      <c r="J2520" s="151"/>
      <c r="M2520" s="151"/>
      <c r="O2520" s="152"/>
    </row>
    <row r="2522" spans="2:15">
      <c r="B2522" s="148"/>
      <c r="C2522" s="149"/>
      <c r="D2522" s="150"/>
      <c r="E2522" s="150"/>
      <c r="F2522" s="149"/>
      <c r="G2522" s="150"/>
      <c r="L2522" s="151"/>
      <c r="N2522" s="151"/>
      <c r="O2522" s="152"/>
    </row>
    <row r="2524" spans="2:15">
      <c r="B2524" s="148"/>
      <c r="C2524" s="149"/>
      <c r="D2524" s="150"/>
      <c r="E2524" s="150"/>
      <c r="F2524" s="149"/>
      <c r="G2524" s="150"/>
      <c r="L2524" s="151"/>
      <c r="N2524" s="151"/>
      <c r="O2524" s="152"/>
    </row>
    <row r="2526" spans="2:15">
      <c r="B2526" s="148"/>
      <c r="C2526" s="149"/>
      <c r="D2526" s="150"/>
      <c r="E2526" s="150"/>
      <c r="F2526" s="149"/>
      <c r="G2526" s="150"/>
      <c r="I2526" s="155"/>
      <c r="J2526" s="151"/>
      <c r="M2526" s="151"/>
      <c r="O2526" s="152"/>
    </row>
    <row r="2528" spans="2:15">
      <c r="B2528" s="148"/>
      <c r="C2528" s="149"/>
      <c r="D2528" s="150"/>
      <c r="E2528" s="150"/>
      <c r="F2528" s="149"/>
      <c r="G2528" s="150"/>
      <c r="I2528" s="155"/>
      <c r="J2528" s="151"/>
      <c r="M2528" s="151"/>
      <c r="O2528" s="152"/>
    </row>
    <row r="2530" spans="2:15">
      <c r="B2530" s="148"/>
      <c r="C2530" s="149"/>
      <c r="D2530" s="150"/>
      <c r="E2530" s="150"/>
      <c r="F2530" s="149"/>
      <c r="G2530" s="150"/>
      <c r="L2530" s="151"/>
      <c r="N2530" s="151"/>
      <c r="O2530" s="152"/>
    </row>
    <row r="2532" spans="2:15">
      <c r="B2532" s="148"/>
      <c r="C2532" s="149"/>
      <c r="D2532" s="150"/>
      <c r="E2532" s="150"/>
      <c r="F2532" s="149"/>
      <c r="G2532" s="150"/>
      <c r="I2532" s="155"/>
      <c r="J2532" s="151"/>
      <c r="M2532" s="151"/>
      <c r="O2532" s="152"/>
    </row>
    <row r="2534" spans="2:15">
      <c r="B2534" s="148"/>
      <c r="C2534" s="149"/>
      <c r="D2534" s="150"/>
      <c r="E2534" s="150"/>
      <c r="F2534" s="149"/>
      <c r="G2534" s="150"/>
      <c r="L2534" s="151"/>
      <c r="N2534" s="151"/>
      <c r="O2534" s="152"/>
    </row>
    <row r="2536" spans="2:15">
      <c r="B2536" s="148"/>
      <c r="C2536" s="149"/>
      <c r="D2536" s="150"/>
      <c r="E2536" s="150"/>
      <c r="F2536" s="149"/>
      <c r="G2536" s="150"/>
      <c r="I2536" s="155"/>
      <c r="J2536" s="151"/>
      <c r="M2536" s="151"/>
      <c r="O2536" s="152"/>
    </row>
    <row r="2538" spans="2:15">
      <c r="B2538" s="148"/>
      <c r="C2538" s="149"/>
      <c r="D2538" s="150"/>
      <c r="E2538" s="150"/>
      <c r="F2538" s="149"/>
      <c r="L2538" s="151"/>
      <c r="N2538" s="151"/>
      <c r="O2538" s="152"/>
    </row>
    <row r="2540" spans="2:15">
      <c r="B2540" s="148"/>
      <c r="C2540" s="149"/>
      <c r="D2540" s="150"/>
      <c r="E2540" s="150"/>
      <c r="F2540" s="149"/>
      <c r="G2540" s="150"/>
      <c r="I2540" s="155"/>
      <c r="J2540" s="151"/>
      <c r="M2540" s="151"/>
      <c r="O2540" s="152"/>
    </row>
    <row r="2542" spans="2:15">
      <c r="B2542" s="148"/>
      <c r="C2542" s="149"/>
      <c r="D2542" s="150"/>
      <c r="E2542" s="150"/>
      <c r="F2542" s="149"/>
      <c r="L2542" s="151"/>
      <c r="N2542" s="151"/>
      <c r="O2542" s="152"/>
    </row>
    <row r="2544" spans="2:15">
      <c r="B2544" s="148"/>
      <c r="C2544" s="149"/>
      <c r="D2544" s="150"/>
      <c r="E2544" s="150"/>
      <c r="F2544" s="149"/>
      <c r="G2544" s="150"/>
      <c r="L2544" s="151"/>
      <c r="N2544" s="151"/>
      <c r="O2544" s="152"/>
    </row>
    <row r="2546" spans="2:15">
      <c r="B2546" s="148"/>
      <c r="C2546" s="149"/>
      <c r="D2546" s="150"/>
      <c r="E2546" s="150"/>
      <c r="F2546" s="149"/>
      <c r="G2546" s="150"/>
      <c r="I2546" s="155"/>
      <c r="J2546" s="151"/>
      <c r="M2546" s="151"/>
      <c r="O2546" s="152"/>
    </row>
    <row r="2548" spans="2:15">
      <c r="B2548" s="148"/>
      <c r="C2548" s="149"/>
      <c r="D2548" s="150"/>
      <c r="E2548" s="150"/>
      <c r="F2548" s="149"/>
      <c r="G2548" s="150"/>
      <c r="I2548" s="155"/>
      <c r="J2548" s="151"/>
      <c r="M2548" s="151"/>
      <c r="O2548" s="152"/>
    </row>
    <row r="2550" spans="2:15">
      <c r="B2550" s="148"/>
      <c r="C2550" s="149"/>
      <c r="D2550" s="150"/>
      <c r="E2550" s="150"/>
      <c r="F2550" s="149"/>
      <c r="G2550" s="150"/>
      <c r="L2550" s="151"/>
      <c r="N2550" s="151"/>
      <c r="O2550" s="152"/>
    </row>
    <row r="2552" spans="2:15">
      <c r="B2552" s="148"/>
      <c r="C2552" s="149"/>
      <c r="D2552" s="150"/>
      <c r="E2552" s="150"/>
      <c r="F2552" s="149"/>
      <c r="G2552" s="150"/>
      <c r="I2552" s="155"/>
      <c r="J2552" s="151"/>
      <c r="M2552" s="151"/>
      <c r="O2552" s="152"/>
    </row>
    <row r="2554" spans="2:15">
      <c r="B2554" s="148"/>
      <c r="C2554" s="149"/>
      <c r="D2554" s="150"/>
      <c r="E2554" s="150"/>
      <c r="F2554" s="149"/>
      <c r="G2554" s="150"/>
      <c r="L2554" s="151"/>
      <c r="N2554" s="151"/>
      <c r="O2554" s="152"/>
    </row>
    <row r="2556" spans="2:15">
      <c r="B2556" s="148"/>
      <c r="C2556" s="149"/>
      <c r="D2556" s="150"/>
      <c r="E2556" s="150"/>
      <c r="F2556" s="149"/>
      <c r="G2556" s="150"/>
      <c r="L2556" s="151"/>
      <c r="N2556" s="151"/>
      <c r="O2556" s="152"/>
    </row>
    <row r="2559" spans="2:15">
      <c r="I2559" s="154"/>
      <c r="J2559" s="151"/>
      <c r="L2559" s="151"/>
      <c r="M2559" s="151"/>
      <c r="N2559" s="151"/>
    </row>
    <row r="2561" spans="1:15">
      <c r="I2561" s="154"/>
      <c r="J2561" s="151"/>
      <c r="L2561" s="151"/>
      <c r="M2561" s="151"/>
      <c r="N2561" s="151"/>
    </row>
    <row r="2562" spans="1:15">
      <c r="I2562" s="154"/>
      <c r="L2562" s="151"/>
      <c r="N2562" s="151"/>
    </row>
    <row r="2566" spans="1:15">
      <c r="A2566" s="146"/>
      <c r="D2566" s="146"/>
      <c r="F2566" s="146"/>
    </row>
    <row r="2568" spans="1:15">
      <c r="F2568" s="147"/>
    </row>
    <row r="2569" spans="1:15">
      <c r="B2569" s="148"/>
      <c r="C2569" s="149"/>
      <c r="D2569" s="150"/>
      <c r="E2569" s="150"/>
      <c r="F2569" s="149"/>
      <c r="G2569" s="150"/>
      <c r="L2569" s="151"/>
      <c r="N2569" s="151"/>
      <c r="O2569" s="152"/>
    </row>
    <row r="2571" spans="1:15">
      <c r="B2571" s="148"/>
      <c r="C2571" s="149"/>
      <c r="D2571" s="150"/>
      <c r="E2571" s="150"/>
      <c r="F2571" s="149"/>
      <c r="G2571" s="150"/>
      <c r="I2571" s="155"/>
      <c r="J2571" s="151"/>
      <c r="M2571" s="151"/>
      <c r="O2571" s="152"/>
    </row>
    <row r="2573" spans="1:15">
      <c r="B2573" s="148"/>
      <c r="C2573" s="149"/>
      <c r="D2573" s="150"/>
      <c r="E2573" s="150"/>
      <c r="F2573" s="149"/>
      <c r="G2573" s="150"/>
      <c r="L2573" s="151"/>
      <c r="N2573" s="151"/>
      <c r="O2573" s="152"/>
    </row>
    <row r="2575" spans="1:15">
      <c r="B2575" s="148"/>
      <c r="C2575" s="149"/>
      <c r="D2575" s="150"/>
      <c r="E2575" s="150"/>
      <c r="F2575" s="149"/>
      <c r="G2575" s="150"/>
      <c r="I2575" s="155"/>
      <c r="J2575" s="151"/>
      <c r="M2575" s="151"/>
      <c r="O2575" s="152"/>
    </row>
    <row r="2577" spans="2:15">
      <c r="B2577" s="148"/>
      <c r="C2577" s="149"/>
      <c r="D2577" s="150"/>
      <c r="E2577" s="150"/>
      <c r="F2577" s="149"/>
      <c r="L2577" s="151"/>
      <c r="N2577" s="151"/>
      <c r="O2577" s="152"/>
    </row>
    <row r="2579" spans="2:15">
      <c r="B2579" s="148"/>
      <c r="C2579" s="149"/>
      <c r="D2579" s="150"/>
      <c r="E2579" s="150"/>
      <c r="F2579" s="149"/>
      <c r="G2579" s="150"/>
      <c r="I2579" s="155"/>
      <c r="J2579" s="151"/>
      <c r="M2579" s="151"/>
      <c r="O2579" s="152"/>
    </row>
    <row r="2581" spans="2:15">
      <c r="B2581" s="148"/>
      <c r="C2581" s="149"/>
      <c r="D2581" s="150"/>
      <c r="E2581" s="150"/>
      <c r="F2581" s="149"/>
      <c r="G2581" s="150"/>
      <c r="L2581" s="151"/>
      <c r="N2581" s="151"/>
      <c r="O2581" s="152"/>
    </row>
    <row r="2583" spans="2:15">
      <c r="B2583" s="148"/>
      <c r="C2583" s="149"/>
      <c r="D2583" s="150"/>
      <c r="E2583" s="150"/>
      <c r="F2583" s="149"/>
      <c r="G2583" s="150"/>
      <c r="I2583" s="155"/>
      <c r="J2583" s="151"/>
      <c r="M2583" s="151"/>
      <c r="O2583" s="152"/>
    </row>
    <row r="2585" spans="2:15">
      <c r="B2585" s="148"/>
      <c r="C2585" s="149"/>
      <c r="D2585" s="150"/>
      <c r="E2585" s="150"/>
      <c r="F2585" s="149"/>
      <c r="G2585" s="150"/>
      <c r="L2585" s="151"/>
      <c r="N2585" s="151"/>
      <c r="O2585" s="152"/>
    </row>
    <row r="2587" spans="2:15">
      <c r="B2587" s="148"/>
      <c r="C2587" s="149"/>
      <c r="D2587" s="150"/>
      <c r="E2587" s="150"/>
      <c r="F2587" s="149"/>
      <c r="G2587" s="150"/>
      <c r="L2587" s="151"/>
      <c r="N2587" s="151"/>
      <c r="O2587" s="152"/>
    </row>
    <row r="2589" spans="2:15">
      <c r="B2589" s="148"/>
      <c r="C2589" s="149"/>
      <c r="D2589" s="150"/>
      <c r="E2589" s="150"/>
      <c r="F2589" s="149"/>
      <c r="G2589" s="150"/>
      <c r="I2589" s="155"/>
      <c r="J2589" s="151"/>
      <c r="M2589" s="151"/>
      <c r="O2589" s="152"/>
    </row>
    <row r="2591" spans="2:15">
      <c r="B2591" s="148"/>
      <c r="C2591" s="149"/>
      <c r="D2591" s="150"/>
      <c r="E2591" s="150"/>
      <c r="F2591" s="149"/>
      <c r="G2591" s="150"/>
      <c r="I2591" s="155"/>
      <c r="J2591" s="151"/>
      <c r="M2591" s="151"/>
      <c r="O2591" s="152"/>
    </row>
    <row r="2593" spans="2:15">
      <c r="B2593" s="148"/>
      <c r="C2593" s="149"/>
      <c r="D2593" s="150"/>
      <c r="E2593" s="150"/>
      <c r="F2593" s="149"/>
      <c r="G2593" s="150"/>
      <c r="L2593" s="151"/>
      <c r="N2593" s="151"/>
      <c r="O2593" s="152"/>
    </row>
    <row r="2595" spans="2:15">
      <c r="B2595" s="148"/>
      <c r="C2595" s="149"/>
      <c r="D2595" s="150"/>
      <c r="E2595" s="150"/>
      <c r="F2595" s="149"/>
      <c r="G2595" s="150"/>
      <c r="I2595" s="155"/>
      <c r="J2595" s="151"/>
      <c r="M2595" s="151"/>
      <c r="O2595" s="152"/>
    </row>
    <row r="2597" spans="2:15">
      <c r="B2597" s="148"/>
      <c r="C2597" s="149"/>
      <c r="D2597" s="150"/>
      <c r="E2597" s="150"/>
      <c r="F2597" s="149"/>
      <c r="G2597" s="150"/>
      <c r="L2597" s="151"/>
      <c r="N2597" s="151"/>
      <c r="O2597" s="152"/>
    </row>
    <row r="2599" spans="2:15">
      <c r="B2599" s="148"/>
      <c r="C2599" s="149"/>
      <c r="D2599" s="150"/>
      <c r="E2599" s="150"/>
      <c r="F2599" s="149"/>
      <c r="G2599" s="150"/>
      <c r="I2599" s="155"/>
      <c r="J2599" s="151"/>
      <c r="M2599" s="151"/>
      <c r="O2599" s="152"/>
    </row>
    <row r="2601" spans="2:15">
      <c r="B2601" s="148"/>
      <c r="C2601" s="149"/>
      <c r="D2601" s="150"/>
      <c r="E2601" s="150"/>
      <c r="F2601" s="149"/>
      <c r="L2601" s="151"/>
      <c r="N2601" s="151"/>
      <c r="O2601" s="152"/>
    </row>
    <row r="2603" spans="2:15">
      <c r="B2603" s="148"/>
      <c r="C2603" s="149"/>
      <c r="D2603" s="150"/>
      <c r="E2603" s="150"/>
      <c r="F2603" s="149"/>
      <c r="G2603" s="150"/>
      <c r="I2603" s="155"/>
      <c r="J2603" s="151"/>
      <c r="M2603" s="151"/>
      <c r="O2603" s="152"/>
    </row>
    <row r="2605" spans="2:15">
      <c r="B2605" s="148"/>
      <c r="C2605" s="149"/>
      <c r="D2605" s="150"/>
      <c r="E2605" s="150"/>
      <c r="F2605" s="149"/>
      <c r="L2605" s="151"/>
      <c r="N2605" s="151"/>
      <c r="O2605" s="152"/>
    </row>
    <row r="2607" spans="2:15">
      <c r="B2607" s="148"/>
      <c r="C2607" s="149"/>
      <c r="D2607" s="150"/>
      <c r="E2607" s="150"/>
      <c r="F2607" s="149"/>
      <c r="G2607" s="150"/>
      <c r="L2607" s="151"/>
      <c r="N2607" s="151"/>
      <c r="O2607" s="152"/>
    </row>
    <row r="2609" spans="2:15">
      <c r="B2609" s="148"/>
      <c r="C2609" s="149"/>
      <c r="D2609" s="150"/>
      <c r="E2609" s="150"/>
      <c r="F2609" s="149"/>
      <c r="G2609" s="150"/>
      <c r="I2609" s="155"/>
      <c r="J2609" s="151"/>
      <c r="M2609" s="151"/>
      <c r="O2609" s="152"/>
    </row>
    <row r="2611" spans="2:15">
      <c r="B2611" s="148"/>
      <c r="C2611" s="149"/>
      <c r="D2611" s="150"/>
      <c r="E2611" s="150"/>
      <c r="F2611" s="149"/>
      <c r="G2611" s="150"/>
      <c r="I2611" s="155"/>
      <c r="J2611" s="151"/>
      <c r="M2611" s="151"/>
      <c r="O2611" s="152"/>
    </row>
    <row r="2613" spans="2:15">
      <c r="B2613" s="148"/>
      <c r="C2613" s="149"/>
      <c r="D2613" s="150"/>
      <c r="E2613" s="150"/>
      <c r="F2613" s="149"/>
      <c r="G2613" s="150"/>
      <c r="L2613" s="151"/>
      <c r="N2613" s="151"/>
      <c r="O2613" s="152"/>
    </row>
    <row r="2615" spans="2:15">
      <c r="B2615" s="148"/>
      <c r="C2615" s="149"/>
      <c r="D2615" s="150"/>
      <c r="E2615" s="150"/>
      <c r="F2615" s="149"/>
      <c r="G2615" s="150"/>
      <c r="I2615" s="155"/>
      <c r="J2615" s="151"/>
      <c r="M2615" s="151"/>
      <c r="O2615" s="152"/>
    </row>
    <row r="2617" spans="2:15">
      <c r="B2617" s="148"/>
      <c r="C2617" s="149"/>
      <c r="D2617" s="150"/>
      <c r="E2617" s="150"/>
      <c r="F2617" s="149"/>
      <c r="G2617" s="150"/>
      <c r="L2617" s="151"/>
      <c r="N2617" s="151"/>
      <c r="O2617" s="152"/>
    </row>
    <row r="2620" spans="2:15">
      <c r="I2620" s="154"/>
      <c r="J2620" s="151"/>
      <c r="L2620" s="151"/>
      <c r="M2620" s="151"/>
      <c r="N2620" s="151"/>
    </row>
    <row r="2622" spans="2:15">
      <c r="I2622" s="154"/>
      <c r="J2622" s="151"/>
      <c r="L2622" s="151"/>
      <c r="M2622" s="151"/>
      <c r="N2622" s="151"/>
    </row>
    <row r="2623" spans="2:15">
      <c r="I2623" s="154"/>
      <c r="L2623" s="151"/>
      <c r="N2623" s="151"/>
    </row>
    <row r="2627" spans="1:15">
      <c r="A2627" s="146"/>
      <c r="D2627" s="146"/>
      <c r="F2627" s="146"/>
    </row>
    <row r="2629" spans="1:15">
      <c r="F2629" s="147"/>
    </row>
    <row r="2630" spans="1:15">
      <c r="B2630" s="148"/>
      <c r="C2630" s="149"/>
      <c r="D2630" s="150"/>
      <c r="E2630" s="150"/>
      <c r="F2630" s="149"/>
      <c r="G2630" s="150"/>
      <c r="L2630" s="151"/>
      <c r="N2630" s="151"/>
      <c r="O2630" s="152"/>
    </row>
    <row r="2632" spans="1:15">
      <c r="B2632" s="148"/>
      <c r="C2632" s="149"/>
      <c r="D2632" s="150"/>
      <c r="E2632" s="150"/>
      <c r="F2632" s="149"/>
      <c r="G2632" s="150"/>
      <c r="I2632" s="155"/>
      <c r="J2632" s="151"/>
      <c r="M2632" s="151"/>
      <c r="O2632" s="152"/>
    </row>
    <row r="2634" spans="1:15">
      <c r="B2634" s="148"/>
      <c r="C2634" s="149"/>
      <c r="D2634" s="150"/>
      <c r="E2634" s="150"/>
      <c r="F2634" s="149"/>
      <c r="G2634" s="150"/>
      <c r="I2634" s="155"/>
      <c r="J2634" s="151"/>
      <c r="M2634" s="151"/>
      <c r="O2634" s="152"/>
    </row>
    <row r="2636" spans="1:15">
      <c r="B2636" s="148"/>
      <c r="C2636" s="149"/>
      <c r="D2636" s="150"/>
      <c r="E2636" s="150"/>
      <c r="F2636" s="149"/>
      <c r="G2636" s="150"/>
      <c r="I2636" s="155"/>
      <c r="J2636" s="151"/>
      <c r="M2636" s="151"/>
      <c r="O2636" s="152"/>
    </row>
    <row r="2638" spans="1:15">
      <c r="B2638" s="148"/>
      <c r="C2638" s="149"/>
      <c r="D2638" s="150"/>
      <c r="E2638" s="150"/>
      <c r="F2638" s="149"/>
      <c r="G2638" s="150"/>
      <c r="I2638" s="155"/>
      <c r="J2638" s="151"/>
      <c r="M2638" s="151"/>
      <c r="O2638" s="152"/>
    </row>
    <row r="2640" spans="1:15">
      <c r="B2640" s="148"/>
      <c r="C2640" s="149"/>
      <c r="D2640" s="150"/>
      <c r="E2640" s="150"/>
      <c r="F2640" s="149"/>
      <c r="G2640" s="150"/>
      <c r="I2640" s="155"/>
      <c r="J2640" s="151"/>
      <c r="M2640" s="151"/>
      <c r="O2640" s="152"/>
    </row>
    <row r="2642" spans="2:15">
      <c r="B2642" s="148"/>
      <c r="C2642" s="149"/>
      <c r="D2642" s="150"/>
      <c r="E2642" s="150"/>
      <c r="F2642" s="149"/>
      <c r="G2642" s="150"/>
      <c r="I2642" s="155"/>
      <c r="J2642" s="151"/>
      <c r="M2642" s="151"/>
      <c r="O2642" s="152"/>
    </row>
    <row r="2644" spans="2:15">
      <c r="B2644" s="148"/>
      <c r="C2644" s="149"/>
      <c r="D2644" s="150"/>
      <c r="E2644" s="150"/>
      <c r="F2644" s="149"/>
      <c r="G2644" s="150"/>
      <c r="I2644" s="155"/>
      <c r="J2644" s="151"/>
      <c r="M2644" s="151"/>
      <c r="O2644" s="152"/>
    </row>
    <row r="2646" spans="2:15">
      <c r="B2646" s="148"/>
      <c r="C2646" s="149"/>
      <c r="D2646" s="150"/>
      <c r="E2646" s="150"/>
      <c r="F2646" s="149"/>
      <c r="G2646" s="150"/>
      <c r="I2646" s="155"/>
      <c r="J2646" s="151"/>
      <c r="M2646" s="151"/>
      <c r="O2646" s="152"/>
    </row>
    <row r="2648" spans="2:15">
      <c r="B2648" s="148"/>
      <c r="C2648" s="149"/>
      <c r="D2648" s="150"/>
      <c r="E2648" s="150"/>
      <c r="F2648" s="149"/>
      <c r="G2648" s="150"/>
      <c r="I2648" s="155"/>
      <c r="J2648" s="151"/>
      <c r="M2648" s="151"/>
      <c r="O2648" s="152"/>
    </row>
    <row r="2650" spans="2:15">
      <c r="B2650" s="148"/>
      <c r="C2650" s="149"/>
      <c r="D2650" s="150"/>
      <c r="E2650" s="150"/>
      <c r="F2650" s="149"/>
      <c r="G2650" s="150"/>
      <c r="I2650" s="155"/>
      <c r="J2650" s="151"/>
      <c r="M2650" s="151"/>
      <c r="O2650" s="152"/>
    </row>
    <row r="2652" spans="2:15">
      <c r="B2652" s="148"/>
      <c r="C2652" s="149"/>
      <c r="D2652" s="150"/>
      <c r="E2652" s="150"/>
      <c r="F2652" s="149"/>
      <c r="G2652" s="150"/>
      <c r="I2652" s="155"/>
      <c r="J2652" s="151"/>
      <c r="M2652" s="151"/>
      <c r="O2652" s="152"/>
    </row>
    <row r="2654" spans="2:15">
      <c r="B2654" s="148"/>
      <c r="C2654" s="149"/>
      <c r="D2654" s="150"/>
      <c r="E2654" s="150"/>
      <c r="F2654" s="149"/>
      <c r="G2654" s="150"/>
      <c r="I2654" s="155"/>
      <c r="J2654" s="151"/>
      <c r="M2654" s="151"/>
      <c r="O2654" s="152"/>
    </row>
    <row r="2656" spans="2:15">
      <c r="B2656" s="148"/>
      <c r="C2656" s="149"/>
      <c r="D2656" s="150"/>
      <c r="E2656" s="150"/>
      <c r="F2656" s="149"/>
      <c r="G2656" s="150"/>
      <c r="I2656" s="155"/>
      <c r="J2656" s="151"/>
      <c r="M2656" s="151"/>
      <c r="O2656" s="152"/>
    </row>
    <row r="2658" spans="1:15">
      <c r="B2658" s="148"/>
      <c r="C2658" s="149"/>
      <c r="D2658" s="150"/>
      <c r="E2658" s="150"/>
      <c r="F2658" s="149"/>
      <c r="G2658" s="150"/>
      <c r="I2658" s="155"/>
      <c r="J2658" s="151"/>
      <c r="M2658" s="151"/>
      <c r="O2658" s="152"/>
    </row>
    <row r="2660" spans="1:15">
      <c r="B2660" s="148"/>
      <c r="C2660" s="149"/>
      <c r="D2660" s="150"/>
      <c r="E2660" s="150"/>
      <c r="F2660" s="149"/>
      <c r="G2660" s="150"/>
      <c r="L2660" s="151"/>
      <c r="N2660" s="151"/>
      <c r="O2660" s="152"/>
    </row>
    <row r="2663" spans="1:15">
      <c r="I2663" s="154"/>
      <c r="J2663" s="151"/>
      <c r="L2663" s="151"/>
      <c r="M2663" s="151"/>
      <c r="N2663" s="151"/>
    </row>
    <row r="2665" spans="1:15">
      <c r="I2665" s="154"/>
      <c r="J2665" s="151"/>
      <c r="L2665" s="151"/>
      <c r="M2665" s="151"/>
      <c r="N2665" s="151"/>
    </row>
    <row r="2666" spans="1:15">
      <c r="I2666" s="154"/>
      <c r="J2666" s="151"/>
      <c r="M2666" s="151"/>
    </row>
    <row r="2670" spans="1:15">
      <c r="A2670" s="146"/>
      <c r="D2670" s="146"/>
      <c r="F2670" s="146"/>
    </row>
    <row r="2672" spans="1:15">
      <c r="F2672" s="147"/>
    </row>
    <row r="2673" spans="2:15">
      <c r="B2673" s="148"/>
      <c r="C2673" s="149"/>
      <c r="D2673" s="150"/>
      <c r="E2673" s="150"/>
      <c r="F2673" s="149"/>
      <c r="G2673" s="150"/>
      <c r="J2673" s="151"/>
      <c r="M2673" s="151"/>
      <c r="O2673" s="152"/>
    </row>
    <row r="2675" spans="2:15">
      <c r="B2675" s="148"/>
      <c r="C2675" s="149"/>
      <c r="D2675" s="150"/>
      <c r="E2675" s="150"/>
      <c r="F2675" s="149"/>
      <c r="G2675" s="150"/>
      <c r="L2675" s="151"/>
      <c r="N2675" s="151"/>
      <c r="O2675" s="152"/>
    </row>
    <row r="2677" spans="2:15">
      <c r="B2677" s="148"/>
      <c r="C2677" s="149"/>
      <c r="D2677" s="150"/>
      <c r="E2677" s="150"/>
      <c r="F2677" s="149"/>
      <c r="G2677" s="150"/>
      <c r="I2677" s="155"/>
      <c r="J2677" s="151"/>
      <c r="M2677" s="151"/>
      <c r="O2677" s="152"/>
    </row>
    <row r="2679" spans="2:15">
      <c r="B2679" s="148"/>
      <c r="C2679" s="149"/>
      <c r="D2679" s="150"/>
      <c r="E2679" s="150"/>
      <c r="F2679" s="149"/>
      <c r="G2679" s="150"/>
      <c r="L2679" s="151"/>
      <c r="N2679" s="151"/>
      <c r="O2679" s="152"/>
    </row>
    <row r="2681" spans="2:15">
      <c r="B2681" s="148"/>
      <c r="C2681" s="149"/>
      <c r="D2681" s="150"/>
      <c r="E2681" s="150"/>
      <c r="F2681" s="149"/>
      <c r="G2681" s="150"/>
      <c r="L2681" s="151"/>
      <c r="N2681" s="151"/>
      <c r="O2681" s="152"/>
    </row>
    <row r="2683" spans="2:15">
      <c r="B2683" s="148"/>
      <c r="C2683" s="149"/>
      <c r="D2683" s="150"/>
      <c r="E2683" s="150"/>
      <c r="F2683" s="149"/>
      <c r="G2683" s="150"/>
      <c r="L2683" s="151"/>
      <c r="N2683" s="151"/>
      <c r="O2683" s="152"/>
    </row>
    <row r="2685" spans="2:15">
      <c r="B2685" s="148"/>
      <c r="C2685" s="149"/>
      <c r="D2685" s="150"/>
      <c r="E2685" s="150"/>
      <c r="F2685" s="149"/>
      <c r="G2685" s="150"/>
      <c r="I2685" s="155"/>
      <c r="J2685" s="151"/>
      <c r="M2685" s="151"/>
      <c r="O2685" s="152"/>
    </row>
    <row r="2687" spans="2:15">
      <c r="B2687" s="148"/>
      <c r="C2687" s="149"/>
      <c r="D2687" s="150"/>
      <c r="E2687" s="150"/>
      <c r="F2687" s="149"/>
      <c r="G2687" s="150"/>
      <c r="L2687" s="151"/>
      <c r="N2687" s="151"/>
      <c r="O2687" s="152"/>
    </row>
    <row r="2689" spans="2:15">
      <c r="B2689" s="148"/>
      <c r="C2689" s="149"/>
      <c r="D2689" s="150"/>
      <c r="E2689" s="150"/>
      <c r="F2689" s="149"/>
      <c r="G2689" s="150"/>
      <c r="L2689" s="151"/>
      <c r="N2689" s="151"/>
      <c r="O2689" s="152"/>
    </row>
    <row r="2691" spans="2:15">
      <c r="B2691" s="148"/>
      <c r="C2691" s="149"/>
      <c r="D2691" s="150"/>
      <c r="E2691" s="150"/>
      <c r="F2691" s="149"/>
      <c r="G2691" s="150"/>
      <c r="I2691" s="155"/>
      <c r="J2691" s="151"/>
      <c r="M2691" s="151"/>
      <c r="O2691" s="152"/>
    </row>
    <row r="2693" spans="2:15">
      <c r="B2693" s="148"/>
      <c r="C2693" s="149"/>
      <c r="D2693" s="150"/>
      <c r="E2693" s="150"/>
      <c r="F2693" s="149"/>
      <c r="G2693" s="150"/>
      <c r="L2693" s="151"/>
      <c r="N2693" s="151"/>
      <c r="O2693" s="152"/>
    </row>
    <row r="2695" spans="2:15">
      <c r="B2695" s="148"/>
      <c r="C2695" s="149"/>
      <c r="D2695" s="150"/>
      <c r="E2695" s="150"/>
      <c r="F2695" s="149"/>
      <c r="G2695" s="150"/>
      <c r="L2695" s="151"/>
      <c r="N2695" s="151"/>
      <c r="O2695" s="152"/>
    </row>
    <row r="2697" spans="2:15">
      <c r="B2697" s="148"/>
      <c r="C2697" s="149"/>
      <c r="D2697" s="150"/>
      <c r="E2697" s="150"/>
      <c r="F2697" s="149"/>
      <c r="G2697" s="150"/>
      <c r="I2697" s="155"/>
      <c r="J2697" s="151"/>
      <c r="M2697" s="151"/>
      <c r="O2697" s="152"/>
    </row>
    <row r="2699" spans="2:15">
      <c r="B2699" s="148"/>
      <c r="C2699" s="149"/>
      <c r="D2699" s="150"/>
      <c r="E2699" s="150"/>
      <c r="F2699" s="149"/>
      <c r="G2699" s="150"/>
      <c r="L2699" s="151"/>
      <c r="N2699" s="151"/>
      <c r="O2699" s="152"/>
    </row>
    <row r="2701" spans="2:15">
      <c r="B2701" s="148"/>
      <c r="C2701" s="149"/>
      <c r="D2701" s="150"/>
      <c r="E2701" s="150"/>
      <c r="F2701" s="149"/>
      <c r="G2701" s="150"/>
      <c r="L2701" s="151"/>
      <c r="N2701" s="151"/>
      <c r="O2701" s="152"/>
    </row>
    <row r="2703" spans="2:15">
      <c r="B2703" s="148"/>
      <c r="C2703" s="149"/>
      <c r="D2703" s="150"/>
      <c r="E2703" s="150"/>
      <c r="F2703" s="149"/>
      <c r="G2703" s="150"/>
      <c r="L2703" s="151"/>
      <c r="N2703" s="151"/>
      <c r="O2703" s="152"/>
    </row>
    <row r="2705" spans="2:15">
      <c r="B2705" s="148"/>
      <c r="C2705" s="149"/>
      <c r="D2705" s="150"/>
      <c r="E2705" s="150"/>
      <c r="F2705" s="149"/>
      <c r="G2705" s="150"/>
      <c r="I2705" s="155"/>
      <c r="J2705" s="151"/>
      <c r="M2705" s="151"/>
      <c r="O2705" s="152"/>
    </row>
    <row r="2707" spans="2:15">
      <c r="B2707" s="148"/>
      <c r="C2707" s="149"/>
      <c r="D2707" s="150"/>
      <c r="E2707" s="150"/>
      <c r="F2707" s="149"/>
      <c r="G2707" s="150"/>
      <c r="L2707" s="151"/>
      <c r="N2707" s="151"/>
      <c r="O2707" s="152"/>
    </row>
    <row r="2709" spans="2:15">
      <c r="B2709" s="148"/>
      <c r="C2709" s="149"/>
      <c r="D2709" s="150"/>
      <c r="E2709" s="150"/>
      <c r="F2709" s="149"/>
      <c r="G2709" s="150"/>
      <c r="I2709" s="155"/>
      <c r="J2709" s="151"/>
      <c r="M2709" s="151"/>
      <c r="O2709" s="152"/>
    </row>
    <row r="2711" spans="2:15">
      <c r="B2711" s="148"/>
      <c r="C2711" s="149"/>
      <c r="D2711" s="150"/>
      <c r="E2711" s="150"/>
      <c r="F2711" s="149"/>
      <c r="G2711" s="150"/>
      <c r="L2711" s="151"/>
      <c r="N2711" s="151"/>
      <c r="O2711" s="152"/>
    </row>
    <row r="2713" spans="2:15">
      <c r="B2713" s="148"/>
      <c r="C2713" s="149"/>
      <c r="D2713" s="150"/>
      <c r="E2713" s="150"/>
      <c r="F2713" s="149"/>
      <c r="G2713" s="150"/>
      <c r="L2713" s="151"/>
      <c r="N2713" s="151"/>
      <c r="O2713" s="152"/>
    </row>
    <row r="2715" spans="2:15">
      <c r="B2715" s="148"/>
      <c r="C2715" s="149"/>
      <c r="D2715" s="150"/>
      <c r="E2715" s="150"/>
      <c r="F2715" s="149"/>
      <c r="G2715" s="150"/>
      <c r="I2715" s="155"/>
      <c r="J2715" s="151"/>
      <c r="M2715" s="151"/>
      <c r="O2715" s="152"/>
    </row>
    <row r="2717" spans="2:15">
      <c r="B2717" s="148"/>
      <c r="C2717" s="149"/>
      <c r="D2717" s="150"/>
      <c r="E2717" s="150"/>
      <c r="F2717" s="149"/>
      <c r="G2717" s="150"/>
      <c r="L2717" s="151"/>
      <c r="N2717" s="151"/>
      <c r="O2717" s="152"/>
    </row>
    <row r="2719" spans="2:15">
      <c r="B2719" s="148"/>
      <c r="C2719" s="149"/>
      <c r="D2719" s="150"/>
      <c r="E2719" s="150"/>
      <c r="F2719" s="149"/>
      <c r="G2719" s="150"/>
      <c r="L2719" s="151"/>
      <c r="N2719" s="151"/>
      <c r="O2719" s="152"/>
    </row>
    <row r="2721" spans="2:15">
      <c r="B2721" s="148"/>
      <c r="C2721" s="149"/>
      <c r="D2721" s="150"/>
      <c r="E2721" s="150"/>
      <c r="F2721" s="149"/>
      <c r="G2721" s="150"/>
      <c r="I2721" s="155"/>
      <c r="J2721" s="151"/>
      <c r="M2721" s="151"/>
      <c r="O2721" s="152"/>
    </row>
    <row r="2723" spans="2:15">
      <c r="B2723" s="148"/>
      <c r="C2723" s="149"/>
      <c r="D2723" s="150"/>
      <c r="E2723" s="150"/>
      <c r="F2723" s="149"/>
      <c r="G2723" s="150"/>
      <c r="L2723" s="151"/>
      <c r="N2723" s="151"/>
      <c r="O2723" s="152"/>
    </row>
    <row r="2725" spans="2:15">
      <c r="B2725" s="148"/>
      <c r="C2725" s="149"/>
      <c r="D2725" s="150"/>
      <c r="E2725" s="150"/>
      <c r="F2725" s="149"/>
      <c r="G2725" s="150"/>
      <c r="L2725" s="151"/>
      <c r="N2725" s="151"/>
      <c r="O2725" s="152"/>
    </row>
    <row r="2727" spans="2:15">
      <c r="B2727" s="148"/>
      <c r="C2727" s="149"/>
      <c r="D2727" s="150"/>
      <c r="E2727" s="150"/>
      <c r="F2727" s="149"/>
      <c r="G2727" s="150"/>
      <c r="I2727" s="155"/>
      <c r="J2727" s="151"/>
      <c r="M2727" s="151"/>
      <c r="O2727" s="152"/>
    </row>
    <row r="2729" spans="2:15">
      <c r="B2729" s="148"/>
      <c r="C2729" s="149"/>
      <c r="D2729" s="150"/>
      <c r="E2729" s="150"/>
      <c r="F2729" s="149"/>
      <c r="G2729" s="150"/>
      <c r="L2729" s="151"/>
      <c r="N2729" s="151"/>
      <c r="O2729" s="152"/>
    </row>
    <row r="2731" spans="2:15">
      <c r="B2731" s="148"/>
      <c r="C2731" s="149"/>
      <c r="D2731" s="150"/>
      <c r="E2731" s="150"/>
      <c r="F2731" s="149"/>
      <c r="G2731" s="150"/>
      <c r="L2731" s="151"/>
      <c r="N2731" s="151"/>
      <c r="O2731" s="152"/>
    </row>
    <row r="2733" spans="2:15">
      <c r="B2733" s="148"/>
      <c r="C2733" s="149"/>
      <c r="D2733" s="150"/>
      <c r="E2733" s="150"/>
      <c r="F2733" s="149"/>
      <c r="G2733" s="150"/>
      <c r="I2733" s="155"/>
      <c r="J2733" s="151"/>
      <c r="M2733" s="151"/>
      <c r="O2733" s="152"/>
    </row>
    <row r="2735" spans="2:15">
      <c r="B2735" s="148"/>
      <c r="C2735" s="149"/>
      <c r="D2735" s="150"/>
      <c r="E2735" s="150"/>
      <c r="F2735" s="149"/>
      <c r="G2735" s="150"/>
      <c r="L2735" s="151"/>
      <c r="N2735" s="151"/>
      <c r="O2735" s="152"/>
    </row>
    <row r="2737" spans="1:15">
      <c r="B2737" s="148"/>
      <c r="C2737" s="149"/>
      <c r="D2737" s="150"/>
      <c r="E2737" s="150"/>
      <c r="F2737" s="149"/>
      <c r="G2737" s="150"/>
      <c r="L2737" s="151"/>
      <c r="N2737" s="151"/>
      <c r="O2737" s="152"/>
    </row>
    <row r="2740" spans="1:15">
      <c r="I2740" s="154"/>
      <c r="J2740" s="151"/>
      <c r="L2740" s="151"/>
      <c r="M2740" s="151"/>
      <c r="N2740" s="151"/>
    </row>
    <row r="2742" spans="1:15">
      <c r="I2742" s="154"/>
      <c r="J2742" s="151"/>
      <c r="L2742" s="151"/>
      <c r="M2742" s="151"/>
      <c r="N2742" s="151"/>
    </row>
    <row r="2743" spans="1:15">
      <c r="I2743" s="154"/>
      <c r="J2743" s="151"/>
      <c r="M2743" s="151"/>
    </row>
    <row r="2747" spans="1:15">
      <c r="A2747" s="146"/>
      <c r="D2747" s="146"/>
      <c r="F2747" s="146"/>
    </row>
    <row r="2749" spans="1:15">
      <c r="F2749" s="147"/>
    </row>
    <row r="2750" spans="1:15">
      <c r="B2750" s="148"/>
      <c r="C2750" s="149"/>
      <c r="D2750" s="150"/>
      <c r="E2750" s="150"/>
      <c r="F2750" s="149"/>
      <c r="G2750" s="150"/>
      <c r="J2750" s="151"/>
      <c r="M2750" s="151"/>
      <c r="O2750" s="152"/>
    </row>
    <row r="2752" spans="1:15">
      <c r="B2752" s="148"/>
      <c r="C2752" s="149"/>
      <c r="D2752" s="150"/>
      <c r="E2752" s="150"/>
      <c r="F2752" s="149"/>
      <c r="G2752" s="150"/>
      <c r="J2752" s="151"/>
      <c r="M2752" s="151"/>
      <c r="O2752" s="152"/>
    </row>
    <row r="2755" spans="1:15">
      <c r="I2755" s="154"/>
      <c r="J2755" s="151"/>
      <c r="M2755" s="151"/>
    </row>
    <row r="2757" spans="1:15">
      <c r="I2757" s="154"/>
      <c r="J2757" s="151"/>
      <c r="L2757" s="151"/>
      <c r="M2757" s="151"/>
    </row>
    <row r="2758" spans="1:15">
      <c r="I2758" s="154"/>
      <c r="J2758" s="151"/>
      <c r="M2758" s="151"/>
    </row>
    <row r="2762" spans="1:15">
      <c r="A2762" s="146"/>
      <c r="D2762" s="146"/>
      <c r="F2762" s="146"/>
    </row>
    <row r="2764" spans="1:15">
      <c r="F2764" s="147"/>
    </row>
    <row r="2765" spans="1:15">
      <c r="B2765" s="148"/>
      <c r="C2765" s="149"/>
      <c r="D2765" s="150"/>
      <c r="E2765" s="150"/>
      <c r="F2765" s="149"/>
      <c r="G2765" s="150"/>
      <c r="J2765" s="151"/>
      <c r="M2765" s="151"/>
      <c r="O2765" s="152"/>
    </row>
    <row r="2767" spans="1:15">
      <c r="B2767" s="148"/>
      <c r="C2767" s="149"/>
      <c r="D2767" s="150"/>
      <c r="E2767" s="150"/>
      <c r="F2767" s="149"/>
      <c r="G2767" s="150"/>
      <c r="I2767" s="155"/>
      <c r="J2767" s="151"/>
      <c r="M2767" s="151"/>
      <c r="O2767" s="152"/>
    </row>
    <row r="2769" spans="2:15">
      <c r="B2769" s="148"/>
      <c r="C2769" s="149"/>
      <c r="D2769" s="150"/>
      <c r="E2769" s="150"/>
      <c r="F2769" s="149"/>
      <c r="G2769" s="150"/>
      <c r="J2769" s="151"/>
      <c r="M2769" s="151"/>
      <c r="O2769" s="152"/>
    </row>
    <row r="2771" spans="2:15">
      <c r="B2771" s="148"/>
      <c r="C2771" s="149"/>
      <c r="D2771" s="150"/>
      <c r="E2771" s="150"/>
      <c r="F2771" s="149"/>
      <c r="G2771" s="150"/>
      <c r="J2771" s="151"/>
      <c r="M2771" s="151"/>
      <c r="O2771" s="152"/>
    </row>
    <row r="2773" spans="2:15">
      <c r="B2773" s="148"/>
      <c r="C2773" s="149"/>
      <c r="D2773" s="150"/>
      <c r="E2773" s="150"/>
      <c r="F2773" s="149"/>
      <c r="G2773" s="150"/>
      <c r="I2773" s="155"/>
      <c r="J2773" s="151"/>
      <c r="M2773" s="151"/>
      <c r="O2773" s="152"/>
    </row>
    <row r="2775" spans="2:15">
      <c r="B2775" s="148"/>
      <c r="C2775" s="149"/>
      <c r="D2775" s="150"/>
      <c r="E2775" s="150"/>
      <c r="F2775" s="149"/>
      <c r="G2775" s="150"/>
      <c r="J2775" s="151"/>
      <c r="M2775" s="151"/>
      <c r="O2775" s="152"/>
    </row>
    <row r="2777" spans="2:15">
      <c r="B2777" s="148"/>
      <c r="C2777" s="149"/>
      <c r="D2777" s="150"/>
      <c r="E2777" s="150"/>
      <c r="F2777" s="149"/>
      <c r="J2777" s="151"/>
      <c r="M2777" s="151"/>
      <c r="O2777" s="152"/>
    </row>
    <row r="2779" spans="2:15">
      <c r="B2779" s="148"/>
      <c r="C2779" s="149"/>
      <c r="D2779" s="150"/>
      <c r="E2779" s="150"/>
      <c r="F2779" s="149"/>
      <c r="G2779" s="150"/>
      <c r="I2779" s="155"/>
      <c r="J2779" s="151"/>
      <c r="M2779" s="151"/>
      <c r="O2779" s="152"/>
    </row>
    <row r="2781" spans="2:15">
      <c r="B2781" s="148"/>
      <c r="C2781" s="149"/>
      <c r="D2781" s="150"/>
      <c r="E2781" s="150"/>
      <c r="F2781" s="149"/>
      <c r="G2781" s="150"/>
      <c r="J2781" s="151"/>
      <c r="M2781" s="151"/>
      <c r="O2781" s="152"/>
    </row>
    <row r="2783" spans="2:15">
      <c r="B2783" s="148"/>
      <c r="C2783" s="149"/>
      <c r="D2783" s="150"/>
      <c r="E2783" s="150"/>
      <c r="F2783" s="149"/>
      <c r="G2783" s="150"/>
      <c r="J2783" s="151"/>
      <c r="M2783" s="151"/>
      <c r="O2783" s="152"/>
    </row>
    <row r="2785" spans="2:15">
      <c r="B2785" s="148"/>
      <c r="C2785" s="149"/>
      <c r="D2785" s="150"/>
      <c r="E2785" s="150"/>
      <c r="F2785" s="149"/>
      <c r="G2785" s="150"/>
      <c r="I2785" s="155"/>
      <c r="J2785" s="151"/>
      <c r="M2785" s="151"/>
      <c r="O2785" s="152"/>
    </row>
    <row r="2787" spans="2:15">
      <c r="B2787" s="148"/>
      <c r="C2787" s="149"/>
      <c r="D2787" s="150"/>
      <c r="E2787" s="150"/>
      <c r="F2787" s="149"/>
      <c r="G2787" s="150"/>
      <c r="I2787" s="155"/>
      <c r="J2787" s="151"/>
      <c r="M2787" s="151"/>
      <c r="O2787" s="152"/>
    </row>
    <row r="2789" spans="2:15">
      <c r="B2789" s="148"/>
      <c r="C2789" s="149"/>
      <c r="D2789" s="150"/>
      <c r="E2789" s="150"/>
      <c r="F2789" s="149"/>
      <c r="G2789" s="150"/>
      <c r="J2789" s="151"/>
      <c r="M2789" s="151"/>
      <c r="O2789" s="152"/>
    </row>
    <row r="2791" spans="2:15">
      <c r="B2791" s="148"/>
      <c r="C2791" s="149"/>
      <c r="D2791" s="150"/>
      <c r="E2791" s="150"/>
      <c r="F2791" s="149"/>
      <c r="G2791" s="150"/>
      <c r="J2791" s="151"/>
      <c r="M2791" s="151"/>
      <c r="O2791" s="152"/>
    </row>
    <row r="2793" spans="2:15">
      <c r="B2793" s="148"/>
      <c r="C2793" s="149"/>
      <c r="D2793" s="150"/>
      <c r="E2793" s="150"/>
      <c r="F2793" s="149"/>
      <c r="G2793" s="150"/>
      <c r="I2793" s="155"/>
      <c r="J2793" s="151"/>
      <c r="M2793" s="151"/>
      <c r="O2793" s="152"/>
    </row>
    <row r="2795" spans="2:15">
      <c r="B2795" s="148"/>
      <c r="C2795" s="149"/>
      <c r="D2795" s="150"/>
      <c r="E2795" s="150"/>
      <c r="F2795" s="149"/>
      <c r="G2795" s="150"/>
      <c r="I2795" s="155"/>
      <c r="J2795" s="151"/>
      <c r="M2795" s="151"/>
      <c r="O2795" s="152"/>
    </row>
    <row r="2797" spans="2:15">
      <c r="B2797" s="148"/>
      <c r="C2797" s="149"/>
      <c r="D2797" s="150"/>
      <c r="E2797" s="150"/>
      <c r="F2797" s="149"/>
      <c r="G2797" s="150"/>
      <c r="I2797" s="155"/>
      <c r="J2797" s="151"/>
      <c r="M2797" s="151"/>
      <c r="O2797" s="152"/>
    </row>
    <row r="2799" spans="2:15">
      <c r="B2799" s="148"/>
      <c r="C2799" s="149"/>
      <c r="D2799" s="150"/>
      <c r="E2799" s="150"/>
      <c r="F2799" s="149"/>
      <c r="G2799" s="150"/>
      <c r="I2799" s="155"/>
      <c r="J2799" s="151"/>
      <c r="M2799" s="151"/>
      <c r="O2799" s="152"/>
    </row>
    <row r="2801" spans="2:15">
      <c r="B2801" s="148"/>
      <c r="C2801" s="149"/>
      <c r="D2801" s="150"/>
      <c r="E2801" s="150"/>
      <c r="F2801" s="149"/>
      <c r="G2801" s="150"/>
      <c r="I2801" s="155"/>
      <c r="J2801" s="151"/>
      <c r="M2801" s="151"/>
      <c r="O2801" s="152"/>
    </row>
    <row r="2803" spans="2:15">
      <c r="B2803" s="148"/>
      <c r="C2803" s="149"/>
      <c r="D2803" s="150"/>
      <c r="E2803" s="150"/>
      <c r="F2803" s="149"/>
      <c r="G2803" s="150"/>
      <c r="I2803" s="155"/>
      <c r="J2803" s="151"/>
      <c r="M2803" s="151"/>
      <c r="O2803" s="152"/>
    </row>
    <row r="2805" spans="2:15">
      <c r="B2805" s="148"/>
      <c r="C2805" s="149"/>
      <c r="D2805" s="150"/>
      <c r="E2805" s="150"/>
      <c r="F2805" s="149"/>
      <c r="G2805" s="150"/>
      <c r="I2805" s="155"/>
      <c r="J2805" s="151"/>
      <c r="M2805" s="151"/>
      <c r="O2805" s="152"/>
    </row>
    <row r="2807" spans="2:15">
      <c r="B2807" s="148"/>
      <c r="C2807" s="149"/>
      <c r="D2807" s="150"/>
      <c r="E2807" s="150"/>
      <c r="F2807" s="149"/>
      <c r="G2807" s="150"/>
      <c r="I2807" s="155"/>
      <c r="J2807" s="151"/>
      <c r="M2807" s="151"/>
      <c r="O2807" s="152"/>
    </row>
    <row r="2809" spans="2:15">
      <c r="B2809" s="148"/>
      <c r="C2809" s="149"/>
      <c r="D2809" s="150"/>
      <c r="E2809" s="150"/>
      <c r="F2809" s="149"/>
      <c r="G2809" s="150"/>
      <c r="I2809" s="155"/>
      <c r="J2809" s="151"/>
      <c r="M2809" s="151"/>
      <c r="O2809" s="152"/>
    </row>
    <row r="2811" spans="2:15">
      <c r="B2811" s="148"/>
      <c r="C2811" s="149"/>
      <c r="D2811" s="150"/>
      <c r="E2811" s="150"/>
      <c r="F2811" s="149"/>
      <c r="G2811" s="150"/>
      <c r="I2811" s="155"/>
      <c r="J2811" s="151"/>
      <c r="M2811" s="151"/>
      <c r="O2811" s="152"/>
    </row>
    <row r="2813" spans="2:15">
      <c r="B2813" s="148"/>
      <c r="C2813" s="149"/>
      <c r="D2813" s="150"/>
      <c r="E2813" s="150"/>
      <c r="F2813" s="149"/>
      <c r="G2813" s="150"/>
      <c r="I2813" s="155"/>
      <c r="J2813" s="151"/>
      <c r="M2813" s="151"/>
      <c r="O2813" s="152"/>
    </row>
    <row r="2815" spans="2:15">
      <c r="B2815" s="148"/>
      <c r="C2815" s="149"/>
      <c r="D2815" s="150"/>
      <c r="E2815" s="150"/>
      <c r="F2815" s="149"/>
      <c r="G2815" s="150"/>
      <c r="J2815" s="151"/>
      <c r="M2815" s="151"/>
      <c r="O2815" s="152"/>
    </row>
    <row r="2817" spans="2:15">
      <c r="B2817" s="148"/>
      <c r="C2817" s="149"/>
      <c r="D2817" s="150"/>
      <c r="E2817" s="150"/>
      <c r="F2817" s="149"/>
      <c r="G2817" s="150"/>
      <c r="J2817" s="151"/>
      <c r="M2817" s="151"/>
      <c r="O2817" s="152"/>
    </row>
    <row r="2819" spans="2:15">
      <c r="B2819" s="148"/>
      <c r="C2819" s="149"/>
      <c r="D2819" s="150"/>
      <c r="E2819" s="150"/>
      <c r="F2819" s="149"/>
      <c r="G2819" s="150"/>
      <c r="I2819" s="155"/>
      <c r="J2819" s="151"/>
      <c r="M2819" s="151"/>
      <c r="O2819" s="152"/>
    </row>
    <row r="2821" spans="2:15">
      <c r="B2821" s="148"/>
      <c r="C2821" s="149"/>
      <c r="D2821" s="150"/>
      <c r="E2821" s="150"/>
      <c r="F2821" s="149"/>
      <c r="G2821" s="150"/>
      <c r="I2821" s="155"/>
      <c r="J2821" s="151"/>
      <c r="M2821" s="151"/>
      <c r="O2821" s="152"/>
    </row>
    <row r="2823" spans="2:15">
      <c r="B2823" s="148"/>
      <c r="C2823" s="149"/>
      <c r="D2823" s="150"/>
      <c r="E2823" s="150"/>
      <c r="F2823" s="149"/>
      <c r="G2823" s="150"/>
      <c r="I2823" s="155"/>
      <c r="J2823" s="151"/>
      <c r="M2823" s="151"/>
      <c r="O2823" s="152"/>
    </row>
    <row r="2825" spans="2:15">
      <c r="B2825" s="148"/>
      <c r="C2825" s="149"/>
      <c r="D2825" s="150"/>
      <c r="E2825" s="150"/>
      <c r="F2825" s="149"/>
      <c r="G2825" s="150"/>
      <c r="J2825" s="151"/>
      <c r="M2825" s="151"/>
      <c r="O2825" s="152"/>
    </row>
    <row r="2827" spans="2:15">
      <c r="B2827" s="148"/>
      <c r="C2827" s="149"/>
      <c r="D2827" s="150"/>
      <c r="E2827" s="150"/>
      <c r="F2827" s="149"/>
      <c r="G2827" s="150"/>
      <c r="J2827" s="151"/>
      <c r="M2827" s="151"/>
      <c r="O2827" s="152"/>
    </row>
    <row r="2829" spans="2:15">
      <c r="B2829" s="148"/>
      <c r="C2829" s="149"/>
      <c r="D2829" s="150"/>
      <c r="E2829" s="150"/>
      <c r="F2829" s="149"/>
      <c r="G2829" s="150"/>
      <c r="I2829" s="155"/>
      <c r="J2829" s="151"/>
      <c r="M2829" s="151"/>
      <c r="O2829" s="152"/>
    </row>
    <row r="2831" spans="2:15">
      <c r="B2831" s="148"/>
      <c r="C2831" s="149"/>
      <c r="D2831" s="150"/>
      <c r="E2831" s="150"/>
      <c r="F2831" s="149"/>
      <c r="G2831" s="150"/>
      <c r="J2831" s="151"/>
      <c r="M2831" s="151"/>
      <c r="O2831" s="152"/>
    </row>
    <row r="2833" spans="2:15">
      <c r="B2833" s="148"/>
      <c r="C2833" s="149"/>
      <c r="D2833" s="150"/>
      <c r="E2833" s="150"/>
      <c r="F2833" s="149"/>
      <c r="G2833" s="150"/>
      <c r="I2833" s="155"/>
      <c r="J2833" s="151"/>
      <c r="M2833" s="151"/>
      <c r="O2833" s="152"/>
    </row>
    <row r="2835" spans="2:15">
      <c r="B2835" s="148"/>
      <c r="C2835" s="149"/>
      <c r="D2835" s="150"/>
      <c r="E2835" s="150"/>
      <c r="F2835" s="149"/>
      <c r="G2835" s="150"/>
      <c r="I2835" s="155"/>
      <c r="J2835" s="151"/>
      <c r="M2835" s="151"/>
      <c r="O2835" s="152"/>
    </row>
    <row r="2837" spans="2:15">
      <c r="B2837" s="148"/>
      <c r="C2837" s="149"/>
      <c r="D2837" s="150"/>
      <c r="E2837" s="150"/>
      <c r="F2837" s="149"/>
      <c r="G2837" s="150"/>
      <c r="J2837" s="151"/>
      <c r="M2837" s="151"/>
      <c r="O2837" s="152"/>
    </row>
    <row r="2839" spans="2:15">
      <c r="B2839" s="148"/>
      <c r="C2839" s="149"/>
      <c r="D2839" s="150"/>
      <c r="E2839" s="150"/>
      <c r="F2839" s="149"/>
      <c r="G2839" s="150"/>
      <c r="I2839" s="155"/>
      <c r="J2839" s="151"/>
      <c r="M2839" s="151"/>
      <c r="O2839" s="152"/>
    </row>
    <row r="2841" spans="2:15">
      <c r="B2841" s="148"/>
      <c r="C2841" s="149"/>
      <c r="D2841" s="150"/>
      <c r="E2841" s="150"/>
      <c r="F2841" s="149"/>
      <c r="G2841" s="150"/>
      <c r="I2841" s="155"/>
      <c r="J2841" s="151"/>
      <c r="M2841" s="151"/>
      <c r="O2841" s="152"/>
    </row>
    <row r="2843" spans="2:15">
      <c r="B2843" s="148"/>
      <c r="C2843" s="149"/>
      <c r="D2843" s="150"/>
      <c r="E2843" s="150"/>
      <c r="F2843" s="149"/>
      <c r="G2843" s="150"/>
      <c r="J2843" s="151"/>
      <c r="M2843" s="151"/>
      <c r="O2843" s="152"/>
    </row>
    <row r="2845" spans="2:15">
      <c r="B2845" s="148"/>
      <c r="C2845" s="149"/>
      <c r="D2845" s="150"/>
      <c r="E2845" s="150"/>
      <c r="F2845" s="149"/>
      <c r="G2845" s="150"/>
      <c r="J2845" s="151"/>
      <c r="M2845" s="151"/>
      <c r="O2845" s="152"/>
    </row>
    <row r="2847" spans="2:15">
      <c r="B2847" s="148"/>
      <c r="C2847" s="149"/>
      <c r="D2847" s="150"/>
      <c r="E2847" s="150"/>
      <c r="F2847" s="149"/>
      <c r="G2847" s="150"/>
      <c r="I2847" s="155"/>
      <c r="J2847" s="151"/>
      <c r="M2847" s="151"/>
      <c r="O2847" s="152"/>
    </row>
    <row r="2849" spans="2:15">
      <c r="B2849" s="148"/>
      <c r="C2849" s="149"/>
      <c r="D2849" s="150"/>
      <c r="E2849" s="150"/>
      <c r="F2849" s="149"/>
      <c r="G2849" s="150"/>
      <c r="I2849" s="155"/>
      <c r="J2849" s="151"/>
      <c r="M2849" s="151"/>
      <c r="O2849" s="152"/>
    </row>
    <row r="2851" spans="2:15">
      <c r="B2851" s="148"/>
      <c r="C2851" s="149"/>
      <c r="D2851" s="150"/>
      <c r="E2851" s="150"/>
      <c r="F2851" s="149"/>
      <c r="G2851" s="150"/>
      <c r="I2851" s="155"/>
      <c r="J2851" s="151"/>
      <c r="M2851" s="151"/>
      <c r="O2851" s="152"/>
    </row>
    <row r="2853" spans="2:15">
      <c r="B2853" s="148"/>
      <c r="C2853" s="149"/>
      <c r="D2853" s="150"/>
      <c r="E2853" s="150"/>
      <c r="F2853" s="149"/>
      <c r="G2853" s="150"/>
      <c r="I2853" s="155"/>
      <c r="J2853" s="151"/>
      <c r="M2853" s="151"/>
      <c r="O2853" s="152"/>
    </row>
    <row r="2855" spans="2:15">
      <c r="B2855" s="148"/>
      <c r="C2855" s="149"/>
      <c r="D2855" s="150"/>
      <c r="E2855" s="150"/>
      <c r="F2855" s="149"/>
      <c r="G2855" s="150"/>
      <c r="I2855" s="155"/>
      <c r="J2855" s="151"/>
      <c r="M2855" s="151"/>
      <c r="O2855" s="152"/>
    </row>
    <row r="2857" spans="2:15">
      <c r="B2857" s="148"/>
      <c r="C2857" s="149"/>
      <c r="D2857" s="150"/>
      <c r="E2857" s="150"/>
      <c r="F2857" s="149"/>
      <c r="G2857" s="150"/>
      <c r="I2857" s="155"/>
      <c r="J2857" s="151"/>
      <c r="M2857" s="151"/>
      <c r="O2857" s="152"/>
    </row>
    <row r="2859" spans="2:15">
      <c r="B2859" s="148"/>
      <c r="C2859" s="149"/>
      <c r="D2859" s="150"/>
      <c r="E2859" s="150"/>
      <c r="F2859" s="149"/>
      <c r="G2859" s="150"/>
      <c r="I2859" s="155"/>
      <c r="J2859" s="151"/>
      <c r="M2859" s="151"/>
      <c r="O2859" s="152"/>
    </row>
    <row r="2861" spans="2:15">
      <c r="B2861" s="148"/>
      <c r="C2861" s="149"/>
      <c r="D2861" s="150"/>
      <c r="E2861" s="150"/>
      <c r="F2861" s="149"/>
      <c r="G2861" s="150"/>
      <c r="I2861" s="155"/>
      <c r="J2861" s="151"/>
      <c r="M2861" s="151"/>
      <c r="O2861" s="152"/>
    </row>
    <row r="2863" spans="2:15">
      <c r="B2863" s="148"/>
      <c r="C2863" s="149"/>
      <c r="D2863" s="150"/>
      <c r="E2863" s="150"/>
      <c r="F2863" s="149"/>
      <c r="G2863" s="150"/>
      <c r="I2863" s="155"/>
      <c r="J2863" s="151"/>
      <c r="M2863" s="151"/>
      <c r="O2863" s="152"/>
    </row>
    <row r="2865" spans="2:15">
      <c r="B2865" s="148"/>
      <c r="C2865" s="149"/>
      <c r="D2865" s="150"/>
      <c r="E2865" s="150"/>
      <c r="F2865" s="149"/>
      <c r="G2865" s="150"/>
      <c r="I2865" s="155"/>
      <c r="J2865" s="151"/>
      <c r="M2865" s="151"/>
      <c r="O2865" s="152"/>
    </row>
    <row r="2867" spans="2:15">
      <c r="B2867" s="148"/>
      <c r="C2867" s="149"/>
      <c r="D2867" s="150"/>
      <c r="E2867" s="150"/>
      <c r="F2867" s="149"/>
      <c r="G2867" s="150"/>
      <c r="I2867" s="155"/>
      <c r="J2867" s="151"/>
      <c r="M2867" s="151"/>
      <c r="O2867" s="152"/>
    </row>
    <row r="2869" spans="2:15">
      <c r="B2869" s="148"/>
      <c r="C2869" s="149"/>
      <c r="D2869" s="150"/>
      <c r="E2869" s="150"/>
      <c r="F2869" s="149"/>
      <c r="G2869" s="150"/>
      <c r="I2869" s="155"/>
      <c r="J2869" s="151"/>
      <c r="M2869" s="151"/>
      <c r="O2869" s="152"/>
    </row>
    <row r="2871" spans="2:15">
      <c r="B2871" s="148"/>
      <c r="C2871" s="149"/>
      <c r="D2871" s="150"/>
      <c r="E2871" s="150"/>
      <c r="F2871" s="149"/>
      <c r="G2871" s="150"/>
      <c r="I2871" s="155"/>
      <c r="J2871" s="151"/>
      <c r="M2871" s="151"/>
      <c r="O2871" s="152"/>
    </row>
    <row r="2873" spans="2:15">
      <c r="B2873" s="148"/>
      <c r="C2873" s="149"/>
      <c r="D2873" s="150"/>
      <c r="E2873" s="150"/>
      <c r="F2873" s="149"/>
      <c r="G2873" s="150"/>
      <c r="I2873" s="155"/>
      <c r="J2873" s="151"/>
      <c r="M2873" s="151"/>
      <c r="O2873" s="152"/>
    </row>
    <row r="2875" spans="2:15">
      <c r="B2875" s="148"/>
      <c r="C2875" s="149"/>
      <c r="D2875" s="150"/>
      <c r="E2875" s="150"/>
      <c r="F2875" s="149"/>
      <c r="G2875" s="150"/>
      <c r="I2875" s="155"/>
      <c r="J2875" s="151"/>
      <c r="M2875" s="151"/>
      <c r="O2875" s="152"/>
    </row>
    <row r="2877" spans="2:15">
      <c r="B2877" s="148"/>
      <c r="C2877" s="149"/>
      <c r="D2877" s="150"/>
      <c r="E2877" s="150"/>
      <c r="F2877" s="149"/>
      <c r="G2877" s="150"/>
      <c r="I2877" s="155"/>
      <c r="J2877" s="151"/>
      <c r="M2877" s="151"/>
      <c r="O2877" s="152"/>
    </row>
    <row r="2879" spans="2:15">
      <c r="B2879" s="148"/>
      <c r="C2879" s="149"/>
      <c r="D2879" s="150"/>
      <c r="E2879" s="150"/>
      <c r="F2879" s="149"/>
      <c r="G2879" s="150"/>
      <c r="I2879" s="155"/>
      <c r="J2879" s="151"/>
      <c r="M2879" s="151"/>
      <c r="O2879" s="152"/>
    </row>
    <row r="2881" spans="2:15">
      <c r="B2881" s="148"/>
      <c r="C2881" s="149"/>
      <c r="D2881" s="150"/>
      <c r="E2881" s="150"/>
      <c r="F2881" s="149"/>
      <c r="G2881" s="150"/>
      <c r="J2881" s="151"/>
      <c r="M2881" s="151"/>
      <c r="O2881" s="152"/>
    </row>
    <row r="2883" spans="2:15">
      <c r="B2883" s="148"/>
      <c r="C2883" s="149"/>
      <c r="D2883" s="150"/>
      <c r="E2883" s="150"/>
      <c r="F2883" s="149"/>
      <c r="G2883" s="150"/>
      <c r="I2883" s="155"/>
      <c r="J2883" s="151"/>
      <c r="M2883" s="151"/>
      <c r="O2883" s="152"/>
    </row>
    <row r="2885" spans="2:15">
      <c r="B2885" s="148"/>
      <c r="C2885" s="149"/>
      <c r="D2885" s="150"/>
      <c r="E2885" s="150"/>
      <c r="F2885" s="149"/>
      <c r="G2885" s="150"/>
      <c r="I2885" s="155"/>
      <c r="J2885" s="151"/>
      <c r="M2885" s="151"/>
      <c r="O2885" s="152"/>
    </row>
    <row r="2887" spans="2:15">
      <c r="B2887" s="148"/>
      <c r="C2887" s="149"/>
      <c r="D2887" s="150"/>
      <c r="E2887" s="150"/>
      <c r="F2887" s="149"/>
      <c r="G2887" s="150"/>
      <c r="I2887" s="155"/>
      <c r="J2887" s="151"/>
      <c r="M2887" s="151"/>
      <c r="O2887" s="152"/>
    </row>
    <row r="2889" spans="2:15">
      <c r="B2889" s="148"/>
      <c r="C2889" s="149"/>
      <c r="D2889" s="150"/>
      <c r="E2889" s="150"/>
      <c r="F2889" s="149"/>
      <c r="G2889" s="150"/>
      <c r="I2889" s="155"/>
      <c r="J2889" s="151"/>
      <c r="M2889" s="151"/>
      <c r="O2889" s="152"/>
    </row>
    <row r="2891" spans="2:15">
      <c r="B2891" s="148"/>
      <c r="C2891" s="149"/>
      <c r="D2891" s="150"/>
      <c r="E2891" s="150"/>
      <c r="F2891" s="149"/>
      <c r="G2891" s="150"/>
      <c r="I2891" s="155"/>
      <c r="J2891" s="151"/>
      <c r="M2891" s="151"/>
      <c r="O2891" s="152"/>
    </row>
    <row r="2893" spans="2:15">
      <c r="B2893" s="148"/>
      <c r="C2893" s="149"/>
      <c r="D2893" s="150"/>
      <c r="E2893" s="150"/>
      <c r="F2893" s="149"/>
      <c r="G2893" s="150"/>
      <c r="I2893" s="155"/>
      <c r="J2893" s="151"/>
      <c r="M2893" s="151"/>
      <c r="O2893" s="152"/>
    </row>
    <row r="2895" spans="2:15">
      <c r="B2895" s="148"/>
      <c r="C2895" s="149"/>
      <c r="D2895" s="150"/>
      <c r="E2895" s="150"/>
      <c r="F2895" s="149"/>
      <c r="G2895" s="150"/>
      <c r="I2895" s="155"/>
      <c r="J2895" s="151"/>
      <c r="M2895" s="151"/>
      <c r="O2895" s="152"/>
    </row>
    <row r="2897" spans="2:15">
      <c r="B2897" s="148"/>
      <c r="C2897" s="149"/>
      <c r="D2897" s="150"/>
      <c r="E2897" s="150"/>
      <c r="F2897" s="149"/>
      <c r="G2897" s="150"/>
      <c r="I2897" s="155"/>
      <c r="J2897" s="151"/>
      <c r="M2897" s="151"/>
      <c r="O2897" s="152"/>
    </row>
    <row r="2899" spans="2:15">
      <c r="B2899" s="148"/>
      <c r="C2899" s="149"/>
      <c r="D2899" s="150"/>
      <c r="E2899" s="150"/>
      <c r="F2899" s="149"/>
      <c r="G2899" s="150"/>
      <c r="I2899" s="155"/>
      <c r="J2899" s="151"/>
      <c r="M2899" s="151"/>
      <c r="O2899" s="152"/>
    </row>
    <row r="2901" spans="2:15">
      <c r="B2901" s="148"/>
      <c r="C2901" s="149"/>
      <c r="D2901" s="150"/>
      <c r="E2901" s="150"/>
      <c r="F2901" s="149"/>
      <c r="G2901" s="150"/>
      <c r="I2901" s="155"/>
      <c r="J2901" s="151"/>
      <c r="M2901" s="151"/>
      <c r="O2901" s="152"/>
    </row>
    <row r="2903" spans="2:15">
      <c r="B2903" s="148"/>
      <c r="C2903" s="149"/>
      <c r="D2903" s="150"/>
      <c r="E2903" s="150"/>
      <c r="F2903" s="149"/>
      <c r="G2903" s="150"/>
      <c r="I2903" s="155"/>
      <c r="J2903" s="151"/>
      <c r="M2903" s="151"/>
      <c r="O2903" s="152"/>
    </row>
    <row r="2905" spans="2:15">
      <c r="B2905" s="148"/>
      <c r="C2905" s="149"/>
      <c r="D2905" s="150"/>
      <c r="E2905" s="150"/>
      <c r="F2905" s="149"/>
      <c r="G2905" s="150"/>
      <c r="I2905" s="155"/>
      <c r="J2905" s="151"/>
      <c r="M2905" s="151"/>
      <c r="O2905" s="152"/>
    </row>
    <row r="2907" spans="2:15">
      <c r="B2907" s="148"/>
      <c r="C2907" s="149"/>
      <c r="D2907" s="150"/>
      <c r="E2907" s="150"/>
      <c r="F2907" s="149"/>
      <c r="G2907" s="150"/>
      <c r="I2907" s="155"/>
      <c r="J2907" s="151"/>
      <c r="M2907" s="151"/>
      <c r="O2907" s="152"/>
    </row>
    <row r="2909" spans="2:15">
      <c r="B2909" s="148"/>
      <c r="C2909" s="149"/>
      <c r="D2909" s="150"/>
      <c r="E2909" s="150"/>
      <c r="F2909" s="149"/>
      <c r="G2909" s="150"/>
      <c r="I2909" s="155"/>
      <c r="J2909" s="151"/>
      <c r="M2909" s="151"/>
      <c r="O2909" s="152"/>
    </row>
    <row r="2911" spans="2:15">
      <c r="B2911" s="148"/>
      <c r="C2911" s="149"/>
      <c r="D2911" s="150"/>
      <c r="E2911" s="150"/>
      <c r="F2911" s="149"/>
      <c r="G2911" s="150"/>
      <c r="I2911" s="155"/>
      <c r="J2911" s="151"/>
      <c r="M2911" s="151"/>
      <c r="O2911" s="152"/>
    </row>
    <row r="2913" spans="2:15">
      <c r="B2913" s="148"/>
      <c r="C2913" s="149"/>
      <c r="D2913" s="150"/>
      <c r="E2913" s="150"/>
      <c r="F2913" s="149"/>
      <c r="G2913" s="150"/>
      <c r="I2913" s="155"/>
      <c r="J2913" s="151"/>
      <c r="M2913" s="151"/>
      <c r="O2913" s="152"/>
    </row>
    <row r="2915" spans="2:15">
      <c r="B2915" s="148"/>
      <c r="C2915" s="149"/>
      <c r="D2915" s="150"/>
      <c r="E2915" s="150"/>
      <c r="F2915" s="149"/>
      <c r="G2915" s="150"/>
      <c r="I2915" s="155"/>
      <c r="J2915" s="151"/>
      <c r="M2915" s="151"/>
      <c r="O2915" s="152"/>
    </row>
    <row r="2917" spans="2:15">
      <c r="B2917" s="148"/>
      <c r="C2917" s="149"/>
      <c r="D2917" s="150"/>
      <c r="E2917" s="150"/>
      <c r="F2917" s="149"/>
      <c r="G2917" s="150"/>
      <c r="I2917" s="155"/>
      <c r="J2917" s="151"/>
      <c r="M2917" s="151"/>
      <c r="O2917" s="152"/>
    </row>
    <row r="2919" spans="2:15">
      <c r="B2919" s="148"/>
      <c r="C2919" s="149"/>
      <c r="D2919" s="150"/>
      <c r="E2919" s="150"/>
      <c r="F2919" s="149"/>
      <c r="G2919" s="150"/>
      <c r="I2919" s="155"/>
      <c r="J2919" s="151"/>
      <c r="M2919" s="151"/>
      <c r="O2919" s="152"/>
    </row>
    <row r="2921" spans="2:15">
      <c r="B2921" s="148"/>
      <c r="C2921" s="149"/>
      <c r="D2921" s="150"/>
      <c r="E2921" s="150"/>
      <c r="F2921" s="149"/>
      <c r="G2921" s="150"/>
      <c r="I2921" s="155"/>
      <c r="J2921" s="151"/>
      <c r="M2921" s="151"/>
      <c r="O2921" s="152"/>
    </row>
    <row r="2923" spans="2:15">
      <c r="B2923" s="148"/>
      <c r="C2923" s="149"/>
      <c r="D2923" s="150"/>
      <c r="E2923" s="150"/>
      <c r="F2923" s="149"/>
      <c r="G2923" s="150"/>
      <c r="J2923" s="151"/>
      <c r="M2923" s="151"/>
      <c r="O2923" s="152"/>
    </row>
    <row r="2925" spans="2:15">
      <c r="B2925" s="148"/>
      <c r="C2925" s="149"/>
      <c r="D2925" s="150"/>
      <c r="E2925" s="150"/>
      <c r="F2925" s="149"/>
      <c r="G2925" s="150"/>
      <c r="J2925" s="151"/>
      <c r="M2925" s="151"/>
      <c r="O2925" s="152"/>
    </row>
    <row r="2927" spans="2:15">
      <c r="B2927" s="148"/>
      <c r="C2927" s="149"/>
      <c r="D2927" s="150"/>
      <c r="E2927" s="150"/>
      <c r="F2927" s="149"/>
      <c r="G2927" s="150"/>
      <c r="I2927" s="155"/>
      <c r="J2927" s="151"/>
      <c r="M2927" s="151"/>
      <c r="O2927" s="152"/>
    </row>
    <row r="2929" spans="2:15">
      <c r="B2929" s="148"/>
      <c r="C2929" s="149"/>
      <c r="D2929" s="150"/>
      <c r="E2929" s="150"/>
      <c r="F2929" s="149"/>
      <c r="G2929" s="150"/>
      <c r="I2929" s="155"/>
      <c r="J2929" s="151"/>
      <c r="M2929" s="151"/>
      <c r="O2929" s="152"/>
    </row>
    <row r="2931" spans="2:15">
      <c r="B2931" s="148"/>
      <c r="C2931" s="149"/>
      <c r="D2931" s="150"/>
      <c r="E2931" s="150"/>
      <c r="F2931" s="149"/>
      <c r="G2931" s="150"/>
      <c r="I2931" s="155"/>
      <c r="J2931" s="151"/>
      <c r="M2931" s="151"/>
      <c r="O2931" s="152"/>
    </row>
    <row r="2933" spans="2:15">
      <c r="B2933" s="148"/>
      <c r="C2933" s="149"/>
      <c r="D2933" s="150"/>
      <c r="E2933" s="150"/>
      <c r="F2933" s="149"/>
      <c r="G2933" s="150"/>
      <c r="I2933" s="155"/>
      <c r="J2933" s="151"/>
      <c r="M2933" s="151"/>
      <c r="O2933" s="152"/>
    </row>
    <row r="2935" spans="2:15">
      <c r="B2935" s="148"/>
      <c r="C2935" s="149"/>
      <c r="D2935" s="150"/>
      <c r="E2935" s="150"/>
      <c r="F2935" s="149"/>
      <c r="G2935" s="150"/>
      <c r="J2935" s="151"/>
      <c r="M2935" s="151"/>
      <c r="O2935" s="152"/>
    </row>
    <row r="2937" spans="2:15">
      <c r="B2937" s="148"/>
      <c r="C2937" s="149"/>
      <c r="D2937" s="150"/>
      <c r="E2937" s="150"/>
      <c r="F2937" s="149"/>
      <c r="G2937" s="150"/>
      <c r="I2937" s="155"/>
      <c r="J2937" s="151"/>
      <c r="M2937" s="151"/>
      <c r="O2937" s="152"/>
    </row>
    <row r="2939" spans="2:15">
      <c r="B2939" s="148"/>
      <c r="C2939" s="149"/>
      <c r="D2939" s="150"/>
      <c r="E2939" s="150"/>
      <c r="F2939" s="149"/>
      <c r="G2939" s="150"/>
      <c r="I2939" s="155"/>
      <c r="J2939" s="151"/>
      <c r="M2939" s="151"/>
      <c r="O2939" s="152"/>
    </row>
    <row r="2941" spans="2:15">
      <c r="B2941" s="148"/>
      <c r="C2941" s="149"/>
      <c r="D2941" s="150"/>
      <c r="E2941" s="150"/>
      <c r="F2941" s="149"/>
      <c r="G2941" s="150"/>
      <c r="I2941" s="155"/>
      <c r="J2941" s="151"/>
      <c r="M2941" s="151"/>
      <c r="O2941" s="152"/>
    </row>
    <row r="2943" spans="2:15">
      <c r="B2943" s="148"/>
      <c r="C2943" s="149"/>
      <c r="D2943" s="150"/>
      <c r="E2943" s="150"/>
      <c r="F2943" s="149"/>
      <c r="G2943" s="150"/>
      <c r="I2943" s="155"/>
      <c r="J2943" s="151"/>
      <c r="M2943" s="151"/>
      <c r="O2943" s="152"/>
    </row>
    <row r="2945" spans="2:15">
      <c r="B2945" s="148"/>
      <c r="C2945" s="149"/>
      <c r="D2945" s="150"/>
      <c r="E2945" s="150"/>
      <c r="F2945" s="149"/>
      <c r="G2945" s="150"/>
      <c r="J2945" s="151"/>
      <c r="M2945" s="151"/>
      <c r="O2945" s="152"/>
    </row>
    <row r="2947" spans="2:15">
      <c r="B2947" s="148"/>
      <c r="C2947" s="149"/>
      <c r="D2947" s="150"/>
      <c r="E2947" s="150"/>
      <c r="F2947" s="149"/>
      <c r="G2947" s="150"/>
      <c r="J2947" s="151"/>
      <c r="M2947" s="151"/>
      <c r="O2947" s="152"/>
    </row>
    <row r="2949" spans="2:15">
      <c r="B2949" s="148"/>
      <c r="C2949" s="149"/>
      <c r="D2949" s="150"/>
      <c r="E2949" s="150"/>
      <c r="F2949" s="149"/>
      <c r="G2949" s="150"/>
      <c r="I2949" s="155"/>
      <c r="J2949" s="151"/>
      <c r="M2949" s="151"/>
      <c r="O2949" s="152"/>
    </row>
    <row r="2951" spans="2:15">
      <c r="B2951" s="148"/>
      <c r="C2951" s="149"/>
      <c r="D2951" s="150"/>
      <c r="E2951" s="150"/>
      <c r="F2951" s="149"/>
      <c r="G2951" s="150"/>
      <c r="I2951" s="155"/>
      <c r="J2951" s="151"/>
      <c r="M2951" s="151"/>
      <c r="O2951" s="152"/>
    </row>
    <row r="2953" spans="2:15">
      <c r="B2953" s="148"/>
      <c r="C2953" s="149"/>
      <c r="D2953" s="150"/>
      <c r="E2953" s="150"/>
      <c r="F2953" s="149"/>
      <c r="G2953" s="150"/>
      <c r="I2953" s="155"/>
      <c r="J2953" s="151"/>
      <c r="M2953" s="151"/>
      <c r="O2953" s="152"/>
    </row>
    <row r="2955" spans="2:15">
      <c r="B2955" s="148"/>
      <c r="C2955" s="149"/>
      <c r="D2955" s="150"/>
      <c r="E2955" s="150"/>
      <c r="F2955" s="149"/>
      <c r="G2955" s="150"/>
      <c r="I2955" s="155"/>
      <c r="J2955" s="151"/>
      <c r="M2955" s="151"/>
      <c r="O2955" s="152"/>
    </row>
    <row r="2957" spans="2:15">
      <c r="B2957" s="148"/>
      <c r="C2957" s="149"/>
      <c r="D2957" s="150"/>
      <c r="E2957" s="150"/>
      <c r="F2957" s="149"/>
      <c r="G2957" s="150"/>
      <c r="I2957" s="155"/>
      <c r="J2957" s="151"/>
      <c r="M2957" s="151"/>
      <c r="O2957" s="152"/>
    </row>
    <row r="2959" spans="2:15">
      <c r="B2959" s="148"/>
      <c r="C2959" s="149"/>
      <c r="D2959" s="150"/>
      <c r="E2959" s="150"/>
      <c r="F2959" s="149"/>
      <c r="G2959" s="150"/>
      <c r="O2959" s="152"/>
    </row>
    <row r="2961" spans="2:15">
      <c r="B2961" s="148"/>
      <c r="C2961" s="149"/>
      <c r="D2961" s="150"/>
      <c r="E2961" s="150"/>
      <c r="F2961" s="149"/>
      <c r="G2961" s="150"/>
      <c r="I2961" s="155"/>
      <c r="J2961" s="151"/>
      <c r="M2961" s="151"/>
      <c r="O2961" s="152"/>
    </row>
    <row r="2963" spans="2:15">
      <c r="B2963" s="148"/>
      <c r="C2963" s="149"/>
      <c r="D2963" s="150"/>
      <c r="E2963" s="150"/>
      <c r="F2963" s="149"/>
      <c r="G2963" s="150"/>
      <c r="I2963" s="155"/>
      <c r="J2963" s="151"/>
      <c r="M2963" s="151"/>
      <c r="O2963" s="152"/>
    </row>
    <row r="2965" spans="2:15">
      <c r="B2965" s="148"/>
      <c r="C2965" s="149"/>
      <c r="D2965" s="150"/>
      <c r="E2965" s="150"/>
      <c r="F2965" s="149"/>
      <c r="G2965" s="150"/>
      <c r="I2965" s="155"/>
      <c r="J2965" s="151"/>
      <c r="M2965" s="151"/>
      <c r="O2965" s="152"/>
    </row>
    <row r="2967" spans="2:15">
      <c r="B2967" s="148"/>
      <c r="C2967" s="149"/>
      <c r="D2967" s="150"/>
      <c r="E2967" s="150"/>
      <c r="F2967" s="149"/>
      <c r="G2967" s="150"/>
      <c r="I2967" s="155"/>
      <c r="J2967" s="151"/>
      <c r="M2967" s="151"/>
      <c r="O2967" s="152"/>
    </row>
    <row r="2969" spans="2:15">
      <c r="B2969" s="148"/>
      <c r="C2969" s="149"/>
      <c r="D2969" s="150"/>
      <c r="E2969" s="150"/>
      <c r="F2969" s="149"/>
      <c r="G2969" s="150"/>
      <c r="I2969" s="155"/>
      <c r="J2969" s="151"/>
      <c r="M2969" s="151"/>
      <c r="O2969" s="152"/>
    </row>
    <row r="2971" spans="2:15">
      <c r="B2971" s="148"/>
      <c r="C2971" s="149"/>
      <c r="D2971" s="150"/>
      <c r="E2971" s="150"/>
      <c r="F2971" s="149"/>
      <c r="G2971" s="150"/>
      <c r="I2971" s="155"/>
      <c r="J2971" s="151"/>
      <c r="M2971" s="151"/>
      <c r="O2971" s="152"/>
    </row>
    <row r="2973" spans="2:15">
      <c r="B2973" s="148"/>
      <c r="C2973" s="149"/>
      <c r="D2973" s="150"/>
      <c r="E2973" s="150"/>
      <c r="F2973" s="149"/>
      <c r="G2973" s="150"/>
      <c r="I2973" s="155"/>
      <c r="J2973" s="151"/>
      <c r="M2973" s="151"/>
      <c r="O2973" s="152"/>
    </row>
    <row r="2975" spans="2:15">
      <c r="B2975" s="148"/>
      <c r="C2975" s="149"/>
      <c r="D2975" s="150"/>
      <c r="E2975" s="150"/>
      <c r="F2975" s="149"/>
      <c r="G2975" s="150"/>
      <c r="I2975" s="155"/>
      <c r="J2975" s="151"/>
      <c r="M2975" s="151"/>
      <c r="O2975" s="152"/>
    </row>
    <row r="2977" spans="2:15">
      <c r="B2977" s="148"/>
      <c r="C2977" s="149"/>
      <c r="D2977" s="150"/>
      <c r="E2977" s="150"/>
      <c r="F2977" s="149"/>
      <c r="G2977" s="150"/>
      <c r="I2977" s="155"/>
      <c r="J2977" s="151"/>
      <c r="M2977" s="151"/>
      <c r="O2977" s="152"/>
    </row>
    <row r="2979" spans="2:15">
      <c r="B2979" s="148"/>
      <c r="C2979" s="149"/>
      <c r="D2979" s="150"/>
      <c r="E2979" s="150"/>
      <c r="F2979" s="149"/>
      <c r="G2979" s="150"/>
      <c r="I2979" s="155"/>
      <c r="J2979" s="151"/>
      <c r="M2979" s="151"/>
      <c r="O2979" s="152"/>
    </row>
    <row r="2981" spans="2:15">
      <c r="B2981" s="148"/>
      <c r="C2981" s="149"/>
      <c r="D2981" s="150"/>
      <c r="E2981" s="150"/>
      <c r="F2981" s="149"/>
      <c r="G2981" s="150"/>
      <c r="I2981" s="155"/>
      <c r="J2981" s="151"/>
      <c r="M2981" s="151"/>
      <c r="O2981" s="152"/>
    </row>
    <row r="2983" spans="2:15">
      <c r="B2983" s="148"/>
      <c r="C2983" s="149"/>
      <c r="D2983" s="150"/>
      <c r="E2983" s="150"/>
      <c r="F2983" s="149"/>
      <c r="G2983" s="150"/>
      <c r="I2983" s="155"/>
      <c r="J2983" s="151"/>
      <c r="M2983" s="151"/>
      <c r="O2983" s="152"/>
    </row>
    <row r="2985" spans="2:15">
      <c r="B2985" s="148"/>
      <c r="C2985" s="149"/>
      <c r="D2985" s="150"/>
      <c r="E2985" s="150"/>
      <c r="F2985" s="149"/>
      <c r="G2985" s="150"/>
      <c r="I2985" s="155"/>
      <c r="J2985" s="151"/>
      <c r="M2985" s="151"/>
      <c r="O2985" s="152"/>
    </row>
    <row r="2987" spans="2:15">
      <c r="B2987" s="148"/>
      <c r="C2987" s="149"/>
      <c r="D2987" s="150"/>
      <c r="E2987" s="150"/>
      <c r="F2987" s="149"/>
      <c r="G2987" s="150"/>
      <c r="I2987" s="155"/>
      <c r="J2987" s="151"/>
      <c r="M2987" s="151"/>
      <c r="O2987" s="152"/>
    </row>
    <row r="2989" spans="2:15">
      <c r="B2989" s="148"/>
      <c r="C2989" s="149"/>
      <c r="D2989" s="150"/>
      <c r="E2989" s="150"/>
      <c r="F2989" s="149"/>
      <c r="G2989" s="150"/>
      <c r="I2989" s="155"/>
      <c r="J2989" s="151"/>
      <c r="M2989" s="151"/>
      <c r="O2989" s="152"/>
    </row>
    <row r="2991" spans="2:15">
      <c r="B2991" s="148"/>
      <c r="C2991" s="149"/>
      <c r="D2991" s="150"/>
      <c r="E2991" s="150"/>
      <c r="F2991" s="149"/>
      <c r="G2991" s="150"/>
      <c r="I2991" s="155"/>
      <c r="J2991" s="151"/>
      <c r="M2991" s="151"/>
      <c r="O2991" s="152"/>
    </row>
    <row r="2993" spans="2:15">
      <c r="B2993" s="148"/>
      <c r="C2993" s="149"/>
      <c r="D2993" s="150"/>
      <c r="E2993" s="150"/>
      <c r="F2993" s="149"/>
      <c r="G2993" s="150"/>
      <c r="I2993" s="155"/>
      <c r="J2993" s="151"/>
      <c r="M2993" s="151"/>
      <c r="O2993" s="152"/>
    </row>
    <row r="2995" spans="2:15">
      <c r="B2995" s="148"/>
      <c r="C2995" s="149"/>
      <c r="D2995" s="150"/>
      <c r="E2995" s="150"/>
      <c r="F2995" s="149"/>
      <c r="G2995" s="150"/>
      <c r="I2995" s="155"/>
      <c r="J2995" s="151"/>
      <c r="M2995" s="151"/>
      <c r="O2995" s="152"/>
    </row>
    <row r="2997" spans="2:15">
      <c r="B2997" s="148"/>
      <c r="C2997" s="149"/>
      <c r="D2997" s="150"/>
      <c r="E2997" s="150"/>
      <c r="F2997" s="149"/>
      <c r="G2997" s="150"/>
      <c r="I2997" s="155"/>
      <c r="J2997" s="151"/>
      <c r="M2997" s="151"/>
      <c r="O2997" s="152"/>
    </row>
    <row r="2999" spans="2:15">
      <c r="B2999" s="148"/>
      <c r="C2999" s="149"/>
      <c r="D2999" s="150"/>
      <c r="E2999" s="150"/>
      <c r="F2999" s="149"/>
      <c r="G2999" s="150"/>
      <c r="I2999" s="155"/>
      <c r="J2999" s="151"/>
      <c r="M2999" s="151"/>
      <c r="O2999" s="152"/>
    </row>
    <row r="3001" spans="2:15">
      <c r="B3001" s="148"/>
      <c r="C3001" s="149"/>
      <c r="D3001" s="150"/>
      <c r="E3001" s="150"/>
      <c r="F3001" s="149"/>
      <c r="G3001" s="150"/>
      <c r="I3001" s="155"/>
      <c r="J3001" s="151"/>
      <c r="M3001" s="151"/>
      <c r="O3001" s="152"/>
    </row>
    <row r="3003" spans="2:15">
      <c r="B3003" s="148"/>
      <c r="C3003" s="149"/>
      <c r="D3003" s="150"/>
      <c r="E3003" s="150"/>
      <c r="F3003" s="149"/>
      <c r="G3003" s="150"/>
      <c r="I3003" s="155"/>
      <c r="J3003" s="151"/>
      <c r="M3003" s="151"/>
      <c r="O3003" s="152"/>
    </row>
    <row r="3005" spans="2:15">
      <c r="B3005" s="148"/>
      <c r="C3005" s="149"/>
      <c r="D3005" s="150"/>
      <c r="E3005" s="150"/>
      <c r="F3005" s="149"/>
      <c r="G3005" s="150"/>
      <c r="I3005" s="155"/>
      <c r="J3005" s="151"/>
      <c r="M3005" s="151"/>
      <c r="O3005" s="152"/>
    </row>
    <row r="3007" spans="2:15">
      <c r="B3007" s="148"/>
      <c r="C3007" s="149"/>
      <c r="D3007" s="150"/>
      <c r="E3007" s="150"/>
      <c r="F3007" s="149"/>
      <c r="G3007" s="150"/>
      <c r="I3007" s="155"/>
      <c r="J3007" s="151"/>
      <c r="M3007" s="151"/>
      <c r="O3007" s="152"/>
    </row>
    <row r="3009" spans="2:15">
      <c r="B3009" s="148"/>
      <c r="C3009" s="149"/>
      <c r="D3009" s="150"/>
      <c r="E3009" s="150"/>
      <c r="F3009" s="149"/>
      <c r="G3009" s="150"/>
      <c r="I3009" s="155"/>
      <c r="J3009" s="151"/>
      <c r="M3009" s="151"/>
      <c r="O3009" s="152"/>
    </row>
    <row r="3011" spans="2:15">
      <c r="B3011" s="148"/>
      <c r="C3011" s="149"/>
      <c r="D3011" s="150"/>
      <c r="E3011" s="150"/>
      <c r="F3011" s="149"/>
      <c r="G3011" s="150"/>
      <c r="I3011" s="155"/>
      <c r="J3011" s="151"/>
      <c r="M3011" s="151"/>
      <c r="O3011" s="152"/>
    </row>
    <row r="3013" spans="2:15">
      <c r="B3013" s="148"/>
      <c r="C3013" s="149"/>
      <c r="D3013" s="150"/>
      <c r="E3013" s="150"/>
      <c r="F3013" s="149"/>
      <c r="G3013" s="150"/>
      <c r="I3013" s="155"/>
      <c r="J3013" s="151"/>
      <c r="M3013" s="151"/>
      <c r="O3013" s="152"/>
    </row>
    <row r="3015" spans="2:15">
      <c r="B3015" s="148"/>
      <c r="C3015" s="149"/>
      <c r="D3015" s="150"/>
      <c r="E3015" s="150"/>
      <c r="F3015" s="149"/>
      <c r="G3015" s="150"/>
      <c r="J3015" s="151"/>
      <c r="M3015" s="151"/>
      <c r="O3015" s="152"/>
    </row>
    <row r="3017" spans="2:15">
      <c r="B3017" s="148"/>
      <c r="C3017" s="149"/>
      <c r="D3017" s="150"/>
      <c r="E3017" s="150"/>
      <c r="F3017" s="149"/>
      <c r="G3017" s="150"/>
      <c r="J3017" s="151"/>
      <c r="M3017" s="151"/>
      <c r="O3017" s="152"/>
    </row>
    <row r="3019" spans="2:15">
      <c r="B3019" s="148"/>
      <c r="C3019" s="149"/>
      <c r="D3019" s="150"/>
      <c r="E3019" s="150"/>
      <c r="F3019" s="149"/>
      <c r="G3019" s="150"/>
      <c r="I3019" s="155"/>
      <c r="J3019" s="151"/>
      <c r="M3019" s="151"/>
      <c r="O3019" s="152"/>
    </row>
    <row r="3021" spans="2:15">
      <c r="B3021" s="148"/>
      <c r="C3021" s="149"/>
      <c r="D3021" s="150"/>
      <c r="E3021" s="150"/>
      <c r="F3021" s="149"/>
      <c r="G3021" s="150"/>
      <c r="I3021" s="155"/>
      <c r="J3021" s="151"/>
      <c r="M3021" s="151"/>
      <c r="O3021" s="152"/>
    </row>
    <row r="3023" spans="2:15">
      <c r="B3023" s="148"/>
      <c r="C3023" s="149"/>
      <c r="D3023" s="150"/>
      <c r="E3023" s="150"/>
      <c r="F3023" s="149"/>
      <c r="G3023" s="150"/>
      <c r="I3023" s="155"/>
      <c r="J3023" s="151"/>
      <c r="M3023" s="151"/>
      <c r="O3023" s="152"/>
    </row>
    <row r="3025" spans="2:15">
      <c r="B3025" s="148"/>
      <c r="C3025" s="149"/>
      <c r="D3025" s="150"/>
      <c r="E3025" s="150"/>
      <c r="F3025" s="149"/>
      <c r="G3025" s="150"/>
      <c r="I3025" s="155"/>
      <c r="J3025" s="151"/>
      <c r="M3025" s="151"/>
      <c r="O3025" s="152"/>
    </row>
    <row r="3027" spans="2:15">
      <c r="B3027" s="148"/>
      <c r="C3027" s="149"/>
      <c r="D3027" s="150"/>
      <c r="E3027" s="150"/>
      <c r="F3027" s="149"/>
      <c r="G3027" s="150"/>
      <c r="I3027" s="155"/>
      <c r="J3027" s="151"/>
      <c r="M3027" s="151"/>
      <c r="O3027" s="152"/>
    </row>
    <row r="3029" spans="2:15">
      <c r="B3029" s="148"/>
      <c r="C3029" s="149"/>
      <c r="D3029" s="150"/>
      <c r="E3029" s="150"/>
      <c r="F3029" s="149"/>
      <c r="G3029" s="150"/>
      <c r="I3029" s="155"/>
      <c r="J3029" s="151"/>
      <c r="M3029" s="151"/>
      <c r="O3029" s="152"/>
    </row>
    <row r="3031" spans="2:15">
      <c r="B3031" s="148"/>
      <c r="C3031" s="149"/>
      <c r="D3031" s="150"/>
      <c r="E3031" s="150"/>
      <c r="F3031" s="149"/>
      <c r="G3031" s="150"/>
      <c r="I3031" s="155"/>
      <c r="J3031" s="151"/>
      <c r="M3031" s="151"/>
      <c r="O3031" s="152"/>
    </row>
    <row r="3033" spans="2:15">
      <c r="B3033" s="148"/>
      <c r="C3033" s="149"/>
      <c r="D3033" s="150"/>
      <c r="E3033" s="150"/>
      <c r="F3033" s="149"/>
      <c r="G3033" s="150"/>
      <c r="I3033" s="155"/>
      <c r="J3033" s="151"/>
      <c r="M3033" s="151"/>
      <c r="O3033" s="152"/>
    </row>
    <row r="3035" spans="2:15">
      <c r="B3035" s="148"/>
      <c r="C3035" s="149"/>
      <c r="D3035" s="150"/>
      <c r="E3035" s="150"/>
      <c r="F3035" s="149"/>
      <c r="G3035" s="150"/>
      <c r="J3035" s="151"/>
      <c r="M3035" s="151"/>
      <c r="O3035" s="152"/>
    </row>
    <row r="3037" spans="2:15">
      <c r="B3037" s="148"/>
      <c r="C3037" s="149"/>
      <c r="D3037" s="150"/>
      <c r="E3037" s="150"/>
      <c r="F3037" s="149"/>
      <c r="G3037" s="150"/>
      <c r="I3037" s="155"/>
      <c r="J3037" s="151"/>
      <c r="M3037" s="151"/>
      <c r="O3037" s="152"/>
    </row>
    <row r="3039" spans="2:15">
      <c r="B3039" s="148"/>
      <c r="C3039" s="149"/>
      <c r="D3039" s="150"/>
      <c r="E3039" s="150"/>
      <c r="F3039" s="149"/>
      <c r="G3039" s="150"/>
      <c r="I3039" s="155"/>
      <c r="J3039" s="151"/>
      <c r="M3039" s="151"/>
      <c r="O3039" s="152"/>
    </row>
    <row r="3041" spans="2:15">
      <c r="B3041" s="148"/>
      <c r="C3041" s="149"/>
      <c r="D3041" s="150"/>
      <c r="E3041" s="150"/>
      <c r="F3041" s="149"/>
      <c r="G3041" s="150"/>
      <c r="I3041" s="155"/>
      <c r="J3041" s="151"/>
      <c r="M3041" s="151"/>
      <c r="O3041" s="152"/>
    </row>
    <row r="3043" spans="2:15">
      <c r="B3043" s="148"/>
      <c r="C3043" s="149"/>
      <c r="D3043" s="150"/>
      <c r="E3043" s="150"/>
      <c r="F3043" s="149"/>
      <c r="G3043" s="150"/>
      <c r="I3043" s="155"/>
      <c r="J3043" s="151"/>
      <c r="M3043" s="151"/>
      <c r="O3043" s="152"/>
    </row>
    <row r="3045" spans="2:15">
      <c r="B3045" s="148"/>
      <c r="C3045" s="149"/>
      <c r="D3045" s="150"/>
      <c r="E3045" s="150"/>
      <c r="F3045" s="149"/>
      <c r="G3045" s="150"/>
      <c r="I3045" s="155"/>
      <c r="J3045" s="151"/>
      <c r="M3045" s="151"/>
      <c r="O3045" s="152"/>
    </row>
    <row r="3047" spans="2:15">
      <c r="B3047" s="148"/>
      <c r="C3047" s="149"/>
      <c r="D3047" s="150"/>
      <c r="E3047" s="150"/>
      <c r="F3047" s="149"/>
      <c r="G3047" s="150"/>
      <c r="J3047" s="151"/>
      <c r="M3047" s="151"/>
      <c r="O3047" s="152"/>
    </row>
    <row r="3049" spans="2:15">
      <c r="B3049" s="148"/>
      <c r="C3049" s="149"/>
      <c r="D3049" s="150"/>
      <c r="E3049" s="150"/>
      <c r="F3049" s="149"/>
      <c r="G3049" s="150"/>
      <c r="I3049" s="155"/>
      <c r="J3049" s="151"/>
      <c r="M3049" s="151"/>
      <c r="O3049" s="152"/>
    </row>
    <row r="3051" spans="2:15">
      <c r="B3051" s="148"/>
      <c r="C3051" s="149"/>
      <c r="D3051" s="150"/>
      <c r="E3051" s="150"/>
      <c r="F3051" s="149"/>
      <c r="G3051" s="150"/>
      <c r="J3051" s="151"/>
      <c r="M3051" s="151"/>
      <c r="O3051" s="152"/>
    </row>
    <row r="3053" spans="2:15">
      <c r="B3053" s="148"/>
      <c r="C3053" s="149"/>
      <c r="D3053" s="150"/>
      <c r="E3053" s="150"/>
      <c r="F3053" s="149"/>
      <c r="G3053" s="150"/>
      <c r="J3053" s="151"/>
      <c r="M3053" s="151"/>
      <c r="O3053" s="152"/>
    </row>
    <row r="3055" spans="2:15">
      <c r="B3055" s="148"/>
      <c r="C3055" s="149"/>
      <c r="D3055" s="150"/>
      <c r="E3055" s="150"/>
      <c r="F3055" s="149"/>
      <c r="G3055" s="150"/>
      <c r="I3055" s="155"/>
      <c r="J3055" s="151"/>
      <c r="M3055" s="151"/>
      <c r="O3055" s="152"/>
    </row>
    <row r="3057" spans="2:15">
      <c r="B3057" s="148"/>
      <c r="C3057" s="149"/>
      <c r="D3057" s="150"/>
      <c r="E3057" s="150"/>
      <c r="F3057" s="149"/>
      <c r="G3057" s="150"/>
      <c r="J3057" s="151"/>
      <c r="M3057" s="151"/>
      <c r="O3057" s="152"/>
    </row>
    <row r="3059" spans="2:15">
      <c r="B3059" s="148"/>
      <c r="C3059" s="149"/>
      <c r="D3059" s="150"/>
      <c r="E3059" s="150"/>
      <c r="F3059" s="149"/>
      <c r="G3059" s="150"/>
      <c r="J3059" s="151"/>
      <c r="M3059" s="151"/>
      <c r="O3059" s="152"/>
    </row>
    <row r="3061" spans="2:15">
      <c r="B3061" s="148"/>
      <c r="C3061" s="149"/>
      <c r="D3061" s="150"/>
      <c r="E3061" s="150"/>
      <c r="F3061" s="149"/>
      <c r="G3061" s="150"/>
      <c r="I3061" s="155"/>
      <c r="J3061" s="151"/>
      <c r="M3061" s="151"/>
      <c r="O3061" s="152"/>
    </row>
    <row r="3063" spans="2:15">
      <c r="B3063" s="148"/>
      <c r="C3063" s="149"/>
      <c r="D3063" s="150"/>
      <c r="E3063" s="150"/>
      <c r="F3063" s="149"/>
      <c r="G3063" s="150"/>
      <c r="I3063" s="155"/>
      <c r="J3063" s="151"/>
      <c r="M3063" s="151"/>
      <c r="O3063" s="152"/>
    </row>
    <row r="3065" spans="2:15">
      <c r="B3065" s="148"/>
      <c r="C3065" s="149"/>
      <c r="D3065" s="150"/>
      <c r="E3065" s="150"/>
      <c r="F3065" s="149"/>
      <c r="G3065" s="150"/>
      <c r="I3065" s="155"/>
      <c r="J3065" s="151"/>
      <c r="M3065" s="151"/>
      <c r="O3065" s="152"/>
    </row>
    <row r="3067" spans="2:15">
      <c r="B3067" s="148"/>
      <c r="C3067" s="149"/>
      <c r="D3067" s="150"/>
      <c r="E3067" s="150"/>
      <c r="F3067" s="149"/>
      <c r="G3067" s="150"/>
      <c r="I3067" s="155"/>
      <c r="J3067" s="151"/>
      <c r="M3067" s="151"/>
      <c r="O3067" s="152"/>
    </row>
    <row r="3069" spans="2:15">
      <c r="B3069" s="148"/>
      <c r="C3069" s="149"/>
      <c r="D3069" s="150"/>
      <c r="E3069" s="150"/>
      <c r="F3069" s="149"/>
      <c r="G3069" s="150"/>
      <c r="I3069" s="155"/>
      <c r="J3069" s="151"/>
      <c r="M3069" s="151"/>
      <c r="O3069" s="152"/>
    </row>
    <row r="3071" spans="2:15">
      <c r="B3071" s="148"/>
      <c r="C3071" s="149"/>
      <c r="D3071" s="150"/>
      <c r="E3071" s="150"/>
      <c r="F3071" s="149"/>
      <c r="G3071" s="150"/>
      <c r="J3071" s="151"/>
      <c r="M3071" s="151"/>
      <c r="O3071" s="152"/>
    </row>
    <row r="3073" spans="1:15">
      <c r="B3073" s="148"/>
      <c r="C3073" s="149"/>
      <c r="D3073" s="150"/>
      <c r="E3073" s="150"/>
      <c r="F3073" s="149"/>
      <c r="G3073" s="150"/>
      <c r="J3073" s="151"/>
      <c r="M3073" s="151"/>
      <c r="O3073" s="152"/>
    </row>
    <row r="3076" spans="1:15">
      <c r="I3076" s="154"/>
      <c r="J3076" s="151"/>
      <c r="M3076" s="151"/>
    </row>
    <row r="3078" spans="1:15">
      <c r="I3078" s="154"/>
      <c r="J3078" s="151"/>
      <c r="L3078" s="151"/>
      <c r="M3078" s="151"/>
    </row>
    <row r="3079" spans="1:15">
      <c r="I3079" s="154"/>
      <c r="J3079" s="151"/>
      <c r="M3079" s="151"/>
    </row>
    <row r="3083" spans="1:15">
      <c r="A3083" s="146"/>
      <c r="D3083" s="146"/>
      <c r="F3083" s="146"/>
    </row>
    <row r="3085" spans="1:15">
      <c r="F3085" s="147"/>
    </row>
    <row r="3086" spans="1:15">
      <c r="B3086" s="148"/>
      <c r="C3086" s="149"/>
      <c r="D3086" s="150"/>
      <c r="E3086" s="150"/>
      <c r="F3086" s="149"/>
      <c r="G3086" s="150"/>
      <c r="L3086" s="151"/>
      <c r="N3086" s="151"/>
      <c r="O3086" s="152"/>
    </row>
    <row r="3088" spans="1:15">
      <c r="B3088" s="148"/>
      <c r="C3088" s="149"/>
      <c r="D3088" s="150"/>
      <c r="E3088" s="150"/>
      <c r="F3088" s="149"/>
      <c r="G3088" s="150"/>
      <c r="I3088" s="155"/>
      <c r="L3088" s="151"/>
      <c r="N3088" s="151"/>
      <c r="O3088" s="152"/>
    </row>
    <row r="3090" spans="2:15">
      <c r="B3090" s="148"/>
      <c r="C3090" s="149"/>
      <c r="D3090" s="150"/>
      <c r="E3090" s="150"/>
      <c r="F3090" s="149"/>
      <c r="G3090" s="150"/>
      <c r="L3090" s="151"/>
      <c r="N3090" s="151"/>
      <c r="O3090" s="152"/>
    </row>
    <row r="3092" spans="2:15">
      <c r="B3092" s="148"/>
      <c r="C3092" s="149"/>
      <c r="D3092" s="150"/>
      <c r="E3092" s="150"/>
      <c r="F3092" s="149"/>
      <c r="L3092" s="151"/>
      <c r="N3092" s="151"/>
      <c r="O3092" s="152"/>
    </row>
    <row r="3094" spans="2:15">
      <c r="B3094" s="148"/>
      <c r="C3094" s="149"/>
      <c r="D3094" s="150"/>
      <c r="E3094" s="150"/>
      <c r="F3094" s="149"/>
      <c r="G3094" s="150"/>
      <c r="I3094" s="155"/>
      <c r="L3094" s="151"/>
      <c r="N3094" s="151"/>
      <c r="O3094" s="152"/>
    </row>
    <row r="3096" spans="2:15">
      <c r="B3096" s="148"/>
      <c r="C3096" s="149"/>
      <c r="D3096" s="150"/>
      <c r="E3096" s="150"/>
      <c r="F3096" s="149"/>
      <c r="G3096" s="150"/>
      <c r="I3096" s="155"/>
      <c r="L3096" s="151"/>
      <c r="N3096" s="151"/>
      <c r="O3096" s="152"/>
    </row>
    <row r="3098" spans="2:15">
      <c r="B3098" s="148"/>
      <c r="C3098" s="149"/>
      <c r="D3098" s="150"/>
      <c r="E3098" s="150"/>
      <c r="F3098" s="149"/>
      <c r="G3098" s="150"/>
      <c r="I3098" s="155"/>
      <c r="L3098" s="151"/>
      <c r="N3098" s="151"/>
      <c r="O3098" s="152"/>
    </row>
    <row r="3100" spans="2:15">
      <c r="B3100" s="148"/>
      <c r="C3100" s="149"/>
      <c r="D3100" s="150"/>
      <c r="E3100" s="150"/>
      <c r="F3100" s="149"/>
      <c r="G3100" s="150"/>
      <c r="I3100" s="155"/>
      <c r="L3100" s="151"/>
      <c r="N3100" s="151"/>
      <c r="O3100" s="152"/>
    </row>
    <row r="3102" spans="2:15">
      <c r="B3102" s="148"/>
      <c r="C3102" s="149"/>
      <c r="D3102" s="150"/>
      <c r="E3102" s="150"/>
      <c r="F3102" s="149"/>
      <c r="G3102" s="150"/>
      <c r="I3102" s="155"/>
      <c r="L3102" s="151"/>
      <c r="N3102" s="151"/>
      <c r="O3102" s="152"/>
    </row>
    <row r="3104" spans="2:15">
      <c r="B3104" s="148"/>
      <c r="C3104" s="149"/>
      <c r="D3104" s="150"/>
      <c r="E3104" s="150"/>
      <c r="F3104" s="149"/>
      <c r="G3104" s="150"/>
      <c r="L3104" s="151"/>
      <c r="N3104" s="151"/>
      <c r="O3104" s="152"/>
    </row>
    <row r="3106" spans="2:15">
      <c r="B3106" s="148"/>
      <c r="C3106" s="149"/>
      <c r="D3106" s="150"/>
      <c r="E3106" s="150"/>
      <c r="F3106" s="149"/>
      <c r="G3106" s="150"/>
      <c r="I3106" s="155"/>
      <c r="L3106" s="151"/>
      <c r="N3106" s="151"/>
      <c r="O3106" s="152"/>
    </row>
    <row r="3108" spans="2:15">
      <c r="B3108" s="148"/>
      <c r="C3108" s="149"/>
      <c r="D3108" s="150"/>
      <c r="E3108" s="150"/>
      <c r="F3108" s="149"/>
      <c r="G3108" s="150"/>
      <c r="I3108" s="155"/>
      <c r="L3108" s="151"/>
      <c r="N3108" s="151"/>
      <c r="O3108" s="152"/>
    </row>
    <row r="3110" spans="2:15">
      <c r="B3110" s="148"/>
      <c r="C3110" s="149"/>
      <c r="D3110" s="150"/>
      <c r="E3110" s="150"/>
      <c r="F3110" s="149"/>
      <c r="G3110" s="150"/>
      <c r="I3110" s="155"/>
      <c r="L3110" s="151"/>
      <c r="N3110" s="151"/>
      <c r="O3110" s="152"/>
    </row>
    <row r="3112" spans="2:15">
      <c r="B3112" s="148"/>
      <c r="C3112" s="149"/>
      <c r="D3112" s="150"/>
      <c r="E3112" s="150"/>
      <c r="F3112" s="149"/>
      <c r="G3112" s="150"/>
      <c r="I3112" s="155"/>
      <c r="L3112" s="151"/>
      <c r="N3112" s="151"/>
      <c r="O3112" s="152"/>
    </row>
    <row r="3114" spans="2:15">
      <c r="B3114" s="148"/>
      <c r="C3114" s="149"/>
      <c r="D3114" s="150"/>
      <c r="E3114" s="150"/>
      <c r="F3114" s="149"/>
      <c r="G3114" s="150"/>
      <c r="I3114" s="155"/>
      <c r="L3114" s="151"/>
      <c r="N3114" s="151"/>
      <c r="O3114" s="152"/>
    </row>
    <row r="3116" spans="2:15">
      <c r="B3116" s="148"/>
      <c r="C3116" s="149"/>
      <c r="D3116" s="150"/>
      <c r="E3116" s="150"/>
      <c r="F3116" s="149"/>
      <c r="G3116" s="150"/>
      <c r="L3116" s="151"/>
      <c r="N3116" s="151"/>
      <c r="O3116" s="152"/>
    </row>
    <row r="3118" spans="2:15">
      <c r="B3118" s="148"/>
      <c r="C3118" s="149"/>
      <c r="D3118" s="150"/>
      <c r="E3118" s="150"/>
      <c r="F3118" s="149"/>
      <c r="G3118" s="150"/>
      <c r="I3118" s="155"/>
      <c r="L3118" s="151"/>
      <c r="N3118" s="151"/>
      <c r="O3118" s="152"/>
    </row>
    <row r="3120" spans="2:15">
      <c r="B3120" s="148"/>
      <c r="C3120" s="149"/>
      <c r="D3120" s="150"/>
      <c r="E3120" s="150"/>
      <c r="F3120" s="149"/>
      <c r="G3120" s="150"/>
      <c r="L3120" s="151"/>
      <c r="N3120" s="151"/>
      <c r="O3120" s="152"/>
    </row>
    <row r="3122" spans="2:15">
      <c r="B3122" s="148"/>
      <c r="C3122" s="149"/>
      <c r="D3122" s="150"/>
      <c r="E3122" s="150"/>
      <c r="F3122" s="149"/>
      <c r="G3122" s="150"/>
      <c r="I3122" s="155"/>
      <c r="L3122" s="151"/>
      <c r="N3122" s="151"/>
      <c r="O3122" s="152"/>
    </row>
    <row r="3124" spans="2:15">
      <c r="B3124" s="148"/>
      <c r="C3124" s="149"/>
      <c r="D3124" s="150"/>
      <c r="E3124" s="150"/>
      <c r="F3124" s="149"/>
      <c r="G3124" s="150"/>
      <c r="I3124" s="155"/>
      <c r="L3124" s="151"/>
      <c r="N3124" s="151"/>
      <c r="O3124" s="152"/>
    </row>
    <row r="3126" spans="2:15">
      <c r="B3126" s="148"/>
      <c r="C3126" s="149"/>
      <c r="D3126" s="150"/>
      <c r="E3126" s="150"/>
      <c r="F3126" s="149"/>
      <c r="G3126" s="150"/>
      <c r="I3126" s="155"/>
      <c r="L3126" s="151"/>
      <c r="N3126" s="151"/>
      <c r="O3126" s="152"/>
    </row>
    <row r="3128" spans="2:15">
      <c r="B3128" s="148"/>
      <c r="C3128" s="149"/>
      <c r="D3128" s="150"/>
      <c r="E3128" s="150"/>
      <c r="F3128" s="149"/>
      <c r="G3128" s="150"/>
      <c r="I3128" s="155"/>
      <c r="L3128" s="151"/>
      <c r="N3128" s="151"/>
      <c r="O3128" s="152"/>
    </row>
    <row r="3130" spans="2:15">
      <c r="B3130" s="148"/>
      <c r="C3130" s="149"/>
      <c r="D3130" s="150"/>
      <c r="E3130" s="150"/>
      <c r="F3130" s="149"/>
      <c r="G3130" s="150"/>
      <c r="I3130" s="155"/>
      <c r="L3130" s="151"/>
      <c r="N3130" s="151"/>
      <c r="O3130" s="152"/>
    </row>
    <row r="3132" spans="2:15">
      <c r="B3132" s="148"/>
      <c r="C3132" s="149"/>
      <c r="D3132" s="150"/>
      <c r="E3132" s="150"/>
      <c r="F3132" s="149"/>
      <c r="G3132" s="150"/>
      <c r="I3132" s="155"/>
      <c r="L3132" s="151"/>
      <c r="N3132" s="151"/>
      <c r="O3132" s="152"/>
    </row>
    <row r="3134" spans="2:15">
      <c r="B3134" s="148"/>
      <c r="C3134" s="149"/>
      <c r="D3134" s="150"/>
      <c r="E3134" s="150"/>
      <c r="F3134" s="149"/>
      <c r="G3134" s="150"/>
      <c r="I3134" s="155"/>
      <c r="L3134" s="151"/>
      <c r="N3134" s="151"/>
      <c r="O3134" s="152"/>
    </row>
    <row r="3136" spans="2:15">
      <c r="B3136" s="148"/>
      <c r="C3136" s="149"/>
      <c r="D3136" s="150"/>
      <c r="E3136" s="150"/>
      <c r="F3136" s="149"/>
      <c r="G3136" s="150"/>
      <c r="I3136" s="155"/>
      <c r="L3136" s="151"/>
      <c r="N3136" s="151"/>
      <c r="O3136" s="152"/>
    </row>
    <row r="3138" spans="2:15">
      <c r="B3138" s="148"/>
      <c r="C3138" s="149"/>
      <c r="D3138" s="150"/>
      <c r="E3138" s="150"/>
      <c r="F3138" s="149"/>
      <c r="G3138" s="150"/>
      <c r="I3138" s="155"/>
      <c r="L3138" s="151"/>
      <c r="N3138" s="151"/>
      <c r="O3138" s="152"/>
    </row>
    <row r="3140" spans="2:15">
      <c r="B3140" s="148"/>
      <c r="C3140" s="149"/>
      <c r="D3140" s="150"/>
      <c r="E3140" s="150"/>
      <c r="F3140" s="149"/>
      <c r="G3140" s="150"/>
      <c r="L3140" s="151"/>
      <c r="N3140" s="151"/>
      <c r="O3140" s="152"/>
    </row>
    <row r="3142" spans="2:15">
      <c r="B3142" s="148"/>
      <c r="C3142" s="149"/>
      <c r="D3142" s="150"/>
      <c r="E3142" s="150"/>
      <c r="F3142" s="149"/>
      <c r="G3142" s="150"/>
      <c r="O3142" s="152"/>
    </row>
    <row r="3144" spans="2:15">
      <c r="B3144" s="148"/>
      <c r="C3144" s="149"/>
      <c r="D3144" s="150"/>
      <c r="E3144" s="150"/>
      <c r="F3144" s="149"/>
      <c r="G3144" s="150"/>
      <c r="I3144" s="155"/>
      <c r="L3144" s="151"/>
      <c r="N3144" s="151"/>
      <c r="O3144" s="152"/>
    </row>
    <row r="3146" spans="2:15">
      <c r="B3146" s="148"/>
      <c r="C3146" s="149"/>
      <c r="D3146" s="150"/>
      <c r="E3146" s="150"/>
      <c r="F3146" s="149"/>
      <c r="G3146" s="150"/>
      <c r="I3146" s="155"/>
      <c r="L3146" s="151"/>
      <c r="N3146" s="151"/>
      <c r="O3146" s="152"/>
    </row>
    <row r="3148" spans="2:15">
      <c r="B3148" s="148"/>
      <c r="C3148" s="149"/>
      <c r="D3148" s="150"/>
      <c r="E3148" s="150"/>
      <c r="F3148" s="149"/>
      <c r="G3148" s="150"/>
      <c r="I3148" s="155"/>
      <c r="L3148" s="151"/>
      <c r="N3148" s="151"/>
      <c r="O3148" s="152"/>
    </row>
    <row r="3150" spans="2:15">
      <c r="B3150" s="148"/>
      <c r="C3150" s="149"/>
      <c r="D3150" s="150"/>
      <c r="E3150" s="150"/>
      <c r="F3150" s="149"/>
      <c r="G3150" s="150"/>
      <c r="I3150" s="155"/>
      <c r="L3150" s="151"/>
      <c r="N3150" s="151"/>
      <c r="O3150" s="152"/>
    </row>
    <row r="3152" spans="2:15">
      <c r="B3152" s="148"/>
      <c r="C3152" s="149"/>
      <c r="D3152" s="150"/>
      <c r="E3152" s="150"/>
      <c r="F3152" s="149"/>
      <c r="G3152" s="150"/>
      <c r="I3152" s="155"/>
      <c r="L3152" s="151"/>
      <c r="N3152" s="151"/>
      <c r="O3152" s="152"/>
    </row>
    <row r="3154" spans="2:15">
      <c r="B3154" s="148"/>
      <c r="C3154" s="149"/>
      <c r="D3154" s="150"/>
      <c r="E3154" s="150"/>
      <c r="F3154" s="149"/>
      <c r="G3154" s="150"/>
      <c r="I3154" s="155"/>
      <c r="L3154" s="151"/>
      <c r="N3154" s="151"/>
      <c r="O3154" s="152"/>
    </row>
    <row r="3156" spans="2:15">
      <c r="B3156" s="148"/>
      <c r="C3156" s="149"/>
      <c r="D3156" s="150"/>
      <c r="E3156" s="150"/>
      <c r="F3156" s="149"/>
      <c r="G3156" s="150"/>
      <c r="I3156" s="155"/>
      <c r="L3156" s="151"/>
      <c r="N3156" s="151"/>
      <c r="O3156" s="152"/>
    </row>
    <row r="3158" spans="2:15">
      <c r="B3158" s="148"/>
      <c r="C3158" s="149"/>
      <c r="D3158" s="150"/>
      <c r="E3158" s="150"/>
      <c r="F3158" s="149"/>
      <c r="G3158" s="150"/>
      <c r="I3158" s="155"/>
      <c r="L3158" s="151"/>
      <c r="N3158" s="151"/>
      <c r="O3158" s="152"/>
    </row>
    <row r="3160" spans="2:15">
      <c r="B3160" s="148"/>
      <c r="C3160" s="149"/>
      <c r="D3160" s="150"/>
      <c r="E3160" s="150"/>
      <c r="F3160" s="149"/>
      <c r="G3160" s="150"/>
      <c r="I3160" s="155"/>
      <c r="L3160" s="151"/>
      <c r="N3160" s="151"/>
      <c r="O3160" s="152"/>
    </row>
    <row r="3162" spans="2:15">
      <c r="B3162" s="148"/>
      <c r="C3162" s="149"/>
      <c r="D3162" s="150"/>
      <c r="E3162" s="150"/>
      <c r="F3162" s="149"/>
      <c r="G3162" s="150"/>
      <c r="I3162" s="155"/>
      <c r="L3162" s="151"/>
      <c r="N3162" s="151"/>
      <c r="O3162" s="152"/>
    </row>
    <row r="3164" spans="2:15">
      <c r="B3164" s="148"/>
      <c r="C3164" s="149"/>
      <c r="D3164" s="150"/>
      <c r="E3164" s="150"/>
      <c r="F3164" s="149"/>
      <c r="G3164" s="150"/>
      <c r="I3164" s="155"/>
      <c r="L3164" s="151"/>
      <c r="N3164" s="151"/>
      <c r="O3164" s="152"/>
    </row>
    <row r="3166" spans="2:15">
      <c r="B3166" s="148"/>
      <c r="C3166" s="149"/>
      <c r="D3166" s="150"/>
      <c r="E3166" s="150"/>
      <c r="F3166" s="149"/>
      <c r="G3166" s="150"/>
      <c r="I3166" s="155"/>
      <c r="L3166" s="151"/>
      <c r="N3166" s="151"/>
      <c r="O3166" s="152"/>
    </row>
    <row r="3168" spans="2:15">
      <c r="B3168" s="148"/>
      <c r="C3168" s="149"/>
      <c r="D3168" s="150"/>
      <c r="E3168" s="150"/>
      <c r="F3168" s="149"/>
      <c r="G3168" s="150"/>
      <c r="I3168" s="155"/>
      <c r="L3168" s="151"/>
      <c r="N3168" s="151"/>
      <c r="O3168" s="152"/>
    </row>
    <row r="3170" spans="2:15">
      <c r="B3170" s="148"/>
      <c r="C3170" s="149"/>
      <c r="D3170" s="150"/>
      <c r="E3170" s="150"/>
      <c r="F3170" s="149"/>
      <c r="G3170" s="150"/>
      <c r="I3170" s="155"/>
      <c r="L3170" s="151"/>
      <c r="N3170" s="151"/>
      <c r="O3170" s="152"/>
    </row>
    <row r="3172" spans="2:15">
      <c r="B3172" s="148"/>
      <c r="C3172" s="149"/>
      <c r="D3172" s="150"/>
      <c r="E3172" s="150"/>
      <c r="F3172" s="149"/>
      <c r="G3172" s="150"/>
      <c r="I3172" s="155"/>
      <c r="L3172" s="151"/>
      <c r="N3172" s="151"/>
      <c r="O3172" s="152"/>
    </row>
    <row r="3174" spans="2:15">
      <c r="B3174" s="148"/>
      <c r="C3174" s="149"/>
      <c r="D3174" s="150"/>
      <c r="E3174" s="150"/>
      <c r="F3174" s="149"/>
      <c r="G3174" s="150"/>
      <c r="I3174" s="155"/>
      <c r="L3174" s="151"/>
      <c r="N3174" s="151"/>
      <c r="O3174" s="152"/>
    </row>
    <row r="3176" spans="2:15">
      <c r="B3176" s="148"/>
      <c r="C3176" s="149"/>
      <c r="D3176" s="150"/>
      <c r="E3176" s="150"/>
      <c r="F3176" s="149"/>
      <c r="G3176" s="150"/>
      <c r="I3176" s="155"/>
      <c r="L3176" s="151"/>
      <c r="N3176" s="151"/>
      <c r="O3176" s="152"/>
    </row>
    <row r="3178" spans="2:15">
      <c r="B3178" s="148"/>
      <c r="C3178" s="149"/>
      <c r="D3178" s="150"/>
      <c r="E3178" s="150"/>
      <c r="F3178" s="149"/>
      <c r="G3178" s="150"/>
      <c r="L3178" s="151"/>
      <c r="N3178" s="151"/>
      <c r="O3178" s="152"/>
    </row>
    <row r="3180" spans="2:15">
      <c r="B3180" s="148"/>
      <c r="C3180" s="149"/>
      <c r="D3180" s="150"/>
      <c r="E3180" s="150"/>
      <c r="F3180" s="149"/>
      <c r="G3180" s="150"/>
      <c r="I3180" s="155"/>
      <c r="L3180" s="151"/>
      <c r="N3180" s="151"/>
      <c r="O3180" s="152"/>
    </row>
    <row r="3182" spans="2:15">
      <c r="B3182" s="148"/>
      <c r="C3182" s="149"/>
      <c r="D3182" s="150"/>
      <c r="E3182" s="150"/>
      <c r="F3182" s="149"/>
      <c r="G3182" s="150"/>
      <c r="I3182" s="155"/>
      <c r="L3182" s="151"/>
      <c r="N3182" s="151"/>
      <c r="O3182" s="152"/>
    </row>
    <row r="3184" spans="2:15">
      <c r="B3184" s="148"/>
      <c r="C3184" s="149"/>
      <c r="D3184" s="150"/>
      <c r="E3184" s="150"/>
      <c r="F3184" s="149"/>
      <c r="G3184" s="150"/>
      <c r="I3184" s="155"/>
      <c r="L3184" s="151"/>
      <c r="N3184" s="151"/>
      <c r="O3184" s="152"/>
    </row>
    <row r="3186" spans="2:15">
      <c r="B3186" s="148"/>
      <c r="C3186" s="149"/>
      <c r="D3186" s="150"/>
      <c r="E3186" s="150"/>
      <c r="F3186" s="149"/>
      <c r="G3186" s="150"/>
      <c r="I3186" s="155"/>
      <c r="L3186" s="151"/>
      <c r="N3186" s="151"/>
      <c r="O3186" s="152"/>
    </row>
    <row r="3188" spans="2:15">
      <c r="B3188" s="148"/>
      <c r="C3188" s="149"/>
      <c r="D3188" s="150"/>
      <c r="E3188" s="150"/>
      <c r="F3188" s="149"/>
      <c r="G3188" s="150"/>
      <c r="I3188" s="155"/>
      <c r="L3188" s="151"/>
      <c r="N3188" s="151"/>
      <c r="O3188" s="152"/>
    </row>
    <row r="3190" spans="2:15">
      <c r="B3190" s="148"/>
      <c r="C3190" s="149"/>
      <c r="D3190" s="150"/>
      <c r="E3190" s="150"/>
      <c r="F3190" s="149"/>
      <c r="G3190" s="150"/>
      <c r="L3190" s="151"/>
      <c r="N3190" s="151"/>
      <c r="O3190" s="152"/>
    </row>
    <row r="3192" spans="2:15">
      <c r="B3192" s="148"/>
      <c r="C3192" s="149"/>
      <c r="D3192" s="150"/>
      <c r="E3192" s="150"/>
      <c r="F3192" s="149"/>
      <c r="G3192" s="150"/>
      <c r="L3192" s="151"/>
      <c r="N3192" s="151"/>
      <c r="O3192" s="152"/>
    </row>
    <row r="3195" spans="2:15">
      <c r="I3195" s="154"/>
      <c r="L3195" s="151"/>
      <c r="N3195" s="151"/>
    </row>
    <row r="3197" spans="2:15">
      <c r="I3197" s="154"/>
      <c r="J3197" s="151"/>
      <c r="L3197" s="151"/>
      <c r="N3197" s="151"/>
    </row>
    <row r="3198" spans="2:15">
      <c r="I3198" s="154"/>
      <c r="L3198" s="151"/>
      <c r="N3198" s="151"/>
    </row>
    <row r="3202" spans="1:15">
      <c r="A3202" s="146"/>
      <c r="D3202" s="146"/>
      <c r="F3202" s="146"/>
    </row>
    <row r="3204" spans="1:15">
      <c r="F3204" s="147"/>
    </row>
    <row r="3205" spans="1:15">
      <c r="B3205" s="148"/>
      <c r="C3205" s="149"/>
      <c r="D3205" s="150"/>
      <c r="E3205" s="150"/>
      <c r="F3205" s="149"/>
      <c r="G3205" s="150"/>
      <c r="J3205" s="151"/>
      <c r="M3205" s="151"/>
      <c r="O3205" s="152"/>
    </row>
    <row r="3208" spans="1:15">
      <c r="I3208" s="154"/>
      <c r="J3208" s="151"/>
      <c r="M3208" s="151"/>
    </row>
    <row r="3210" spans="1:15">
      <c r="I3210" s="154"/>
      <c r="J3210" s="151"/>
      <c r="L3210" s="151"/>
      <c r="M3210" s="151"/>
    </row>
    <row r="3211" spans="1:15">
      <c r="I3211" s="154"/>
      <c r="J3211" s="151"/>
      <c r="M3211" s="151"/>
    </row>
    <row r="3215" spans="1:15">
      <c r="A3215" s="146"/>
      <c r="D3215" s="146"/>
      <c r="F3215" s="146"/>
    </row>
    <row r="3217" spans="1:15">
      <c r="F3217" s="147"/>
    </row>
    <row r="3218" spans="1:15">
      <c r="B3218" s="148"/>
      <c r="C3218" s="149"/>
      <c r="D3218" s="150"/>
      <c r="E3218" s="150"/>
      <c r="F3218" s="149"/>
      <c r="G3218" s="150"/>
      <c r="J3218" s="151"/>
      <c r="M3218" s="151"/>
      <c r="O3218" s="152"/>
    </row>
    <row r="3221" spans="1:15">
      <c r="I3221" s="154"/>
      <c r="J3221" s="151"/>
      <c r="M3221" s="151"/>
    </row>
    <row r="3223" spans="1:15">
      <c r="I3223" s="154"/>
      <c r="J3223" s="151"/>
      <c r="L3223" s="151"/>
      <c r="M3223" s="151"/>
    </row>
    <row r="3224" spans="1:15">
      <c r="I3224" s="154"/>
      <c r="J3224" s="151"/>
      <c r="M3224" s="151"/>
    </row>
    <row r="3228" spans="1:15">
      <c r="A3228" s="146"/>
      <c r="D3228" s="146"/>
      <c r="F3228" s="146"/>
    </row>
    <row r="3230" spans="1:15">
      <c r="F3230" s="147"/>
    </row>
    <row r="3231" spans="1:15">
      <c r="B3231" s="148"/>
      <c r="C3231" s="149"/>
      <c r="D3231" s="150"/>
      <c r="E3231" s="150"/>
      <c r="F3231" s="149"/>
      <c r="G3231" s="150"/>
      <c r="L3231" s="151"/>
      <c r="N3231" s="151"/>
      <c r="O3231" s="152"/>
    </row>
    <row r="3233" spans="2:15">
      <c r="B3233" s="148"/>
      <c r="C3233" s="149"/>
      <c r="D3233" s="150"/>
      <c r="E3233" s="150"/>
      <c r="F3233" s="149"/>
      <c r="G3233" s="150"/>
      <c r="I3233" s="155"/>
      <c r="J3233" s="151"/>
      <c r="M3233" s="151"/>
      <c r="O3233" s="152"/>
    </row>
    <row r="3235" spans="2:15">
      <c r="B3235" s="148"/>
      <c r="C3235" s="149"/>
      <c r="D3235" s="150"/>
      <c r="E3235" s="150"/>
      <c r="F3235" s="149"/>
      <c r="G3235" s="150"/>
      <c r="L3235" s="151"/>
      <c r="N3235" s="151"/>
      <c r="O3235" s="152"/>
    </row>
    <row r="3237" spans="2:15">
      <c r="B3237" s="148"/>
      <c r="C3237" s="149"/>
      <c r="D3237" s="150"/>
      <c r="E3237" s="150"/>
      <c r="F3237" s="149"/>
      <c r="G3237" s="150"/>
      <c r="L3237" s="151"/>
      <c r="N3237" s="151"/>
      <c r="O3237" s="152"/>
    </row>
    <row r="3239" spans="2:15">
      <c r="B3239" s="148"/>
      <c r="C3239" s="149"/>
      <c r="D3239" s="150"/>
      <c r="E3239" s="150"/>
      <c r="F3239" s="149"/>
      <c r="G3239" s="150"/>
      <c r="L3239" s="151"/>
      <c r="N3239" s="151"/>
      <c r="O3239" s="152"/>
    </row>
    <row r="3241" spans="2:15">
      <c r="B3241" s="148"/>
      <c r="C3241" s="149"/>
      <c r="D3241" s="150"/>
      <c r="E3241" s="150"/>
      <c r="F3241" s="149"/>
      <c r="G3241" s="150"/>
      <c r="I3241" s="155"/>
      <c r="J3241" s="151"/>
      <c r="M3241" s="151"/>
      <c r="O3241" s="152"/>
    </row>
    <row r="3243" spans="2:15">
      <c r="B3243" s="148"/>
      <c r="C3243" s="149"/>
      <c r="D3243" s="150"/>
      <c r="E3243" s="150"/>
      <c r="F3243" s="149"/>
      <c r="G3243" s="150"/>
      <c r="I3243" s="155"/>
      <c r="J3243" s="151"/>
      <c r="M3243" s="151"/>
      <c r="O3243" s="152"/>
    </row>
    <row r="3245" spans="2:15">
      <c r="B3245" s="148"/>
      <c r="C3245" s="149"/>
      <c r="D3245" s="150"/>
      <c r="E3245" s="150"/>
      <c r="F3245" s="149"/>
      <c r="G3245" s="150"/>
      <c r="I3245" s="155"/>
      <c r="J3245" s="151"/>
      <c r="M3245" s="151"/>
      <c r="O3245" s="152"/>
    </row>
    <row r="3247" spans="2:15">
      <c r="B3247" s="148"/>
      <c r="C3247" s="149"/>
      <c r="D3247" s="150"/>
      <c r="E3247" s="150"/>
      <c r="F3247" s="149"/>
      <c r="G3247" s="150"/>
      <c r="L3247" s="151"/>
      <c r="N3247" s="151"/>
      <c r="O3247" s="152"/>
    </row>
    <row r="3249" spans="2:15">
      <c r="B3249" s="148"/>
      <c r="C3249" s="149"/>
      <c r="D3249" s="150"/>
      <c r="E3249" s="150"/>
      <c r="F3249" s="149"/>
      <c r="G3249" s="150"/>
      <c r="L3249" s="151"/>
      <c r="N3249" s="151"/>
      <c r="O3249" s="152"/>
    </row>
    <row r="3251" spans="2:15">
      <c r="B3251" s="148"/>
      <c r="C3251" s="149"/>
      <c r="D3251" s="150"/>
      <c r="E3251" s="150"/>
      <c r="F3251" s="149"/>
      <c r="G3251" s="150"/>
      <c r="I3251" s="155"/>
      <c r="J3251" s="151"/>
      <c r="M3251" s="151"/>
      <c r="O3251" s="152"/>
    </row>
    <row r="3253" spans="2:15">
      <c r="B3253" s="148"/>
      <c r="C3253" s="149"/>
      <c r="D3253" s="150"/>
      <c r="E3253" s="150"/>
      <c r="F3253" s="149"/>
      <c r="G3253" s="150"/>
      <c r="I3253" s="155"/>
      <c r="J3253" s="151"/>
      <c r="M3253" s="151"/>
      <c r="O3253" s="152"/>
    </row>
    <row r="3255" spans="2:15">
      <c r="B3255" s="148"/>
      <c r="C3255" s="149"/>
      <c r="D3255" s="150"/>
      <c r="E3255" s="150"/>
      <c r="F3255" s="149"/>
      <c r="G3255" s="150"/>
      <c r="L3255" s="151"/>
      <c r="N3255" s="151"/>
      <c r="O3255" s="152"/>
    </row>
    <row r="3257" spans="2:15">
      <c r="B3257" s="148"/>
      <c r="C3257" s="149"/>
      <c r="D3257" s="150"/>
      <c r="E3257" s="150"/>
      <c r="F3257" s="149"/>
      <c r="G3257" s="150"/>
      <c r="L3257" s="151"/>
      <c r="N3257" s="151"/>
      <c r="O3257" s="152"/>
    </row>
    <row r="3260" spans="2:15">
      <c r="I3260" s="154"/>
      <c r="J3260" s="151"/>
      <c r="L3260" s="151"/>
      <c r="M3260" s="151"/>
      <c r="N3260" s="151"/>
    </row>
    <row r="3262" spans="2:15">
      <c r="I3262" s="154"/>
      <c r="J3262" s="151"/>
      <c r="L3262" s="151"/>
      <c r="M3262" s="151"/>
      <c r="N3262" s="151"/>
    </row>
    <row r="3263" spans="2:15">
      <c r="I3263" s="154"/>
      <c r="L3263" s="151"/>
      <c r="N3263" s="151"/>
    </row>
    <row r="3267" spans="1:15">
      <c r="A3267" s="146"/>
      <c r="D3267" s="146"/>
      <c r="F3267" s="146"/>
    </row>
    <row r="3269" spans="1:15">
      <c r="F3269" s="147"/>
    </row>
    <row r="3270" spans="1:15">
      <c r="B3270" s="148"/>
      <c r="C3270" s="149"/>
      <c r="D3270" s="150"/>
      <c r="E3270" s="150"/>
      <c r="F3270" s="149"/>
      <c r="G3270" s="150"/>
      <c r="L3270" s="151"/>
      <c r="N3270" s="151"/>
      <c r="O3270" s="152"/>
    </row>
    <row r="3272" spans="1:15">
      <c r="B3272" s="148"/>
      <c r="C3272" s="149"/>
      <c r="D3272" s="150"/>
      <c r="E3272" s="150"/>
      <c r="F3272" s="149"/>
      <c r="G3272" s="150"/>
      <c r="I3272" s="155"/>
      <c r="J3272" s="151"/>
      <c r="M3272" s="151"/>
      <c r="O3272" s="152"/>
    </row>
    <row r="3274" spans="1:15">
      <c r="B3274" s="148"/>
      <c r="C3274" s="149"/>
      <c r="D3274" s="150"/>
      <c r="E3274" s="150"/>
      <c r="F3274" s="149"/>
      <c r="G3274" s="150"/>
      <c r="I3274" s="155"/>
      <c r="J3274" s="151"/>
      <c r="M3274" s="151"/>
      <c r="O3274" s="152"/>
    </row>
    <row r="3276" spans="1:15">
      <c r="B3276" s="148"/>
      <c r="C3276" s="149"/>
      <c r="D3276" s="150"/>
      <c r="E3276" s="150"/>
      <c r="F3276" s="149"/>
      <c r="G3276" s="150"/>
      <c r="I3276" s="155"/>
      <c r="J3276" s="151"/>
      <c r="M3276" s="151"/>
      <c r="O3276" s="152"/>
    </row>
    <row r="3278" spans="1:15">
      <c r="B3278" s="148"/>
      <c r="C3278" s="149"/>
      <c r="D3278" s="150"/>
      <c r="E3278" s="150"/>
      <c r="F3278" s="149"/>
      <c r="G3278" s="150"/>
      <c r="I3278" s="155"/>
      <c r="J3278" s="151"/>
      <c r="M3278" s="151"/>
      <c r="O3278" s="152"/>
    </row>
    <row r="3280" spans="1:15">
      <c r="B3280" s="148"/>
      <c r="C3280" s="149"/>
      <c r="D3280" s="150"/>
      <c r="E3280" s="150"/>
      <c r="F3280" s="149"/>
      <c r="G3280" s="150"/>
      <c r="I3280" s="155"/>
      <c r="L3280" s="151"/>
      <c r="N3280" s="151"/>
      <c r="O3280" s="152"/>
    </row>
    <row r="3282" spans="1:15">
      <c r="B3282" s="148"/>
      <c r="C3282" s="149"/>
      <c r="D3282" s="150"/>
      <c r="E3282" s="150"/>
      <c r="F3282" s="149"/>
      <c r="G3282" s="150"/>
      <c r="L3282" s="151"/>
      <c r="O3282" s="152"/>
    </row>
    <row r="3285" spans="1:15">
      <c r="I3285" s="154"/>
      <c r="J3285" s="151"/>
      <c r="L3285" s="151"/>
      <c r="M3285" s="151"/>
      <c r="N3285" s="151"/>
    </row>
    <row r="3287" spans="1:15">
      <c r="I3287" s="154"/>
      <c r="J3287" s="151"/>
      <c r="L3287" s="151"/>
      <c r="M3287" s="151"/>
      <c r="N3287" s="151"/>
    </row>
    <row r="3288" spans="1:15">
      <c r="I3288" s="154"/>
      <c r="L3288" s="151"/>
      <c r="N3288" s="151"/>
    </row>
    <row r="3292" spans="1:15">
      <c r="A3292" s="146"/>
      <c r="D3292" s="146"/>
      <c r="F3292" s="146"/>
    </row>
    <row r="3294" spans="1:15">
      <c r="F3294" s="147"/>
    </row>
    <row r="3295" spans="1:15">
      <c r="B3295" s="148"/>
      <c r="C3295" s="149"/>
      <c r="D3295" s="150"/>
      <c r="E3295" s="150"/>
      <c r="F3295" s="149"/>
      <c r="G3295" s="150"/>
      <c r="J3295" s="151"/>
      <c r="M3295" s="151"/>
      <c r="O3295" s="152"/>
    </row>
    <row r="3297" spans="2:15">
      <c r="B3297" s="148"/>
      <c r="C3297" s="149"/>
      <c r="D3297" s="150"/>
      <c r="E3297" s="150"/>
      <c r="F3297" s="149"/>
      <c r="G3297" s="150"/>
      <c r="I3297" s="155"/>
      <c r="L3297" s="151"/>
      <c r="N3297" s="151"/>
      <c r="O3297" s="152"/>
    </row>
    <row r="3299" spans="2:15">
      <c r="B3299" s="148"/>
      <c r="C3299" s="149"/>
      <c r="D3299" s="150"/>
      <c r="E3299" s="150"/>
      <c r="F3299" s="149"/>
      <c r="G3299" s="150"/>
      <c r="I3299" s="155"/>
      <c r="J3299" s="151"/>
      <c r="M3299" s="151"/>
      <c r="O3299" s="152"/>
    </row>
    <row r="3301" spans="2:15">
      <c r="B3301" s="148"/>
      <c r="C3301" s="149"/>
      <c r="D3301" s="150"/>
      <c r="E3301" s="150"/>
      <c r="F3301" s="149"/>
      <c r="G3301" s="150"/>
      <c r="I3301" s="155"/>
      <c r="J3301" s="151"/>
      <c r="M3301" s="151"/>
      <c r="O3301" s="152"/>
    </row>
    <row r="3303" spans="2:15">
      <c r="B3303" s="148"/>
      <c r="C3303" s="149"/>
      <c r="D3303" s="150"/>
      <c r="E3303" s="150"/>
      <c r="F3303" s="149"/>
      <c r="G3303" s="150"/>
      <c r="I3303" s="155"/>
      <c r="L3303" s="151"/>
      <c r="N3303" s="151"/>
      <c r="O3303" s="152"/>
    </row>
    <row r="3305" spans="2:15">
      <c r="B3305" s="148"/>
      <c r="C3305" s="149"/>
      <c r="D3305" s="150"/>
      <c r="E3305" s="150"/>
      <c r="F3305" s="149"/>
      <c r="G3305" s="150"/>
      <c r="I3305" s="155"/>
      <c r="L3305" s="151"/>
      <c r="N3305" s="151"/>
      <c r="O3305" s="152"/>
    </row>
    <row r="3307" spans="2:15">
      <c r="B3307" s="148"/>
      <c r="C3307" s="149"/>
      <c r="D3307" s="150"/>
      <c r="E3307" s="150"/>
      <c r="F3307" s="149"/>
      <c r="G3307" s="150"/>
      <c r="I3307" s="155"/>
      <c r="L3307" s="151"/>
      <c r="N3307" s="151"/>
      <c r="O3307" s="152"/>
    </row>
    <row r="3309" spans="2:15">
      <c r="B3309" s="148"/>
      <c r="C3309" s="149"/>
      <c r="D3309" s="150"/>
      <c r="E3309" s="150"/>
      <c r="F3309" s="149"/>
      <c r="G3309" s="150"/>
      <c r="J3309" s="151"/>
      <c r="O3309" s="152"/>
    </row>
    <row r="3312" spans="2:15">
      <c r="I3312" s="154"/>
      <c r="J3312" s="151"/>
      <c r="L3312" s="151"/>
      <c r="M3312" s="151"/>
      <c r="N3312" s="151"/>
    </row>
    <row r="3314" spans="1:15">
      <c r="I3314" s="154"/>
      <c r="J3314" s="151"/>
      <c r="L3314" s="151"/>
      <c r="M3314" s="151"/>
      <c r="N3314" s="151"/>
    </row>
    <row r="3315" spans="1:15">
      <c r="I3315" s="154"/>
    </row>
    <row r="3319" spans="1:15">
      <c r="A3319" s="146"/>
      <c r="D3319" s="146"/>
      <c r="F3319" s="146"/>
    </row>
    <row r="3321" spans="1:15">
      <c r="F3321" s="147"/>
    </row>
    <row r="3322" spans="1:15">
      <c r="B3322" s="148"/>
      <c r="C3322" s="149"/>
      <c r="D3322" s="150"/>
      <c r="E3322" s="150"/>
      <c r="F3322" s="149"/>
      <c r="G3322" s="150"/>
      <c r="L3322" s="151"/>
      <c r="N3322" s="151"/>
      <c r="O3322" s="152"/>
    </row>
    <row r="3324" spans="1:15">
      <c r="B3324" s="148"/>
      <c r="C3324" s="149"/>
      <c r="D3324" s="150"/>
      <c r="E3324" s="150"/>
      <c r="F3324" s="149"/>
      <c r="G3324" s="150"/>
      <c r="I3324" s="155"/>
      <c r="J3324" s="151"/>
      <c r="M3324" s="151"/>
      <c r="O3324" s="152"/>
    </row>
    <row r="3327" spans="1:15">
      <c r="I3327" s="154"/>
      <c r="J3327" s="151"/>
      <c r="L3327" s="151"/>
      <c r="M3327" s="151"/>
      <c r="N3327" s="151"/>
    </row>
    <row r="3329" spans="1:15">
      <c r="I3329" s="154"/>
      <c r="J3329" s="151"/>
      <c r="L3329" s="151"/>
      <c r="M3329" s="151"/>
      <c r="N3329" s="151"/>
    </row>
    <row r="3330" spans="1:15">
      <c r="I3330" s="154"/>
    </row>
    <row r="3334" spans="1:15">
      <c r="A3334" s="146"/>
      <c r="D3334" s="146"/>
      <c r="F3334" s="146"/>
    </row>
    <row r="3336" spans="1:15">
      <c r="F3336" s="147"/>
    </row>
    <row r="3337" spans="1:15">
      <c r="B3337" s="148"/>
      <c r="C3337" s="149"/>
      <c r="D3337" s="150"/>
      <c r="E3337" s="150"/>
      <c r="F3337" s="149"/>
      <c r="G3337" s="150"/>
      <c r="J3337" s="151"/>
      <c r="M3337" s="151"/>
      <c r="O3337" s="152"/>
    </row>
    <row r="3339" spans="1:15">
      <c r="B3339" s="148"/>
      <c r="C3339" s="149"/>
      <c r="D3339" s="150"/>
      <c r="E3339" s="150"/>
      <c r="F3339" s="149"/>
      <c r="G3339" s="150"/>
      <c r="L3339" s="151"/>
      <c r="N3339" s="151"/>
      <c r="O3339" s="152"/>
    </row>
    <row r="3341" spans="1:15">
      <c r="B3341" s="148"/>
      <c r="C3341" s="149"/>
      <c r="D3341" s="150"/>
      <c r="E3341" s="150"/>
      <c r="F3341" s="149"/>
      <c r="G3341" s="150"/>
      <c r="I3341" s="155"/>
      <c r="J3341" s="151"/>
      <c r="M3341" s="151"/>
      <c r="O3341" s="152"/>
    </row>
    <row r="3343" spans="1:15">
      <c r="B3343" s="148"/>
      <c r="C3343" s="149"/>
      <c r="D3343" s="150"/>
      <c r="E3343" s="150"/>
      <c r="F3343" s="149"/>
      <c r="G3343" s="150"/>
      <c r="I3343" s="155"/>
      <c r="J3343" s="151"/>
      <c r="M3343" s="151"/>
      <c r="O3343" s="152"/>
    </row>
    <row r="3346" spans="1:15">
      <c r="I3346" s="154"/>
      <c r="J3346" s="151"/>
      <c r="L3346" s="151"/>
      <c r="M3346" s="151"/>
      <c r="N3346" s="151"/>
    </row>
    <row r="3348" spans="1:15">
      <c r="I3348" s="154"/>
      <c r="J3348" s="151"/>
      <c r="L3348" s="151"/>
      <c r="M3348" s="151"/>
      <c r="N3348" s="151"/>
    </row>
    <row r="3349" spans="1:15">
      <c r="I3349" s="154"/>
      <c r="J3349" s="151"/>
      <c r="M3349" s="151"/>
    </row>
    <row r="3353" spans="1:15">
      <c r="A3353" s="146"/>
      <c r="D3353" s="146"/>
      <c r="F3353" s="146"/>
    </row>
    <row r="3355" spans="1:15">
      <c r="F3355" s="147"/>
    </row>
    <row r="3356" spans="1:15">
      <c r="B3356" s="148"/>
      <c r="C3356" s="149"/>
      <c r="D3356" s="150"/>
      <c r="E3356" s="150"/>
      <c r="F3356" s="149"/>
      <c r="G3356" s="150"/>
      <c r="J3356" s="151"/>
      <c r="M3356" s="151"/>
      <c r="O3356" s="152"/>
    </row>
    <row r="3359" spans="1:15">
      <c r="I3359" s="154"/>
      <c r="J3359" s="151"/>
      <c r="M3359" s="151"/>
    </row>
    <row r="3361" spans="1:15">
      <c r="I3361" s="154"/>
      <c r="J3361" s="151"/>
      <c r="L3361" s="151"/>
      <c r="M3361" s="151"/>
    </row>
    <row r="3362" spans="1:15">
      <c r="I3362" s="154"/>
      <c r="J3362" s="151"/>
      <c r="M3362" s="151"/>
    </row>
    <row r="3366" spans="1:15">
      <c r="A3366" s="146"/>
      <c r="D3366" s="146"/>
      <c r="F3366" s="146"/>
    </row>
    <row r="3368" spans="1:15">
      <c r="F3368" s="147"/>
    </row>
    <row r="3369" spans="1:15">
      <c r="B3369" s="148"/>
      <c r="C3369" s="149"/>
      <c r="D3369" s="150"/>
      <c r="E3369" s="150"/>
      <c r="F3369" s="149"/>
      <c r="G3369" s="150"/>
      <c r="I3369" s="155"/>
      <c r="L3369" s="151"/>
      <c r="N3369" s="151"/>
      <c r="O3369" s="152"/>
    </row>
    <row r="3371" spans="1:15">
      <c r="B3371" s="148"/>
      <c r="C3371" s="149"/>
      <c r="D3371" s="150"/>
      <c r="E3371" s="150"/>
      <c r="F3371" s="149"/>
      <c r="G3371" s="150"/>
      <c r="I3371" s="155"/>
      <c r="L3371" s="151"/>
      <c r="N3371" s="151"/>
      <c r="O3371" s="152"/>
    </row>
    <row r="3373" spans="1:15">
      <c r="B3373" s="148"/>
      <c r="C3373" s="149"/>
      <c r="D3373" s="150"/>
      <c r="E3373" s="150"/>
      <c r="F3373" s="149"/>
      <c r="G3373" s="150"/>
      <c r="I3373" s="155"/>
      <c r="L3373" s="151"/>
      <c r="N3373" s="151"/>
      <c r="O3373" s="152"/>
    </row>
    <row r="3375" spans="1:15">
      <c r="B3375" s="148"/>
      <c r="C3375" s="149"/>
      <c r="D3375" s="150"/>
      <c r="E3375" s="150"/>
      <c r="F3375" s="149"/>
      <c r="G3375" s="150"/>
      <c r="I3375" s="155"/>
      <c r="L3375" s="151"/>
      <c r="N3375" s="151"/>
      <c r="O3375" s="152"/>
    </row>
    <row r="3378" spans="1:15">
      <c r="I3378" s="154"/>
    </row>
    <row r="3380" spans="1:15">
      <c r="I3380" s="154"/>
      <c r="J3380" s="151"/>
      <c r="L3380" s="151"/>
    </row>
    <row r="3381" spans="1:15">
      <c r="I3381" s="154"/>
    </row>
    <row r="3385" spans="1:15">
      <c r="A3385" s="146"/>
      <c r="D3385" s="146"/>
      <c r="F3385" s="146"/>
    </row>
    <row r="3387" spans="1:15">
      <c r="F3387" s="147"/>
    </row>
    <row r="3388" spans="1:15">
      <c r="B3388" s="148"/>
      <c r="C3388" s="149"/>
      <c r="D3388" s="150"/>
      <c r="E3388" s="150"/>
      <c r="F3388" s="149"/>
      <c r="G3388" s="150"/>
      <c r="L3388" s="151"/>
      <c r="N3388" s="151"/>
      <c r="O3388" s="152"/>
    </row>
    <row r="3390" spans="1:15">
      <c r="B3390" s="148"/>
      <c r="C3390" s="149"/>
      <c r="D3390" s="150"/>
      <c r="E3390" s="150"/>
      <c r="F3390" s="149"/>
      <c r="G3390" s="150"/>
      <c r="L3390" s="151"/>
      <c r="N3390" s="151"/>
      <c r="O3390" s="152"/>
    </row>
    <row r="3392" spans="1:15">
      <c r="B3392" s="148"/>
      <c r="C3392" s="149"/>
      <c r="D3392" s="150"/>
      <c r="E3392" s="150"/>
      <c r="F3392" s="149"/>
      <c r="G3392" s="150"/>
      <c r="L3392" s="151"/>
      <c r="N3392" s="151"/>
      <c r="O3392" s="152"/>
    </row>
    <row r="3394" spans="1:15">
      <c r="B3394" s="148"/>
      <c r="C3394" s="149"/>
      <c r="D3394" s="150"/>
      <c r="E3394" s="150"/>
      <c r="F3394" s="149"/>
      <c r="G3394" s="150"/>
      <c r="L3394" s="151"/>
      <c r="N3394" s="151"/>
      <c r="O3394" s="152"/>
    </row>
    <row r="3397" spans="1:15">
      <c r="I3397" s="154"/>
      <c r="L3397" s="151"/>
      <c r="N3397" s="151"/>
    </row>
    <row r="3399" spans="1:15">
      <c r="I3399" s="154"/>
      <c r="J3399" s="151"/>
      <c r="L3399" s="151"/>
      <c r="N3399" s="151"/>
    </row>
    <row r="3400" spans="1:15">
      <c r="I3400" s="154"/>
      <c r="L3400" s="151"/>
      <c r="N3400" s="151"/>
    </row>
    <row r="3404" spans="1:15">
      <c r="A3404" s="146"/>
      <c r="D3404" s="146"/>
      <c r="F3404" s="146"/>
    </row>
    <row r="3406" spans="1:15">
      <c r="F3406" s="147"/>
    </row>
    <row r="3407" spans="1:15">
      <c r="B3407" s="148"/>
      <c r="C3407" s="149"/>
      <c r="D3407" s="150"/>
      <c r="E3407" s="150"/>
      <c r="F3407" s="149"/>
      <c r="G3407" s="150"/>
      <c r="L3407" s="151"/>
      <c r="N3407" s="151"/>
      <c r="O3407" s="152"/>
    </row>
    <row r="3410" spans="1:15">
      <c r="I3410" s="154"/>
      <c r="L3410" s="151"/>
      <c r="N3410" s="151"/>
    </row>
    <row r="3412" spans="1:15">
      <c r="I3412" s="154"/>
      <c r="J3412" s="151"/>
      <c r="L3412" s="151"/>
      <c r="N3412" s="151"/>
    </row>
    <row r="3413" spans="1:15">
      <c r="I3413" s="154"/>
      <c r="L3413" s="151"/>
      <c r="N3413" s="151"/>
    </row>
    <row r="3417" spans="1:15">
      <c r="A3417" s="146"/>
      <c r="D3417" s="146"/>
      <c r="F3417" s="146"/>
    </row>
    <row r="3419" spans="1:15">
      <c r="F3419" s="147"/>
    </row>
    <row r="3420" spans="1:15">
      <c r="B3420" s="148"/>
      <c r="C3420" s="149"/>
      <c r="D3420" s="150"/>
      <c r="E3420" s="150"/>
      <c r="F3420" s="149"/>
      <c r="G3420" s="150"/>
      <c r="L3420" s="151"/>
      <c r="N3420" s="151"/>
      <c r="O3420" s="152"/>
    </row>
    <row r="3422" spans="1:15">
      <c r="B3422" s="148"/>
      <c r="C3422" s="149"/>
      <c r="D3422" s="150"/>
      <c r="E3422" s="150"/>
      <c r="F3422" s="149"/>
      <c r="G3422" s="150"/>
      <c r="J3422" s="151"/>
      <c r="M3422" s="151"/>
      <c r="O3422" s="152"/>
    </row>
    <row r="3424" spans="1:15">
      <c r="B3424" s="148"/>
      <c r="C3424" s="149"/>
      <c r="D3424" s="150"/>
      <c r="E3424" s="150"/>
      <c r="F3424" s="149"/>
      <c r="G3424" s="150"/>
      <c r="J3424" s="151"/>
      <c r="M3424" s="151"/>
      <c r="O3424" s="152"/>
    </row>
    <row r="3427" spans="1:15">
      <c r="I3427" s="154"/>
      <c r="J3427" s="151"/>
      <c r="L3427" s="151"/>
      <c r="M3427" s="151"/>
      <c r="N3427" s="151"/>
    </row>
    <row r="3429" spans="1:15">
      <c r="I3429" s="154"/>
      <c r="J3429" s="151"/>
      <c r="L3429" s="151"/>
      <c r="M3429" s="151"/>
      <c r="N3429" s="151"/>
    </row>
    <row r="3430" spans="1:15">
      <c r="I3430" s="154"/>
    </row>
    <row r="3434" spans="1:15">
      <c r="A3434" s="146"/>
      <c r="D3434" s="146"/>
      <c r="F3434" s="146"/>
    </row>
    <row r="3436" spans="1:15">
      <c r="F3436" s="147"/>
    </row>
    <row r="3437" spans="1:15">
      <c r="B3437" s="148"/>
      <c r="C3437" s="149"/>
      <c r="D3437" s="150"/>
      <c r="E3437" s="150"/>
      <c r="F3437" s="149"/>
      <c r="G3437" s="150"/>
      <c r="J3437" s="151"/>
      <c r="M3437" s="151"/>
      <c r="O3437" s="152"/>
    </row>
    <row r="3440" spans="1:15">
      <c r="I3440" s="154"/>
      <c r="J3440" s="151"/>
      <c r="M3440" s="151"/>
    </row>
    <row r="3442" spans="1:15">
      <c r="I3442" s="154"/>
      <c r="J3442" s="151"/>
      <c r="L3442" s="151"/>
      <c r="M3442" s="151"/>
    </row>
    <row r="3443" spans="1:15">
      <c r="I3443" s="154"/>
      <c r="J3443" s="151"/>
      <c r="M3443" s="151"/>
    </row>
    <row r="3447" spans="1:15">
      <c r="A3447" s="146"/>
      <c r="D3447" s="146"/>
      <c r="F3447" s="146"/>
    </row>
    <row r="3449" spans="1:15">
      <c r="F3449" s="147"/>
    </row>
    <row r="3450" spans="1:15">
      <c r="B3450" s="148"/>
      <c r="C3450" s="149"/>
      <c r="D3450" s="150"/>
      <c r="E3450" s="150"/>
      <c r="F3450" s="149"/>
      <c r="I3450" s="155"/>
      <c r="J3450" s="151"/>
      <c r="M3450" s="151"/>
      <c r="O3450" s="152"/>
    </row>
    <row r="3452" spans="1:15">
      <c r="B3452" s="148"/>
      <c r="C3452" s="149"/>
      <c r="D3452" s="150"/>
      <c r="E3452" s="150"/>
      <c r="F3452" s="149"/>
      <c r="G3452" s="150"/>
      <c r="I3452" s="155"/>
      <c r="J3452" s="151"/>
      <c r="M3452" s="151"/>
      <c r="O3452" s="152"/>
    </row>
    <row r="3454" spans="1:15">
      <c r="B3454" s="148"/>
      <c r="C3454" s="149"/>
      <c r="D3454" s="150"/>
      <c r="E3454" s="150"/>
      <c r="F3454" s="149"/>
      <c r="G3454" s="150"/>
      <c r="I3454" s="155"/>
      <c r="J3454" s="151"/>
      <c r="M3454" s="151"/>
      <c r="O3454" s="152"/>
    </row>
    <row r="3456" spans="1:15">
      <c r="B3456" s="148"/>
      <c r="C3456" s="149"/>
      <c r="D3456" s="150"/>
      <c r="E3456" s="150"/>
      <c r="F3456" s="149"/>
      <c r="G3456" s="150"/>
      <c r="I3456" s="155"/>
      <c r="L3456" s="151"/>
      <c r="N3456" s="151"/>
      <c r="O3456" s="152"/>
    </row>
    <row r="3458" spans="2:15">
      <c r="B3458" s="148"/>
      <c r="C3458" s="149"/>
      <c r="D3458" s="150"/>
      <c r="E3458" s="150"/>
      <c r="F3458" s="149"/>
      <c r="G3458" s="150"/>
      <c r="I3458" s="155"/>
      <c r="L3458" s="151"/>
      <c r="N3458" s="151"/>
      <c r="O3458" s="152"/>
    </row>
    <row r="3460" spans="2:15">
      <c r="B3460" s="148"/>
      <c r="C3460" s="149"/>
      <c r="D3460" s="150"/>
      <c r="E3460" s="150"/>
      <c r="F3460" s="149"/>
      <c r="G3460" s="150"/>
      <c r="I3460" s="155"/>
      <c r="J3460" s="151"/>
      <c r="M3460" s="151"/>
      <c r="O3460" s="152"/>
    </row>
    <row r="3462" spans="2:15">
      <c r="B3462" s="148"/>
      <c r="C3462" s="149"/>
      <c r="D3462" s="150"/>
      <c r="E3462" s="150"/>
      <c r="F3462" s="149"/>
      <c r="G3462" s="150"/>
      <c r="I3462" s="155"/>
      <c r="L3462" s="151"/>
      <c r="N3462" s="151"/>
      <c r="O3462" s="152"/>
    </row>
    <row r="3464" spans="2:15">
      <c r="B3464" s="148"/>
      <c r="C3464" s="149"/>
      <c r="D3464" s="150"/>
      <c r="E3464" s="150"/>
      <c r="F3464" s="149"/>
      <c r="G3464" s="150"/>
      <c r="I3464" s="155"/>
      <c r="L3464" s="151"/>
      <c r="N3464" s="151"/>
      <c r="O3464" s="152"/>
    </row>
    <row r="3466" spans="2:15">
      <c r="B3466" s="148"/>
      <c r="C3466" s="149"/>
      <c r="D3466" s="150"/>
      <c r="E3466" s="150"/>
      <c r="F3466" s="149"/>
      <c r="G3466" s="150"/>
      <c r="I3466" s="155"/>
      <c r="L3466" s="151"/>
      <c r="N3466" s="151"/>
      <c r="O3466" s="152"/>
    </row>
    <row r="3468" spans="2:15">
      <c r="B3468" s="148"/>
      <c r="C3468" s="149"/>
      <c r="D3468" s="150"/>
      <c r="E3468" s="150"/>
      <c r="F3468" s="149"/>
      <c r="G3468" s="150"/>
      <c r="I3468" s="155"/>
      <c r="L3468" s="151"/>
      <c r="N3468" s="151"/>
      <c r="O3468" s="152"/>
    </row>
    <row r="3470" spans="2:15">
      <c r="B3470" s="148"/>
      <c r="C3470" s="149"/>
      <c r="D3470" s="150"/>
      <c r="E3470" s="150"/>
      <c r="F3470" s="149"/>
      <c r="G3470" s="150"/>
      <c r="I3470" s="155"/>
      <c r="L3470" s="151"/>
      <c r="N3470" s="151"/>
      <c r="O3470" s="152"/>
    </row>
    <row r="3472" spans="2:15">
      <c r="B3472" s="148"/>
      <c r="C3472" s="149"/>
      <c r="D3472" s="150"/>
      <c r="E3472" s="150"/>
      <c r="F3472" s="149"/>
      <c r="G3472" s="150"/>
      <c r="I3472" s="155"/>
      <c r="J3472" s="151"/>
      <c r="M3472" s="151"/>
      <c r="O3472" s="152"/>
    </row>
    <row r="3474" spans="2:15">
      <c r="B3474" s="148"/>
      <c r="C3474" s="149"/>
      <c r="D3474" s="150"/>
      <c r="E3474" s="150"/>
      <c r="F3474" s="149"/>
      <c r="G3474" s="150"/>
      <c r="I3474" s="155"/>
      <c r="L3474" s="151"/>
      <c r="N3474" s="151"/>
      <c r="O3474" s="152"/>
    </row>
    <row r="3476" spans="2:15">
      <c r="B3476" s="148"/>
      <c r="C3476" s="149"/>
      <c r="D3476" s="150"/>
      <c r="E3476" s="150"/>
      <c r="F3476" s="149"/>
      <c r="G3476" s="150"/>
      <c r="I3476" s="155"/>
      <c r="L3476" s="151"/>
      <c r="N3476" s="151"/>
      <c r="O3476" s="152"/>
    </row>
    <row r="3478" spans="2:15">
      <c r="B3478" s="148"/>
      <c r="C3478" s="149"/>
      <c r="D3478" s="150"/>
      <c r="E3478" s="150"/>
      <c r="F3478" s="149"/>
      <c r="G3478" s="150"/>
      <c r="I3478" s="155"/>
      <c r="L3478" s="151"/>
      <c r="N3478" s="151"/>
      <c r="O3478" s="152"/>
    </row>
    <row r="3480" spans="2:15">
      <c r="B3480" s="148"/>
      <c r="C3480" s="149"/>
      <c r="D3480" s="150"/>
      <c r="E3480" s="150"/>
      <c r="F3480" s="149"/>
      <c r="G3480" s="150"/>
      <c r="I3480" s="155"/>
      <c r="J3480" s="151"/>
      <c r="M3480" s="151"/>
      <c r="O3480" s="152"/>
    </row>
    <row r="3482" spans="2:15">
      <c r="B3482" s="148"/>
      <c r="C3482" s="149"/>
      <c r="D3482" s="150"/>
      <c r="E3482" s="150"/>
      <c r="F3482" s="149"/>
      <c r="G3482" s="150"/>
      <c r="I3482" s="155"/>
      <c r="L3482" s="151"/>
      <c r="N3482" s="151"/>
      <c r="O3482" s="152"/>
    </row>
    <row r="3484" spans="2:15">
      <c r="B3484" s="148"/>
      <c r="C3484" s="149"/>
      <c r="D3484" s="150"/>
      <c r="E3484" s="150"/>
      <c r="F3484" s="149"/>
      <c r="G3484" s="150"/>
      <c r="I3484" s="155"/>
      <c r="L3484" s="151"/>
      <c r="N3484" s="151"/>
      <c r="O3484" s="152"/>
    </row>
    <row r="3486" spans="2:15">
      <c r="B3486" s="148"/>
      <c r="C3486" s="149"/>
      <c r="D3486" s="150"/>
      <c r="E3486" s="150"/>
      <c r="F3486" s="149"/>
      <c r="G3486" s="150"/>
      <c r="I3486" s="155"/>
      <c r="L3486" s="151"/>
      <c r="N3486" s="151"/>
      <c r="O3486" s="152"/>
    </row>
    <row r="3488" spans="2:15">
      <c r="B3488" s="148"/>
      <c r="C3488" s="149"/>
      <c r="D3488" s="150"/>
      <c r="E3488" s="150"/>
      <c r="F3488" s="149"/>
      <c r="G3488" s="150"/>
      <c r="I3488" s="155"/>
      <c r="J3488" s="151"/>
      <c r="M3488" s="151"/>
      <c r="O3488" s="152"/>
    </row>
    <row r="3490" spans="2:15">
      <c r="B3490" s="148"/>
      <c r="C3490" s="149"/>
      <c r="D3490" s="150"/>
      <c r="E3490" s="150"/>
      <c r="F3490" s="149"/>
      <c r="G3490" s="150"/>
      <c r="I3490" s="155"/>
      <c r="L3490" s="151"/>
      <c r="N3490" s="151"/>
      <c r="O3490" s="152"/>
    </row>
    <row r="3492" spans="2:15">
      <c r="B3492" s="148"/>
      <c r="C3492" s="149"/>
      <c r="D3492" s="150"/>
      <c r="E3492" s="150"/>
      <c r="F3492" s="149"/>
      <c r="G3492" s="150"/>
      <c r="I3492" s="155"/>
      <c r="L3492" s="151"/>
      <c r="N3492" s="151"/>
      <c r="O3492" s="152"/>
    </row>
    <row r="3494" spans="2:15">
      <c r="B3494" s="148"/>
      <c r="C3494" s="149"/>
      <c r="D3494" s="150"/>
      <c r="E3494" s="150"/>
      <c r="F3494" s="149"/>
      <c r="G3494" s="150"/>
      <c r="I3494" s="155"/>
      <c r="L3494" s="151"/>
      <c r="N3494" s="151"/>
      <c r="O3494" s="152"/>
    </row>
    <row r="3496" spans="2:15">
      <c r="B3496" s="148"/>
      <c r="C3496" s="149"/>
      <c r="D3496" s="150"/>
      <c r="E3496" s="150"/>
      <c r="F3496" s="149"/>
      <c r="G3496" s="150"/>
      <c r="I3496" s="155"/>
      <c r="L3496" s="151"/>
      <c r="N3496" s="151"/>
      <c r="O3496" s="152"/>
    </row>
    <row r="3498" spans="2:15">
      <c r="B3498" s="148"/>
      <c r="C3498" s="149"/>
      <c r="D3498" s="150"/>
      <c r="E3498" s="150"/>
      <c r="F3498" s="149"/>
      <c r="G3498" s="150"/>
      <c r="I3498" s="155"/>
      <c r="L3498" s="151"/>
      <c r="N3498" s="151"/>
      <c r="O3498" s="152"/>
    </row>
    <row r="3500" spans="2:15">
      <c r="B3500" s="148"/>
      <c r="C3500" s="149"/>
      <c r="D3500" s="150"/>
      <c r="E3500" s="150"/>
      <c r="F3500" s="149"/>
      <c r="G3500" s="150"/>
      <c r="I3500" s="155"/>
      <c r="J3500" s="151"/>
      <c r="M3500" s="151"/>
      <c r="O3500" s="152"/>
    </row>
    <row r="3502" spans="2:15">
      <c r="B3502" s="148"/>
      <c r="C3502" s="149"/>
      <c r="D3502" s="150"/>
      <c r="E3502" s="150"/>
      <c r="F3502" s="149"/>
      <c r="G3502" s="150"/>
      <c r="I3502" s="155"/>
      <c r="L3502" s="151"/>
      <c r="N3502" s="151"/>
      <c r="O3502" s="152"/>
    </row>
    <row r="3504" spans="2:15">
      <c r="B3504" s="148"/>
      <c r="C3504" s="149"/>
      <c r="D3504" s="150"/>
      <c r="E3504" s="150"/>
      <c r="F3504" s="149"/>
      <c r="G3504" s="150"/>
      <c r="I3504" s="155"/>
      <c r="L3504" s="151"/>
      <c r="N3504" s="151"/>
      <c r="O3504" s="152"/>
    </row>
    <row r="3506" spans="2:15">
      <c r="B3506" s="148"/>
      <c r="C3506" s="149"/>
      <c r="D3506" s="150"/>
      <c r="E3506" s="150"/>
      <c r="F3506" s="149"/>
      <c r="G3506" s="150"/>
      <c r="I3506" s="155"/>
      <c r="L3506" s="151"/>
      <c r="N3506" s="151"/>
      <c r="O3506" s="152"/>
    </row>
    <row r="3508" spans="2:15">
      <c r="B3508" s="148"/>
      <c r="C3508" s="149"/>
      <c r="D3508" s="150"/>
      <c r="E3508" s="150"/>
      <c r="F3508" s="149"/>
      <c r="G3508" s="150"/>
      <c r="I3508" s="155"/>
      <c r="J3508" s="151"/>
      <c r="M3508" s="151"/>
      <c r="O3508" s="152"/>
    </row>
    <row r="3510" spans="2:15">
      <c r="B3510" s="148"/>
      <c r="C3510" s="149"/>
      <c r="D3510" s="150"/>
      <c r="E3510" s="150"/>
      <c r="F3510" s="149"/>
      <c r="G3510" s="150"/>
      <c r="I3510" s="155"/>
      <c r="L3510" s="151"/>
      <c r="N3510" s="151"/>
      <c r="O3510" s="152"/>
    </row>
    <row r="3512" spans="2:15">
      <c r="B3512" s="148"/>
      <c r="C3512" s="149"/>
      <c r="D3512" s="150"/>
      <c r="E3512" s="150"/>
      <c r="F3512" s="149"/>
      <c r="G3512" s="150"/>
      <c r="I3512" s="155"/>
      <c r="L3512" s="151"/>
      <c r="N3512" s="151"/>
      <c r="O3512" s="152"/>
    </row>
    <row r="3514" spans="2:15">
      <c r="B3514" s="148"/>
      <c r="C3514" s="149"/>
      <c r="D3514" s="150"/>
      <c r="E3514" s="150"/>
      <c r="F3514" s="149"/>
      <c r="G3514" s="150"/>
      <c r="I3514" s="155"/>
      <c r="L3514" s="151"/>
      <c r="N3514" s="151"/>
      <c r="O3514" s="152"/>
    </row>
    <row r="3516" spans="2:15">
      <c r="B3516" s="148"/>
      <c r="C3516" s="149"/>
      <c r="D3516" s="150"/>
      <c r="E3516" s="150"/>
      <c r="F3516" s="149"/>
      <c r="G3516" s="150"/>
      <c r="I3516" s="155"/>
      <c r="L3516" s="151"/>
      <c r="N3516" s="151"/>
      <c r="O3516" s="152"/>
    </row>
    <row r="3518" spans="2:15">
      <c r="B3518" s="148"/>
      <c r="C3518" s="149"/>
      <c r="D3518" s="150"/>
      <c r="E3518" s="150"/>
      <c r="F3518" s="149"/>
      <c r="G3518" s="150"/>
      <c r="I3518" s="155"/>
      <c r="J3518" s="151"/>
      <c r="M3518" s="151"/>
      <c r="O3518" s="152"/>
    </row>
    <row r="3520" spans="2:15">
      <c r="B3520" s="148"/>
      <c r="C3520" s="149"/>
      <c r="D3520" s="150"/>
      <c r="E3520" s="150"/>
      <c r="F3520" s="149"/>
      <c r="G3520" s="150"/>
      <c r="I3520" s="155"/>
      <c r="L3520" s="151"/>
      <c r="N3520" s="151"/>
      <c r="O3520" s="152"/>
    </row>
    <row r="3522" spans="2:15">
      <c r="B3522" s="148"/>
      <c r="C3522" s="149"/>
      <c r="D3522" s="150"/>
      <c r="E3522" s="150"/>
      <c r="F3522" s="149"/>
      <c r="G3522" s="150"/>
      <c r="I3522" s="155"/>
      <c r="J3522" s="151"/>
      <c r="M3522" s="151"/>
      <c r="O3522" s="152"/>
    </row>
    <row r="3524" spans="2:15">
      <c r="B3524" s="148"/>
      <c r="C3524" s="149"/>
      <c r="D3524" s="150"/>
      <c r="E3524" s="150"/>
      <c r="F3524" s="149"/>
      <c r="G3524" s="150"/>
      <c r="I3524" s="155"/>
      <c r="L3524" s="151"/>
      <c r="N3524" s="151"/>
      <c r="O3524" s="152"/>
    </row>
    <row r="3526" spans="2:15">
      <c r="B3526" s="148"/>
      <c r="C3526" s="149"/>
      <c r="D3526" s="150"/>
      <c r="E3526" s="150"/>
      <c r="F3526" s="149"/>
      <c r="G3526" s="150"/>
      <c r="I3526" s="155"/>
      <c r="J3526" s="151"/>
      <c r="M3526" s="151"/>
      <c r="O3526" s="152"/>
    </row>
    <row r="3528" spans="2:15">
      <c r="B3528" s="148"/>
      <c r="C3528" s="149"/>
      <c r="D3528" s="150"/>
      <c r="E3528" s="150"/>
      <c r="F3528" s="149"/>
      <c r="G3528" s="150"/>
      <c r="I3528" s="155"/>
      <c r="L3528" s="151"/>
      <c r="N3528" s="151"/>
      <c r="O3528" s="152"/>
    </row>
    <row r="3530" spans="2:15">
      <c r="B3530" s="148"/>
      <c r="C3530" s="149"/>
      <c r="D3530" s="150"/>
      <c r="E3530" s="150"/>
      <c r="F3530" s="149"/>
      <c r="G3530" s="150"/>
      <c r="I3530" s="155"/>
      <c r="L3530" s="151"/>
      <c r="N3530" s="151"/>
      <c r="O3530" s="152"/>
    </row>
    <row r="3532" spans="2:15">
      <c r="B3532" s="148"/>
      <c r="C3532" s="149"/>
      <c r="D3532" s="150"/>
      <c r="E3532" s="150"/>
      <c r="F3532" s="149"/>
      <c r="G3532" s="150"/>
      <c r="I3532" s="155"/>
      <c r="L3532" s="151"/>
      <c r="N3532" s="151"/>
      <c r="O3532" s="152"/>
    </row>
    <row r="3534" spans="2:15">
      <c r="B3534" s="148"/>
      <c r="C3534" s="149"/>
      <c r="D3534" s="150"/>
      <c r="E3534" s="150"/>
      <c r="F3534" s="149"/>
      <c r="G3534" s="150"/>
      <c r="I3534" s="155"/>
      <c r="L3534" s="151"/>
      <c r="N3534" s="151"/>
      <c r="O3534" s="152"/>
    </row>
    <row r="3536" spans="2:15">
      <c r="B3536" s="148"/>
      <c r="C3536" s="149"/>
      <c r="D3536" s="150"/>
      <c r="E3536" s="150"/>
      <c r="F3536" s="149"/>
      <c r="G3536" s="150"/>
      <c r="I3536" s="155"/>
      <c r="L3536" s="151"/>
      <c r="N3536" s="151"/>
      <c r="O3536" s="152"/>
    </row>
    <row r="3538" spans="2:15">
      <c r="B3538" s="148"/>
      <c r="C3538" s="149"/>
      <c r="D3538" s="150"/>
      <c r="E3538" s="150"/>
      <c r="F3538" s="149"/>
      <c r="G3538" s="150"/>
      <c r="I3538" s="155"/>
      <c r="L3538" s="151"/>
      <c r="N3538" s="151"/>
      <c r="O3538" s="152"/>
    </row>
    <row r="3540" spans="2:15">
      <c r="B3540" s="148"/>
      <c r="C3540" s="149"/>
      <c r="D3540" s="150"/>
      <c r="E3540" s="150"/>
      <c r="F3540" s="149"/>
      <c r="G3540" s="150"/>
      <c r="I3540" s="155"/>
      <c r="L3540" s="151"/>
      <c r="N3540" s="151"/>
      <c r="O3540" s="152"/>
    </row>
    <row r="3542" spans="2:15">
      <c r="B3542" s="148"/>
      <c r="C3542" s="149"/>
      <c r="D3542" s="150"/>
      <c r="E3542" s="150"/>
      <c r="F3542" s="149"/>
      <c r="G3542" s="150"/>
      <c r="I3542" s="155"/>
      <c r="L3542" s="151"/>
      <c r="N3542" s="151"/>
      <c r="O3542" s="152"/>
    </row>
    <row r="3544" spans="2:15">
      <c r="B3544" s="148"/>
      <c r="C3544" s="149"/>
      <c r="D3544" s="150"/>
      <c r="E3544" s="150"/>
      <c r="F3544" s="149"/>
      <c r="G3544" s="150"/>
      <c r="I3544" s="155"/>
      <c r="L3544" s="151"/>
      <c r="N3544" s="151"/>
      <c r="O3544" s="152"/>
    </row>
    <row r="3546" spans="2:15">
      <c r="B3546" s="148"/>
      <c r="C3546" s="149"/>
      <c r="D3546" s="150"/>
      <c r="E3546" s="150"/>
      <c r="F3546" s="149"/>
      <c r="G3546" s="150"/>
      <c r="I3546" s="155"/>
      <c r="J3546" s="151"/>
      <c r="M3546" s="151"/>
      <c r="O3546" s="152"/>
    </row>
    <row r="3548" spans="2:15">
      <c r="B3548" s="148"/>
      <c r="C3548" s="149"/>
      <c r="D3548" s="150"/>
      <c r="E3548" s="150"/>
      <c r="F3548" s="149"/>
      <c r="G3548" s="150"/>
      <c r="I3548" s="155"/>
      <c r="J3548" s="151"/>
      <c r="M3548" s="151"/>
      <c r="O3548" s="152"/>
    </row>
    <row r="3550" spans="2:15">
      <c r="B3550" s="148"/>
      <c r="C3550" s="149"/>
      <c r="D3550" s="150"/>
      <c r="E3550" s="150"/>
      <c r="F3550" s="149"/>
      <c r="G3550" s="150"/>
      <c r="I3550" s="155"/>
      <c r="L3550" s="151"/>
      <c r="N3550" s="151"/>
      <c r="O3550" s="152"/>
    </row>
    <row r="3552" spans="2:15">
      <c r="B3552" s="148"/>
      <c r="C3552" s="149"/>
      <c r="D3552" s="150"/>
      <c r="E3552" s="150"/>
      <c r="F3552" s="149"/>
      <c r="G3552" s="150"/>
      <c r="I3552" s="155"/>
      <c r="L3552" s="151"/>
      <c r="N3552" s="151"/>
      <c r="O3552" s="152"/>
    </row>
    <row r="3554" spans="2:15">
      <c r="B3554" s="148"/>
      <c r="C3554" s="149"/>
      <c r="D3554" s="150"/>
      <c r="E3554" s="150"/>
      <c r="F3554" s="149"/>
      <c r="G3554" s="150"/>
      <c r="I3554" s="155"/>
      <c r="J3554" s="151"/>
      <c r="M3554" s="151"/>
      <c r="O3554" s="152"/>
    </row>
    <row r="3556" spans="2:15">
      <c r="B3556" s="148"/>
      <c r="C3556" s="149"/>
      <c r="D3556" s="150"/>
      <c r="E3556" s="150"/>
      <c r="F3556" s="149"/>
      <c r="G3556" s="150"/>
      <c r="I3556" s="155"/>
      <c r="L3556" s="151"/>
      <c r="N3556" s="151"/>
      <c r="O3556" s="152"/>
    </row>
    <row r="3558" spans="2:15">
      <c r="B3558" s="148"/>
      <c r="C3558" s="149"/>
      <c r="D3558" s="150"/>
      <c r="E3558" s="150"/>
      <c r="F3558" s="149"/>
      <c r="G3558" s="150"/>
      <c r="I3558" s="155"/>
      <c r="L3558" s="151"/>
      <c r="N3558" s="151"/>
      <c r="O3558" s="152"/>
    </row>
    <row r="3560" spans="2:15">
      <c r="B3560" s="148"/>
      <c r="C3560" s="149"/>
      <c r="D3560" s="150"/>
      <c r="E3560" s="150"/>
      <c r="F3560" s="149"/>
      <c r="G3560" s="150"/>
      <c r="I3560" s="155"/>
      <c r="L3560" s="151"/>
      <c r="N3560" s="151"/>
      <c r="O3560" s="152"/>
    </row>
    <row r="3562" spans="2:15">
      <c r="B3562" s="148"/>
      <c r="C3562" s="149"/>
      <c r="D3562" s="150"/>
      <c r="E3562" s="150"/>
      <c r="F3562" s="149"/>
      <c r="G3562" s="150"/>
      <c r="I3562" s="155"/>
      <c r="L3562" s="151"/>
      <c r="N3562" s="151"/>
      <c r="O3562" s="152"/>
    </row>
    <row r="3564" spans="2:15">
      <c r="B3564" s="148"/>
      <c r="C3564" s="149"/>
      <c r="D3564" s="150"/>
      <c r="E3564" s="150"/>
      <c r="F3564" s="149"/>
      <c r="G3564" s="150"/>
      <c r="I3564" s="155"/>
      <c r="L3564" s="151"/>
      <c r="N3564" s="151"/>
      <c r="O3564" s="152"/>
    </row>
    <row r="3566" spans="2:15">
      <c r="B3566" s="148"/>
      <c r="C3566" s="149"/>
      <c r="D3566" s="150"/>
      <c r="E3566" s="150"/>
      <c r="F3566" s="149"/>
      <c r="G3566" s="150"/>
      <c r="I3566" s="155"/>
      <c r="L3566" s="151"/>
      <c r="N3566" s="151"/>
      <c r="O3566" s="152"/>
    </row>
    <row r="3568" spans="2:15">
      <c r="B3568" s="148"/>
      <c r="C3568" s="149"/>
      <c r="D3568" s="150"/>
      <c r="E3568" s="150"/>
      <c r="F3568" s="149"/>
      <c r="G3568" s="150"/>
      <c r="I3568" s="155"/>
      <c r="L3568" s="151"/>
      <c r="N3568" s="151"/>
      <c r="O3568" s="152"/>
    </row>
    <row r="3570" spans="2:15">
      <c r="B3570" s="148"/>
      <c r="C3570" s="149"/>
      <c r="D3570" s="150"/>
      <c r="E3570" s="150"/>
      <c r="F3570" s="149"/>
      <c r="G3570" s="150"/>
      <c r="I3570" s="155"/>
      <c r="J3570" s="151"/>
      <c r="M3570" s="151"/>
      <c r="O3570" s="152"/>
    </row>
    <row r="3572" spans="2:15">
      <c r="B3572" s="148"/>
      <c r="C3572" s="149"/>
      <c r="D3572" s="150"/>
      <c r="E3572" s="150"/>
      <c r="F3572" s="149"/>
      <c r="G3572" s="150"/>
      <c r="I3572" s="155"/>
      <c r="L3572" s="151"/>
      <c r="N3572" s="151"/>
      <c r="O3572" s="152"/>
    </row>
    <row r="3574" spans="2:15">
      <c r="B3574" s="148"/>
      <c r="C3574" s="149"/>
      <c r="D3574" s="150"/>
      <c r="E3574" s="150"/>
      <c r="F3574" s="149"/>
      <c r="G3574" s="150"/>
      <c r="I3574" s="155"/>
      <c r="L3574" s="151"/>
      <c r="N3574" s="151"/>
      <c r="O3574" s="152"/>
    </row>
    <row r="3576" spans="2:15">
      <c r="B3576" s="148"/>
      <c r="C3576" s="149"/>
      <c r="D3576" s="150"/>
      <c r="E3576" s="150"/>
      <c r="F3576" s="149"/>
      <c r="G3576" s="150"/>
      <c r="I3576" s="155"/>
      <c r="L3576" s="151"/>
      <c r="N3576" s="151"/>
      <c r="O3576" s="152"/>
    </row>
    <row r="3578" spans="2:15">
      <c r="B3578" s="148"/>
      <c r="C3578" s="149"/>
      <c r="D3578" s="150"/>
      <c r="E3578" s="150"/>
      <c r="F3578" s="149"/>
      <c r="G3578" s="150"/>
      <c r="I3578" s="155"/>
      <c r="L3578" s="151"/>
      <c r="N3578" s="151"/>
      <c r="O3578" s="152"/>
    </row>
    <row r="3580" spans="2:15">
      <c r="B3580" s="148"/>
      <c r="C3580" s="149"/>
      <c r="D3580" s="150"/>
      <c r="E3580" s="150"/>
      <c r="F3580" s="149"/>
      <c r="G3580" s="150"/>
      <c r="I3580" s="155"/>
      <c r="J3580" s="151"/>
      <c r="M3580" s="151"/>
      <c r="O3580" s="152"/>
    </row>
    <row r="3582" spans="2:15">
      <c r="B3582" s="148"/>
      <c r="C3582" s="149"/>
      <c r="D3582" s="150"/>
      <c r="E3582" s="150"/>
      <c r="F3582" s="149"/>
      <c r="G3582" s="150"/>
      <c r="I3582" s="155"/>
      <c r="L3582" s="151"/>
      <c r="N3582" s="151"/>
      <c r="O3582" s="152"/>
    </row>
    <row r="3584" spans="2:15">
      <c r="B3584" s="148"/>
      <c r="C3584" s="149"/>
      <c r="D3584" s="150"/>
      <c r="E3584" s="150"/>
      <c r="F3584" s="149"/>
      <c r="G3584" s="150"/>
      <c r="I3584" s="155"/>
      <c r="L3584" s="151"/>
      <c r="N3584" s="151"/>
      <c r="O3584" s="152"/>
    </row>
    <row r="3586" spans="2:15">
      <c r="B3586" s="148"/>
      <c r="C3586" s="149"/>
      <c r="D3586" s="150"/>
      <c r="E3586" s="150"/>
      <c r="F3586" s="149"/>
      <c r="G3586" s="150"/>
      <c r="I3586" s="155"/>
      <c r="L3586" s="151"/>
      <c r="N3586" s="151"/>
      <c r="O3586" s="152"/>
    </row>
    <row r="3588" spans="2:15">
      <c r="B3588" s="148"/>
      <c r="C3588" s="149"/>
      <c r="D3588" s="150"/>
      <c r="E3588" s="150"/>
      <c r="F3588" s="149"/>
      <c r="G3588" s="150"/>
      <c r="I3588" s="155"/>
      <c r="J3588" s="151"/>
      <c r="M3588" s="151"/>
      <c r="O3588" s="152"/>
    </row>
    <row r="3590" spans="2:15">
      <c r="B3590" s="148"/>
      <c r="C3590" s="149"/>
      <c r="D3590" s="150"/>
      <c r="E3590" s="150"/>
      <c r="F3590" s="149"/>
      <c r="G3590" s="150"/>
      <c r="I3590" s="155"/>
      <c r="J3590" s="151"/>
      <c r="M3590" s="151"/>
      <c r="O3590" s="152"/>
    </row>
    <row r="3592" spans="2:15">
      <c r="B3592" s="148"/>
      <c r="C3592" s="149"/>
      <c r="D3592" s="150"/>
      <c r="E3592" s="150"/>
      <c r="F3592" s="149"/>
      <c r="G3592" s="150"/>
      <c r="I3592" s="155"/>
      <c r="L3592" s="151"/>
      <c r="N3592" s="151"/>
      <c r="O3592" s="152"/>
    </row>
    <row r="3594" spans="2:15">
      <c r="B3594" s="148"/>
      <c r="C3594" s="149"/>
      <c r="D3594" s="150"/>
      <c r="E3594" s="150"/>
      <c r="F3594" s="149"/>
      <c r="G3594" s="150"/>
      <c r="I3594" s="155"/>
      <c r="L3594" s="151"/>
      <c r="N3594" s="151"/>
      <c r="O3594" s="152"/>
    </row>
    <row r="3596" spans="2:15">
      <c r="B3596" s="148"/>
      <c r="C3596" s="149"/>
      <c r="D3596" s="150"/>
      <c r="E3596" s="150"/>
      <c r="F3596" s="149"/>
      <c r="G3596" s="150"/>
      <c r="I3596" s="155"/>
      <c r="L3596" s="151"/>
      <c r="N3596" s="151"/>
      <c r="O3596" s="152"/>
    </row>
    <row r="3598" spans="2:15">
      <c r="B3598" s="148"/>
      <c r="C3598" s="149"/>
      <c r="D3598" s="150"/>
      <c r="E3598" s="150"/>
      <c r="F3598" s="149"/>
      <c r="G3598" s="150"/>
      <c r="I3598" s="155"/>
      <c r="J3598" s="151"/>
      <c r="M3598" s="151"/>
      <c r="O3598" s="152"/>
    </row>
    <row r="3600" spans="2:15">
      <c r="B3600" s="148"/>
      <c r="C3600" s="149"/>
      <c r="D3600" s="150"/>
      <c r="E3600" s="150"/>
      <c r="F3600" s="149"/>
      <c r="G3600" s="150"/>
      <c r="I3600" s="155"/>
      <c r="L3600" s="151"/>
      <c r="N3600" s="151"/>
      <c r="O3600" s="152"/>
    </row>
    <row r="3602" spans="2:15">
      <c r="B3602" s="148"/>
      <c r="C3602" s="149"/>
      <c r="D3602" s="150"/>
      <c r="E3602" s="150"/>
      <c r="F3602" s="149"/>
      <c r="G3602" s="150"/>
      <c r="I3602" s="155"/>
      <c r="L3602" s="151"/>
      <c r="N3602" s="151"/>
      <c r="O3602" s="152"/>
    </row>
    <row r="3604" spans="2:15">
      <c r="B3604" s="148"/>
      <c r="C3604" s="149"/>
      <c r="D3604" s="150"/>
      <c r="E3604" s="150"/>
      <c r="F3604" s="149"/>
      <c r="G3604" s="150"/>
      <c r="I3604" s="155"/>
      <c r="J3604" s="151"/>
      <c r="M3604" s="151"/>
      <c r="O3604" s="152"/>
    </row>
    <row r="3606" spans="2:15">
      <c r="B3606" s="148"/>
      <c r="C3606" s="149"/>
      <c r="D3606" s="150"/>
      <c r="E3606" s="150"/>
      <c r="F3606" s="149"/>
      <c r="G3606" s="150"/>
      <c r="I3606" s="155"/>
      <c r="L3606" s="151"/>
      <c r="N3606" s="151"/>
      <c r="O3606" s="152"/>
    </row>
    <row r="3608" spans="2:15">
      <c r="B3608" s="148"/>
      <c r="C3608" s="149"/>
      <c r="D3608" s="150"/>
      <c r="E3608" s="150"/>
      <c r="F3608" s="149"/>
      <c r="G3608" s="150"/>
      <c r="I3608" s="155"/>
      <c r="J3608" s="151"/>
      <c r="M3608" s="151"/>
      <c r="O3608" s="152"/>
    </row>
    <row r="3610" spans="2:15">
      <c r="B3610" s="148"/>
      <c r="C3610" s="149"/>
      <c r="D3610" s="150"/>
      <c r="E3610" s="150"/>
      <c r="F3610" s="149"/>
      <c r="G3610" s="150"/>
      <c r="I3610" s="155"/>
      <c r="L3610" s="151"/>
      <c r="N3610" s="151"/>
      <c r="O3610" s="152"/>
    </row>
    <row r="3612" spans="2:15">
      <c r="B3612" s="148"/>
      <c r="C3612" s="149"/>
      <c r="D3612" s="150"/>
      <c r="E3612" s="150"/>
      <c r="F3612" s="149"/>
      <c r="G3612" s="150"/>
      <c r="I3612" s="155"/>
      <c r="L3612" s="151"/>
      <c r="N3612" s="151"/>
      <c r="O3612" s="152"/>
    </row>
    <row r="3614" spans="2:15">
      <c r="B3614" s="148"/>
      <c r="C3614" s="149"/>
      <c r="D3614" s="150"/>
      <c r="E3614" s="150"/>
      <c r="F3614" s="149"/>
      <c r="G3614" s="150"/>
      <c r="I3614" s="155"/>
      <c r="L3614" s="151"/>
      <c r="N3614" s="151"/>
      <c r="O3614" s="152"/>
    </row>
    <row r="3616" spans="2:15">
      <c r="B3616" s="148"/>
      <c r="C3616" s="149"/>
      <c r="D3616" s="150"/>
      <c r="E3616" s="150"/>
      <c r="F3616" s="149"/>
      <c r="G3616" s="150"/>
      <c r="I3616" s="155"/>
      <c r="L3616" s="151"/>
      <c r="N3616" s="151"/>
      <c r="O3616" s="152"/>
    </row>
    <row r="3618" spans="2:15">
      <c r="B3618" s="148"/>
      <c r="C3618" s="149"/>
      <c r="D3618" s="150"/>
      <c r="E3618" s="150"/>
      <c r="F3618" s="149"/>
      <c r="G3618" s="150"/>
      <c r="I3618" s="155"/>
      <c r="L3618" s="151"/>
      <c r="N3618" s="151"/>
      <c r="O3618" s="152"/>
    </row>
    <row r="3620" spans="2:15">
      <c r="B3620" s="148"/>
      <c r="C3620" s="149"/>
      <c r="D3620" s="150"/>
      <c r="E3620" s="150"/>
      <c r="F3620" s="149"/>
      <c r="G3620" s="150"/>
      <c r="I3620" s="155"/>
      <c r="J3620" s="151"/>
      <c r="M3620" s="151"/>
      <c r="O3620" s="152"/>
    </row>
    <row r="3622" spans="2:15">
      <c r="B3622" s="148"/>
      <c r="C3622" s="149"/>
      <c r="D3622" s="150"/>
      <c r="E3622" s="150"/>
      <c r="F3622" s="149"/>
      <c r="G3622" s="150"/>
      <c r="I3622" s="155"/>
      <c r="J3622" s="151"/>
      <c r="M3622" s="151"/>
      <c r="O3622" s="152"/>
    </row>
    <row r="3624" spans="2:15">
      <c r="B3624" s="148"/>
      <c r="C3624" s="149"/>
      <c r="D3624" s="150"/>
      <c r="E3624" s="150"/>
      <c r="F3624" s="149"/>
      <c r="G3624" s="150"/>
      <c r="I3624" s="155"/>
      <c r="L3624" s="151"/>
      <c r="N3624" s="151"/>
      <c r="O3624" s="152"/>
    </row>
    <row r="3626" spans="2:15">
      <c r="B3626" s="148"/>
      <c r="C3626" s="149"/>
      <c r="D3626" s="150"/>
      <c r="E3626" s="150"/>
      <c r="F3626" s="149"/>
      <c r="G3626" s="150"/>
      <c r="I3626" s="155"/>
      <c r="L3626" s="151"/>
      <c r="N3626" s="151"/>
      <c r="O3626" s="152"/>
    </row>
    <row r="3628" spans="2:15">
      <c r="B3628" s="148"/>
      <c r="C3628" s="149"/>
      <c r="D3628" s="150"/>
      <c r="E3628" s="150"/>
      <c r="F3628" s="149"/>
      <c r="G3628" s="150"/>
      <c r="I3628" s="155"/>
      <c r="L3628" s="151"/>
      <c r="N3628" s="151"/>
      <c r="O3628" s="152"/>
    </row>
    <row r="3630" spans="2:15">
      <c r="B3630" s="148"/>
      <c r="C3630" s="149"/>
      <c r="D3630" s="150"/>
      <c r="E3630" s="150"/>
      <c r="F3630" s="149"/>
      <c r="G3630" s="150"/>
      <c r="I3630" s="155"/>
      <c r="L3630" s="151"/>
      <c r="N3630" s="151"/>
      <c r="O3630" s="152"/>
    </row>
    <row r="3632" spans="2:15">
      <c r="B3632" s="148"/>
      <c r="C3632" s="149"/>
      <c r="D3632" s="150"/>
      <c r="E3632" s="150"/>
      <c r="F3632" s="149"/>
      <c r="G3632" s="150"/>
      <c r="I3632" s="155"/>
      <c r="L3632" s="151"/>
      <c r="N3632" s="151"/>
      <c r="O3632" s="152"/>
    </row>
    <row r="3634" spans="2:15">
      <c r="B3634" s="148"/>
      <c r="C3634" s="149"/>
      <c r="D3634" s="150"/>
      <c r="E3634" s="150"/>
      <c r="F3634" s="149"/>
      <c r="G3634" s="150"/>
      <c r="I3634" s="155"/>
      <c r="L3634" s="151"/>
      <c r="N3634" s="151"/>
      <c r="O3634" s="152"/>
    </row>
    <row r="3636" spans="2:15">
      <c r="B3636" s="148"/>
      <c r="C3636" s="149"/>
      <c r="D3636" s="150"/>
      <c r="E3636" s="150"/>
      <c r="F3636" s="149"/>
      <c r="G3636" s="150"/>
      <c r="I3636" s="155"/>
      <c r="L3636" s="151"/>
      <c r="N3636" s="151"/>
      <c r="O3636" s="152"/>
    </row>
    <row r="3638" spans="2:15">
      <c r="B3638" s="148"/>
      <c r="C3638" s="149"/>
      <c r="D3638" s="150"/>
      <c r="E3638" s="150"/>
      <c r="F3638" s="149"/>
      <c r="G3638" s="150"/>
      <c r="I3638" s="155"/>
      <c r="L3638" s="151"/>
      <c r="N3638" s="151"/>
      <c r="O3638" s="152"/>
    </row>
    <row r="3640" spans="2:15">
      <c r="B3640" s="148"/>
      <c r="C3640" s="149"/>
      <c r="D3640" s="150"/>
      <c r="E3640" s="150"/>
      <c r="F3640" s="149"/>
      <c r="G3640" s="150"/>
      <c r="I3640" s="155"/>
      <c r="L3640" s="151"/>
      <c r="N3640" s="151"/>
      <c r="O3640" s="152"/>
    </row>
    <row r="3642" spans="2:15">
      <c r="B3642" s="148"/>
      <c r="C3642" s="149"/>
      <c r="D3642" s="150"/>
      <c r="E3642" s="150"/>
      <c r="F3642" s="149"/>
      <c r="G3642" s="150"/>
      <c r="I3642" s="155"/>
      <c r="L3642" s="151"/>
      <c r="N3642" s="151"/>
      <c r="O3642" s="152"/>
    </row>
    <row r="3644" spans="2:15">
      <c r="B3644" s="148"/>
      <c r="C3644" s="149"/>
      <c r="D3644" s="150"/>
      <c r="E3644" s="150"/>
      <c r="F3644" s="149"/>
      <c r="G3644" s="150"/>
      <c r="I3644" s="155"/>
      <c r="L3644" s="151"/>
      <c r="N3644" s="151"/>
      <c r="O3644" s="152"/>
    </row>
    <row r="3646" spans="2:15">
      <c r="B3646" s="148"/>
      <c r="C3646" s="149"/>
      <c r="D3646" s="150"/>
      <c r="E3646" s="150"/>
      <c r="F3646" s="149"/>
      <c r="G3646" s="150"/>
      <c r="I3646" s="155"/>
      <c r="L3646" s="151"/>
      <c r="N3646" s="151"/>
      <c r="O3646" s="152"/>
    </row>
    <row r="3648" spans="2:15">
      <c r="B3648" s="148"/>
      <c r="C3648" s="149"/>
      <c r="D3648" s="150"/>
      <c r="E3648" s="150"/>
      <c r="F3648" s="149"/>
      <c r="G3648" s="150"/>
      <c r="I3648" s="155"/>
      <c r="L3648" s="151"/>
      <c r="N3648" s="151"/>
      <c r="O3648" s="152"/>
    </row>
    <row r="3650" spans="2:15">
      <c r="B3650" s="148"/>
      <c r="C3650" s="149"/>
      <c r="D3650" s="150"/>
      <c r="E3650" s="150"/>
      <c r="F3650" s="149"/>
      <c r="G3650" s="150"/>
      <c r="I3650" s="155"/>
      <c r="J3650" s="151"/>
      <c r="M3650" s="151"/>
      <c r="O3650" s="152"/>
    </row>
    <row r="3652" spans="2:15">
      <c r="B3652" s="148"/>
      <c r="C3652" s="149"/>
      <c r="D3652" s="150"/>
      <c r="E3652" s="150"/>
      <c r="F3652" s="149"/>
      <c r="G3652" s="150"/>
      <c r="I3652" s="155"/>
      <c r="L3652" s="151"/>
      <c r="N3652" s="151"/>
      <c r="O3652" s="152"/>
    </row>
    <row r="3654" spans="2:15">
      <c r="B3654" s="148"/>
      <c r="C3654" s="149"/>
      <c r="D3654" s="150"/>
      <c r="E3654" s="150"/>
      <c r="F3654" s="149"/>
      <c r="G3654" s="150"/>
      <c r="I3654" s="155"/>
      <c r="L3654" s="151"/>
      <c r="N3654" s="151"/>
      <c r="O3654" s="152"/>
    </row>
    <row r="3656" spans="2:15">
      <c r="B3656" s="148"/>
      <c r="C3656" s="149"/>
      <c r="D3656" s="150"/>
      <c r="E3656" s="150"/>
      <c r="F3656" s="149"/>
      <c r="G3656" s="150"/>
      <c r="I3656" s="155"/>
      <c r="L3656" s="151"/>
      <c r="N3656" s="151"/>
      <c r="O3656" s="152"/>
    </row>
    <row r="3658" spans="2:15">
      <c r="B3658" s="148"/>
      <c r="C3658" s="149"/>
      <c r="D3658" s="150"/>
      <c r="E3658" s="150"/>
      <c r="F3658" s="149"/>
      <c r="G3658" s="150"/>
      <c r="I3658" s="155"/>
      <c r="L3658" s="151"/>
      <c r="N3658" s="151"/>
      <c r="O3658" s="152"/>
    </row>
    <row r="3660" spans="2:15">
      <c r="B3660" s="148"/>
      <c r="C3660" s="149"/>
      <c r="D3660" s="150"/>
      <c r="E3660" s="150"/>
      <c r="F3660" s="149"/>
      <c r="G3660" s="150"/>
      <c r="I3660" s="155"/>
      <c r="J3660" s="151"/>
      <c r="M3660" s="151"/>
      <c r="O3660" s="152"/>
    </row>
    <row r="3662" spans="2:15">
      <c r="B3662" s="148"/>
      <c r="C3662" s="149"/>
      <c r="D3662" s="150"/>
      <c r="E3662" s="150"/>
      <c r="F3662" s="149"/>
      <c r="G3662" s="150"/>
      <c r="I3662" s="155"/>
      <c r="L3662" s="151"/>
      <c r="N3662" s="151"/>
      <c r="O3662" s="152"/>
    </row>
    <row r="3664" spans="2:15">
      <c r="B3664" s="148"/>
      <c r="C3664" s="149"/>
      <c r="D3664" s="150"/>
      <c r="E3664" s="150"/>
      <c r="F3664" s="149"/>
      <c r="G3664" s="150"/>
      <c r="I3664" s="155"/>
      <c r="L3664" s="151"/>
      <c r="N3664" s="151"/>
      <c r="O3664" s="152"/>
    </row>
    <row r="3666" spans="2:15">
      <c r="B3666" s="148"/>
      <c r="C3666" s="149"/>
      <c r="D3666" s="150"/>
      <c r="E3666" s="150"/>
      <c r="F3666" s="149"/>
      <c r="G3666" s="150"/>
      <c r="I3666" s="155"/>
      <c r="L3666" s="151"/>
      <c r="N3666" s="151"/>
      <c r="O3666" s="152"/>
    </row>
    <row r="3668" spans="2:15">
      <c r="B3668" s="148"/>
      <c r="C3668" s="149"/>
      <c r="D3668" s="150"/>
      <c r="E3668" s="150"/>
      <c r="F3668" s="149"/>
      <c r="G3668" s="150"/>
      <c r="I3668" s="155"/>
      <c r="J3668" s="151"/>
      <c r="M3668" s="151"/>
      <c r="O3668" s="152"/>
    </row>
    <row r="3670" spans="2:15">
      <c r="B3670" s="148"/>
      <c r="C3670" s="149"/>
      <c r="D3670" s="150"/>
      <c r="E3670" s="150"/>
      <c r="F3670" s="149"/>
      <c r="G3670" s="150"/>
      <c r="I3670" s="155"/>
      <c r="L3670" s="151"/>
      <c r="N3670" s="151"/>
      <c r="O3670" s="152"/>
    </row>
    <row r="3672" spans="2:15">
      <c r="B3672" s="148"/>
      <c r="C3672" s="149"/>
      <c r="D3672" s="150"/>
      <c r="E3672" s="150"/>
      <c r="F3672" s="149"/>
      <c r="G3672" s="150"/>
      <c r="I3672" s="155"/>
      <c r="L3672" s="151"/>
      <c r="N3672" s="151"/>
      <c r="O3672" s="152"/>
    </row>
    <row r="3674" spans="2:15">
      <c r="B3674" s="148"/>
      <c r="C3674" s="149"/>
      <c r="D3674" s="150"/>
      <c r="E3674" s="150"/>
      <c r="F3674" s="149"/>
      <c r="G3674" s="150"/>
      <c r="I3674" s="155"/>
      <c r="L3674" s="151"/>
      <c r="N3674" s="151"/>
      <c r="O3674" s="152"/>
    </row>
    <row r="3676" spans="2:15">
      <c r="B3676" s="148"/>
      <c r="C3676" s="149"/>
      <c r="D3676" s="150"/>
      <c r="E3676" s="150"/>
      <c r="F3676" s="149"/>
      <c r="G3676" s="150"/>
      <c r="I3676" s="155"/>
      <c r="L3676" s="151"/>
      <c r="N3676" s="151"/>
      <c r="O3676" s="152"/>
    </row>
    <row r="3678" spans="2:15">
      <c r="B3678" s="148"/>
      <c r="C3678" s="149"/>
      <c r="D3678" s="150"/>
      <c r="E3678" s="150"/>
      <c r="F3678" s="149"/>
      <c r="G3678" s="150"/>
      <c r="I3678" s="155"/>
      <c r="L3678" s="151"/>
      <c r="N3678" s="151"/>
      <c r="O3678" s="152"/>
    </row>
    <row r="3680" spans="2:15">
      <c r="B3680" s="148"/>
      <c r="C3680" s="149"/>
      <c r="D3680" s="150"/>
      <c r="E3680" s="150"/>
      <c r="F3680" s="149"/>
      <c r="G3680" s="150"/>
      <c r="I3680" s="155"/>
      <c r="L3680" s="151"/>
      <c r="N3680" s="151"/>
      <c r="O3680" s="152"/>
    </row>
    <row r="3682" spans="2:15">
      <c r="B3682" s="148"/>
      <c r="C3682" s="149"/>
      <c r="D3682" s="150"/>
      <c r="E3682" s="150"/>
      <c r="F3682" s="149"/>
      <c r="G3682" s="150"/>
      <c r="I3682" s="155"/>
      <c r="J3682" s="151"/>
      <c r="M3682" s="151"/>
      <c r="O3682" s="152"/>
    </row>
    <row r="3684" spans="2:15">
      <c r="B3684" s="148"/>
      <c r="C3684" s="149"/>
      <c r="D3684" s="150"/>
      <c r="E3684" s="150"/>
      <c r="F3684" s="149"/>
      <c r="G3684" s="150"/>
      <c r="I3684" s="155"/>
      <c r="J3684" s="151"/>
      <c r="M3684" s="151"/>
      <c r="O3684" s="152"/>
    </row>
    <row r="3686" spans="2:15">
      <c r="B3686" s="148"/>
      <c r="C3686" s="149"/>
      <c r="D3686" s="150"/>
      <c r="E3686" s="150"/>
      <c r="F3686" s="149"/>
      <c r="G3686" s="150"/>
      <c r="I3686" s="155"/>
      <c r="J3686" s="151"/>
      <c r="M3686" s="151"/>
      <c r="O3686" s="152"/>
    </row>
    <row r="3688" spans="2:15">
      <c r="B3688" s="148"/>
      <c r="C3688" s="149"/>
      <c r="D3688" s="150"/>
      <c r="E3688" s="150"/>
      <c r="F3688" s="149"/>
      <c r="G3688" s="150"/>
      <c r="I3688" s="155"/>
      <c r="L3688" s="151"/>
      <c r="N3688" s="151"/>
      <c r="O3688" s="152"/>
    </row>
    <row r="3690" spans="2:15">
      <c r="B3690" s="148"/>
      <c r="C3690" s="149"/>
      <c r="D3690" s="150"/>
      <c r="E3690" s="150"/>
      <c r="F3690" s="149"/>
      <c r="G3690" s="150"/>
      <c r="I3690" s="155"/>
      <c r="L3690" s="151"/>
      <c r="N3690" s="151"/>
      <c r="O3690" s="152"/>
    </row>
    <row r="3693" spans="2:15">
      <c r="I3693" s="154"/>
      <c r="J3693" s="151"/>
      <c r="L3693" s="151"/>
      <c r="M3693" s="151"/>
      <c r="N3693" s="151"/>
    </row>
    <row r="3695" spans="2:15">
      <c r="I3695" s="154"/>
      <c r="J3695" s="151"/>
      <c r="L3695" s="151"/>
      <c r="M3695" s="151"/>
      <c r="N3695" s="151"/>
    </row>
    <row r="3696" spans="2:15">
      <c r="I3696" s="154"/>
    </row>
    <row r="3700" spans="1:15">
      <c r="A3700" s="146"/>
      <c r="D3700" s="146"/>
      <c r="F3700" s="146"/>
    </row>
    <row r="3702" spans="1:15">
      <c r="F3702" s="147"/>
    </row>
    <row r="3703" spans="1:15">
      <c r="B3703" s="148"/>
      <c r="C3703" s="149"/>
      <c r="D3703" s="150"/>
      <c r="E3703" s="150"/>
      <c r="F3703" s="149"/>
      <c r="G3703" s="150"/>
      <c r="I3703" s="155"/>
      <c r="J3703" s="151"/>
      <c r="M3703" s="151"/>
      <c r="O3703" s="152"/>
    </row>
    <row r="3705" spans="1:15">
      <c r="B3705" s="148"/>
      <c r="C3705" s="149"/>
      <c r="D3705" s="150"/>
      <c r="E3705" s="150"/>
      <c r="F3705" s="149"/>
      <c r="G3705" s="150"/>
      <c r="I3705" s="155"/>
      <c r="L3705" s="151"/>
      <c r="N3705" s="151"/>
      <c r="O3705" s="152"/>
    </row>
    <row r="3707" spans="1:15">
      <c r="B3707" s="148"/>
      <c r="C3707" s="149"/>
      <c r="D3707" s="150"/>
      <c r="E3707" s="150"/>
      <c r="F3707" s="149"/>
      <c r="G3707" s="150"/>
      <c r="I3707" s="155"/>
      <c r="J3707" s="151"/>
      <c r="M3707" s="151"/>
      <c r="O3707" s="152"/>
    </row>
    <row r="3709" spans="1:15">
      <c r="B3709" s="148"/>
      <c r="C3709" s="149"/>
      <c r="D3709" s="150"/>
      <c r="E3709" s="150"/>
      <c r="F3709" s="149"/>
      <c r="G3709" s="150"/>
      <c r="I3709" s="155"/>
      <c r="J3709" s="151"/>
      <c r="M3709" s="151"/>
      <c r="O3709" s="152"/>
    </row>
    <row r="3711" spans="1:15">
      <c r="B3711" s="148"/>
      <c r="C3711" s="149"/>
      <c r="D3711" s="150"/>
      <c r="E3711" s="150"/>
      <c r="F3711" s="149"/>
      <c r="G3711" s="150"/>
      <c r="I3711" s="155"/>
      <c r="L3711" s="151"/>
      <c r="N3711" s="151"/>
      <c r="O3711" s="152"/>
    </row>
    <row r="3713" spans="2:15">
      <c r="B3713" s="148"/>
      <c r="C3713" s="149"/>
      <c r="D3713" s="150"/>
      <c r="E3713" s="150"/>
      <c r="F3713" s="149"/>
      <c r="G3713" s="150"/>
      <c r="I3713" s="155"/>
      <c r="J3713" s="151"/>
      <c r="M3713" s="151"/>
      <c r="O3713" s="152"/>
    </row>
    <row r="3715" spans="2:15">
      <c r="B3715" s="148"/>
      <c r="C3715" s="149"/>
      <c r="D3715" s="150"/>
      <c r="E3715" s="150"/>
      <c r="F3715" s="149"/>
      <c r="G3715" s="150"/>
      <c r="I3715" s="155"/>
      <c r="L3715" s="151"/>
      <c r="N3715" s="151"/>
      <c r="O3715" s="152"/>
    </row>
    <row r="3717" spans="2:15">
      <c r="B3717" s="148"/>
      <c r="C3717" s="149"/>
      <c r="D3717" s="150"/>
      <c r="E3717" s="150"/>
      <c r="F3717" s="149"/>
      <c r="G3717" s="150"/>
      <c r="I3717" s="155"/>
      <c r="J3717" s="151"/>
      <c r="M3717" s="151"/>
      <c r="O3717" s="152"/>
    </row>
    <row r="3719" spans="2:15">
      <c r="B3719" s="148"/>
      <c r="C3719" s="149"/>
      <c r="D3719" s="150"/>
      <c r="E3719" s="150"/>
      <c r="F3719" s="149"/>
      <c r="G3719" s="150"/>
      <c r="I3719" s="155"/>
      <c r="L3719" s="151"/>
      <c r="N3719" s="151"/>
      <c r="O3719" s="152"/>
    </row>
    <row r="3721" spans="2:15">
      <c r="B3721" s="148"/>
      <c r="C3721" s="149"/>
      <c r="D3721" s="150"/>
      <c r="E3721" s="150"/>
      <c r="F3721" s="149"/>
      <c r="G3721" s="150"/>
      <c r="I3721" s="155"/>
      <c r="L3721" s="151"/>
      <c r="N3721" s="151"/>
      <c r="O3721" s="152"/>
    </row>
    <row r="3723" spans="2:15">
      <c r="B3723" s="148"/>
      <c r="C3723" s="149"/>
      <c r="D3723" s="150"/>
      <c r="E3723" s="150"/>
      <c r="F3723" s="149"/>
      <c r="G3723" s="150"/>
      <c r="I3723" s="155"/>
      <c r="J3723" s="151"/>
      <c r="M3723" s="151"/>
      <c r="O3723" s="152"/>
    </row>
    <row r="3725" spans="2:15">
      <c r="B3725" s="148"/>
      <c r="C3725" s="149"/>
      <c r="D3725" s="150"/>
      <c r="E3725" s="150"/>
      <c r="F3725" s="149"/>
      <c r="G3725" s="150"/>
      <c r="I3725" s="155"/>
      <c r="J3725" s="151"/>
      <c r="M3725" s="151"/>
      <c r="O3725" s="152"/>
    </row>
    <row r="3727" spans="2:15">
      <c r="B3727" s="148"/>
      <c r="C3727" s="149"/>
      <c r="D3727" s="150"/>
      <c r="E3727" s="150"/>
      <c r="F3727" s="149"/>
      <c r="G3727" s="150"/>
      <c r="I3727" s="155"/>
      <c r="L3727" s="151"/>
      <c r="N3727" s="151"/>
      <c r="O3727" s="152"/>
    </row>
    <row r="3729" spans="2:15">
      <c r="B3729" s="148"/>
      <c r="C3729" s="149"/>
      <c r="D3729" s="150"/>
      <c r="E3729" s="150"/>
      <c r="F3729" s="149"/>
      <c r="G3729" s="150"/>
      <c r="I3729" s="155"/>
      <c r="J3729" s="151"/>
      <c r="M3729" s="151"/>
      <c r="O3729" s="152"/>
    </row>
    <row r="3731" spans="2:15">
      <c r="B3731" s="148"/>
      <c r="C3731" s="149"/>
      <c r="D3731" s="150"/>
      <c r="E3731" s="150"/>
      <c r="F3731" s="149"/>
      <c r="G3731" s="150"/>
      <c r="I3731" s="155"/>
      <c r="J3731" s="151"/>
      <c r="M3731" s="151"/>
      <c r="O3731" s="152"/>
    </row>
    <row r="3733" spans="2:15">
      <c r="B3733" s="148"/>
      <c r="C3733" s="149"/>
      <c r="D3733" s="150"/>
      <c r="E3733" s="150"/>
      <c r="F3733" s="149"/>
      <c r="G3733" s="150"/>
      <c r="I3733" s="155"/>
      <c r="J3733" s="151"/>
      <c r="M3733" s="151"/>
      <c r="O3733" s="152"/>
    </row>
    <row r="3735" spans="2:15">
      <c r="B3735" s="148"/>
      <c r="C3735" s="149"/>
      <c r="D3735" s="150"/>
      <c r="E3735" s="150"/>
      <c r="F3735" s="149"/>
      <c r="G3735" s="150"/>
      <c r="I3735" s="155"/>
      <c r="L3735" s="151"/>
      <c r="N3735" s="151"/>
      <c r="O3735" s="152"/>
    </row>
    <row r="3737" spans="2:15">
      <c r="B3737" s="148"/>
      <c r="C3737" s="149"/>
      <c r="D3737" s="150"/>
      <c r="E3737" s="150"/>
      <c r="F3737" s="149"/>
      <c r="G3737" s="150"/>
      <c r="I3737" s="155"/>
      <c r="J3737" s="151"/>
      <c r="M3737" s="151"/>
      <c r="O3737" s="152"/>
    </row>
    <row r="3739" spans="2:15">
      <c r="B3739" s="148"/>
      <c r="C3739" s="149"/>
      <c r="D3739" s="150"/>
      <c r="E3739" s="150"/>
      <c r="F3739" s="149"/>
      <c r="G3739" s="150"/>
      <c r="I3739" s="155"/>
      <c r="J3739" s="151"/>
      <c r="M3739" s="151"/>
      <c r="O3739" s="152"/>
    </row>
    <row r="3741" spans="2:15">
      <c r="B3741" s="148"/>
      <c r="C3741" s="149"/>
      <c r="D3741" s="150"/>
      <c r="E3741" s="150"/>
      <c r="F3741" s="149"/>
      <c r="G3741" s="150"/>
      <c r="I3741" s="155"/>
      <c r="L3741" s="151"/>
      <c r="N3741" s="151"/>
      <c r="O3741" s="152"/>
    </row>
    <row r="3743" spans="2:15">
      <c r="B3743" s="148"/>
      <c r="C3743" s="149"/>
      <c r="D3743" s="150"/>
      <c r="E3743" s="150"/>
      <c r="F3743" s="149"/>
      <c r="G3743" s="150"/>
      <c r="I3743" s="155"/>
      <c r="L3743" s="151"/>
      <c r="N3743" s="151"/>
      <c r="O3743" s="152"/>
    </row>
    <row r="3745" spans="2:15">
      <c r="B3745" s="148"/>
      <c r="C3745" s="149"/>
      <c r="D3745" s="150"/>
      <c r="E3745" s="150"/>
      <c r="F3745" s="149"/>
      <c r="G3745" s="150"/>
      <c r="I3745" s="155"/>
      <c r="L3745" s="151"/>
      <c r="N3745" s="151"/>
      <c r="O3745" s="152"/>
    </row>
    <row r="3747" spans="2:15">
      <c r="B3747" s="148"/>
      <c r="C3747" s="149"/>
      <c r="D3747" s="150"/>
      <c r="E3747" s="150"/>
      <c r="F3747" s="149"/>
      <c r="G3747" s="150"/>
      <c r="I3747" s="155"/>
      <c r="L3747" s="151"/>
      <c r="N3747" s="151"/>
      <c r="O3747" s="152"/>
    </row>
    <row r="3749" spans="2:15">
      <c r="B3749" s="148"/>
      <c r="C3749" s="149"/>
      <c r="D3749" s="150"/>
      <c r="E3749" s="150"/>
      <c r="F3749" s="149"/>
      <c r="G3749" s="150"/>
      <c r="I3749" s="155"/>
      <c r="L3749" s="151"/>
      <c r="N3749" s="151"/>
      <c r="O3749" s="152"/>
    </row>
    <row r="3751" spans="2:15">
      <c r="B3751" s="148"/>
      <c r="C3751" s="149"/>
      <c r="D3751" s="150"/>
      <c r="E3751" s="150"/>
      <c r="F3751" s="149"/>
      <c r="G3751" s="150"/>
      <c r="I3751" s="155"/>
      <c r="J3751" s="151"/>
      <c r="M3751" s="151"/>
      <c r="O3751" s="152"/>
    </row>
    <row r="3753" spans="2:15">
      <c r="B3753" s="148"/>
      <c r="C3753" s="149"/>
      <c r="D3753" s="150"/>
      <c r="E3753" s="150"/>
      <c r="F3753" s="149"/>
      <c r="G3753" s="150"/>
      <c r="I3753" s="155"/>
      <c r="J3753" s="151"/>
      <c r="M3753" s="151"/>
      <c r="O3753" s="152"/>
    </row>
    <row r="3755" spans="2:15">
      <c r="B3755" s="148"/>
      <c r="C3755" s="149"/>
      <c r="D3755" s="150"/>
      <c r="E3755" s="150"/>
      <c r="F3755" s="149"/>
      <c r="G3755" s="150"/>
      <c r="I3755" s="155"/>
      <c r="L3755" s="151"/>
      <c r="N3755" s="151"/>
      <c r="O3755" s="152"/>
    </row>
    <row r="3757" spans="2:15">
      <c r="B3757" s="148"/>
      <c r="C3757" s="149"/>
      <c r="D3757" s="150"/>
      <c r="E3757" s="150"/>
      <c r="F3757" s="149"/>
      <c r="G3757" s="150"/>
      <c r="I3757" s="155"/>
      <c r="L3757" s="151"/>
      <c r="N3757" s="151"/>
      <c r="O3757" s="152"/>
    </row>
    <row r="3759" spans="2:15">
      <c r="B3759" s="148"/>
      <c r="C3759" s="149"/>
      <c r="D3759" s="150"/>
      <c r="E3759" s="150"/>
      <c r="F3759" s="149"/>
      <c r="G3759" s="150"/>
      <c r="I3759" s="155"/>
      <c r="L3759" s="151"/>
      <c r="N3759" s="151"/>
      <c r="O3759" s="152"/>
    </row>
    <row r="3761" spans="2:15">
      <c r="B3761" s="148"/>
      <c r="C3761" s="149"/>
      <c r="D3761" s="150"/>
      <c r="E3761" s="150"/>
      <c r="F3761" s="149"/>
      <c r="G3761" s="150"/>
      <c r="I3761" s="155"/>
      <c r="L3761" s="151"/>
      <c r="N3761" s="151"/>
      <c r="O3761" s="152"/>
    </row>
    <row r="3763" spans="2:15">
      <c r="B3763" s="148"/>
      <c r="C3763" s="149"/>
      <c r="D3763" s="150"/>
      <c r="E3763" s="150"/>
      <c r="F3763" s="149"/>
      <c r="G3763" s="150"/>
      <c r="I3763" s="155"/>
      <c r="L3763" s="151"/>
      <c r="N3763" s="151"/>
      <c r="O3763" s="152"/>
    </row>
    <row r="3765" spans="2:15">
      <c r="B3765" s="148"/>
      <c r="C3765" s="149"/>
      <c r="D3765" s="150"/>
      <c r="E3765" s="150"/>
      <c r="F3765" s="149"/>
      <c r="G3765" s="150"/>
      <c r="I3765" s="155"/>
      <c r="L3765" s="151"/>
      <c r="N3765" s="151"/>
      <c r="O3765" s="152"/>
    </row>
    <row r="3767" spans="2:15">
      <c r="B3767" s="148"/>
      <c r="C3767" s="149"/>
      <c r="D3767" s="150"/>
      <c r="E3767" s="150"/>
      <c r="F3767" s="149"/>
      <c r="G3767" s="150"/>
      <c r="I3767" s="155"/>
      <c r="L3767" s="151"/>
      <c r="N3767" s="151"/>
      <c r="O3767" s="152"/>
    </row>
    <row r="3769" spans="2:15">
      <c r="B3769" s="148"/>
      <c r="C3769" s="149"/>
      <c r="D3769" s="150"/>
      <c r="E3769" s="150"/>
      <c r="F3769" s="149"/>
      <c r="G3769" s="150"/>
      <c r="I3769" s="155"/>
      <c r="L3769" s="151"/>
      <c r="N3769" s="151"/>
      <c r="O3769" s="152"/>
    </row>
    <row r="3771" spans="2:15">
      <c r="B3771" s="148"/>
      <c r="C3771" s="149"/>
      <c r="D3771" s="150"/>
      <c r="E3771" s="150"/>
      <c r="F3771" s="149"/>
      <c r="G3771" s="150"/>
      <c r="I3771" s="155"/>
      <c r="L3771" s="151"/>
      <c r="N3771" s="151"/>
      <c r="O3771" s="152"/>
    </row>
    <row r="3773" spans="2:15">
      <c r="B3773" s="148"/>
      <c r="C3773" s="149"/>
      <c r="D3773" s="150"/>
      <c r="E3773" s="150"/>
      <c r="F3773" s="149"/>
      <c r="G3773" s="150"/>
      <c r="I3773" s="155"/>
      <c r="L3773" s="151"/>
      <c r="N3773" s="151"/>
      <c r="O3773" s="152"/>
    </row>
    <row r="3775" spans="2:15">
      <c r="B3775" s="148"/>
      <c r="C3775" s="149"/>
      <c r="D3775" s="150"/>
      <c r="E3775" s="150"/>
      <c r="F3775" s="149"/>
      <c r="G3775" s="150"/>
      <c r="I3775" s="155"/>
      <c r="L3775" s="151"/>
      <c r="N3775" s="151"/>
      <c r="O3775" s="152"/>
    </row>
    <row r="3777" spans="2:15">
      <c r="B3777" s="148"/>
      <c r="C3777" s="149"/>
      <c r="D3777" s="150"/>
      <c r="E3777" s="150"/>
      <c r="F3777" s="149"/>
      <c r="G3777" s="150"/>
      <c r="I3777" s="155"/>
      <c r="J3777" s="151"/>
      <c r="M3777" s="151"/>
      <c r="O3777" s="152"/>
    </row>
    <row r="3779" spans="2:15">
      <c r="B3779" s="148"/>
      <c r="C3779" s="149"/>
      <c r="D3779" s="150"/>
      <c r="E3779" s="150"/>
      <c r="F3779" s="149"/>
      <c r="G3779" s="150"/>
      <c r="I3779" s="155"/>
      <c r="L3779" s="151"/>
      <c r="N3779" s="151"/>
      <c r="O3779" s="152"/>
    </row>
    <row r="3781" spans="2:15">
      <c r="B3781" s="148"/>
      <c r="C3781" s="149"/>
      <c r="D3781" s="150"/>
      <c r="E3781" s="150"/>
      <c r="F3781" s="149"/>
      <c r="G3781" s="150"/>
      <c r="I3781" s="155"/>
      <c r="L3781" s="151"/>
      <c r="N3781" s="151"/>
      <c r="O3781" s="152"/>
    </row>
    <row r="3783" spans="2:15">
      <c r="B3783" s="148"/>
      <c r="C3783" s="149"/>
      <c r="D3783" s="150"/>
      <c r="E3783" s="150"/>
      <c r="F3783" s="149"/>
      <c r="G3783" s="150"/>
      <c r="I3783" s="155"/>
      <c r="L3783" s="151"/>
      <c r="N3783" s="151"/>
      <c r="O3783" s="152"/>
    </row>
    <row r="3785" spans="2:15">
      <c r="B3785" s="148"/>
      <c r="C3785" s="149"/>
      <c r="D3785" s="150"/>
      <c r="E3785" s="150"/>
      <c r="F3785" s="149"/>
      <c r="G3785" s="150"/>
      <c r="I3785" s="155"/>
      <c r="L3785" s="151"/>
      <c r="N3785" s="151"/>
      <c r="O3785" s="152"/>
    </row>
    <row r="3787" spans="2:15">
      <c r="B3787" s="148"/>
      <c r="C3787" s="149"/>
      <c r="D3787" s="150"/>
      <c r="E3787" s="150"/>
      <c r="F3787" s="149"/>
      <c r="G3787" s="150"/>
      <c r="I3787" s="155"/>
      <c r="J3787" s="151"/>
      <c r="M3787" s="151"/>
      <c r="O3787" s="152"/>
    </row>
    <row r="3789" spans="2:15">
      <c r="B3789" s="148"/>
      <c r="C3789" s="149"/>
      <c r="D3789" s="150"/>
      <c r="E3789" s="150"/>
      <c r="F3789" s="149"/>
      <c r="G3789" s="150"/>
      <c r="I3789" s="155"/>
      <c r="L3789" s="151"/>
      <c r="N3789" s="151"/>
      <c r="O3789" s="152"/>
    </row>
    <row r="3791" spans="2:15">
      <c r="B3791" s="148"/>
      <c r="C3791" s="149"/>
      <c r="D3791" s="150"/>
      <c r="E3791" s="150"/>
      <c r="F3791" s="149"/>
      <c r="G3791" s="150"/>
      <c r="I3791" s="155"/>
      <c r="L3791" s="151"/>
      <c r="N3791" s="151"/>
      <c r="O3791" s="152"/>
    </row>
    <row r="3793" spans="2:15">
      <c r="B3793" s="148"/>
      <c r="C3793" s="149"/>
      <c r="D3793" s="150"/>
      <c r="E3793" s="150"/>
      <c r="F3793" s="149"/>
      <c r="G3793" s="150"/>
      <c r="I3793" s="155"/>
      <c r="J3793" s="151"/>
      <c r="M3793" s="151"/>
      <c r="O3793" s="152"/>
    </row>
    <row r="3795" spans="2:15">
      <c r="B3795" s="148"/>
      <c r="C3795" s="149"/>
      <c r="D3795" s="150"/>
      <c r="E3795" s="150"/>
      <c r="F3795" s="149"/>
      <c r="G3795" s="150"/>
      <c r="I3795" s="155"/>
      <c r="L3795" s="151"/>
      <c r="N3795" s="151"/>
      <c r="O3795" s="152"/>
    </row>
    <row r="3797" spans="2:15">
      <c r="B3797" s="148"/>
      <c r="C3797" s="149"/>
      <c r="D3797" s="150"/>
      <c r="E3797" s="150"/>
      <c r="F3797" s="149"/>
      <c r="G3797" s="150"/>
      <c r="I3797" s="155"/>
      <c r="L3797" s="151"/>
      <c r="N3797" s="151"/>
      <c r="O3797" s="152"/>
    </row>
    <row r="3799" spans="2:15">
      <c r="B3799" s="148"/>
      <c r="C3799" s="149"/>
      <c r="D3799" s="150"/>
      <c r="E3799" s="150"/>
      <c r="F3799" s="149"/>
      <c r="G3799" s="150"/>
      <c r="I3799" s="155"/>
      <c r="L3799" s="151"/>
      <c r="N3799" s="151"/>
      <c r="O3799" s="152"/>
    </row>
    <row r="3801" spans="2:15">
      <c r="B3801" s="148"/>
      <c r="C3801" s="149"/>
      <c r="D3801" s="150"/>
      <c r="E3801" s="150"/>
      <c r="F3801" s="149"/>
      <c r="G3801" s="150"/>
      <c r="I3801" s="155"/>
      <c r="L3801" s="151"/>
      <c r="N3801" s="151"/>
      <c r="O3801" s="152"/>
    </row>
    <row r="3803" spans="2:15">
      <c r="B3803" s="148"/>
      <c r="C3803" s="149"/>
      <c r="D3803" s="150"/>
      <c r="E3803" s="150"/>
      <c r="F3803" s="149"/>
      <c r="G3803" s="150"/>
      <c r="I3803" s="155"/>
      <c r="J3803" s="151"/>
      <c r="M3803" s="151"/>
      <c r="O3803" s="152"/>
    </row>
    <row r="3805" spans="2:15">
      <c r="B3805" s="148"/>
      <c r="C3805" s="149"/>
      <c r="D3805" s="150"/>
      <c r="E3805" s="150"/>
      <c r="F3805" s="149"/>
      <c r="G3805" s="150"/>
      <c r="I3805" s="155"/>
      <c r="J3805" s="151"/>
      <c r="M3805" s="151"/>
      <c r="O3805" s="152"/>
    </row>
    <row r="3807" spans="2:15">
      <c r="B3807" s="148"/>
      <c r="C3807" s="149"/>
      <c r="D3807" s="150"/>
      <c r="E3807" s="150"/>
      <c r="F3807" s="149"/>
      <c r="G3807" s="150"/>
      <c r="I3807" s="155"/>
      <c r="L3807" s="151"/>
      <c r="N3807" s="151"/>
      <c r="O3807" s="152"/>
    </row>
    <row r="3809" spans="2:15">
      <c r="B3809" s="148"/>
      <c r="C3809" s="149"/>
      <c r="D3809" s="150"/>
      <c r="E3809" s="150"/>
      <c r="F3809" s="149"/>
      <c r="G3809" s="150"/>
      <c r="I3809" s="155"/>
      <c r="L3809" s="151"/>
      <c r="N3809" s="151"/>
      <c r="O3809" s="152"/>
    </row>
    <row r="3811" spans="2:15">
      <c r="B3811" s="148"/>
      <c r="C3811" s="149"/>
      <c r="D3811" s="150"/>
      <c r="E3811" s="150"/>
      <c r="F3811" s="149"/>
      <c r="G3811" s="150"/>
      <c r="I3811" s="155"/>
      <c r="L3811" s="151"/>
      <c r="N3811" s="151"/>
      <c r="O3811" s="152"/>
    </row>
    <row r="3813" spans="2:15">
      <c r="B3813" s="148"/>
      <c r="C3813" s="149"/>
      <c r="D3813" s="150"/>
      <c r="E3813" s="150"/>
      <c r="F3813" s="149"/>
      <c r="G3813" s="150"/>
      <c r="I3813" s="155"/>
      <c r="L3813" s="151"/>
      <c r="N3813" s="151"/>
      <c r="O3813" s="152"/>
    </row>
    <row r="3815" spans="2:15">
      <c r="B3815" s="148"/>
      <c r="C3815" s="149"/>
      <c r="D3815" s="150"/>
      <c r="E3815" s="150"/>
      <c r="F3815" s="149"/>
      <c r="G3815" s="150"/>
      <c r="I3815" s="155"/>
      <c r="L3815" s="151"/>
      <c r="N3815" s="151"/>
      <c r="O3815" s="152"/>
    </row>
    <row r="3817" spans="2:15">
      <c r="B3817" s="148"/>
      <c r="C3817" s="149"/>
      <c r="D3817" s="150"/>
      <c r="E3817" s="150"/>
      <c r="F3817" s="149"/>
      <c r="G3817" s="150"/>
      <c r="I3817" s="155"/>
      <c r="J3817" s="151"/>
      <c r="M3817" s="151"/>
      <c r="O3817" s="152"/>
    </row>
    <row r="3819" spans="2:15">
      <c r="B3819" s="148"/>
      <c r="C3819" s="149"/>
      <c r="D3819" s="150"/>
      <c r="E3819" s="150"/>
      <c r="F3819" s="149"/>
      <c r="G3819" s="150"/>
      <c r="I3819" s="155"/>
      <c r="L3819" s="151"/>
      <c r="N3819" s="151"/>
      <c r="O3819" s="152"/>
    </row>
    <row r="3821" spans="2:15">
      <c r="B3821" s="148"/>
      <c r="C3821" s="149"/>
      <c r="D3821" s="150"/>
      <c r="E3821" s="150"/>
      <c r="F3821" s="149"/>
      <c r="G3821" s="150"/>
      <c r="I3821" s="155"/>
      <c r="L3821" s="151"/>
      <c r="N3821" s="151"/>
      <c r="O3821" s="152"/>
    </row>
    <row r="3823" spans="2:15">
      <c r="B3823" s="148"/>
      <c r="C3823" s="149"/>
      <c r="D3823" s="150"/>
      <c r="E3823" s="150"/>
      <c r="F3823" s="149"/>
      <c r="G3823" s="150"/>
      <c r="I3823" s="155"/>
      <c r="J3823" s="151"/>
      <c r="M3823" s="151"/>
      <c r="O3823" s="152"/>
    </row>
    <row r="3825" spans="2:15">
      <c r="B3825" s="148"/>
      <c r="C3825" s="149"/>
      <c r="D3825" s="150"/>
      <c r="E3825" s="150"/>
      <c r="F3825" s="149"/>
      <c r="G3825" s="150"/>
      <c r="I3825" s="155"/>
      <c r="J3825" s="151"/>
      <c r="M3825" s="151"/>
      <c r="O3825" s="152"/>
    </row>
    <row r="3827" spans="2:15">
      <c r="B3827" s="148"/>
      <c r="C3827" s="149"/>
      <c r="D3827" s="150"/>
      <c r="E3827" s="150"/>
      <c r="F3827" s="149"/>
      <c r="G3827" s="150"/>
      <c r="I3827" s="155"/>
      <c r="L3827" s="151"/>
      <c r="N3827" s="151"/>
      <c r="O3827" s="152"/>
    </row>
    <row r="3829" spans="2:15">
      <c r="B3829" s="148"/>
      <c r="C3829" s="149"/>
      <c r="D3829" s="150"/>
      <c r="E3829" s="150"/>
      <c r="F3829" s="149"/>
      <c r="G3829" s="150"/>
      <c r="I3829" s="155"/>
      <c r="L3829" s="151"/>
      <c r="N3829" s="151"/>
      <c r="O3829" s="152"/>
    </row>
    <row r="3831" spans="2:15">
      <c r="B3831" s="148"/>
      <c r="C3831" s="149"/>
      <c r="D3831" s="150"/>
      <c r="E3831" s="150"/>
      <c r="F3831" s="149"/>
      <c r="G3831" s="150"/>
      <c r="I3831" s="155"/>
      <c r="L3831" s="151"/>
      <c r="N3831" s="151"/>
      <c r="O3831" s="152"/>
    </row>
    <row r="3833" spans="2:15">
      <c r="B3833" s="148"/>
      <c r="C3833" s="149"/>
      <c r="D3833" s="150"/>
      <c r="E3833" s="150"/>
      <c r="F3833" s="149"/>
      <c r="G3833" s="150"/>
      <c r="I3833" s="155"/>
      <c r="J3833" s="151"/>
      <c r="M3833" s="151"/>
      <c r="O3833" s="152"/>
    </row>
    <row r="3835" spans="2:15">
      <c r="B3835" s="148"/>
      <c r="C3835" s="149"/>
      <c r="D3835" s="150"/>
      <c r="E3835" s="150"/>
      <c r="F3835" s="149"/>
      <c r="G3835" s="150"/>
      <c r="I3835" s="155"/>
      <c r="L3835" s="151"/>
      <c r="N3835" s="151"/>
      <c r="O3835" s="152"/>
    </row>
    <row r="3837" spans="2:15">
      <c r="B3837" s="148"/>
      <c r="C3837" s="149"/>
      <c r="D3837" s="150"/>
      <c r="E3837" s="150"/>
      <c r="F3837" s="149"/>
      <c r="G3837" s="150"/>
      <c r="I3837" s="155"/>
      <c r="J3837" s="151"/>
      <c r="M3837" s="151"/>
      <c r="O3837" s="152"/>
    </row>
    <row r="3839" spans="2:15">
      <c r="B3839" s="148"/>
      <c r="C3839" s="149"/>
      <c r="D3839" s="150"/>
      <c r="E3839" s="150"/>
      <c r="F3839" s="149"/>
      <c r="G3839" s="150"/>
      <c r="I3839" s="155"/>
      <c r="L3839" s="151"/>
      <c r="N3839" s="151"/>
      <c r="O3839" s="152"/>
    </row>
    <row r="3841" spans="2:15">
      <c r="B3841" s="148"/>
      <c r="C3841" s="149"/>
      <c r="D3841" s="150"/>
      <c r="E3841" s="150"/>
      <c r="F3841" s="149"/>
      <c r="G3841" s="150"/>
      <c r="I3841" s="155"/>
      <c r="J3841" s="151"/>
      <c r="M3841" s="151"/>
      <c r="O3841" s="152"/>
    </row>
    <row r="3843" spans="2:15">
      <c r="B3843" s="148"/>
      <c r="C3843" s="149"/>
      <c r="D3843" s="150"/>
      <c r="E3843" s="150"/>
      <c r="F3843" s="149"/>
      <c r="G3843" s="150"/>
      <c r="I3843" s="155"/>
      <c r="L3843" s="151"/>
      <c r="N3843" s="151"/>
      <c r="O3843" s="152"/>
    </row>
    <row r="3845" spans="2:15">
      <c r="B3845" s="148"/>
      <c r="C3845" s="149"/>
      <c r="D3845" s="150"/>
      <c r="E3845" s="150"/>
      <c r="F3845" s="149"/>
      <c r="G3845" s="150"/>
      <c r="I3845" s="155"/>
      <c r="L3845" s="151"/>
      <c r="N3845" s="151"/>
      <c r="O3845" s="152"/>
    </row>
    <row r="3847" spans="2:15">
      <c r="B3847" s="148"/>
      <c r="C3847" s="149"/>
      <c r="D3847" s="150"/>
      <c r="E3847" s="150"/>
      <c r="F3847" s="149"/>
      <c r="G3847" s="150"/>
      <c r="I3847" s="155"/>
      <c r="L3847" s="151"/>
      <c r="N3847" s="151"/>
      <c r="O3847" s="152"/>
    </row>
    <row r="3849" spans="2:15">
      <c r="B3849" s="148"/>
      <c r="C3849" s="149"/>
      <c r="D3849" s="150"/>
      <c r="E3849" s="150"/>
      <c r="F3849" s="149"/>
      <c r="G3849" s="150"/>
      <c r="I3849" s="155"/>
      <c r="J3849" s="151"/>
      <c r="M3849" s="151"/>
      <c r="O3849" s="152"/>
    </row>
    <row r="3851" spans="2:15">
      <c r="B3851" s="148"/>
      <c r="C3851" s="149"/>
      <c r="D3851" s="150"/>
      <c r="E3851" s="150"/>
      <c r="F3851" s="149"/>
      <c r="G3851" s="150"/>
      <c r="I3851" s="155"/>
      <c r="L3851" s="151"/>
      <c r="N3851" s="151"/>
      <c r="O3851" s="152"/>
    </row>
    <row r="3853" spans="2:15">
      <c r="B3853" s="148"/>
      <c r="C3853" s="149"/>
      <c r="D3853" s="150"/>
      <c r="E3853" s="150"/>
      <c r="F3853" s="149"/>
      <c r="G3853" s="150"/>
      <c r="I3853" s="155"/>
      <c r="L3853" s="151"/>
      <c r="N3853" s="151"/>
      <c r="O3853" s="152"/>
    </row>
    <row r="3855" spans="2:15">
      <c r="B3855" s="148"/>
      <c r="C3855" s="149"/>
      <c r="D3855" s="150"/>
      <c r="E3855" s="150"/>
      <c r="F3855" s="149"/>
      <c r="G3855" s="150"/>
      <c r="I3855" s="155"/>
      <c r="L3855" s="151"/>
      <c r="N3855" s="151"/>
      <c r="O3855" s="152"/>
    </row>
    <row r="3857" spans="1:15">
      <c r="B3857" s="148"/>
      <c r="C3857" s="149"/>
      <c r="D3857" s="150"/>
      <c r="E3857" s="150"/>
      <c r="F3857" s="149"/>
      <c r="G3857" s="150"/>
      <c r="I3857" s="155"/>
      <c r="L3857" s="151"/>
      <c r="N3857" s="151"/>
      <c r="O3857" s="152"/>
    </row>
    <row r="3859" spans="1:15">
      <c r="B3859" s="148"/>
      <c r="C3859" s="149"/>
      <c r="D3859" s="150"/>
      <c r="E3859" s="150"/>
      <c r="F3859" s="149"/>
      <c r="G3859" s="150"/>
      <c r="I3859" s="155"/>
      <c r="J3859" s="151"/>
      <c r="M3859" s="151"/>
      <c r="O3859" s="152"/>
    </row>
    <row r="3862" spans="1:15">
      <c r="I3862" s="154"/>
      <c r="J3862" s="151"/>
      <c r="L3862" s="151"/>
      <c r="M3862" s="151"/>
      <c r="N3862" s="151"/>
    </row>
    <row r="3864" spans="1:15">
      <c r="I3864" s="154"/>
      <c r="J3864" s="151"/>
      <c r="L3864" s="151"/>
      <c r="M3864" s="151"/>
      <c r="N3864" s="151"/>
    </row>
    <row r="3865" spans="1:15">
      <c r="I3865" s="154"/>
      <c r="J3865" s="151"/>
      <c r="M3865" s="151"/>
    </row>
    <row r="3869" spans="1:15">
      <c r="A3869" s="146"/>
      <c r="D3869" s="146"/>
      <c r="F3869" s="146"/>
    </row>
    <row r="3871" spans="1:15">
      <c r="F3871" s="147"/>
    </row>
    <row r="3872" spans="1:15">
      <c r="B3872" s="148"/>
      <c r="C3872" s="149"/>
      <c r="D3872" s="150"/>
      <c r="E3872" s="150"/>
      <c r="F3872" s="149"/>
      <c r="G3872" s="150"/>
      <c r="I3872" s="155"/>
      <c r="L3872" s="151"/>
      <c r="N3872" s="151"/>
      <c r="O3872" s="152"/>
    </row>
    <row r="3874" spans="1:15">
      <c r="B3874" s="148"/>
      <c r="C3874" s="149"/>
      <c r="D3874" s="150"/>
      <c r="E3874" s="150"/>
      <c r="F3874" s="149"/>
      <c r="G3874" s="150"/>
      <c r="I3874" s="155"/>
      <c r="J3874" s="151"/>
      <c r="M3874" s="151"/>
      <c r="O3874" s="152"/>
    </row>
    <row r="3877" spans="1:15">
      <c r="I3877" s="154"/>
      <c r="J3877" s="151"/>
      <c r="L3877" s="151"/>
      <c r="M3877" s="151"/>
      <c r="N3877" s="151"/>
    </row>
    <row r="3879" spans="1:15">
      <c r="I3879" s="154"/>
      <c r="J3879" s="151"/>
      <c r="L3879" s="151"/>
      <c r="M3879" s="151"/>
      <c r="N3879" s="151"/>
    </row>
    <row r="3880" spans="1:15">
      <c r="I3880" s="154"/>
    </row>
    <row r="3884" spans="1:15">
      <c r="A3884" s="146"/>
      <c r="D3884" s="146"/>
      <c r="F3884" s="146"/>
    </row>
    <row r="3886" spans="1:15">
      <c r="F3886" s="147"/>
    </row>
    <row r="3887" spans="1:15">
      <c r="B3887" s="148"/>
      <c r="C3887" s="149"/>
      <c r="D3887" s="150"/>
      <c r="E3887" s="150"/>
      <c r="F3887" s="149"/>
      <c r="I3887" s="155"/>
      <c r="J3887" s="151"/>
      <c r="M3887" s="151"/>
      <c r="O3887" s="152"/>
    </row>
    <row r="3889" spans="2:15">
      <c r="B3889" s="148"/>
      <c r="C3889" s="149"/>
      <c r="D3889" s="150"/>
      <c r="E3889" s="150"/>
      <c r="F3889" s="149"/>
      <c r="G3889" s="150"/>
      <c r="I3889" s="155"/>
      <c r="L3889" s="151"/>
      <c r="N3889" s="151"/>
      <c r="O3889" s="152"/>
    </row>
    <row r="3891" spans="2:15">
      <c r="B3891" s="148"/>
      <c r="C3891" s="149"/>
      <c r="D3891" s="150"/>
      <c r="E3891" s="150"/>
      <c r="F3891" s="149"/>
      <c r="G3891" s="150"/>
      <c r="I3891" s="155"/>
      <c r="L3891" s="151"/>
      <c r="N3891" s="151"/>
      <c r="O3891" s="152"/>
    </row>
    <row r="3893" spans="2:15">
      <c r="B3893" s="148"/>
      <c r="C3893" s="149"/>
      <c r="D3893" s="150"/>
      <c r="E3893" s="150"/>
      <c r="F3893" s="149"/>
      <c r="G3893" s="150"/>
      <c r="I3893" s="155"/>
      <c r="L3893" s="151"/>
      <c r="N3893" s="151"/>
      <c r="O3893" s="152"/>
    </row>
    <row r="3895" spans="2:15">
      <c r="B3895" s="148"/>
      <c r="C3895" s="149"/>
      <c r="D3895" s="150"/>
      <c r="E3895" s="150"/>
      <c r="F3895" s="149"/>
      <c r="G3895" s="150"/>
      <c r="I3895" s="155"/>
      <c r="L3895" s="151"/>
      <c r="N3895" s="151"/>
      <c r="O3895" s="152"/>
    </row>
    <row r="3897" spans="2:15">
      <c r="B3897" s="148"/>
      <c r="C3897" s="149"/>
      <c r="D3897" s="150"/>
      <c r="E3897" s="150"/>
      <c r="F3897" s="149"/>
      <c r="G3897" s="150"/>
      <c r="I3897" s="155"/>
      <c r="L3897" s="151"/>
      <c r="N3897" s="151"/>
      <c r="O3897" s="152"/>
    </row>
    <row r="3899" spans="2:15">
      <c r="B3899" s="148"/>
      <c r="C3899" s="149"/>
      <c r="D3899" s="150"/>
      <c r="E3899" s="150"/>
      <c r="F3899" s="149"/>
      <c r="G3899" s="150"/>
      <c r="I3899" s="155"/>
      <c r="L3899" s="151"/>
      <c r="N3899" s="151"/>
      <c r="O3899" s="152"/>
    </row>
    <row r="3901" spans="2:15">
      <c r="B3901" s="148"/>
      <c r="C3901" s="149"/>
      <c r="D3901" s="150"/>
      <c r="E3901" s="150"/>
      <c r="F3901" s="149"/>
      <c r="G3901" s="150"/>
      <c r="I3901" s="155"/>
      <c r="L3901" s="151"/>
      <c r="N3901" s="151"/>
      <c r="O3901" s="152"/>
    </row>
    <row r="3903" spans="2:15">
      <c r="B3903" s="148"/>
      <c r="C3903" s="149"/>
      <c r="D3903" s="150"/>
      <c r="E3903" s="150"/>
      <c r="F3903" s="149"/>
      <c r="G3903" s="150"/>
      <c r="I3903" s="155"/>
      <c r="L3903" s="151"/>
      <c r="N3903" s="151"/>
      <c r="O3903" s="152"/>
    </row>
    <row r="3905" spans="2:15">
      <c r="B3905" s="148"/>
      <c r="C3905" s="149"/>
      <c r="D3905" s="150"/>
      <c r="E3905" s="150"/>
      <c r="F3905" s="149"/>
      <c r="G3905" s="150"/>
      <c r="I3905" s="155"/>
      <c r="J3905" s="151"/>
      <c r="M3905" s="151"/>
      <c r="O3905" s="152"/>
    </row>
    <row r="3907" spans="2:15">
      <c r="B3907" s="148"/>
      <c r="C3907" s="149"/>
      <c r="D3907" s="150"/>
      <c r="E3907" s="150"/>
      <c r="F3907" s="149"/>
      <c r="G3907" s="150"/>
      <c r="I3907" s="155"/>
      <c r="L3907" s="151"/>
      <c r="N3907" s="151"/>
      <c r="O3907" s="152"/>
    </row>
    <row r="3909" spans="2:15">
      <c r="B3909" s="148"/>
      <c r="C3909" s="149"/>
      <c r="D3909" s="150"/>
      <c r="E3909" s="150"/>
      <c r="F3909" s="149"/>
      <c r="G3909" s="150"/>
      <c r="I3909" s="155"/>
      <c r="L3909" s="151"/>
      <c r="N3909" s="151"/>
      <c r="O3909" s="152"/>
    </row>
    <row r="3911" spans="2:15">
      <c r="B3911" s="148"/>
      <c r="C3911" s="149"/>
      <c r="D3911" s="150"/>
      <c r="E3911" s="150"/>
      <c r="F3911" s="149"/>
      <c r="G3911" s="150"/>
      <c r="I3911" s="155"/>
      <c r="L3911" s="151"/>
      <c r="N3911" s="151"/>
      <c r="O3911" s="152"/>
    </row>
    <row r="3913" spans="2:15">
      <c r="B3913" s="148"/>
      <c r="C3913" s="149"/>
      <c r="D3913" s="150"/>
      <c r="E3913" s="150"/>
      <c r="F3913" s="149"/>
      <c r="G3913" s="150"/>
      <c r="I3913" s="155"/>
      <c r="L3913" s="151"/>
      <c r="N3913" s="151"/>
      <c r="O3913" s="152"/>
    </row>
    <row r="3915" spans="2:15">
      <c r="B3915" s="148"/>
      <c r="C3915" s="149"/>
      <c r="D3915" s="150"/>
      <c r="E3915" s="150"/>
      <c r="F3915" s="149"/>
      <c r="G3915" s="150"/>
      <c r="I3915" s="155"/>
      <c r="L3915" s="151"/>
      <c r="N3915" s="151"/>
      <c r="O3915" s="152"/>
    </row>
    <row r="3917" spans="2:15">
      <c r="B3917" s="148"/>
      <c r="C3917" s="149"/>
      <c r="D3917" s="150"/>
      <c r="E3917" s="150"/>
      <c r="F3917" s="149"/>
      <c r="G3917" s="150"/>
      <c r="I3917" s="155"/>
      <c r="L3917" s="151"/>
      <c r="N3917" s="151"/>
      <c r="O3917" s="152"/>
    </row>
    <row r="3919" spans="2:15">
      <c r="B3919" s="148"/>
      <c r="C3919" s="149"/>
      <c r="D3919" s="150"/>
      <c r="E3919" s="150"/>
      <c r="F3919" s="149"/>
      <c r="G3919" s="150"/>
      <c r="I3919" s="155"/>
      <c r="L3919" s="151"/>
      <c r="N3919" s="151"/>
      <c r="O3919" s="152"/>
    </row>
    <row r="3921" spans="2:15">
      <c r="B3921" s="148"/>
      <c r="C3921" s="149"/>
      <c r="D3921" s="150"/>
      <c r="E3921" s="150"/>
      <c r="F3921" s="149"/>
      <c r="G3921" s="150"/>
      <c r="I3921" s="155"/>
      <c r="L3921" s="151"/>
      <c r="N3921" s="151"/>
      <c r="O3921" s="152"/>
    </row>
    <row r="3923" spans="2:15">
      <c r="B3923" s="148"/>
      <c r="C3923" s="149"/>
      <c r="D3923" s="150"/>
      <c r="E3923" s="150"/>
      <c r="F3923" s="149"/>
      <c r="G3923" s="150"/>
      <c r="I3923" s="155"/>
      <c r="J3923" s="151"/>
      <c r="M3923" s="151"/>
      <c r="O3923" s="152"/>
    </row>
    <row r="3925" spans="2:15">
      <c r="B3925" s="148"/>
      <c r="C3925" s="149"/>
      <c r="D3925" s="150"/>
      <c r="E3925" s="150"/>
      <c r="F3925" s="149"/>
      <c r="G3925" s="150"/>
      <c r="I3925" s="155"/>
      <c r="L3925" s="151"/>
      <c r="N3925" s="151"/>
      <c r="O3925" s="152"/>
    </row>
    <row r="3927" spans="2:15">
      <c r="B3927" s="148"/>
      <c r="C3927" s="149"/>
      <c r="D3927" s="150"/>
      <c r="E3927" s="150"/>
      <c r="F3927" s="149"/>
      <c r="G3927" s="150"/>
      <c r="I3927" s="155"/>
      <c r="L3927" s="151"/>
      <c r="N3927" s="151"/>
      <c r="O3927" s="152"/>
    </row>
    <row r="3929" spans="2:15">
      <c r="B3929" s="148"/>
      <c r="C3929" s="149"/>
      <c r="D3929" s="150"/>
      <c r="E3929" s="150"/>
      <c r="F3929" s="149"/>
      <c r="G3929" s="150"/>
      <c r="I3929" s="155"/>
      <c r="L3929" s="151"/>
      <c r="N3929" s="151"/>
      <c r="O3929" s="152"/>
    </row>
    <row r="3931" spans="2:15">
      <c r="B3931" s="148"/>
      <c r="C3931" s="149"/>
      <c r="D3931" s="150"/>
      <c r="E3931" s="150"/>
      <c r="F3931" s="149"/>
      <c r="G3931" s="150"/>
      <c r="I3931" s="155"/>
      <c r="L3931" s="151"/>
      <c r="N3931" s="151"/>
      <c r="O3931" s="152"/>
    </row>
    <row r="3933" spans="2:15">
      <c r="B3933" s="148"/>
      <c r="C3933" s="149"/>
      <c r="D3933" s="150"/>
      <c r="E3933" s="150"/>
      <c r="F3933" s="149"/>
      <c r="G3933" s="150"/>
      <c r="I3933" s="155"/>
      <c r="L3933" s="151"/>
      <c r="N3933" s="151"/>
      <c r="O3933" s="152"/>
    </row>
    <row r="3935" spans="2:15">
      <c r="B3935" s="148"/>
      <c r="C3935" s="149"/>
      <c r="D3935" s="150"/>
      <c r="E3935" s="150"/>
      <c r="F3935" s="149"/>
      <c r="G3935" s="150"/>
      <c r="I3935" s="155"/>
      <c r="L3935" s="151"/>
      <c r="N3935" s="151"/>
      <c r="O3935" s="152"/>
    </row>
    <row r="3937" spans="2:15">
      <c r="B3937" s="148"/>
      <c r="C3937" s="149"/>
      <c r="D3937" s="150"/>
      <c r="E3937" s="150"/>
      <c r="F3937" s="149"/>
      <c r="G3937" s="150"/>
      <c r="I3937" s="155"/>
      <c r="L3937" s="151"/>
      <c r="N3937" s="151"/>
      <c r="O3937" s="152"/>
    </row>
    <row r="3939" spans="2:15">
      <c r="B3939" s="148"/>
      <c r="C3939" s="149"/>
      <c r="D3939" s="150"/>
      <c r="E3939" s="150"/>
      <c r="F3939" s="149"/>
      <c r="G3939" s="150"/>
      <c r="I3939" s="155"/>
      <c r="J3939" s="151"/>
      <c r="M3939" s="151"/>
      <c r="O3939" s="152"/>
    </row>
    <row r="3941" spans="2:15">
      <c r="B3941" s="148"/>
      <c r="C3941" s="149"/>
      <c r="D3941" s="150"/>
      <c r="E3941" s="150"/>
      <c r="F3941" s="149"/>
      <c r="G3941" s="150"/>
      <c r="I3941" s="155"/>
      <c r="J3941" s="151"/>
      <c r="M3941" s="151"/>
      <c r="O3941" s="152"/>
    </row>
    <row r="3943" spans="2:15">
      <c r="B3943" s="148"/>
      <c r="C3943" s="149"/>
      <c r="D3943" s="150"/>
      <c r="E3943" s="150"/>
      <c r="F3943" s="149"/>
      <c r="G3943" s="150"/>
      <c r="I3943" s="155"/>
      <c r="J3943" s="151"/>
      <c r="M3943" s="151"/>
      <c r="O3943" s="152"/>
    </row>
    <row r="3945" spans="2:15">
      <c r="B3945" s="148"/>
      <c r="C3945" s="149"/>
      <c r="D3945" s="150"/>
      <c r="E3945" s="150"/>
      <c r="F3945" s="149"/>
      <c r="G3945" s="150"/>
      <c r="I3945" s="155"/>
      <c r="L3945" s="151"/>
      <c r="N3945" s="151"/>
      <c r="O3945" s="152"/>
    </row>
    <row r="3947" spans="2:15">
      <c r="B3947" s="148"/>
      <c r="C3947" s="149"/>
      <c r="D3947" s="150"/>
      <c r="E3947" s="150"/>
      <c r="F3947" s="149"/>
      <c r="G3947" s="150"/>
      <c r="I3947" s="155"/>
      <c r="L3947" s="151"/>
      <c r="N3947" s="151"/>
      <c r="O3947" s="152"/>
    </row>
    <row r="3949" spans="2:15">
      <c r="B3949" s="148"/>
      <c r="C3949" s="149"/>
      <c r="D3949" s="150"/>
      <c r="E3949" s="150"/>
      <c r="F3949" s="149"/>
      <c r="G3949" s="150"/>
      <c r="I3949" s="155"/>
      <c r="L3949" s="151"/>
      <c r="N3949" s="151"/>
      <c r="O3949" s="152"/>
    </row>
    <row r="3951" spans="2:15">
      <c r="B3951" s="148"/>
      <c r="C3951" s="149"/>
      <c r="D3951" s="150"/>
      <c r="E3951" s="150"/>
      <c r="F3951" s="149"/>
      <c r="G3951" s="150"/>
      <c r="I3951" s="155"/>
      <c r="L3951" s="151"/>
      <c r="N3951" s="151"/>
      <c r="O3951" s="152"/>
    </row>
    <row r="3953" spans="2:15">
      <c r="B3953" s="148"/>
      <c r="C3953" s="149"/>
      <c r="D3953" s="150"/>
      <c r="E3953" s="150"/>
      <c r="F3953" s="149"/>
      <c r="G3953" s="150"/>
      <c r="I3953" s="155"/>
      <c r="L3953" s="151"/>
      <c r="N3953" s="151"/>
      <c r="O3953" s="152"/>
    </row>
    <row r="3955" spans="2:15">
      <c r="B3955" s="148"/>
      <c r="C3955" s="149"/>
      <c r="D3955" s="150"/>
      <c r="E3955" s="150"/>
      <c r="F3955" s="149"/>
      <c r="G3955" s="150"/>
      <c r="I3955" s="155"/>
      <c r="L3955" s="151"/>
      <c r="N3955" s="151"/>
      <c r="O3955" s="152"/>
    </row>
    <row r="3957" spans="2:15">
      <c r="B3957" s="148"/>
      <c r="C3957" s="149"/>
      <c r="D3957" s="150"/>
      <c r="E3957" s="150"/>
      <c r="F3957" s="149"/>
      <c r="G3957" s="150"/>
      <c r="I3957" s="155"/>
      <c r="L3957" s="151"/>
      <c r="N3957" s="151"/>
      <c r="O3957" s="152"/>
    </row>
    <row r="3959" spans="2:15">
      <c r="B3959" s="148"/>
      <c r="C3959" s="149"/>
      <c r="D3959" s="150"/>
      <c r="E3959" s="150"/>
      <c r="F3959" s="149"/>
      <c r="G3959" s="150"/>
      <c r="I3959" s="155"/>
      <c r="L3959" s="151"/>
      <c r="N3959" s="151"/>
      <c r="O3959" s="152"/>
    </row>
    <row r="3961" spans="2:15">
      <c r="B3961" s="148"/>
      <c r="C3961" s="149"/>
      <c r="D3961" s="150"/>
      <c r="E3961" s="150"/>
      <c r="F3961" s="149"/>
      <c r="G3961" s="150"/>
      <c r="I3961" s="155"/>
      <c r="L3961" s="151"/>
      <c r="N3961" s="151"/>
      <c r="O3961" s="152"/>
    </row>
    <row r="3963" spans="2:15">
      <c r="B3963" s="148"/>
      <c r="C3963" s="149"/>
      <c r="D3963" s="150"/>
      <c r="E3963" s="150"/>
      <c r="F3963" s="149"/>
      <c r="G3963" s="150"/>
      <c r="I3963" s="155"/>
      <c r="L3963" s="151"/>
      <c r="N3963" s="151"/>
      <c r="O3963" s="152"/>
    </row>
    <row r="3965" spans="2:15">
      <c r="B3965" s="148"/>
      <c r="C3965" s="149"/>
      <c r="D3965" s="150"/>
      <c r="E3965" s="150"/>
      <c r="F3965" s="149"/>
      <c r="G3965" s="150"/>
      <c r="I3965" s="155"/>
      <c r="L3965" s="151"/>
      <c r="N3965" s="151"/>
      <c r="O3965" s="152"/>
    </row>
    <row r="3967" spans="2:15">
      <c r="B3967" s="148"/>
      <c r="C3967" s="149"/>
      <c r="D3967" s="150"/>
      <c r="E3967" s="150"/>
      <c r="F3967" s="149"/>
      <c r="G3967" s="150"/>
      <c r="I3967" s="155"/>
      <c r="L3967" s="151"/>
      <c r="N3967" s="151"/>
      <c r="O3967" s="152"/>
    </row>
    <row r="3969" spans="2:15">
      <c r="B3969" s="148"/>
      <c r="C3969" s="149"/>
      <c r="D3969" s="150"/>
      <c r="E3969" s="150"/>
      <c r="F3969" s="149"/>
      <c r="G3969" s="150"/>
      <c r="I3969" s="155"/>
      <c r="L3969" s="151"/>
      <c r="N3969" s="151"/>
      <c r="O3969" s="152"/>
    </row>
    <row r="3971" spans="2:15">
      <c r="B3971" s="148"/>
      <c r="C3971" s="149"/>
      <c r="D3971" s="150"/>
      <c r="E3971" s="150"/>
      <c r="F3971" s="149"/>
      <c r="G3971" s="150"/>
      <c r="I3971" s="155"/>
      <c r="L3971" s="151"/>
      <c r="N3971" s="151"/>
      <c r="O3971" s="152"/>
    </row>
    <row r="3973" spans="2:15">
      <c r="B3973" s="148"/>
      <c r="C3973" s="149"/>
      <c r="D3973" s="150"/>
      <c r="E3973" s="150"/>
      <c r="F3973" s="149"/>
      <c r="G3973" s="150"/>
      <c r="I3973" s="155"/>
      <c r="L3973" s="151"/>
      <c r="N3973" s="151"/>
      <c r="O3973" s="152"/>
    </row>
    <row r="3975" spans="2:15">
      <c r="B3975" s="148"/>
      <c r="C3975" s="149"/>
      <c r="D3975" s="150"/>
      <c r="E3975" s="150"/>
      <c r="F3975" s="149"/>
      <c r="G3975" s="150"/>
      <c r="I3975" s="155"/>
      <c r="L3975" s="151"/>
      <c r="N3975" s="151"/>
      <c r="O3975" s="152"/>
    </row>
    <row r="3977" spans="2:15">
      <c r="B3977" s="148"/>
      <c r="C3977" s="149"/>
      <c r="D3977" s="150"/>
      <c r="E3977" s="150"/>
      <c r="F3977" s="149"/>
      <c r="G3977" s="150"/>
      <c r="I3977" s="155"/>
      <c r="J3977" s="151"/>
      <c r="M3977" s="151"/>
      <c r="O3977" s="152"/>
    </row>
    <row r="3979" spans="2:15">
      <c r="B3979" s="148"/>
      <c r="C3979" s="149"/>
      <c r="D3979" s="150"/>
      <c r="E3979" s="150"/>
      <c r="F3979" s="149"/>
      <c r="G3979" s="150"/>
      <c r="I3979" s="155"/>
      <c r="L3979" s="151"/>
      <c r="N3979" s="151"/>
      <c r="O3979" s="152"/>
    </row>
    <row r="3981" spans="2:15">
      <c r="B3981" s="148"/>
      <c r="C3981" s="149"/>
      <c r="D3981" s="150"/>
      <c r="E3981" s="150"/>
      <c r="F3981" s="149"/>
      <c r="G3981" s="150"/>
      <c r="I3981" s="155"/>
      <c r="L3981" s="151"/>
      <c r="N3981" s="151"/>
      <c r="O3981" s="152"/>
    </row>
    <row r="3983" spans="2:15">
      <c r="B3983" s="148"/>
      <c r="C3983" s="149"/>
      <c r="D3983" s="150"/>
      <c r="E3983" s="150"/>
      <c r="F3983" s="149"/>
      <c r="G3983" s="150"/>
      <c r="I3983" s="155"/>
      <c r="J3983" s="151"/>
      <c r="M3983" s="151"/>
      <c r="O3983" s="152"/>
    </row>
    <row r="3985" spans="2:15">
      <c r="B3985" s="148"/>
      <c r="C3985" s="149"/>
      <c r="D3985" s="150"/>
      <c r="E3985" s="150"/>
      <c r="F3985" s="149"/>
      <c r="G3985" s="150"/>
      <c r="I3985" s="155"/>
      <c r="L3985" s="151"/>
      <c r="N3985" s="151"/>
      <c r="O3985" s="152"/>
    </row>
    <row r="3987" spans="2:15">
      <c r="B3987" s="148"/>
      <c r="C3987" s="149"/>
      <c r="D3987" s="150"/>
      <c r="E3987" s="150"/>
      <c r="F3987" s="149"/>
      <c r="G3987" s="150"/>
      <c r="I3987" s="155"/>
      <c r="L3987" s="151"/>
      <c r="N3987" s="151"/>
      <c r="O3987" s="152"/>
    </row>
    <row r="3989" spans="2:15">
      <c r="B3989" s="148"/>
      <c r="C3989" s="149"/>
      <c r="D3989" s="150"/>
      <c r="E3989" s="150"/>
      <c r="F3989" s="149"/>
      <c r="G3989" s="150"/>
      <c r="I3989" s="155"/>
      <c r="L3989" s="151"/>
      <c r="N3989" s="151"/>
      <c r="O3989" s="152"/>
    </row>
    <row r="3991" spans="2:15">
      <c r="B3991" s="148"/>
      <c r="C3991" s="149"/>
      <c r="D3991" s="150"/>
      <c r="E3991" s="150"/>
      <c r="F3991" s="149"/>
      <c r="G3991" s="150"/>
      <c r="I3991" s="155"/>
      <c r="L3991" s="151"/>
      <c r="N3991" s="151"/>
      <c r="O3991" s="152"/>
    </row>
    <row r="3993" spans="2:15">
      <c r="B3993" s="148"/>
      <c r="C3993" s="149"/>
      <c r="D3993" s="150"/>
      <c r="E3993" s="150"/>
      <c r="F3993" s="149"/>
      <c r="G3993" s="150"/>
      <c r="I3993" s="155"/>
      <c r="L3993" s="151"/>
      <c r="N3993" s="151"/>
      <c r="O3993" s="152"/>
    </row>
    <row r="3995" spans="2:15">
      <c r="B3995" s="148"/>
      <c r="C3995" s="149"/>
      <c r="D3995" s="150"/>
      <c r="E3995" s="150"/>
      <c r="F3995" s="149"/>
      <c r="G3995" s="150"/>
      <c r="I3995" s="155"/>
      <c r="L3995" s="151"/>
      <c r="N3995" s="151"/>
      <c r="O3995" s="152"/>
    </row>
    <row r="3997" spans="2:15">
      <c r="B3997" s="148"/>
      <c r="C3997" s="149"/>
      <c r="D3997" s="150"/>
      <c r="E3997" s="150"/>
      <c r="F3997" s="149"/>
      <c r="G3997" s="150"/>
      <c r="I3997" s="155"/>
      <c r="L3997" s="151"/>
      <c r="N3997" s="151"/>
      <c r="O3997" s="152"/>
    </row>
    <row r="3999" spans="2:15">
      <c r="B3999" s="148"/>
      <c r="C3999" s="149"/>
      <c r="D3999" s="150"/>
      <c r="E3999" s="150"/>
      <c r="F3999" s="149"/>
      <c r="G3999" s="150"/>
      <c r="I3999" s="155"/>
      <c r="L3999" s="151"/>
      <c r="N3999" s="151"/>
      <c r="O3999" s="152"/>
    </row>
    <row r="4001" spans="2:15">
      <c r="B4001" s="148"/>
      <c r="C4001" s="149"/>
      <c r="D4001" s="150"/>
      <c r="E4001" s="150"/>
      <c r="F4001" s="149"/>
      <c r="G4001" s="150"/>
      <c r="I4001" s="155"/>
      <c r="L4001" s="151"/>
      <c r="N4001" s="151"/>
      <c r="O4001" s="152"/>
    </row>
    <row r="4003" spans="2:15">
      <c r="B4003" s="148"/>
      <c r="C4003" s="149"/>
      <c r="D4003" s="150"/>
      <c r="E4003" s="150"/>
      <c r="F4003" s="149"/>
      <c r="G4003" s="150"/>
      <c r="I4003" s="155"/>
      <c r="L4003" s="151"/>
      <c r="N4003" s="151"/>
      <c r="O4003" s="152"/>
    </row>
    <row r="4005" spans="2:15">
      <c r="B4005" s="148"/>
      <c r="C4005" s="149"/>
      <c r="D4005" s="150"/>
      <c r="E4005" s="150"/>
      <c r="F4005" s="149"/>
      <c r="G4005" s="150"/>
      <c r="I4005" s="155"/>
      <c r="L4005" s="151"/>
      <c r="N4005" s="151"/>
      <c r="O4005" s="152"/>
    </row>
    <row r="4007" spans="2:15">
      <c r="B4007" s="148"/>
      <c r="C4007" s="149"/>
      <c r="D4007" s="150"/>
      <c r="E4007" s="150"/>
      <c r="F4007" s="149"/>
      <c r="G4007" s="150"/>
      <c r="I4007" s="155"/>
      <c r="L4007" s="151"/>
      <c r="N4007" s="151"/>
      <c r="O4007" s="152"/>
    </row>
    <row r="4009" spans="2:15">
      <c r="B4009" s="148"/>
      <c r="C4009" s="149"/>
      <c r="D4009" s="150"/>
      <c r="E4009" s="150"/>
      <c r="F4009" s="149"/>
      <c r="G4009" s="150"/>
      <c r="I4009" s="155"/>
      <c r="L4009" s="151"/>
      <c r="N4009" s="151"/>
      <c r="O4009" s="152"/>
    </row>
    <row r="4011" spans="2:15">
      <c r="B4011" s="148"/>
      <c r="C4011" s="149"/>
      <c r="D4011" s="150"/>
      <c r="E4011" s="150"/>
      <c r="F4011" s="149"/>
      <c r="G4011" s="150"/>
      <c r="I4011" s="155"/>
      <c r="L4011" s="151"/>
      <c r="N4011" s="151"/>
      <c r="O4011" s="152"/>
    </row>
    <row r="4013" spans="2:15">
      <c r="B4013" s="148"/>
      <c r="C4013" s="149"/>
      <c r="D4013" s="150"/>
      <c r="E4013" s="150"/>
      <c r="F4013" s="149"/>
      <c r="G4013" s="150"/>
      <c r="I4013" s="155"/>
      <c r="L4013" s="151"/>
      <c r="N4013" s="151"/>
      <c r="O4013" s="152"/>
    </row>
    <row r="4015" spans="2:15">
      <c r="B4015" s="148"/>
      <c r="C4015" s="149"/>
      <c r="D4015" s="150"/>
      <c r="E4015" s="150"/>
      <c r="F4015" s="149"/>
      <c r="G4015" s="150"/>
      <c r="I4015" s="155"/>
      <c r="J4015" s="151"/>
      <c r="M4015" s="151"/>
      <c r="O4015" s="152"/>
    </row>
    <row r="4017" spans="2:15">
      <c r="B4017" s="148"/>
      <c r="C4017" s="149"/>
      <c r="D4017" s="150"/>
      <c r="E4017" s="150"/>
      <c r="F4017" s="149"/>
      <c r="G4017" s="150"/>
      <c r="I4017" s="155"/>
      <c r="L4017" s="151"/>
      <c r="N4017" s="151"/>
      <c r="O4017" s="152"/>
    </row>
    <row r="4019" spans="2:15">
      <c r="B4019" s="148"/>
      <c r="C4019" s="149"/>
      <c r="D4019" s="150"/>
      <c r="E4019" s="150"/>
      <c r="F4019" s="149"/>
      <c r="G4019" s="150"/>
      <c r="I4019" s="155"/>
      <c r="L4019" s="151"/>
      <c r="N4019" s="151"/>
      <c r="O4019" s="152"/>
    </row>
    <row r="4021" spans="2:15">
      <c r="B4021" s="148"/>
      <c r="C4021" s="149"/>
      <c r="D4021" s="150"/>
      <c r="E4021" s="150"/>
      <c r="F4021" s="149"/>
      <c r="G4021" s="150"/>
      <c r="I4021" s="155"/>
      <c r="L4021" s="151"/>
      <c r="N4021" s="151"/>
      <c r="O4021" s="152"/>
    </row>
    <row r="4023" spans="2:15">
      <c r="B4023" s="148"/>
      <c r="C4023" s="149"/>
      <c r="D4023" s="150"/>
      <c r="E4023" s="150"/>
      <c r="F4023" s="149"/>
      <c r="G4023" s="150"/>
      <c r="I4023" s="155"/>
      <c r="J4023" s="151"/>
      <c r="M4023" s="151"/>
      <c r="O4023" s="152"/>
    </row>
    <row r="4025" spans="2:15">
      <c r="B4025" s="148"/>
      <c r="C4025" s="149"/>
      <c r="D4025" s="150"/>
      <c r="E4025" s="150"/>
      <c r="F4025" s="149"/>
      <c r="G4025" s="150"/>
      <c r="I4025" s="155"/>
      <c r="J4025" s="151"/>
      <c r="M4025" s="151"/>
      <c r="O4025" s="152"/>
    </row>
    <row r="4027" spans="2:15">
      <c r="B4027" s="148"/>
      <c r="C4027" s="149"/>
      <c r="D4027" s="150"/>
      <c r="E4027" s="150"/>
      <c r="F4027" s="149"/>
      <c r="G4027" s="150"/>
      <c r="I4027" s="155"/>
      <c r="L4027" s="151"/>
      <c r="N4027" s="151"/>
      <c r="O4027" s="152"/>
    </row>
    <row r="4029" spans="2:15">
      <c r="B4029" s="148"/>
      <c r="C4029" s="149"/>
      <c r="D4029" s="150"/>
      <c r="E4029" s="150"/>
      <c r="F4029" s="149"/>
      <c r="G4029" s="150"/>
      <c r="I4029" s="155"/>
      <c r="L4029" s="151"/>
      <c r="N4029" s="151"/>
      <c r="O4029" s="152"/>
    </row>
    <row r="4031" spans="2:15">
      <c r="B4031" s="148"/>
      <c r="C4031" s="149"/>
      <c r="D4031" s="150"/>
      <c r="E4031" s="150"/>
      <c r="F4031" s="149"/>
      <c r="G4031" s="150"/>
      <c r="I4031" s="155"/>
      <c r="L4031" s="151"/>
      <c r="N4031" s="151"/>
      <c r="O4031" s="152"/>
    </row>
    <row r="4033" spans="2:15">
      <c r="B4033" s="148"/>
      <c r="C4033" s="149"/>
      <c r="D4033" s="150"/>
      <c r="E4033" s="150"/>
      <c r="F4033" s="149"/>
      <c r="G4033" s="150"/>
      <c r="I4033" s="155"/>
      <c r="L4033" s="151"/>
      <c r="N4033" s="151"/>
      <c r="O4033" s="152"/>
    </row>
    <row r="4035" spans="2:15">
      <c r="B4035" s="148"/>
      <c r="C4035" s="149"/>
      <c r="D4035" s="150"/>
      <c r="E4035" s="150"/>
      <c r="F4035" s="149"/>
      <c r="G4035" s="150"/>
      <c r="I4035" s="155"/>
      <c r="L4035" s="151"/>
      <c r="N4035" s="151"/>
      <c r="O4035" s="152"/>
    </row>
    <row r="4037" spans="2:15">
      <c r="B4037" s="148"/>
      <c r="C4037" s="149"/>
      <c r="D4037" s="150"/>
      <c r="E4037" s="150"/>
      <c r="F4037" s="149"/>
      <c r="G4037" s="150"/>
      <c r="I4037" s="155"/>
      <c r="L4037" s="151"/>
      <c r="N4037" s="151"/>
      <c r="O4037" s="152"/>
    </row>
    <row r="4039" spans="2:15">
      <c r="B4039" s="148"/>
      <c r="C4039" s="149"/>
      <c r="D4039" s="150"/>
      <c r="E4039" s="150"/>
      <c r="F4039" s="149"/>
      <c r="G4039" s="150"/>
      <c r="I4039" s="155"/>
      <c r="L4039" s="151"/>
      <c r="N4039" s="151"/>
      <c r="O4039" s="152"/>
    </row>
    <row r="4041" spans="2:15">
      <c r="B4041" s="148"/>
      <c r="C4041" s="149"/>
      <c r="D4041" s="150"/>
      <c r="E4041" s="150"/>
      <c r="F4041" s="149"/>
      <c r="G4041" s="150"/>
      <c r="I4041" s="155"/>
      <c r="L4041" s="151"/>
      <c r="N4041" s="151"/>
      <c r="O4041" s="152"/>
    </row>
    <row r="4043" spans="2:15">
      <c r="B4043" s="148"/>
      <c r="C4043" s="149"/>
      <c r="D4043" s="150"/>
      <c r="E4043" s="150"/>
      <c r="F4043" s="149"/>
      <c r="G4043" s="150"/>
      <c r="I4043" s="155"/>
      <c r="L4043" s="151"/>
      <c r="N4043" s="151"/>
      <c r="O4043" s="152"/>
    </row>
    <row r="4045" spans="2:15">
      <c r="B4045" s="148"/>
      <c r="C4045" s="149"/>
      <c r="D4045" s="150"/>
      <c r="E4045" s="150"/>
      <c r="F4045" s="149"/>
      <c r="G4045" s="150"/>
      <c r="I4045" s="155"/>
      <c r="J4045" s="151"/>
      <c r="M4045" s="151"/>
      <c r="O4045" s="152"/>
    </row>
    <row r="4047" spans="2:15">
      <c r="B4047" s="148"/>
      <c r="C4047" s="149"/>
      <c r="D4047" s="150"/>
      <c r="E4047" s="150"/>
      <c r="F4047" s="149"/>
      <c r="G4047" s="150"/>
      <c r="I4047" s="155"/>
      <c r="L4047" s="151"/>
      <c r="N4047" s="151"/>
      <c r="O4047" s="152"/>
    </row>
    <row r="4049" spans="2:15">
      <c r="B4049" s="148"/>
      <c r="C4049" s="149"/>
      <c r="D4049" s="150"/>
      <c r="E4049" s="150"/>
      <c r="F4049" s="149"/>
      <c r="G4049" s="150"/>
      <c r="I4049" s="155"/>
      <c r="L4049" s="151"/>
      <c r="N4049" s="151"/>
      <c r="O4049" s="152"/>
    </row>
    <row r="4051" spans="2:15">
      <c r="B4051" s="148"/>
      <c r="C4051" s="149"/>
      <c r="D4051" s="150"/>
      <c r="E4051" s="150"/>
      <c r="F4051" s="149"/>
      <c r="G4051" s="150"/>
      <c r="I4051" s="155"/>
      <c r="L4051" s="151"/>
      <c r="N4051" s="151"/>
      <c r="O4051" s="152"/>
    </row>
    <row r="4053" spans="2:15">
      <c r="B4053" s="148"/>
      <c r="C4053" s="149"/>
      <c r="D4053" s="150"/>
      <c r="E4053" s="150"/>
      <c r="F4053" s="149"/>
      <c r="G4053" s="150"/>
      <c r="I4053" s="155"/>
      <c r="L4053" s="151"/>
      <c r="N4053" s="151"/>
      <c r="O4053" s="152"/>
    </row>
    <row r="4055" spans="2:15">
      <c r="B4055" s="148"/>
      <c r="C4055" s="149"/>
      <c r="D4055" s="150"/>
      <c r="E4055" s="150"/>
      <c r="F4055" s="149"/>
      <c r="G4055" s="150"/>
      <c r="I4055" s="155"/>
      <c r="L4055" s="151"/>
      <c r="N4055" s="151"/>
      <c r="O4055" s="152"/>
    </row>
    <row r="4057" spans="2:15">
      <c r="B4057" s="148"/>
      <c r="C4057" s="149"/>
      <c r="D4057" s="150"/>
      <c r="E4057" s="150"/>
      <c r="F4057" s="149"/>
      <c r="G4057" s="150"/>
      <c r="I4057" s="155"/>
      <c r="L4057" s="151"/>
      <c r="N4057" s="151"/>
      <c r="O4057" s="152"/>
    </row>
    <row r="4059" spans="2:15">
      <c r="B4059" s="148"/>
      <c r="C4059" s="149"/>
      <c r="D4059" s="150"/>
      <c r="E4059" s="150"/>
      <c r="F4059" s="149"/>
      <c r="G4059" s="150"/>
      <c r="I4059" s="155"/>
      <c r="L4059" s="151"/>
      <c r="N4059" s="151"/>
      <c r="O4059" s="152"/>
    </row>
    <row r="4061" spans="2:15">
      <c r="B4061" s="148"/>
      <c r="C4061" s="149"/>
      <c r="D4061" s="150"/>
      <c r="E4061" s="150"/>
      <c r="F4061" s="149"/>
      <c r="G4061" s="150"/>
      <c r="I4061" s="155"/>
      <c r="L4061" s="151"/>
      <c r="N4061" s="151"/>
      <c r="O4061" s="152"/>
    </row>
    <row r="4063" spans="2:15">
      <c r="B4063" s="148"/>
      <c r="C4063" s="149"/>
      <c r="D4063" s="150"/>
      <c r="E4063" s="150"/>
      <c r="F4063" s="149"/>
      <c r="G4063" s="150"/>
      <c r="I4063" s="155"/>
      <c r="L4063" s="151"/>
      <c r="N4063" s="151"/>
      <c r="O4063" s="152"/>
    </row>
    <row r="4065" spans="2:15">
      <c r="B4065" s="148"/>
      <c r="C4065" s="149"/>
      <c r="D4065" s="150"/>
      <c r="E4065" s="150"/>
      <c r="F4065" s="149"/>
      <c r="G4065" s="150"/>
      <c r="I4065" s="155"/>
      <c r="L4065" s="151"/>
      <c r="N4065" s="151"/>
      <c r="O4065" s="152"/>
    </row>
    <row r="4067" spans="2:15">
      <c r="B4067" s="148"/>
      <c r="C4067" s="149"/>
      <c r="D4067" s="150"/>
      <c r="E4067" s="150"/>
      <c r="F4067" s="149"/>
      <c r="G4067" s="150"/>
      <c r="I4067" s="155"/>
      <c r="L4067" s="151"/>
      <c r="N4067" s="151"/>
      <c r="O4067" s="152"/>
    </row>
    <row r="4069" spans="2:15">
      <c r="B4069" s="148"/>
      <c r="C4069" s="149"/>
      <c r="D4069" s="150"/>
      <c r="E4069" s="150"/>
      <c r="F4069" s="149"/>
      <c r="G4069" s="150"/>
      <c r="I4069" s="155"/>
      <c r="L4069" s="151"/>
      <c r="N4069" s="151"/>
      <c r="O4069" s="152"/>
    </row>
    <row r="4071" spans="2:15">
      <c r="B4071" s="148"/>
      <c r="C4071" s="149"/>
      <c r="D4071" s="150"/>
      <c r="E4071" s="150"/>
      <c r="F4071" s="149"/>
      <c r="G4071" s="150"/>
      <c r="I4071" s="155"/>
      <c r="L4071" s="151"/>
      <c r="N4071" s="151"/>
      <c r="O4071" s="152"/>
    </row>
    <row r="4073" spans="2:15">
      <c r="B4073" s="148"/>
      <c r="C4073" s="149"/>
      <c r="D4073" s="150"/>
      <c r="E4073" s="150"/>
      <c r="F4073" s="149"/>
      <c r="G4073" s="150"/>
      <c r="I4073" s="155"/>
      <c r="L4073" s="151"/>
      <c r="N4073" s="151"/>
      <c r="O4073" s="152"/>
    </row>
    <row r="4075" spans="2:15">
      <c r="B4075" s="148"/>
      <c r="C4075" s="149"/>
      <c r="D4075" s="150"/>
      <c r="E4075" s="150"/>
      <c r="F4075" s="149"/>
      <c r="G4075" s="150"/>
      <c r="I4075" s="155"/>
      <c r="L4075" s="151"/>
      <c r="N4075" s="151"/>
      <c r="O4075" s="152"/>
    </row>
    <row r="4077" spans="2:15">
      <c r="B4077" s="148"/>
      <c r="C4077" s="149"/>
      <c r="D4077" s="150"/>
      <c r="E4077" s="150"/>
      <c r="F4077" s="149"/>
      <c r="G4077" s="150"/>
      <c r="I4077" s="155"/>
      <c r="L4077" s="151"/>
      <c r="N4077" s="151"/>
      <c r="O4077" s="152"/>
    </row>
    <row r="4079" spans="2:15">
      <c r="B4079" s="148"/>
      <c r="C4079" s="149"/>
      <c r="D4079" s="150"/>
      <c r="E4079" s="150"/>
      <c r="F4079" s="149"/>
      <c r="G4079" s="150"/>
      <c r="I4079" s="155"/>
      <c r="J4079" s="151"/>
      <c r="M4079" s="151"/>
      <c r="O4079" s="152"/>
    </row>
    <row r="4081" spans="2:15">
      <c r="B4081" s="148"/>
      <c r="C4081" s="149"/>
      <c r="D4081" s="150"/>
      <c r="E4081" s="150"/>
      <c r="F4081" s="149"/>
      <c r="G4081" s="150"/>
      <c r="I4081" s="155"/>
      <c r="L4081" s="151"/>
      <c r="N4081" s="151"/>
      <c r="O4081" s="152"/>
    </row>
    <row r="4083" spans="2:15">
      <c r="B4083" s="148"/>
      <c r="C4083" s="149"/>
      <c r="D4083" s="150"/>
      <c r="E4083" s="150"/>
      <c r="F4083" s="149"/>
      <c r="G4083" s="150"/>
      <c r="I4083" s="155"/>
      <c r="J4083" s="151"/>
      <c r="M4083" s="151"/>
      <c r="O4083" s="152"/>
    </row>
    <row r="4085" spans="2:15">
      <c r="B4085" s="148"/>
      <c r="C4085" s="149"/>
      <c r="D4085" s="150"/>
      <c r="E4085" s="150"/>
      <c r="F4085" s="149"/>
      <c r="G4085" s="150"/>
      <c r="I4085" s="155"/>
      <c r="L4085" s="151"/>
      <c r="N4085" s="151"/>
      <c r="O4085" s="152"/>
    </row>
    <row r="4087" spans="2:15">
      <c r="B4087" s="148"/>
      <c r="C4087" s="149"/>
      <c r="D4087" s="150"/>
      <c r="E4087" s="150"/>
      <c r="F4087" s="149"/>
      <c r="G4087" s="150"/>
      <c r="I4087" s="155"/>
      <c r="L4087" s="151"/>
      <c r="N4087" s="151"/>
      <c r="O4087" s="152"/>
    </row>
    <row r="4089" spans="2:15">
      <c r="B4089" s="148"/>
      <c r="C4089" s="149"/>
      <c r="D4089" s="150"/>
      <c r="E4089" s="150"/>
      <c r="F4089" s="149"/>
      <c r="G4089" s="150"/>
      <c r="I4089" s="155"/>
      <c r="J4089" s="151"/>
      <c r="M4089" s="151"/>
      <c r="O4089" s="152"/>
    </row>
    <row r="4091" spans="2:15">
      <c r="B4091" s="148"/>
      <c r="C4091" s="149"/>
      <c r="D4091" s="150"/>
      <c r="E4091" s="150"/>
      <c r="F4091" s="149"/>
      <c r="G4091" s="150"/>
      <c r="I4091" s="155"/>
      <c r="L4091" s="151"/>
      <c r="N4091" s="151"/>
      <c r="O4091" s="152"/>
    </row>
    <row r="4093" spans="2:15">
      <c r="B4093" s="148"/>
      <c r="C4093" s="149"/>
      <c r="D4093" s="150"/>
      <c r="E4093" s="150"/>
      <c r="F4093" s="149"/>
      <c r="G4093" s="150"/>
      <c r="I4093" s="155"/>
      <c r="L4093" s="151"/>
      <c r="N4093" s="151"/>
      <c r="O4093" s="152"/>
    </row>
    <row r="4095" spans="2:15">
      <c r="B4095" s="148"/>
      <c r="C4095" s="149"/>
      <c r="D4095" s="150"/>
      <c r="E4095" s="150"/>
      <c r="F4095" s="149"/>
      <c r="G4095" s="150"/>
      <c r="I4095" s="155"/>
      <c r="L4095" s="151"/>
      <c r="N4095" s="151"/>
      <c r="O4095" s="152"/>
    </row>
    <row r="4097" spans="2:15">
      <c r="B4097" s="148"/>
      <c r="C4097" s="149"/>
      <c r="D4097" s="150"/>
      <c r="E4097" s="150"/>
      <c r="F4097" s="149"/>
      <c r="G4097" s="150"/>
      <c r="I4097" s="155"/>
      <c r="L4097" s="151"/>
      <c r="N4097" s="151"/>
      <c r="O4097" s="152"/>
    </row>
    <row r="4099" spans="2:15">
      <c r="B4099" s="148"/>
      <c r="C4099" s="149"/>
      <c r="D4099" s="150"/>
      <c r="E4099" s="150"/>
      <c r="F4099" s="149"/>
      <c r="G4099" s="150"/>
      <c r="I4099" s="155"/>
      <c r="L4099" s="151"/>
      <c r="N4099" s="151"/>
      <c r="O4099" s="152"/>
    </row>
    <row r="4101" spans="2:15">
      <c r="B4101" s="148"/>
      <c r="C4101" s="149"/>
      <c r="D4101" s="150"/>
      <c r="E4101" s="150"/>
      <c r="F4101" s="149"/>
      <c r="G4101" s="150"/>
      <c r="I4101" s="155"/>
      <c r="L4101" s="151"/>
      <c r="N4101" s="151"/>
      <c r="O4101" s="152"/>
    </row>
    <row r="4103" spans="2:15">
      <c r="B4103" s="148"/>
      <c r="C4103" s="149"/>
      <c r="D4103" s="150"/>
      <c r="E4103" s="150"/>
      <c r="F4103" s="149"/>
      <c r="G4103" s="150"/>
      <c r="I4103" s="155"/>
      <c r="L4103" s="151"/>
      <c r="N4103" s="151"/>
      <c r="O4103" s="152"/>
    </row>
    <row r="4105" spans="2:15">
      <c r="B4105" s="148"/>
      <c r="C4105" s="149"/>
      <c r="D4105" s="150"/>
      <c r="E4105" s="150"/>
      <c r="F4105" s="149"/>
      <c r="G4105" s="150"/>
      <c r="I4105" s="155"/>
      <c r="L4105" s="151"/>
      <c r="N4105" s="151"/>
      <c r="O4105" s="152"/>
    </row>
    <row r="4107" spans="2:15">
      <c r="B4107" s="148"/>
      <c r="C4107" s="149"/>
      <c r="D4107" s="150"/>
      <c r="E4107" s="150"/>
      <c r="F4107" s="149"/>
      <c r="G4107" s="150"/>
      <c r="I4107" s="155"/>
      <c r="L4107" s="151"/>
      <c r="N4107" s="151"/>
      <c r="O4107" s="152"/>
    </row>
    <row r="4109" spans="2:15">
      <c r="B4109" s="148"/>
      <c r="C4109" s="149"/>
      <c r="D4109" s="150"/>
      <c r="E4109" s="150"/>
      <c r="F4109" s="149"/>
      <c r="G4109" s="150"/>
      <c r="I4109" s="155"/>
      <c r="L4109" s="151"/>
      <c r="N4109" s="151"/>
      <c r="O4109" s="152"/>
    </row>
    <row r="4111" spans="2:15">
      <c r="B4111" s="148"/>
      <c r="C4111" s="149"/>
      <c r="D4111" s="150"/>
      <c r="E4111" s="150"/>
      <c r="F4111" s="149"/>
      <c r="G4111" s="150"/>
      <c r="I4111" s="155"/>
      <c r="L4111" s="151"/>
      <c r="N4111" s="151"/>
      <c r="O4111" s="152"/>
    </row>
    <row r="4113" spans="2:15">
      <c r="B4113" s="148"/>
      <c r="C4113" s="149"/>
      <c r="D4113" s="150"/>
      <c r="E4113" s="150"/>
      <c r="F4113" s="149"/>
      <c r="G4113" s="150"/>
      <c r="I4113" s="155"/>
      <c r="L4113" s="151"/>
      <c r="N4113" s="151"/>
      <c r="O4113" s="152"/>
    </row>
    <row r="4115" spans="2:15">
      <c r="B4115" s="148"/>
      <c r="C4115" s="149"/>
      <c r="D4115" s="150"/>
      <c r="E4115" s="150"/>
      <c r="F4115" s="149"/>
      <c r="G4115" s="150"/>
      <c r="I4115" s="155"/>
      <c r="L4115" s="151"/>
      <c r="N4115" s="151"/>
      <c r="O4115" s="152"/>
    </row>
    <row r="4117" spans="2:15">
      <c r="B4117" s="148"/>
      <c r="C4117" s="149"/>
      <c r="D4117" s="150"/>
      <c r="E4117" s="150"/>
      <c r="F4117" s="149"/>
      <c r="G4117" s="150"/>
      <c r="I4117" s="155"/>
      <c r="L4117" s="151"/>
      <c r="N4117" s="151"/>
      <c r="O4117" s="152"/>
    </row>
    <row r="4119" spans="2:15">
      <c r="B4119" s="148"/>
      <c r="C4119" s="149"/>
      <c r="D4119" s="150"/>
      <c r="E4119" s="150"/>
      <c r="F4119" s="149"/>
      <c r="G4119" s="150"/>
      <c r="I4119" s="155"/>
      <c r="L4119" s="151"/>
      <c r="N4119" s="151"/>
      <c r="O4119" s="152"/>
    </row>
    <row r="4121" spans="2:15">
      <c r="B4121" s="148"/>
      <c r="C4121" s="149"/>
      <c r="D4121" s="150"/>
      <c r="E4121" s="150"/>
      <c r="F4121" s="149"/>
      <c r="G4121" s="150"/>
      <c r="I4121" s="155"/>
      <c r="L4121" s="151"/>
      <c r="N4121" s="151"/>
      <c r="O4121" s="152"/>
    </row>
    <row r="4123" spans="2:15">
      <c r="B4123" s="148"/>
      <c r="C4123" s="149"/>
      <c r="D4123" s="150"/>
      <c r="E4123" s="150"/>
      <c r="F4123" s="149"/>
      <c r="G4123" s="150"/>
      <c r="I4123" s="155"/>
      <c r="J4123" s="151"/>
      <c r="M4123" s="151"/>
      <c r="O4123" s="152"/>
    </row>
    <row r="4125" spans="2:15">
      <c r="B4125" s="148"/>
      <c r="C4125" s="149"/>
      <c r="D4125" s="150"/>
      <c r="E4125" s="150"/>
      <c r="F4125" s="149"/>
      <c r="G4125" s="150"/>
      <c r="I4125" s="155"/>
      <c r="L4125" s="151"/>
      <c r="N4125" s="151"/>
      <c r="O4125" s="152"/>
    </row>
    <row r="4127" spans="2:15">
      <c r="B4127" s="148"/>
      <c r="C4127" s="149"/>
      <c r="D4127" s="150"/>
      <c r="E4127" s="150"/>
      <c r="F4127" s="149"/>
      <c r="G4127" s="150"/>
      <c r="I4127" s="155"/>
      <c r="L4127" s="151"/>
      <c r="N4127" s="151"/>
      <c r="O4127" s="152"/>
    </row>
    <row r="4129" spans="2:15">
      <c r="B4129" s="148"/>
      <c r="C4129" s="149"/>
      <c r="D4129" s="150"/>
      <c r="E4129" s="150"/>
      <c r="F4129" s="149"/>
      <c r="G4129" s="150"/>
      <c r="I4129" s="155"/>
      <c r="L4129" s="151"/>
      <c r="N4129" s="151"/>
      <c r="O4129" s="152"/>
    </row>
    <row r="4131" spans="2:15">
      <c r="B4131" s="148"/>
      <c r="C4131" s="149"/>
      <c r="D4131" s="150"/>
      <c r="E4131" s="150"/>
      <c r="F4131" s="149"/>
      <c r="G4131" s="150"/>
      <c r="I4131" s="155"/>
      <c r="L4131" s="151"/>
      <c r="N4131" s="151"/>
      <c r="O4131" s="152"/>
    </row>
    <row r="4133" spans="2:15">
      <c r="B4133" s="148"/>
      <c r="C4133" s="149"/>
      <c r="D4133" s="150"/>
      <c r="E4133" s="150"/>
      <c r="F4133" s="149"/>
      <c r="G4133" s="150"/>
      <c r="I4133" s="155"/>
      <c r="L4133" s="151"/>
      <c r="N4133" s="151"/>
      <c r="O4133" s="152"/>
    </row>
    <row r="4135" spans="2:15">
      <c r="B4135" s="148"/>
      <c r="C4135" s="149"/>
      <c r="D4135" s="150"/>
      <c r="E4135" s="150"/>
      <c r="F4135" s="149"/>
      <c r="G4135" s="150"/>
      <c r="I4135" s="155"/>
      <c r="L4135" s="151"/>
      <c r="N4135" s="151"/>
      <c r="O4135" s="152"/>
    </row>
    <row r="4137" spans="2:15">
      <c r="B4137" s="148"/>
      <c r="C4137" s="149"/>
      <c r="D4137" s="150"/>
      <c r="E4137" s="150"/>
      <c r="F4137" s="149"/>
      <c r="G4137" s="150"/>
      <c r="I4137" s="155"/>
      <c r="L4137" s="151"/>
      <c r="N4137" s="151"/>
      <c r="O4137" s="152"/>
    </row>
    <row r="4139" spans="2:15">
      <c r="B4139" s="148"/>
      <c r="C4139" s="149"/>
      <c r="D4139" s="150"/>
      <c r="E4139" s="150"/>
      <c r="F4139" s="149"/>
      <c r="G4139" s="150"/>
      <c r="I4139" s="155"/>
      <c r="J4139" s="151"/>
      <c r="M4139" s="151"/>
      <c r="O4139" s="152"/>
    </row>
    <row r="4141" spans="2:15">
      <c r="B4141" s="148"/>
      <c r="C4141" s="149"/>
      <c r="D4141" s="150"/>
      <c r="E4141" s="150"/>
      <c r="F4141" s="149"/>
      <c r="G4141" s="150"/>
      <c r="I4141" s="155"/>
      <c r="J4141" s="151"/>
      <c r="M4141" s="151"/>
      <c r="O4141" s="152"/>
    </row>
    <row r="4143" spans="2:15">
      <c r="B4143" s="148"/>
      <c r="C4143" s="149"/>
      <c r="D4143" s="150"/>
      <c r="E4143" s="150"/>
      <c r="F4143" s="149"/>
      <c r="G4143" s="150"/>
      <c r="I4143" s="155"/>
      <c r="L4143" s="151"/>
      <c r="N4143" s="151"/>
      <c r="O4143" s="152"/>
    </row>
    <row r="4145" spans="2:15">
      <c r="B4145" s="148"/>
      <c r="C4145" s="149"/>
      <c r="D4145" s="150"/>
      <c r="E4145" s="150"/>
      <c r="F4145" s="149"/>
      <c r="G4145" s="150"/>
      <c r="I4145" s="155"/>
      <c r="L4145" s="151"/>
      <c r="N4145" s="151"/>
      <c r="O4145" s="152"/>
    </row>
    <row r="4147" spans="2:15">
      <c r="B4147" s="148"/>
      <c r="C4147" s="149"/>
      <c r="D4147" s="150"/>
      <c r="E4147" s="150"/>
      <c r="F4147" s="149"/>
      <c r="G4147" s="150"/>
      <c r="I4147" s="155"/>
      <c r="L4147" s="151"/>
      <c r="N4147" s="151"/>
      <c r="O4147" s="152"/>
    </row>
    <row r="4149" spans="2:15">
      <c r="B4149" s="148"/>
      <c r="C4149" s="149"/>
      <c r="D4149" s="150"/>
      <c r="E4149" s="150"/>
      <c r="F4149" s="149"/>
      <c r="G4149" s="150"/>
      <c r="I4149" s="155"/>
      <c r="L4149" s="151"/>
      <c r="N4149" s="151"/>
      <c r="O4149" s="152"/>
    </row>
    <row r="4151" spans="2:15">
      <c r="B4151" s="148"/>
      <c r="C4151" s="149"/>
      <c r="D4151" s="150"/>
      <c r="E4151" s="150"/>
      <c r="F4151" s="149"/>
      <c r="G4151" s="150"/>
      <c r="I4151" s="155"/>
      <c r="J4151" s="151"/>
      <c r="M4151" s="151"/>
      <c r="O4151" s="152"/>
    </row>
    <row r="4153" spans="2:15">
      <c r="B4153" s="148"/>
      <c r="C4153" s="149"/>
      <c r="D4153" s="150"/>
      <c r="E4153" s="150"/>
      <c r="F4153" s="149"/>
      <c r="G4153" s="150"/>
      <c r="I4153" s="155"/>
      <c r="J4153" s="151"/>
      <c r="M4153" s="151"/>
      <c r="O4153" s="152"/>
    </row>
    <row r="4155" spans="2:15">
      <c r="B4155" s="148"/>
      <c r="C4155" s="149"/>
      <c r="D4155" s="150"/>
      <c r="E4155" s="150"/>
      <c r="F4155" s="149"/>
      <c r="G4155" s="150"/>
      <c r="I4155" s="155"/>
      <c r="L4155" s="151"/>
      <c r="N4155" s="151"/>
      <c r="O4155" s="152"/>
    </row>
    <row r="4157" spans="2:15">
      <c r="B4157" s="148"/>
      <c r="C4157" s="149"/>
      <c r="D4157" s="150"/>
      <c r="E4157" s="150"/>
      <c r="F4157" s="149"/>
      <c r="G4157" s="150"/>
      <c r="I4157" s="155"/>
      <c r="J4157" s="151"/>
      <c r="M4157" s="151"/>
      <c r="O4157" s="152"/>
    </row>
    <row r="4159" spans="2:15">
      <c r="B4159" s="148"/>
      <c r="C4159" s="149"/>
      <c r="D4159" s="150"/>
      <c r="E4159" s="150"/>
      <c r="F4159" s="149"/>
      <c r="G4159" s="150"/>
      <c r="I4159" s="155"/>
      <c r="J4159" s="151"/>
      <c r="M4159" s="151"/>
      <c r="O4159" s="152"/>
    </row>
    <row r="4161" spans="2:15">
      <c r="B4161" s="148"/>
      <c r="C4161" s="149"/>
      <c r="D4161" s="150"/>
      <c r="E4161" s="150"/>
      <c r="F4161" s="149"/>
      <c r="G4161" s="150"/>
      <c r="I4161" s="155"/>
      <c r="L4161" s="151"/>
      <c r="N4161" s="151"/>
      <c r="O4161" s="152"/>
    </row>
    <row r="4163" spans="2:15">
      <c r="B4163" s="148"/>
      <c r="C4163" s="149"/>
      <c r="D4163" s="150"/>
      <c r="E4163" s="150"/>
      <c r="F4163" s="149"/>
      <c r="G4163" s="150"/>
      <c r="I4163" s="155"/>
      <c r="L4163" s="151"/>
      <c r="N4163" s="151"/>
      <c r="O4163" s="152"/>
    </row>
    <row r="4165" spans="2:15">
      <c r="B4165" s="148"/>
      <c r="C4165" s="149"/>
      <c r="D4165" s="150"/>
      <c r="E4165" s="150"/>
      <c r="F4165" s="149"/>
      <c r="G4165" s="150"/>
      <c r="I4165" s="155"/>
      <c r="L4165" s="151"/>
      <c r="N4165" s="151"/>
      <c r="O4165" s="152"/>
    </row>
    <row r="4167" spans="2:15">
      <c r="B4167" s="148"/>
      <c r="C4167" s="149"/>
      <c r="D4167" s="150"/>
      <c r="E4167" s="150"/>
      <c r="F4167" s="149"/>
      <c r="G4167" s="150"/>
      <c r="I4167" s="155"/>
      <c r="J4167" s="151"/>
      <c r="M4167" s="151"/>
      <c r="O4167" s="152"/>
    </row>
    <row r="4169" spans="2:15">
      <c r="B4169" s="148"/>
      <c r="C4169" s="149"/>
      <c r="D4169" s="150"/>
      <c r="E4169" s="150"/>
      <c r="F4169" s="149"/>
      <c r="G4169" s="150"/>
      <c r="I4169" s="155"/>
      <c r="J4169" s="151"/>
      <c r="M4169" s="151"/>
      <c r="O4169" s="152"/>
    </row>
    <row r="4171" spans="2:15">
      <c r="B4171" s="148"/>
      <c r="C4171" s="149"/>
      <c r="D4171" s="150"/>
      <c r="E4171" s="150"/>
      <c r="F4171" s="149"/>
      <c r="G4171" s="150"/>
      <c r="I4171" s="155"/>
      <c r="L4171" s="151"/>
      <c r="N4171" s="151"/>
      <c r="O4171" s="152"/>
    </row>
    <row r="4173" spans="2:15">
      <c r="B4173" s="148"/>
      <c r="C4173" s="149"/>
      <c r="D4173" s="150"/>
      <c r="E4173" s="150"/>
      <c r="F4173" s="149"/>
      <c r="G4173" s="150"/>
      <c r="I4173" s="155"/>
      <c r="L4173" s="151"/>
      <c r="N4173" s="151"/>
      <c r="O4173" s="152"/>
    </row>
    <row r="4175" spans="2:15">
      <c r="B4175" s="148"/>
      <c r="C4175" s="149"/>
      <c r="D4175" s="150"/>
      <c r="E4175" s="150"/>
      <c r="F4175" s="149"/>
      <c r="G4175" s="150"/>
      <c r="I4175" s="155"/>
      <c r="L4175" s="151"/>
      <c r="N4175" s="151"/>
      <c r="O4175" s="152"/>
    </row>
    <row r="4177" spans="2:15">
      <c r="B4177" s="148"/>
      <c r="C4177" s="149"/>
      <c r="D4177" s="150"/>
      <c r="E4177" s="150"/>
      <c r="F4177" s="149"/>
      <c r="G4177" s="150"/>
      <c r="I4177" s="155"/>
      <c r="L4177" s="151"/>
      <c r="N4177" s="151"/>
      <c r="O4177" s="152"/>
    </row>
    <row r="4179" spans="2:15">
      <c r="B4179" s="148"/>
      <c r="C4179" s="149"/>
      <c r="D4179" s="150"/>
      <c r="E4179" s="150"/>
      <c r="F4179" s="149"/>
      <c r="G4179" s="150"/>
      <c r="I4179" s="155"/>
      <c r="L4179" s="151"/>
      <c r="N4179" s="151"/>
      <c r="O4179" s="152"/>
    </row>
    <row r="4181" spans="2:15">
      <c r="B4181" s="148"/>
      <c r="C4181" s="149"/>
      <c r="D4181" s="150"/>
      <c r="E4181" s="150"/>
      <c r="F4181" s="149"/>
      <c r="G4181" s="150"/>
      <c r="I4181" s="155"/>
      <c r="L4181" s="151"/>
      <c r="N4181" s="151"/>
      <c r="O4181" s="152"/>
    </row>
    <row r="4183" spans="2:15">
      <c r="B4183" s="148"/>
      <c r="C4183" s="149"/>
      <c r="D4183" s="150"/>
      <c r="E4183" s="150"/>
      <c r="F4183" s="149"/>
      <c r="G4183" s="150"/>
      <c r="I4183" s="155"/>
      <c r="L4183" s="151"/>
      <c r="N4183" s="151"/>
      <c r="O4183" s="152"/>
    </row>
    <row r="4185" spans="2:15">
      <c r="B4185" s="148"/>
      <c r="C4185" s="149"/>
      <c r="D4185" s="150"/>
      <c r="E4185" s="150"/>
      <c r="F4185" s="149"/>
      <c r="G4185" s="150"/>
      <c r="I4185" s="155"/>
      <c r="L4185" s="151"/>
      <c r="N4185" s="151"/>
      <c r="O4185" s="152"/>
    </row>
    <row r="4187" spans="2:15">
      <c r="B4187" s="148"/>
      <c r="C4187" s="149"/>
      <c r="D4187" s="150"/>
      <c r="E4187" s="150"/>
      <c r="F4187" s="149"/>
      <c r="G4187" s="150"/>
      <c r="I4187" s="155"/>
      <c r="L4187" s="151"/>
      <c r="N4187" s="151"/>
      <c r="O4187" s="152"/>
    </row>
    <row r="4189" spans="2:15">
      <c r="B4189" s="148"/>
      <c r="C4189" s="149"/>
      <c r="D4189" s="150"/>
      <c r="E4189" s="150"/>
      <c r="F4189" s="149"/>
      <c r="G4189" s="150"/>
      <c r="I4189" s="155"/>
      <c r="L4189" s="151"/>
      <c r="N4189" s="151"/>
      <c r="O4189" s="152"/>
    </row>
    <row r="4191" spans="2:15">
      <c r="B4191" s="148"/>
      <c r="C4191" s="149"/>
      <c r="D4191" s="150"/>
      <c r="E4191" s="150"/>
      <c r="F4191" s="149"/>
      <c r="G4191" s="150"/>
      <c r="I4191" s="155"/>
      <c r="J4191" s="151"/>
      <c r="M4191" s="151"/>
      <c r="O4191" s="152"/>
    </row>
    <row r="4193" spans="2:15">
      <c r="B4193" s="148"/>
      <c r="C4193" s="149"/>
      <c r="D4193" s="150"/>
      <c r="E4193" s="150"/>
      <c r="F4193" s="149"/>
      <c r="G4193" s="150"/>
      <c r="I4193" s="155"/>
      <c r="J4193" s="151"/>
      <c r="M4193" s="151"/>
      <c r="O4193" s="152"/>
    </row>
    <row r="4195" spans="2:15">
      <c r="B4195" s="148"/>
      <c r="C4195" s="149"/>
      <c r="D4195" s="150"/>
      <c r="E4195" s="150"/>
      <c r="F4195" s="149"/>
      <c r="G4195" s="150"/>
      <c r="J4195" s="151"/>
      <c r="O4195" s="152"/>
    </row>
    <row r="4197" spans="2:15">
      <c r="B4197" s="148"/>
      <c r="C4197" s="149"/>
      <c r="D4197" s="150"/>
      <c r="E4197" s="150"/>
      <c r="F4197" s="149"/>
      <c r="G4197" s="150"/>
      <c r="I4197" s="155"/>
      <c r="L4197" s="151"/>
      <c r="N4197" s="151"/>
      <c r="O4197" s="152"/>
    </row>
    <row r="4199" spans="2:15">
      <c r="B4199" s="148"/>
      <c r="C4199" s="149"/>
      <c r="D4199" s="150"/>
      <c r="E4199" s="150"/>
      <c r="F4199" s="149"/>
      <c r="G4199" s="150"/>
      <c r="I4199" s="155"/>
      <c r="L4199" s="151"/>
      <c r="N4199" s="151"/>
      <c r="O4199" s="152"/>
    </row>
    <row r="4201" spans="2:15">
      <c r="B4201" s="148"/>
      <c r="C4201" s="149"/>
      <c r="D4201" s="150"/>
      <c r="E4201" s="150"/>
      <c r="F4201" s="149"/>
      <c r="G4201" s="150"/>
      <c r="I4201" s="155"/>
      <c r="L4201" s="151"/>
      <c r="N4201" s="151"/>
      <c r="O4201" s="152"/>
    </row>
    <row r="4203" spans="2:15">
      <c r="B4203" s="148"/>
      <c r="C4203" s="149"/>
      <c r="D4203" s="150"/>
      <c r="E4203" s="150"/>
      <c r="F4203" s="149"/>
      <c r="G4203" s="150"/>
      <c r="I4203" s="155"/>
      <c r="L4203" s="151"/>
      <c r="N4203" s="151"/>
      <c r="O4203" s="152"/>
    </row>
    <row r="4205" spans="2:15">
      <c r="B4205" s="148"/>
      <c r="C4205" s="149"/>
      <c r="D4205" s="150"/>
      <c r="E4205" s="150"/>
      <c r="F4205" s="149"/>
      <c r="G4205" s="150"/>
      <c r="I4205" s="155"/>
      <c r="L4205" s="151"/>
      <c r="N4205" s="151"/>
      <c r="O4205" s="152"/>
    </row>
    <row r="4207" spans="2:15">
      <c r="B4207" s="148"/>
      <c r="C4207" s="149"/>
      <c r="D4207" s="150"/>
      <c r="E4207" s="150"/>
      <c r="F4207" s="149"/>
      <c r="G4207" s="150"/>
      <c r="I4207" s="155"/>
      <c r="L4207" s="151"/>
      <c r="N4207" s="151"/>
      <c r="O4207" s="152"/>
    </row>
    <row r="4209" spans="2:15">
      <c r="B4209" s="148"/>
      <c r="C4209" s="149"/>
      <c r="D4209" s="150"/>
      <c r="E4209" s="150"/>
      <c r="F4209" s="149"/>
      <c r="G4209" s="150"/>
      <c r="I4209" s="155"/>
      <c r="L4209" s="151"/>
      <c r="N4209" s="151"/>
      <c r="O4209" s="152"/>
    </row>
    <row r="4211" spans="2:15">
      <c r="B4211" s="148"/>
      <c r="C4211" s="149"/>
      <c r="D4211" s="150"/>
      <c r="E4211" s="150"/>
      <c r="F4211" s="149"/>
      <c r="G4211" s="150"/>
      <c r="I4211" s="155"/>
      <c r="L4211" s="151"/>
      <c r="N4211" s="151"/>
      <c r="O4211" s="152"/>
    </row>
    <row r="4213" spans="2:15">
      <c r="B4213" s="148"/>
      <c r="C4213" s="149"/>
      <c r="D4213" s="150"/>
      <c r="E4213" s="150"/>
      <c r="F4213" s="149"/>
      <c r="G4213" s="150"/>
      <c r="I4213" s="155"/>
      <c r="L4213" s="151"/>
      <c r="N4213" s="151"/>
      <c r="O4213" s="152"/>
    </row>
    <row r="4215" spans="2:15">
      <c r="B4215" s="148"/>
      <c r="C4215" s="149"/>
      <c r="D4215" s="150"/>
      <c r="E4215" s="150"/>
      <c r="F4215" s="149"/>
      <c r="G4215" s="150"/>
      <c r="I4215" s="155"/>
      <c r="L4215" s="151"/>
      <c r="N4215" s="151"/>
      <c r="O4215" s="152"/>
    </row>
    <row r="4217" spans="2:15">
      <c r="B4217" s="148"/>
      <c r="C4217" s="149"/>
      <c r="D4217" s="150"/>
      <c r="E4217" s="150"/>
      <c r="F4217" s="149"/>
      <c r="G4217" s="150"/>
      <c r="I4217" s="155"/>
      <c r="L4217" s="151"/>
      <c r="N4217" s="151"/>
      <c r="O4217" s="152"/>
    </row>
    <row r="4219" spans="2:15">
      <c r="B4219" s="148"/>
      <c r="C4219" s="149"/>
      <c r="D4219" s="150"/>
      <c r="E4219" s="150"/>
      <c r="F4219" s="149"/>
      <c r="G4219" s="150"/>
      <c r="I4219" s="155"/>
      <c r="L4219" s="151"/>
      <c r="N4219" s="151"/>
      <c r="O4219" s="152"/>
    </row>
    <row r="4221" spans="2:15">
      <c r="B4221" s="148"/>
      <c r="C4221" s="149"/>
      <c r="D4221" s="150"/>
      <c r="E4221" s="150"/>
      <c r="F4221" s="149"/>
      <c r="G4221" s="150"/>
      <c r="I4221" s="155"/>
      <c r="L4221" s="151"/>
      <c r="N4221" s="151"/>
      <c r="O4221" s="152"/>
    </row>
    <row r="4223" spans="2:15">
      <c r="B4223" s="148"/>
      <c r="C4223" s="149"/>
      <c r="D4223" s="150"/>
      <c r="E4223" s="150"/>
      <c r="F4223" s="149"/>
      <c r="G4223" s="150"/>
      <c r="I4223" s="155"/>
      <c r="L4223" s="151"/>
      <c r="N4223" s="151"/>
      <c r="O4223" s="152"/>
    </row>
    <row r="4225" spans="2:15">
      <c r="B4225" s="148"/>
      <c r="C4225" s="149"/>
      <c r="D4225" s="150"/>
      <c r="E4225" s="150"/>
      <c r="F4225" s="149"/>
      <c r="G4225" s="150"/>
      <c r="I4225" s="155"/>
      <c r="J4225" s="151"/>
      <c r="M4225" s="151"/>
      <c r="O4225" s="152"/>
    </row>
    <row r="4227" spans="2:15">
      <c r="B4227" s="148"/>
      <c r="C4227" s="149"/>
      <c r="D4227" s="150"/>
      <c r="E4227" s="150"/>
      <c r="F4227" s="149"/>
      <c r="G4227" s="150"/>
      <c r="I4227" s="155"/>
      <c r="L4227" s="151"/>
      <c r="N4227" s="151"/>
      <c r="O4227" s="152"/>
    </row>
    <row r="4229" spans="2:15">
      <c r="B4229" s="148"/>
      <c r="C4229" s="149"/>
      <c r="D4229" s="150"/>
      <c r="E4229" s="150"/>
      <c r="F4229" s="149"/>
      <c r="G4229" s="150"/>
      <c r="I4229" s="155"/>
      <c r="J4229" s="151"/>
      <c r="M4229" s="151"/>
      <c r="O4229" s="152"/>
    </row>
    <row r="4231" spans="2:15">
      <c r="B4231" s="148"/>
      <c r="C4231" s="149"/>
      <c r="D4231" s="150"/>
      <c r="E4231" s="150"/>
      <c r="F4231" s="149"/>
      <c r="G4231" s="150"/>
      <c r="I4231" s="155"/>
      <c r="L4231" s="151"/>
      <c r="N4231" s="151"/>
      <c r="O4231" s="152"/>
    </row>
    <row r="4233" spans="2:15">
      <c r="B4233" s="148"/>
      <c r="C4233" s="149"/>
      <c r="D4233" s="150"/>
      <c r="E4233" s="150"/>
      <c r="F4233" s="149"/>
      <c r="G4233" s="150"/>
      <c r="I4233" s="155"/>
      <c r="L4233" s="151"/>
      <c r="N4233" s="151"/>
      <c r="O4233" s="152"/>
    </row>
    <row r="4235" spans="2:15">
      <c r="B4235" s="148"/>
      <c r="C4235" s="149"/>
      <c r="D4235" s="150"/>
      <c r="E4235" s="150"/>
      <c r="F4235" s="149"/>
      <c r="G4235" s="150"/>
      <c r="I4235" s="155"/>
      <c r="J4235" s="151"/>
      <c r="M4235" s="151"/>
      <c r="O4235" s="152"/>
    </row>
    <row r="4237" spans="2:15">
      <c r="B4237" s="148"/>
      <c r="C4237" s="149"/>
      <c r="D4237" s="150"/>
      <c r="E4237" s="150"/>
      <c r="F4237" s="149"/>
      <c r="G4237" s="150"/>
      <c r="I4237" s="155"/>
      <c r="L4237" s="151"/>
      <c r="N4237" s="151"/>
      <c r="O4237" s="152"/>
    </row>
    <row r="4239" spans="2:15">
      <c r="B4239" s="148"/>
      <c r="C4239" s="149"/>
      <c r="D4239" s="150"/>
      <c r="E4239" s="150"/>
      <c r="F4239" s="149"/>
      <c r="G4239" s="150"/>
      <c r="I4239" s="155"/>
      <c r="L4239" s="151"/>
      <c r="N4239" s="151"/>
      <c r="O4239" s="152"/>
    </row>
    <row r="4241" spans="2:15">
      <c r="B4241" s="148"/>
      <c r="C4241" s="149"/>
      <c r="D4241" s="150"/>
      <c r="E4241" s="150"/>
      <c r="F4241" s="149"/>
      <c r="G4241" s="150"/>
      <c r="I4241" s="155"/>
      <c r="L4241" s="151"/>
      <c r="N4241" s="151"/>
      <c r="O4241" s="152"/>
    </row>
    <row r="4243" spans="2:15">
      <c r="B4243" s="148"/>
      <c r="C4243" s="149"/>
      <c r="D4243" s="150"/>
      <c r="E4243" s="150"/>
      <c r="F4243" s="149"/>
      <c r="G4243" s="150"/>
      <c r="I4243" s="155"/>
      <c r="L4243" s="151"/>
      <c r="N4243" s="151"/>
      <c r="O4243" s="152"/>
    </row>
    <row r="4245" spans="2:15">
      <c r="B4245" s="148"/>
      <c r="C4245" s="149"/>
      <c r="D4245" s="150"/>
      <c r="E4245" s="150"/>
      <c r="F4245" s="149"/>
      <c r="G4245" s="150"/>
      <c r="I4245" s="155"/>
      <c r="L4245" s="151"/>
      <c r="N4245" s="151"/>
      <c r="O4245" s="152"/>
    </row>
    <row r="4247" spans="2:15">
      <c r="B4247" s="148"/>
      <c r="C4247" s="149"/>
      <c r="D4247" s="150"/>
      <c r="E4247" s="150"/>
      <c r="F4247" s="149"/>
      <c r="G4247" s="150"/>
      <c r="I4247" s="155"/>
      <c r="J4247" s="151"/>
      <c r="M4247" s="151"/>
      <c r="O4247" s="152"/>
    </row>
    <row r="4249" spans="2:15">
      <c r="B4249" s="148"/>
      <c r="C4249" s="149"/>
      <c r="D4249" s="150"/>
      <c r="E4249" s="150"/>
      <c r="F4249" s="149"/>
      <c r="G4249" s="150"/>
      <c r="I4249" s="155"/>
      <c r="L4249" s="151"/>
      <c r="N4249" s="151"/>
      <c r="O4249" s="152"/>
    </row>
    <row r="4251" spans="2:15">
      <c r="B4251" s="148"/>
      <c r="C4251" s="149"/>
      <c r="D4251" s="150"/>
      <c r="E4251" s="150"/>
      <c r="F4251" s="149"/>
      <c r="G4251" s="150"/>
      <c r="I4251" s="155"/>
      <c r="L4251" s="151"/>
      <c r="N4251" s="151"/>
      <c r="O4251" s="152"/>
    </row>
    <row r="4253" spans="2:15">
      <c r="B4253" s="148"/>
      <c r="C4253" s="149"/>
      <c r="D4253" s="150"/>
      <c r="E4253" s="150"/>
      <c r="F4253" s="149"/>
      <c r="G4253" s="150"/>
      <c r="I4253" s="155"/>
      <c r="L4253" s="151"/>
      <c r="N4253" s="151"/>
      <c r="O4253" s="152"/>
    </row>
    <row r="4255" spans="2:15">
      <c r="B4255" s="148"/>
      <c r="C4255" s="149"/>
      <c r="D4255" s="150"/>
      <c r="E4255" s="150"/>
      <c r="F4255" s="149"/>
      <c r="G4255" s="150"/>
      <c r="I4255" s="155"/>
      <c r="L4255" s="151"/>
      <c r="N4255" s="151"/>
      <c r="O4255" s="152"/>
    </row>
    <row r="4257" spans="2:15">
      <c r="B4257" s="148"/>
      <c r="C4257" s="149"/>
      <c r="D4257" s="150"/>
      <c r="E4257" s="150"/>
      <c r="F4257" s="149"/>
      <c r="G4257" s="150"/>
      <c r="I4257" s="155"/>
      <c r="L4257" s="151"/>
      <c r="N4257" s="151"/>
      <c r="O4257" s="152"/>
    </row>
    <row r="4259" spans="2:15">
      <c r="B4259" s="148"/>
      <c r="C4259" s="149"/>
      <c r="D4259" s="150"/>
      <c r="E4259" s="150"/>
      <c r="F4259" s="149"/>
      <c r="G4259" s="150"/>
      <c r="I4259" s="155"/>
      <c r="L4259" s="151"/>
      <c r="N4259" s="151"/>
      <c r="O4259" s="152"/>
    </row>
    <row r="4261" spans="2:15">
      <c r="B4261" s="148"/>
      <c r="C4261" s="149"/>
      <c r="D4261" s="150"/>
      <c r="E4261" s="150"/>
      <c r="F4261" s="149"/>
      <c r="G4261" s="150"/>
      <c r="I4261" s="155"/>
      <c r="L4261" s="151"/>
      <c r="N4261" s="151"/>
      <c r="O4261" s="152"/>
    </row>
    <row r="4263" spans="2:15">
      <c r="B4263" s="148"/>
      <c r="C4263" s="149"/>
      <c r="D4263" s="150"/>
      <c r="E4263" s="150"/>
      <c r="F4263" s="149"/>
      <c r="G4263" s="150"/>
      <c r="I4263" s="155"/>
      <c r="L4263" s="151"/>
      <c r="N4263" s="151"/>
      <c r="O4263" s="152"/>
    </row>
    <row r="4265" spans="2:15">
      <c r="B4265" s="148"/>
      <c r="C4265" s="149"/>
      <c r="D4265" s="150"/>
      <c r="E4265" s="150"/>
      <c r="F4265" s="149"/>
      <c r="G4265" s="150"/>
      <c r="I4265" s="155"/>
      <c r="J4265" s="151"/>
      <c r="M4265" s="151"/>
      <c r="O4265" s="152"/>
    </row>
    <row r="4267" spans="2:15">
      <c r="B4267" s="148"/>
      <c r="C4267" s="149"/>
      <c r="D4267" s="150"/>
      <c r="E4267" s="150"/>
      <c r="F4267" s="149"/>
      <c r="G4267" s="150"/>
      <c r="I4267" s="155"/>
      <c r="L4267" s="151"/>
      <c r="N4267" s="151"/>
      <c r="O4267" s="152"/>
    </row>
    <row r="4269" spans="2:15">
      <c r="B4269" s="148"/>
      <c r="C4269" s="149"/>
      <c r="D4269" s="150"/>
      <c r="E4269" s="150"/>
      <c r="F4269" s="149"/>
      <c r="G4269" s="150"/>
      <c r="I4269" s="155"/>
      <c r="L4269" s="151"/>
      <c r="N4269" s="151"/>
      <c r="O4269" s="152"/>
    </row>
    <row r="4271" spans="2:15">
      <c r="B4271" s="148"/>
      <c r="C4271" s="149"/>
      <c r="D4271" s="150"/>
      <c r="E4271" s="150"/>
      <c r="F4271" s="149"/>
      <c r="G4271" s="150"/>
      <c r="I4271" s="155"/>
      <c r="L4271" s="151"/>
      <c r="N4271" s="151"/>
      <c r="O4271" s="152"/>
    </row>
    <row r="4273" spans="2:15">
      <c r="B4273" s="148"/>
      <c r="C4273" s="149"/>
      <c r="D4273" s="150"/>
      <c r="E4273" s="150"/>
      <c r="F4273" s="149"/>
      <c r="G4273" s="150"/>
      <c r="I4273" s="155"/>
      <c r="L4273" s="151"/>
      <c r="N4273" s="151"/>
      <c r="O4273" s="152"/>
    </row>
    <row r="4275" spans="2:15">
      <c r="B4275" s="148"/>
      <c r="C4275" s="149"/>
      <c r="D4275" s="150"/>
      <c r="E4275" s="150"/>
      <c r="F4275" s="149"/>
      <c r="G4275" s="150"/>
      <c r="I4275" s="155"/>
      <c r="J4275" s="151"/>
      <c r="M4275" s="151"/>
      <c r="O4275" s="152"/>
    </row>
    <row r="4277" spans="2:15">
      <c r="B4277" s="148"/>
      <c r="C4277" s="149"/>
      <c r="D4277" s="150"/>
      <c r="E4277" s="150"/>
      <c r="F4277" s="149"/>
      <c r="G4277" s="150"/>
      <c r="I4277" s="155"/>
      <c r="L4277" s="151"/>
      <c r="N4277" s="151"/>
      <c r="O4277" s="152"/>
    </row>
    <row r="4279" spans="2:15">
      <c r="B4279" s="148"/>
      <c r="C4279" s="149"/>
      <c r="D4279" s="150"/>
      <c r="E4279" s="150"/>
      <c r="F4279" s="149"/>
      <c r="G4279" s="150"/>
      <c r="I4279" s="155"/>
      <c r="L4279" s="151"/>
      <c r="N4279" s="151"/>
      <c r="O4279" s="152"/>
    </row>
    <row r="4281" spans="2:15">
      <c r="B4281" s="148"/>
      <c r="C4281" s="149"/>
      <c r="D4281" s="150"/>
      <c r="E4281" s="150"/>
      <c r="F4281" s="149"/>
      <c r="G4281" s="150"/>
      <c r="I4281" s="155"/>
      <c r="L4281" s="151"/>
      <c r="N4281" s="151"/>
      <c r="O4281" s="152"/>
    </row>
    <row r="4283" spans="2:15">
      <c r="B4283" s="148"/>
      <c r="C4283" s="149"/>
      <c r="D4283" s="150"/>
      <c r="E4283" s="150"/>
      <c r="F4283" s="149"/>
      <c r="G4283" s="150"/>
      <c r="I4283" s="155"/>
      <c r="J4283" s="151"/>
      <c r="M4283" s="151"/>
      <c r="O4283" s="152"/>
    </row>
    <row r="4285" spans="2:15">
      <c r="B4285" s="148"/>
      <c r="C4285" s="149"/>
      <c r="D4285" s="150"/>
      <c r="E4285" s="150"/>
      <c r="F4285" s="149"/>
      <c r="G4285" s="150"/>
      <c r="I4285" s="155"/>
      <c r="J4285" s="151"/>
      <c r="M4285" s="151"/>
      <c r="O4285" s="152"/>
    </row>
    <row r="4287" spans="2:15">
      <c r="B4287" s="148"/>
      <c r="C4287" s="149"/>
      <c r="D4287" s="150"/>
      <c r="E4287" s="150"/>
      <c r="F4287" s="149"/>
      <c r="G4287" s="150"/>
      <c r="I4287" s="155"/>
      <c r="L4287" s="151"/>
      <c r="N4287" s="151"/>
      <c r="O4287" s="152"/>
    </row>
    <row r="4289" spans="2:15">
      <c r="B4289" s="148"/>
      <c r="C4289" s="149"/>
      <c r="D4289" s="150"/>
      <c r="E4289" s="150"/>
      <c r="F4289" s="149"/>
      <c r="G4289" s="150"/>
      <c r="I4289" s="155"/>
      <c r="J4289" s="151"/>
      <c r="M4289" s="151"/>
      <c r="O4289" s="152"/>
    </row>
    <row r="4291" spans="2:15">
      <c r="B4291" s="148"/>
      <c r="C4291" s="149"/>
      <c r="D4291" s="150"/>
      <c r="E4291" s="150"/>
      <c r="F4291" s="149"/>
      <c r="G4291" s="150"/>
      <c r="I4291" s="155"/>
      <c r="L4291" s="151"/>
      <c r="N4291" s="151"/>
      <c r="O4291" s="152"/>
    </row>
    <row r="4293" spans="2:15">
      <c r="B4293" s="148"/>
      <c r="C4293" s="149"/>
      <c r="D4293" s="150"/>
      <c r="E4293" s="150"/>
      <c r="F4293" s="149"/>
      <c r="G4293" s="150"/>
      <c r="I4293" s="155"/>
      <c r="L4293" s="151"/>
      <c r="N4293" s="151"/>
      <c r="O4293" s="152"/>
    </row>
    <row r="4295" spans="2:15">
      <c r="B4295" s="148"/>
      <c r="C4295" s="149"/>
      <c r="D4295" s="150"/>
      <c r="E4295" s="150"/>
      <c r="F4295" s="149"/>
      <c r="G4295" s="150"/>
      <c r="I4295" s="155"/>
      <c r="L4295" s="151"/>
      <c r="N4295" s="151"/>
      <c r="O4295" s="152"/>
    </row>
    <row r="4297" spans="2:15">
      <c r="B4297" s="148"/>
      <c r="C4297" s="149"/>
      <c r="D4297" s="150"/>
      <c r="E4297" s="150"/>
      <c r="F4297" s="149"/>
      <c r="G4297" s="150"/>
      <c r="I4297" s="155"/>
      <c r="L4297" s="151"/>
      <c r="N4297" s="151"/>
      <c r="O4297" s="152"/>
    </row>
    <row r="4299" spans="2:15">
      <c r="B4299" s="148"/>
      <c r="C4299" s="149"/>
      <c r="D4299" s="150"/>
      <c r="E4299" s="150"/>
      <c r="F4299" s="149"/>
      <c r="G4299" s="150"/>
      <c r="I4299" s="155"/>
      <c r="L4299" s="151"/>
      <c r="N4299" s="151"/>
      <c r="O4299" s="152"/>
    </row>
    <row r="4301" spans="2:15">
      <c r="B4301" s="148"/>
      <c r="C4301" s="149"/>
      <c r="D4301" s="150"/>
      <c r="E4301" s="150"/>
      <c r="F4301" s="149"/>
      <c r="G4301" s="150"/>
      <c r="I4301" s="155"/>
      <c r="L4301" s="151"/>
      <c r="N4301" s="151"/>
      <c r="O4301" s="152"/>
    </row>
    <row r="4303" spans="2:15">
      <c r="B4303" s="148"/>
      <c r="C4303" s="149"/>
      <c r="D4303" s="150"/>
      <c r="E4303" s="150"/>
      <c r="F4303" s="149"/>
      <c r="G4303" s="150"/>
      <c r="I4303" s="155"/>
      <c r="L4303" s="151"/>
      <c r="N4303" s="151"/>
      <c r="O4303" s="152"/>
    </row>
    <row r="4305" spans="2:15">
      <c r="B4305" s="148"/>
      <c r="C4305" s="149"/>
      <c r="D4305" s="150"/>
      <c r="E4305" s="150"/>
      <c r="F4305" s="149"/>
      <c r="G4305" s="150"/>
      <c r="I4305" s="155"/>
      <c r="L4305" s="151"/>
      <c r="N4305" s="151"/>
      <c r="O4305" s="152"/>
    </row>
    <row r="4307" spans="2:15">
      <c r="B4307" s="148"/>
      <c r="C4307" s="149"/>
      <c r="D4307" s="150"/>
      <c r="E4307" s="150"/>
      <c r="F4307" s="149"/>
      <c r="G4307" s="150"/>
      <c r="I4307" s="155"/>
      <c r="L4307" s="151"/>
      <c r="N4307" s="151"/>
      <c r="O4307" s="152"/>
    </row>
    <row r="4309" spans="2:15">
      <c r="B4309" s="148"/>
      <c r="C4309" s="149"/>
      <c r="D4309" s="150"/>
      <c r="E4309" s="150"/>
      <c r="F4309" s="149"/>
      <c r="G4309" s="150"/>
      <c r="I4309" s="155"/>
      <c r="L4309" s="151"/>
      <c r="N4309" s="151"/>
      <c r="O4309" s="152"/>
    </row>
    <row r="4311" spans="2:15">
      <c r="B4311" s="148"/>
      <c r="C4311" s="149"/>
      <c r="D4311" s="150"/>
      <c r="E4311" s="150"/>
      <c r="F4311" s="149"/>
      <c r="G4311" s="150"/>
      <c r="I4311" s="155"/>
      <c r="L4311" s="151"/>
      <c r="N4311" s="151"/>
      <c r="O4311" s="152"/>
    </row>
    <row r="4313" spans="2:15">
      <c r="B4313" s="148"/>
      <c r="C4313" s="149"/>
      <c r="D4313" s="150"/>
      <c r="E4313" s="150"/>
      <c r="F4313" s="149"/>
      <c r="G4313" s="150"/>
      <c r="I4313" s="155"/>
      <c r="L4313" s="151"/>
      <c r="N4313" s="151"/>
      <c r="O4313" s="152"/>
    </row>
    <row r="4315" spans="2:15">
      <c r="B4315" s="148"/>
      <c r="C4315" s="149"/>
      <c r="D4315" s="150"/>
      <c r="E4315" s="150"/>
      <c r="F4315" s="149"/>
      <c r="G4315" s="150"/>
      <c r="I4315" s="155"/>
      <c r="L4315" s="151"/>
      <c r="N4315" s="151"/>
      <c r="O4315" s="152"/>
    </row>
    <row r="4317" spans="2:15">
      <c r="B4317" s="148"/>
      <c r="C4317" s="149"/>
      <c r="D4317" s="150"/>
      <c r="E4317" s="150"/>
      <c r="F4317" s="149"/>
      <c r="G4317" s="150"/>
      <c r="I4317" s="155"/>
      <c r="L4317" s="151"/>
      <c r="N4317" s="151"/>
      <c r="O4317" s="152"/>
    </row>
    <row r="4319" spans="2:15">
      <c r="B4319" s="148"/>
      <c r="C4319" s="149"/>
      <c r="D4319" s="150"/>
      <c r="E4319" s="150"/>
      <c r="F4319" s="149"/>
      <c r="G4319" s="150"/>
      <c r="I4319" s="155"/>
      <c r="J4319" s="151"/>
      <c r="M4319" s="151"/>
      <c r="O4319" s="152"/>
    </row>
    <row r="4321" spans="2:15">
      <c r="B4321" s="148"/>
      <c r="C4321" s="149"/>
      <c r="D4321" s="150"/>
      <c r="E4321" s="150"/>
      <c r="F4321" s="149"/>
      <c r="G4321" s="150"/>
      <c r="I4321" s="155"/>
      <c r="L4321" s="151"/>
      <c r="N4321" s="151"/>
      <c r="O4321" s="152"/>
    </row>
    <row r="4323" spans="2:15">
      <c r="B4323" s="148"/>
      <c r="C4323" s="149"/>
      <c r="D4323" s="150"/>
      <c r="E4323" s="150"/>
      <c r="F4323" s="149"/>
      <c r="G4323" s="150"/>
      <c r="I4323" s="155"/>
      <c r="L4323" s="151"/>
      <c r="N4323" s="151"/>
      <c r="O4323" s="152"/>
    </row>
    <row r="4325" spans="2:15">
      <c r="B4325" s="148"/>
      <c r="C4325" s="149"/>
      <c r="D4325" s="150"/>
      <c r="E4325" s="150"/>
      <c r="F4325" s="149"/>
      <c r="G4325" s="150"/>
      <c r="I4325" s="155"/>
      <c r="L4325" s="151"/>
      <c r="N4325" s="151"/>
      <c r="O4325" s="152"/>
    </row>
    <row r="4327" spans="2:15">
      <c r="B4327" s="148"/>
      <c r="C4327" s="149"/>
      <c r="D4327" s="150"/>
      <c r="E4327" s="150"/>
      <c r="F4327" s="149"/>
      <c r="G4327" s="150"/>
      <c r="I4327" s="155"/>
      <c r="L4327" s="151"/>
      <c r="N4327" s="151"/>
      <c r="O4327" s="152"/>
    </row>
    <row r="4329" spans="2:15">
      <c r="B4329" s="148"/>
      <c r="C4329" s="149"/>
      <c r="D4329" s="150"/>
      <c r="E4329" s="150"/>
      <c r="F4329" s="149"/>
      <c r="G4329" s="150"/>
      <c r="I4329" s="155"/>
      <c r="L4329" s="151"/>
      <c r="N4329" s="151"/>
      <c r="O4329" s="152"/>
    </row>
    <row r="4331" spans="2:15">
      <c r="B4331" s="148"/>
      <c r="C4331" s="149"/>
      <c r="D4331" s="150"/>
      <c r="E4331" s="150"/>
      <c r="F4331" s="149"/>
      <c r="G4331" s="150"/>
      <c r="I4331" s="155"/>
      <c r="L4331" s="151"/>
      <c r="N4331" s="151"/>
      <c r="O4331" s="152"/>
    </row>
    <row r="4333" spans="2:15">
      <c r="B4333" s="148"/>
      <c r="C4333" s="149"/>
      <c r="D4333" s="150"/>
      <c r="E4333" s="150"/>
      <c r="F4333" s="149"/>
      <c r="G4333" s="150"/>
      <c r="I4333" s="155"/>
      <c r="L4333" s="151"/>
      <c r="N4333" s="151"/>
      <c r="O4333" s="152"/>
    </row>
    <row r="4335" spans="2:15">
      <c r="B4335" s="148"/>
      <c r="C4335" s="149"/>
      <c r="D4335" s="150"/>
      <c r="E4335" s="150"/>
      <c r="F4335" s="149"/>
      <c r="G4335" s="150"/>
      <c r="I4335" s="155"/>
      <c r="L4335" s="151"/>
      <c r="N4335" s="151"/>
      <c r="O4335" s="152"/>
    </row>
    <row r="4337" spans="2:15">
      <c r="B4337" s="148"/>
      <c r="C4337" s="149"/>
      <c r="D4337" s="150"/>
      <c r="E4337" s="150"/>
      <c r="F4337" s="149"/>
      <c r="G4337" s="150"/>
      <c r="I4337" s="155"/>
      <c r="J4337" s="151"/>
      <c r="M4337" s="151"/>
      <c r="O4337" s="152"/>
    </row>
    <row r="4339" spans="2:15">
      <c r="B4339" s="148"/>
      <c r="C4339" s="149"/>
      <c r="D4339" s="150"/>
      <c r="E4339" s="150"/>
      <c r="F4339" s="149"/>
      <c r="G4339" s="150"/>
      <c r="I4339" s="155"/>
      <c r="L4339" s="151"/>
      <c r="N4339" s="151"/>
      <c r="O4339" s="152"/>
    </row>
    <row r="4341" spans="2:15">
      <c r="B4341" s="148"/>
      <c r="C4341" s="149"/>
      <c r="D4341" s="150"/>
      <c r="E4341" s="150"/>
      <c r="F4341" s="149"/>
      <c r="G4341" s="150"/>
      <c r="I4341" s="155"/>
      <c r="J4341" s="151"/>
      <c r="M4341" s="151"/>
      <c r="O4341" s="152"/>
    </row>
    <row r="4343" spans="2:15">
      <c r="B4343" s="148"/>
      <c r="C4343" s="149"/>
      <c r="D4343" s="150"/>
      <c r="E4343" s="150"/>
      <c r="F4343" s="149"/>
      <c r="G4343" s="150"/>
      <c r="I4343" s="155"/>
      <c r="L4343" s="151"/>
      <c r="N4343" s="151"/>
      <c r="O4343" s="152"/>
    </row>
    <row r="4345" spans="2:15">
      <c r="B4345" s="148"/>
      <c r="C4345" s="149"/>
      <c r="D4345" s="150"/>
      <c r="E4345" s="150"/>
      <c r="F4345" s="149"/>
      <c r="G4345" s="150"/>
      <c r="I4345" s="155"/>
      <c r="L4345" s="151"/>
      <c r="N4345" s="151"/>
      <c r="O4345" s="152"/>
    </row>
    <row r="4347" spans="2:15">
      <c r="B4347" s="148"/>
      <c r="C4347" s="149"/>
      <c r="D4347" s="150"/>
      <c r="E4347" s="150"/>
      <c r="F4347" s="149"/>
      <c r="G4347" s="150"/>
      <c r="I4347" s="155"/>
      <c r="L4347" s="151"/>
      <c r="N4347" s="151"/>
      <c r="O4347" s="152"/>
    </row>
    <row r="4349" spans="2:15">
      <c r="B4349" s="148"/>
      <c r="C4349" s="149"/>
      <c r="D4349" s="150"/>
      <c r="E4349" s="150"/>
      <c r="F4349" s="149"/>
      <c r="G4349" s="150"/>
      <c r="I4349" s="155"/>
      <c r="L4349" s="151"/>
      <c r="N4349" s="151"/>
      <c r="O4349" s="152"/>
    </row>
    <row r="4351" spans="2:15">
      <c r="B4351" s="148"/>
      <c r="C4351" s="149"/>
      <c r="D4351" s="150"/>
      <c r="E4351" s="150"/>
      <c r="F4351" s="149"/>
      <c r="G4351" s="150"/>
      <c r="I4351" s="155"/>
      <c r="L4351" s="151"/>
      <c r="N4351" s="151"/>
      <c r="O4351" s="152"/>
    </row>
    <row r="4353" spans="2:15">
      <c r="B4353" s="148"/>
      <c r="C4353" s="149"/>
      <c r="D4353" s="150"/>
      <c r="E4353" s="150"/>
      <c r="F4353" s="149"/>
      <c r="G4353" s="150"/>
      <c r="I4353" s="155"/>
      <c r="L4353" s="151"/>
      <c r="N4353" s="151"/>
      <c r="O4353" s="152"/>
    </row>
    <row r="4355" spans="2:15">
      <c r="B4355" s="148"/>
      <c r="C4355" s="149"/>
      <c r="D4355" s="150"/>
      <c r="E4355" s="150"/>
      <c r="F4355" s="149"/>
      <c r="G4355" s="150"/>
      <c r="I4355" s="155"/>
      <c r="J4355" s="151"/>
      <c r="M4355" s="151"/>
      <c r="O4355" s="152"/>
    </row>
    <row r="4357" spans="2:15">
      <c r="B4357" s="148"/>
      <c r="C4357" s="149"/>
      <c r="D4357" s="150"/>
      <c r="E4357" s="150"/>
      <c r="F4357" s="149"/>
      <c r="G4357" s="150"/>
      <c r="I4357" s="155"/>
      <c r="L4357" s="151"/>
      <c r="N4357" s="151"/>
      <c r="O4357" s="152"/>
    </row>
    <row r="4359" spans="2:15">
      <c r="B4359" s="148"/>
      <c r="C4359" s="149"/>
      <c r="D4359" s="150"/>
      <c r="E4359" s="150"/>
      <c r="F4359" s="149"/>
      <c r="G4359" s="150"/>
      <c r="I4359" s="155"/>
      <c r="L4359" s="151"/>
      <c r="N4359" s="151"/>
      <c r="O4359" s="152"/>
    </row>
    <row r="4361" spans="2:15">
      <c r="B4361" s="148"/>
      <c r="C4361" s="149"/>
      <c r="D4361" s="150"/>
      <c r="E4361" s="150"/>
      <c r="F4361" s="149"/>
      <c r="G4361" s="150"/>
      <c r="I4361" s="155"/>
      <c r="L4361" s="151"/>
      <c r="N4361" s="151"/>
      <c r="O4361" s="152"/>
    </row>
    <row r="4363" spans="2:15">
      <c r="B4363" s="148"/>
      <c r="C4363" s="149"/>
      <c r="D4363" s="150"/>
      <c r="E4363" s="150"/>
      <c r="F4363" s="149"/>
      <c r="G4363" s="150"/>
      <c r="I4363" s="155"/>
      <c r="L4363" s="151"/>
      <c r="N4363" s="151"/>
      <c r="O4363" s="152"/>
    </row>
    <row r="4365" spans="2:15">
      <c r="B4365" s="148"/>
      <c r="C4365" s="149"/>
      <c r="D4365" s="150"/>
      <c r="E4365" s="150"/>
      <c r="F4365" s="149"/>
      <c r="G4365" s="150"/>
      <c r="I4365" s="155"/>
      <c r="L4365" s="151"/>
      <c r="N4365" s="151"/>
      <c r="O4365" s="152"/>
    </row>
    <row r="4367" spans="2:15">
      <c r="B4367" s="148"/>
      <c r="C4367" s="149"/>
      <c r="D4367" s="150"/>
      <c r="E4367" s="150"/>
      <c r="F4367" s="149"/>
      <c r="G4367" s="150"/>
      <c r="I4367" s="155"/>
      <c r="L4367" s="151"/>
      <c r="N4367" s="151"/>
      <c r="O4367" s="152"/>
    </row>
    <row r="4369" spans="2:15">
      <c r="B4369" s="148"/>
      <c r="C4369" s="149"/>
      <c r="D4369" s="150"/>
      <c r="E4369" s="150"/>
      <c r="F4369" s="149"/>
      <c r="G4369" s="150"/>
      <c r="I4369" s="155"/>
      <c r="L4369" s="151"/>
      <c r="N4369" s="151"/>
      <c r="O4369" s="152"/>
    </row>
    <row r="4371" spans="2:15">
      <c r="B4371" s="148"/>
      <c r="C4371" s="149"/>
      <c r="D4371" s="150"/>
      <c r="E4371" s="150"/>
      <c r="F4371" s="149"/>
      <c r="G4371" s="150"/>
      <c r="I4371" s="155"/>
      <c r="L4371" s="151"/>
      <c r="N4371" s="151"/>
      <c r="O4371" s="152"/>
    </row>
    <row r="4373" spans="2:15">
      <c r="B4373" s="148"/>
      <c r="C4373" s="149"/>
      <c r="D4373" s="150"/>
      <c r="E4373" s="150"/>
      <c r="F4373" s="149"/>
      <c r="G4373" s="150"/>
      <c r="I4373" s="155"/>
      <c r="J4373" s="151"/>
      <c r="M4373" s="151"/>
      <c r="O4373" s="152"/>
    </row>
    <row r="4375" spans="2:15">
      <c r="B4375" s="148"/>
      <c r="C4375" s="149"/>
      <c r="D4375" s="150"/>
      <c r="E4375" s="150"/>
      <c r="F4375" s="149"/>
      <c r="G4375" s="150"/>
      <c r="I4375" s="155"/>
      <c r="J4375" s="151"/>
      <c r="M4375" s="151"/>
      <c r="O4375" s="152"/>
    </row>
    <row r="4377" spans="2:15">
      <c r="B4377" s="148"/>
      <c r="C4377" s="149"/>
      <c r="D4377" s="150"/>
      <c r="E4377" s="150"/>
      <c r="F4377" s="149"/>
      <c r="G4377" s="150"/>
      <c r="I4377" s="155"/>
      <c r="L4377" s="151"/>
      <c r="N4377" s="151"/>
      <c r="O4377" s="152"/>
    </row>
    <row r="4379" spans="2:15">
      <c r="B4379" s="148"/>
      <c r="C4379" s="149"/>
      <c r="D4379" s="150"/>
      <c r="E4379" s="150"/>
      <c r="F4379" s="149"/>
      <c r="G4379" s="150"/>
      <c r="I4379" s="155"/>
      <c r="J4379" s="151"/>
      <c r="M4379" s="151"/>
      <c r="O4379" s="152"/>
    </row>
    <row r="4381" spans="2:15">
      <c r="B4381" s="148"/>
      <c r="C4381" s="149"/>
      <c r="D4381" s="150"/>
      <c r="E4381" s="150"/>
      <c r="F4381" s="149"/>
      <c r="G4381" s="150"/>
      <c r="I4381" s="155"/>
      <c r="L4381" s="151"/>
      <c r="N4381" s="151"/>
      <c r="O4381" s="152"/>
    </row>
    <row r="4383" spans="2:15">
      <c r="B4383" s="148"/>
      <c r="C4383" s="149"/>
      <c r="D4383" s="150"/>
      <c r="E4383" s="150"/>
      <c r="F4383" s="149"/>
      <c r="G4383" s="150"/>
      <c r="I4383" s="155"/>
      <c r="J4383" s="151"/>
      <c r="M4383" s="151"/>
      <c r="O4383" s="152"/>
    </row>
    <row r="4385" spans="2:15">
      <c r="B4385" s="148"/>
      <c r="C4385" s="149"/>
      <c r="D4385" s="150"/>
      <c r="E4385" s="150"/>
      <c r="F4385" s="149"/>
      <c r="G4385" s="150"/>
      <c r="I4385" s="155"/>
      <c r="L4385" s="151"/>
      <c r="N4385" s="151"/>
      <c r="O4385" s="152"/>
    </row>
    <row r="4387" spans="2:15">
      <c r="B4387" s="148"/>
      <c r="C4387" s="149"/>
      <c r="D4387" s="150"/>
      <c r="E4387" s="150"/>
      <c r="F4387" s="149"/>
      <c r="G4387" s="150"/>
      <c r="I4387" s="155"/>
      <c r="L4387" s="151"/>
      <c r="N4387" s="151"/>
      <c r="O4387" s="152"/>
    </row>
    <row r="4389" spans="2:15">
      <c r="B4389" s="148"/>
      <c r="C4389" s="149"/>
      <c r="D4389" s="150"/>
      <c r="E4389" s="150"/>
      <c r="F4389" s="149"/>
      <c r="G4389" s="150"/>
      <c r="I4389" s="155"/>
      <c r="L4389" s="151"/>
      <c r="N4389" s="151"/>
      <c r="O4389" s="152"/>
    </row>
    <row r="4391" spans="2:15">
      <c r="B4391" s="148"/>
      <c r="C4391" s="149"/>
      <c r="D4391" s="150"/>
      <c r="E4391" s="150"/>
      <c r="F4391" s="149"/>
      <c r="G4391" s="150"/>
      <c r="I4391" s="155"/>
      <c r="L4391" s="151"/>
      <c r="N4391" s="151"/>
      <c r="O4391" s="152"/>
    </row>
    <row r="4393" spans="2:15">
      <c r="B4393" s="148"/>
      <c r="C4393" s="149"/>
      <c r="D4393" s="150"/>
      <c r="E4393" s="150"/>
      <c r="F4393" s="149"/>
      <c r="G4393" s="150"/>
      <c r="I4393" s="155"/>
      <c r="L4393" s="151"/>
      <c r="N4393" s="151"/>
      <c r="O4393" s="152"/>
    </row>
    <row r="4395" spans="2:15">
      <c r="B4395" s="148"/>
      <c r="C4395" s="149"/>
      <c r="D4395" s="150"/>
      <c r="E4395" s="150"/>
      <c r="F4395" s="149"/>
      <c r="G4395" s="150"/>
      <c r="I4395" s="155"/>
      <c r="L4395" s="151"/>
      <c r="N4395" s="151"/>
      <c r="O4395" s="152"/>
    </row>
    <row r="4397" spans="2:15">
      <c r="B4397" s="148"/>
      <c r="C4397" s="149"/>
      <c r="D4397" s="150"/>
      <c r="E4397" s="150"/>
      <c r="F4397" s="149"/>
      <c r="G4397" s="150"/>
      <c r="I4397" s="155"/>
      <c r="L4397" s="151"/>
      <c r="N4397" s="151"/>
      <c r="O4397" s="152"/>
    </row>
    <row r="4399" spans="2:15">
      <c r="B4399" s="148"/>
      <c r="C4399" s="149"/>
      <c r="D4399" s="150"/>
      <c r="E4399" s="150"/>
      <c r="F4399" s="149"/>
      <c r="G4399" s="150"/>
      <c r="I4399" s="155"/>
      <c r="L4399" s="151"/>
      <c r="N4399" s="151"/>
      <c r="O4399" s="152"/>
    </row>
    <row r="4401" spans="2:15">
      <c r="B4401" s="148"/>
      <c r="C4401" s="149"/>
      <c r="D4401" s="150"/>
      <c r="E4401" s="150"/>
      <c r="F4401" s="149"/>
      <c r="G4401" s="150"/>
      <c r="I4401" s="155"/>
      <c r="J4401" s="151"/>
      <c r="M4401" s="151"/>
      <c r="O4401" s="152"/>
    </row>
    <row r="4403" spans="2:15">
      <c r="B4403" s="148"/>
      <c r="C4403" s="149"/>
      <c r="D4403" s="150"/>
      <c r="E4403" s="150"/>
      <c r="F4403" s="149"/>
      <c r="G4403" s="150"/>
      <c r="I4403" s="155"/>
      <c r="L4403" s="151"/>
      <c r="N4403" s="151"/>
      <c r="O4403" s="152"/>
    </row>
    <row r="4405" spans="2:15">
      <c r="B4405" s="148"/>
      <c r="C4405" s="149"/>
      <c r="D4405" s="150"/>
      <c r="E4405" s="150"/>
      <c r="F4405" s="149"/>
      <c r="G4405" s="150"/>
      <c r="I4405" s="155"/>
      <c r="J4405" s="151"/>
      <c r="M4405" s="151"/>
      <c r="O4405" s="152"/>
    </row>
    <row r="4407" spans="2:15">
      <c r="B4407" s="148"/>
      <c r="C4407" s="149"/>
      <c r="D4407" s="150"/>
      <c r="E4407" s="150"/>
      <c r="F4407" s="149"/>
      <c r="G4407" s="150"/>
      <c r="I4407" s="155"/>
      <c r="L4407" s="151"/>
      <c r="N4407" s="151"/>
      <c r="O4407" s="152"/>
    </row>
    <row r="4409" spans="2:15">
      <c r="B4409" s="148"/>
      <c r="C4409" s="149"/>
      <c r="D4409" s="150"/>
      <c r="E4409" s="150"/>
      <c r="F4409" s="149"/>
      <c r="G4409" s="150"/>
      <c r="I4409" s="155"/>
      <c r="L4409" s="151"/>
      <c r="N4409" s="151"/>
      <c r="O4409" s="152"/>
    </row>
    <row r="4411" spans="2:15">
      <c r="B4411" s="148"/>
      <c r="C4411" s="149"/>
      <c r="D4411" s="150"/>
      <c r="E4411" s="150"/>
      <c r="F4411" s="149"/>
      <c r="G4411" s="150"/>
      <c r="I4411" s="155"/>
      <c r="L4411" s="151"/>
      <c r="N4411" s="151"/>
      <c r="O4411" s="152"/>
    </row>
    <row r="4413" spans="2:15">
      <c r="B4413" s="148"/>
      <c r="C4413" s="149"/>
      <c r="D4413" s="150"/>
      <c r="E4413" s="150"/>
      <c r="F4413" s="149"/>
      <c r="G4413" s="150"/>
      <c r="I4413" s="155"/>
      <c r="J4413" s="151"/>
      <c r="M4413" s="151"/>
      <c r="O4413" s="152"/>
    </row>
    <row r="4415" spans="2:15">
      <c r="B4415" s="148"/>
      <c r="C4415" s="149"/>
      <c r="D4415" s="150"/>
      <c r="E4415" s="150"/>
      <c r="F4415" s="149"/>
      <c r="G4415" s="150"/>
      <c r="I4415" s="155"/>
      <c r="L4415" s="151"/>
      <c r="N4415" s="151"/>
      <c r="O4415" s="152"/>
    </row>
    <row r="4417" spans="2:15">
      <c r="B4417" s="148"/>
      <c r="C4417" s="149"/>
      <c r="D4417" s="150"/>
      <c r="E4417" s="150"/>
      <c r="F4417" s="149"/>
      <c r="G4417" s="150"/>
      <c r="I4417" s="155"/>
      <c r="L4417" s="151"/>
      <c r="N4417" s="151"/>
      <c r="O4417" s="152"/>
    </row>
    <row r="4419" spans="2:15">
      <c r="B4419" s="148"/>
      <c r="C4419" s="149"/>
      <c r="D4419" s="150"/>
      <c r="E4419" s="150"/>
      <c r="F4419" s="149"/>
      <c r="G4419" s="150"/>
      <c r="I4419" s="155"/>
      <c r="L4419" s="151"/>
      <c r="N4419" s="151"/>
      <c r="O4419" s="152"/>
    </row>
    <row r="4421" spans="2:15">
      <c r="B4421" s="148"/>
      <c r="C4421" s="149"/>
      <c r="D4421" s="150"/>
      <c r="E4421" s="150"/>
      <c r="F4421" s="149"/>
      <c r="G4421" s="150"/>
      <c r="I4421" s="155"/>
      <c r="L4421" s="151"/>
      <c r="N4421" s="151"/>
      <c r="O4421" s="152"/>
    </row>
    <row r="4423" spans="2:15">
      <c r="B4423" s="148"/>
      <c r="C4423" s="149"/>
      <c r="D4423" s="150"/>
      <c r="E4423" s="150"/>
      <c r="F4423" s="149"/>
      <c r="G4423" s="150"/>
      <c r="I4423" s="155"/>
      <c r="J4423" s="151"/>
      <c r="M4423" s="151"/>
      <c r="O4423" s="152"/>
    </row>
    <row r="4425" spans="2:15">
      <c r="B4425" s="148"/>
      <c r="C4425" s="149"/>
      <c r="D4425" s="150"/>
      <c r="E4425" s="150"/>
      <c r="F4425" s="149"/>
      <c r="G4425" s="150"/>
      <c r="I4425" s="155"/>
      <c r="L4425" s="151"/>
      <c r="N4425" s="151"/>
      <c r="O4425" s="152"/>
    </row>
    <row r="4427" spans="2:15">
      <c r="B4427" s="148"/>
      <c r="C4427" s="149"/>
      <c r="D4427" s="150"/>
      <c r="E4427" s="150"/>
      <c r="F4427" s="149"/>
      <c r="G4427" s="150"/>
      <c r="I4427" s="155"/>
      <c r="L4427" s="151"/>
      <c r="N4427" s="151"/>
      <c r="O4427" s="152"/>
    </row>
    <row r="4429" spans="2:15">
      <c r="B4429" s="148"/>
      <c r="C4429" s="149"/>
      <c r="D4429" s="150"/>
      <c r="E4429" s="150"/>
      <c r="F4429" s="149"/>
      <c r="G4429" s="150"/>
      <c r="I4429" s="155"/>
      <c r="J4429" s="151"/>
      <c r="M4429" s="151"/>
      <c r="O4429" s="152"/>
    </row>
    <row r="4431" spans="2:15">
      <c r="B4431" s="148"/>
      <c r="C4431" s="149"/>
      <c r="D4431" s="150"/>
      <c r="E4431" s="150"/>
      <c r="F4431" s="149"/>
      <c r="G4431" s="150"/>
      <c r="I4431" s="155"/>
      <c r="L4431" s="151"/>
      <c r="N4431" s="151"/>
      <c r="O4431" s="152"/>
    </row>
    <row r="4433" spans="2:15">
      <c r="B4433" s="148"/>
      <c r="C4433" s="149"/>
      <c r="D4433" s="150"/>
      <c r="E4433" s="150"/>
      <c r="F4433" s="149"/>
      <c r="G4433" s="150"/>
      <c r="I4433" s="155"/>
      <c r="L4433" s="151"/>
      <c r="N4433" s="151"/>
      <c r="O4433" s="152"/>
    </row>
    <row r="4435" spans="2:15">
      <c r="B4435" s="148"/>
      <c r="C4435" s="149"/>
      <c r="D4435" s="150"/>
      <c r="E4435" s="150"/>
      <c r="F4435" s="149"/>
      <c r="G4435" s="150"/>
      <c r="I4435" s="155"/>
      <c r="L4435" s="151"/>
      <c r="N4435" s="151"/>
      <c r="O4435" s="152"/>
    </row>
    <row r="4437" spans="2:15">
      <c r="B4437" s="148"/>
      <c r="C4437" s="149"/>
      <c r="D4437" s="150"/>
      <c r="E4437" s="150"/>
      <c r="F4437" s="149"/>
      <c r="G4437" s="150"/>
      <c r="I4437" s="155"/>
      <c r="L4437" s="151"/>
      <c r="N4437" s="151"/>
      <c r="O4437" s="152"/>
    </row>
    <row r="4439" spans="2:15">
      <c r="B4439" s="148"/>
      <c r="C4439" s="149"/>
      <c r="D4439" s="150"/>
      <c r="E4439" s="150"/>
      <c r="F4439" s="149"/>
      <c r="G4439" s="150"/>
      <c r="I4439" s="155"/>
      <c r="L4439" s="151"/>
      <c r="N4439" s="151"/>
      <c r="O4439" s="152"/>
    </row>
    <row r="4441" spans="2:15">
      <c r="B4441" s="148"/>
      <c r="C4441" s="149"/>
      <c r="D4441" s="150"/>
      <c r="E4441" s="150"/>
      <c r="F4441" s="149"/>
      <c r="G4441" s="150"/>
      <c r="I4441" s="155"/>
      <c r="L4441" s="151"/>
      <c r="N4441" s="151"/>
      <c r="O4441" s="152"/>
    </row>
    <row r="4443" spans="2:15">
      <c r="B4443" s="148"/>
      <c r="C4443" s="149"/>
      <c r="D4443" s="150"/>
      <c r="E4443" s="150"/>
      <c r="F4443" s="149"/>
      <c r="G4443" s="150"/>
      <c r="I4443" s="155"/>
      <c r="L4443" s="151"/>
      <c r="N4443" s="151"/>
      <c r="O4443" s="152"/>
    </row>
    <row r="4445" spans="2:15">
      <c r="B4445" s="148"/>
      <c r="C4445" s="149"/>
      <c r="D4445" s="150"/>
      <c r="E4445" s="150"/>
      <c r="F4445" s="149"/>
      <c r="G4445" s="150"/>
      <c r="I4445" s="155"/>
      <c r="L4445" s="151"/>
      <c r="N4445" s="151"/>
      <c r="O4445" s="152"/>
    </row>
    <row r="4447" spans="2:15">
      <c r="B4447" s="148"/>
      <c r="C4447" s="149"/>
      <c r="D4447" s="150"/>
      <c r="E4447" s="150"/>
      <c r="F4447" s="149"/>
      <c r="G4447" s="150"/>
      <c r="I4447" s="155"/>
      <c r="L4447" s="151"/>
      <c r="N4447" s="151"/>
      <c r="O4447" s="152"/>
    </row>
    <row r="4449" spans="2:15">
      <c r="B4449" s="148"/>
      <c r="C4449" s="149"/>
      <c r="D4449" s="150"/>
      <c r="E4449" s="150"/>
      <c r="F4449" s="149"/>
      <c r="G4449" s="150"/>
      <c r="I4449" s="155"/>
      <c r="L4449" s="151"/>
      <c r="N4449" s="151"/>
      <c r="O4449" s="152"/>
    </row>
    <row r="4451" spans="2:15">
      <c r="B4451" s="148"/>
      <c r="C4451" s="149"/>
      <c r="D4451" s="150"/>
      <c r="E4451" s="150"/>
      <c r="F4451" s="149"/>
      <c r="G4451" s="150"/>
      <c r="I4451" s="155"/>
      <c r="L4451" s="151"/>
      <c r="N4451" s="151"/>
      <c r="O4451" s="152"/>
    </row>
    <row r="4453" spans="2:15">
      <c r="B4453" s="148"/>
      <c r="C4453" s="149"/>
      <c r="D4453" s="150"/>
      <c r="E4453" s="150"/>
      <c r="F4453" s="149"/>
      <c r="G4453" s="150"/>
      <c r="I4453" s="155"/>
      <c r="L4453" s="151"/>
      <c r="N4453" s="151"/>
      <c r="O4453" s="152"/>
    </row>
    <row r="4455" spans="2:15">
      <c r="B4455" s="148"/>
      <c r="C4455" s="149"/>
      <c r="D4455" s="150"/>
      <c r="E4455" s="150"/>
      <c r="F4455" s="149"/>
      <c r="G4455" s="150"/>
      <c r="I4455" s="155"/>
      <c r="L4455" s="151"/>
      <c r="N4455" s="151"/>
      <c r="O4455" s="152"/>
    </row>
    <row r="4457" spans="2:15">
      <c r="B4457" s="148"/>
      <c r="C4457" s="149"/>
      <c r="D4457" s="150"/>
      <c r="E4457" s="150"/>
      <c r="F4457" s="149"/>
      <c r="G4457" s="150"/>
      <c r="I4457" s="155"/>
      <c r="J4457" s="151"/>
      <c r="M4457" s="151"/>
      <c r="O4457" s="152"/>
    </row>
    <row r="4459" spans="2:15">
      <c r="B4459" s="148"/>
      <c r="C4459" s="149"/>
      <c r="D4459" s="150"/>
      <c r="E4459" s="150"/>
      <c r="F4459" s="149"/>
      <c r="G4459" s="150"/>
      <c r="I4459" s="155"/>
      <c r="J4459" s="151"/>
      <c r="M4459" s="151"/>
      <c r="O4459" s="152"/>
    </row>
    <row r="4461" spans="2:15">
      <c r="B4461" s="148"/>
      <c r="C4461" s="149"/>
      <c r="D4461" s="150"/>
      <c r="E4461" s="150"/>
      <c r="F4461" s="149"/>
      <c r="G4461" s="150"/>
      <c r="I4461" s="155"/>
      <c r="L4461" s="151"/>
      <c r="N4461" s="151"/>
      <c r="O4461" s="152"/>
    </row>
    <row r="4463" spans="2:15">
      <c r="B4463" s="148"/>
      <c r="C4463" s="149"/>
      <c r="D4463" s="150"/>
      <c r="E4463" s="150"/>
      <c r="F4463" s="149"/>
      <c r="G4463" s="150"/>
      <c r="I4463" s="155"/>
      <c r="L4463" s="151"/>
      <c r="N4463" s="151"/>
      <c r="O4463" s="152"/>
    </row>
    <row r="4465" spans="2:15">
      <c r="B4465" s="148"/>
      <c r="C4465" s="149"/>
      <c r="D4465" s="150"/>
      <c r="E4465" s="150"/>
      <c r="F4465" s="149"/>
      <c r="G4465" s="150"/>
      <c r="I4465" s="155"/>
      <c r="L4465" s="151"/>
      <c r="N4465" s="151"/>
      <c r="O4465" s="152"/>
    </row>
    <row r="4467" spans="2:15">
      <c r="B4467" s="148"/>
      <c r="C4467" s="149"/>
      <c r="D4467" s="150"/>
      <c r="E4467" s="150"/>
      <c r="F4467" s="149"/>
      <c r="G4467" s="150"/>
      <c r="I4467" s="155"/>
      <c r="J4467" s="151"/>
      <c r="M4467" s="151"/>
      <c r="O4467" s="152"/>
    </row>
    <row r="4469" spans="2:15">
      <c r="B4469" s="148"/>
      <c r="C4469" s="149"/>
      <c r="D4469" s="150"/>
      <c r="E4469" s="150"/>
      <c r="F4469" s="149"/>
      <c r="G4469" s="150"/>
      <c r="I4469" s="155"/>
      <c r="J4469" s="151"/>
      <c r="M4469" s="151"/>
      <c r="O4469" s="152"/>
    </row>
    <row r="4471" spans="2:15">
      <c r="B4471" s="148"/>
      <c r="C4471" s="149"/>
      <c r="D4471" s="150"/>
      <c r="E4471" s="150"/>
      <c r="F4471" s="149"/>
      <c r="G4471" s="150"/>
      <c r="I4471" s="155"/>
      <c r="L4471" s="151"/>
      <c r="N4471" s="151"/>
      <c r="O4471" s="152"/>
    </row>
    <row r="4473" spans="2:15">
      <c r="B4473" s="148"/>
      <c r="C4473" s="149"/>
      <c r="D4473" s="150"/>
      <c r="E4473" s="150"/>
      <c r="F4473" s="149"/>
      <c r="G4473" s="150"/>
      <c r="I4473" s="155"/>
      <c r="J4473" s="151"/>
      <c r="M4473" s="151"/>
      <c r="O4473" s="152"/>
    </row>
    <row r="4475" spans="2:15">
      <c r="B4475" s="148"/>
      <c r="C4475" s="149"/>
      <c r="D4475" s="150"/>
      <c r="E4475" s="150"/>
      <c r="F4475" s="149"/>
      <c r="G4475" s="150"/>
      <c r="I4475" s="155"/>
      <c r="L4475" s="151"/>
      <c r="N4475" s="151"/>
      <c r="O4475" s="152"/>
    </row>
    <row r="4477" spans="2:15">
      <c r="B4477" s="148"/>
      <c r="C4477" s="149"/>
      <c r="D4477" s="150"/>
      <c r="E4477" s="150"/>
      <c r="F4477" s="149"/>
      <c r="G4477" s="150"/>
      <c r="I4477" s="155"/>
      <c r="L4477" s="151"/>
      <c r="N4477" s="151"/>
      <c r="O4477" s="152"/>
    </row>
    <row r="4479" spans="2:15">
      <c r="B4479" s="148"/>
      <c r="C4479" s="149"/>
      <c r="D4479" s="150"/>
      <c r="E4479" s="150"/>
      <c r="F4479" s="149"/>
      <c r="G4479" s="150"/>
      <c r="I4479" s="155"/>
      <c r="L4479" s="151"/>
      <c r="N4479" s="151"/>
      <c r="O4479" s="152"/>
    </row>
    <row r="4481" spans="2:15">
      <c r="B4481" s="148"/>
      <c r="C4481" s="149"/>
      <c r="D4481" s="150"/>
      <c r="E4481" s="150"/>
      <c r="F4481" s="149"/>
      <c r="G4481" s="150"/>
      <c r="I4481" s="155"/>
      <c r="L4481" s="151"/>
      <c r="N4481" s="151"/>
      <c r="O4481" s="152"/>
    </row>
    <row r="4483" spans="2:15">
      <c r="B4483" s="148"/>
      <c r="C4483" s="149"/>
      <c r="D4483" s="150"/>
      <c r="E4483" s="150"/>
      <c r="F4483" s="149"/>
      <c r="G4483" s="150"/>
      <c r="I4483" s="155"/>
      <c r="L4483" s="151"/>
      <c r="N4483" s="151"/>
      <c r="O4483" s="152"/>
    </row>
    <row r="4485" spans="2:15">
      <c r="B4485" s="148"/>
      <c r="C4485" s="149"/>
      <c r="D4485" s="150"/>
      <c r="E4485" s="150"/>
      <c r="F4485" s="149"/>
      <c r="G4485" s="150"/>
      <c r="I4485" s="155"/>
      <c r="L4485" s="151"/>
      <c r="N4485" s="151"/>
      <c r="O4485" s="152"/>
    </row>
    <row r="4487" spans="2:15">
      <c r="B4487" s="148"/>
      <c r="C4487" s="149"/>
      <c r="D4487" s="150"/>
      <c r="E4487" s="150"/>
      <c r="F4487" s="149"/>
      <c r="G4487" s="150"/>
      <c r="I4487" s="155"/>
      <c r="L4487" s="151"/>
      <c r="N4487" s="151"/>
      <c r="O4487" s="152"/>
    </row>
    <row r="4489" spans="2:15">
      <c r="B4489" s="148"/>
      <c r="C4489" s="149"/>
      <c r="D4489" s="150"/>
      <c r="E4489" s="150"/>
      <c r="F4489" s="149"/>
      <c r="G4489" s="150"/>
      <c r="I4489" s="155"/>
      <c r="J4489" s="151"/>
      <c r="M4489" s="151"/>
      <c r="O4489" s="152"/>
    </row>
    <row r="4491" spans="2:15">
      <c r="B4491" s="148"/>
      <c r="C4491" s="149"/>
      <c r="D4491" s="150"/>
      <c r="E4491" s="150"/>
      <c r="F4491" s="149"/>
      <c r="G4491" s="150"/>
      <c r="I4491" s="155"/>
      <c r="J4491" s="151"/>
      <c r="M4491" s="151"/>
      <c r="O4491" s="152"/>
    </row>
    <row r="4493" spans="2:15">
      <c r="B4493" s="148"/>
      <c r="C4493" s="149"/>
      <c r="D4493" s="150"/>
      <c r="E4493" s="150"/>
      <c r="F4493" s="149"/>
      <c r="G4493" s="150"/>
      <c r="I4493" s="155"/>
      <c r="J4493" s="151"/>
      <c r="M4493" s="151"/>
      <c r="O4493" s="152"/>
    </row>
    <row r="4495" spans="2:15">
      <c r="B4495" s="148"/>
      <c r="C4495" s="149"/>
      <c r="D4495" s="150"/>
      <c r="E4495" s="150"/>
      <c r="F4495" s="149"/>
      <c r="G4495" s="150"/>
      <c r="I4495" s="155"/>
      <c r="L4495" s="151"/>
      <c r="N4495" s="151"/>
      <c r="O4495" s="152"/>
    </row>
    <row r="4497" spans="2:15">
      <c r="B4497" s="148"/>
      <c r="C4497" s="149"/>
      <c r="D4497" s="150"/>
      <c r="E4497" s="150"/>
      <c r="F4497" s="149"/>
      <c r="G4497" s="150"/>
      <c r="I4497" s="155"/>
      <c r="L4497" s="151"/>
      <c r="N4497" s="151"/>
      <c r="O4497" s="152"/>
    </row>
    <row r="4499" spans="2:15">
      <c r="B4499" s="148"/>
      <c r="C4499" s="149"/>
      <c r="D4499" s="150"/>
      <c r="E4499" s="150"/>
      <c r="F4499" s="149"/>
      <c r="G4499" s="150"/>
      <c r="I4499" s="155"/>
      <c r="L4499" s="151"/>
      <c r="N4499" s="151"/>
      <c r="O4499" s="152"/>
    </row>
    <row r="4501" spans="2:15">
      <c r="B4501" s="148"/>
      <c r="C4501" s="149"/>
      <c r="D4501" s="150"/>
      <c r="E4501" s="150"/>
      <c r="F4501" s="149"/>
      <c r="G4501" s="150"/>
      <c r="I4501" s="155"/>
      <c r="L4501" s="151"/>
      <c r="N4501" s="151"/>
      <c r="O4501" s="152"/>
    </row>
    <row r="4503" spans="2:15">
      <c r="B4503" s="148"/>
      <c r="C4503" s="149"/>
      <c r="D4503" s="150"/>
      <c r="E4503" s="150"/>
      <c r="F4503" s="149"/>
      <c r="G4503" s="150"/>
      <c r="I4503" s="155"/>
      <c r="J4503" s="151"/>
      <c r="M4503" s="151"/>
      <c r="O4503" s="152"/>
    </row>
    <row r="4505" spans="2:15">
      <c r="B4505" s="148"/>
      <c r="C4505" s="149"/>
      <c r="D4505" s="150"/>
      <c r="E4505" s="150"/>
      <c r="F4505" s="149"/>
      <c r="G4505" s="150"/>
      <c r="I4505" s="155"/>
      <c r="L4505" s="151"/>
      <c r="N4505" s="151"/>
      <c r="O4505" s="152"/>
    </row>
    <row r="4507" spans="2:15">
      <c r="B4507" s="148"/>
      <c r="C4507" s="149"/>
      <c r="D4507" s="150"/>
      <c r="E4507" s="150"/>
      <c r="F4507" s="149"/>
      <c r="G4507" s="150"/>
      <c r="I4507" s="155"/>
      <c r="L4507" s="151"/>
      <c r="N4507" s="151"/>
      <c r="O4507" s="152"/>
    </row>
    <row r="4509" spans="2:15">
      <c r="B4509" s="148"/>
      <c r="C4509" s="149"/>
      <c r="D4509" s="150"/>
      <c r="E4509" s="150"/>
      <c r="F4509" s="149"/>
      <c r="G4509" s="150"/>
      <c r="I4509" s="155"/>
      <c r="L4509" s="151"/>
      <c r="N4509" s="151"/>
      <c r="O4509" s="152"/>
    </row>
    <row r="4511" spans="2:15">
      <c r="B4511" s="148"/>
      <c r="C4511" s="149"/>
      <c r="D4511" s="150"/>
      <c r="E4511" s="150"/>
      <c r="F4511" s="149"/>
      <c r="G4511" s="150"/>
      <c r="I4511" s="155"/>
      <c r="L4511" s="151"/>
      <c r="N4511" s="151"/>
      <c r="O4511" s="152"/>
    </row>
    <row r="4513" spans="2:15">
      <c r="B4513" s="148"/>
      <c r="C4513" s="149"/>
      <c r="D4513" s="150"/>
      <c r="E4513" s="150"/>
      <c r="F4513" s="149"/>
      <c r="G4513" s="150"/>
      <c r="I4513" s="155"/>
      <c r="J4513" s="151"/>
      <c r="M4513" s="151"/>
      <c r="O4513" s="152"/>
    </row>
    <row r="4515" spans="2:15">
      <c r="B4515" s="148"/>
      <c r="C4515" s="149"/>
      <c r="D4515" s="150"/>
      <c r="E4515" s="150"/>
      <c r="F4515" s="149"/>
      <c r="G4515" s="150"/>
      <c r="I4515" s="155"/>
      <c r="L4515" s="151"/>
      <c r="N4515" s="151"/>
      <c r="O4515" s="152"/>
    </row>
    <row r="4517" spans="2:15">
      <c r="B4517" s="148"/>
      <c r="C4517" s="149"/>
      <c r="D4517" s="150"/>
      <c r="E4517" s="150"/>
      <c r="F4517" s="149"/>
      <c r="G4517" s="150"/>
      <c r="I4517" s="155"/>
      <c r="J4517" s="151"/>
      <c r="M4517" s="151"/>
      <c r="O4517" s="152"/>
    </row>
    <row r="4519" spans="2:15">
      <c r="B4519" s="148"/>
      <c r="C4519" s="149"/>
      <c r="D4519" s="150"/>
      <c r="E4519" s="150"/>
      <c r="F4519" s="149"/>
      <c r="G4519" s="150"/>
      <c r="I4519" s="155"/>
      <c r="L4519" s="151"/>
      <c r="N4519" s="151"/>
      <c r="O4519" s="152"/>
    </row>
    <row r="4521" spans="2:15">
      <c r="B4521" s="148"/>
      <c r="C4521" s="149"/>
      <c r="D4521" s="150"/>
      <c r="E4521" s="150"/>
      <c r="F4521" s="149"/>
      <c r="G4521" s="150"/>
      <c r="I4521" s="155"/>
      <c r="L4521" s="151"/>
      <c r="N4521" s="151"/>
      <c r="O4521" s="152"/>
    </row>
    <row r="4523" spans="2:15">
      <c r="B4523" s="148"/>
      <c r="C4523" s="149"/>
      <c r="D4523" s="150"/>
      <c r="E4523" s="150"/>
      <c r="F4523" s="149"/>
      <c r="G4523" s="150"/>
      <c r="I4523" s="155"/>
      <c r="L4523" s="151"/>
      <c r="N4523" s="151"/>
      <c r="O4523" s="152"/>
    </row>
    <row r="4525" spans="2:15">
      <c r="B4525" s="148"/>
      <c r="C4525" s="149"/>
      <c r="D4525" s="150"/>
      <c r="E4525" s="150"/>
      <c r="F4525" s="149"/>
      <c r="G4525" s="150"/>
      <c r="I4525" s="155"/>
      <c r="L4525" s="151"/>
      <c r="N4525" s="151"/>
      <c r="O4525" s="152"/>
    </row>
    <row r="4527" spans="2:15">
      <c r="B4527" s="148"/>
      <c r="C4527" s="149"/>
      <c r="D4527" s="150"/>
      <c r="E4527" s="150"/>
      <c r="F4527" s="149"/>
      <c r="G4527" s="150"/>
      <c r="I4527" s="155"/>
      <c r="L4527" s="151"/>
      <c r="N4527" s="151"/>
      <c r="O4527" s="152"/>
    </row>
    <row r="4529" spans="2:15">
      <c r="B4529" s="148"/>
      <c r="C4529" s="149"/>
      <c r="D4529" s="150"/>
      <c r="E4529" s="150"/>
      <c r="F4529" s="149"/>
      <c r="G4529" s="150"/>
      <c r="I4529" s="155"/>
      <c r="L4529" s="151"/>
      <c r="N4529" s="151"/>
      <c r="O4529" s="152"/>
    </row>
    <row r="4531" spans="2:15">
      <c r="B4531" s="148"/>
      <c r="C4531" s="149"/>
      <c r="D4531" s="150"/>
      <c r="E4531" s="150"/>
      <c r="F4531" s="149"/>
      <c r="G4531" s="150"/>
      <c r="I4531" s="155"/>
      <c r="L4531" s="151"/>
      <c r="N4531" s="151"/>
      <c r="O4531" s="152"/>
    </row>
    <row r="4533" spans="2:15">
      <c r="B4533" s="148"/>
      <c r="C4533" s="149"/>
      <c r="D4533" s="150"/>
      <c r="E4533" s="150"/>
      <c r="F4533" s="149"/>
      <c r="G4533" s="150"/>
      <c r="I4533" s="155"/>
      <c r="L4533" s="151"/>
      <c r="N4533" s="151"/>
      <c r="O4533" s="152"/>
    </row>
    <row r="4535" spans="2:15">
      <c r="B4535" s="148"/>
      <c r="C4535" s="149"/>
      <c r="D4535" s="150"/>
      <c r="E4535" s="150"/>
      <c r="F4535" s="149"/>
      <c r="G4535" s="150"/>
      <c r="I4535" s="155"/>
      <c r="J4535" s="151"/>
      <c r="M4535" s="151"/>
      <c r="O4535" s="152"/>
    </row>
    <row r="4537" spans="2:15">
      <c r="B4537" s="148"/>
      <c r="C4537" s="149"/>
      <c r="D4537" s="150"/>
      <c r="E4537" s="150"/>
      <c r="F4537" s="149"/>
      <c r="G4537" s="150"/>
      <c r="I4537" s="155"/>
      <c r="J4537" s="151"/>
      <c r="M4537" s="151"/>
      <c r="O4537" s="152"/>
    </row>
    <row r="4539" spans="2:15">
      <c r="B4539" s="148"/>
      <c r="C4539" s="149"/>
      <c r="D4539" s="150"/>
      <c r="E4539" s="150"/>
      <c r="F4539" s="149"/>
      <c r="G4539" s="150"/>
      <c r="I4539" s="155"/>
      <c r="L4539" s="151"/>
      <c r="N4539" s="151"/>
      <c r="O4539" s="152"/>
    </row>
    <row r="4541" spans="2:15">
      <c r="B4541" s="148"/>
      <c r="C4541" s="149"/>
      <c r="D4541" s="150"/>
      <c r="E4541" s="150"/>
      <c r="F4541" s="149"/>
      <c r="G4541" s="150"/>
      <c r="I4541" s="155"/>
      <c r="L4541" s="151"/>
      <c r="N4541" s="151"/>
      <c r="O4541" s="152"/>
    </row>
    <row r="4543" spans="2:15">
      <c r="B4543" s="148"/>
      <c r="C4543" s="149"/>
      <c r="D4543" s="150"/>
      <c r="E4543" s="150"/>
      <c r="F4543" s="149"/>
      <c r="G4543" s="150"/>
      <c r="I4543" s="155"/>
      <c r="L4543" s="151"/>
      <c r="N4543" s="151"/>
      <c r="O4543" s="152"/>
    </row>
    <row r="4545" spans="2:15">
      <c r="B4545" s="148"/>
      <c r="C4545" s="149"/>
      <c r="D4545" s="150"/>
      <c r="E4545" s="150"/>
      <c r="F4545" s="149"/>
      <c r="G4545" s="150"/>
      <c r="I4545" s="155"/>
      <c r="L4545" s="151"/>
      <c r="N4545" s="151"/>
      <c r="O4545" s="152"/>
    </row>
    <row r="4547" spans="2:15">
      <c r="B4547" s="148"/>
      <c r="C4547" s="149"/>
      <c r="D4547" s="150"/>
      <c r="E4547" s="150"/>
      <c r="F4547" s="149"/>
      <c r="G4547" s="150"/>
      <c r="I4547" s="155"/>
      <c r="L4547" s="151"/>
      <c r="N4547" s="151"/>
      <c r="O4547" s="152"/>
    </row>
    <row r="4549" spans="2:15">
      <c r="B4549" s="148"/>
      <c r="C4549" s="149"/>
      <c r="D4549" s="150"/>
      <c r="E4549" s="150"/>
      <c r="F4549" s="149"/>
      <c r="G4549" s="150"/>
      <c r="I4549" s="155"/>
      <c r="L4549" s="151"/>
      <c r="N4549" s="151"/>
      <c r="O4549" s="152"/>
    </row>
    <row r="4551" spans="2:15">
      <c r="B4551" s="148"/>
      <c r="C4551" s="149"/>
      <c r="D4551" s="150"/>
      <c r="E4551" s="150"/>
      <c r="F4551" s="149"/>
      <c r="G4551" s="150"/>
      <c r="I4551" s="155"/>
      <c r="L4551" s="151"/>
      <c r="N4551" s="151"/>
      <c r="O4551" s="152"/>
    </row>
    <row r="4553" spans="2:15">
      <c r="B4553" s="148"/>
      <c r="C4553" s="149"/>
      <c r="D4553" s="150"/>
      <c r="E4553" s="150"/>
      <c r="F4553" s="149"/>
      <c r="G4553" s="150"/>
      <c r="I4553" s="155"/>
      <c r="L4553" s="151"/>
      <c r="N4553" s="151"/>
      <c r="O4553" s="152"/>
    </row>
    <row r="4555" spans="2:15">
      <c r="B4555" s="148"/>
      <c r="C4555" s="149"/>
      <c r="D4555" s="150"/>
      <c r="E4555" s="150"/>
      <c r="F4555" s="149"/>
      <c r="G4555" s="150"/>
      <c r="I4555" s="155"/>
      <c r="L4555" s="151"/>
      <c r="N4555" s="151"/>
      <c r="O4555" s="152"/>
    </row>
    <row r="4557" spans="2:15">
      <c r="B4557" s="148"/>
      <c r="C4557" s="149"/>
      <c r="D4557" s="150"/>
      <c r="E4557" s="150"/>
      <c r="F4557" s="149"/>
      <c r="G4557" s="150"/>
      <c r="I4557" s="155"/>
      <c r="L4557" s="151"/>
      <c r="N4557" s="151"/>
      <c r="O4557" s="152"/>
    </row>
    <row r="4559" spans="2:15">
      <c r="B4559" s="148"/>
      <c r="C4559" s="149"/>
      <c r="D4559" s="150"/>
      <c r="E4559" s="150"/>
      <c r="F4559" s="149"/>
      <c r="G4559" s="150"/>
      <c r="I4559" s="155"/>
      <c r="L4559" s="151"/>
      <c r="N4559" s="151"/>
      <c r="O4559" s="152"/>
    </row>
    <row r="4561" spans="2:15">
      <c r="B4561" s="148"/>
      <c r="C4561" s="149"/>
      <c r="D4561" s="150"/>
      <c r="E4561" s="150"/>
      <c r="F4561" s="149"/>
      <c r="G4561" s="150"/>
      <c r="I4561" s="155"/>
      <c r="L4561" s="151"/>
      <c r="N4561" s="151"/>
      <c r="O4561" s="152"/>
    </row>
    <row r="4563" spans="2:15">
      <c r="B4563" s="148"/>
      <c r="C4563" s="149"/>
      <c r="D4563" s="150"/>
      <c r="E4563" s="150"/>
      <c r="F4563" s="149"/>
      <c r="G4563" s="150"/>
      <c r="I4563" s="155"/>
      <c r="L4563" s="151"/>
      <c r="N4563" s="151"/>
      <c r="O4563" s="152"/>
    </row>
    <row r="4565" spans="2:15">
      <c r="B4565" s="148"/>
      <c r="C4565" s="149"/>
      <c r="D4565" s="150"/>
      <c r="E4565" s="150"/>
      <c r="F4565" s="149"/>
      <c r="G4565" s="150"/>
      <c r="I4565" s="155"/>
      <c r="J4565" s="151"/>
      <c r="M4565" s="151"/>
      <c r="O4565" s="152"/>
    </row>
    <row r="4567" spans="2:15">
      <c r="B4567" s="148"/>
      <c r="C4567" s="149"/>
      <c r="D4567" s="150"/>
      <c r="E4567" s="150"/>
      <c r="F4567" s="149"/>
      <c r="G4567" s="150"/>
      <c r="I4567" s="155"/>
      <c r="L4567" s="151"/>
      <c r="N4567" s="151"/>
      <c r="O4567" s="152"/>
    </row>
    <row r="4569" spans="2:15">
      <c r="B4569" s="148"/>
      <c r="C4569" s="149"/>
      <c r="D4569" s="150"/>
      <c r="E4569" s="150"/>
      <c r="F4569" s="149"/>
      <c r="G4569" s="150"/>
      <c r="I4569" s="155"/>
      <c r="J4569" s="151"/>
      <c r="M4569" s="151"/>
      <c r="O4569" s="152"/>
    </row>
    <row r="4571" spans="2:15">
      <c r="B4571" s="148"/>
      <c r="C4571" s="149"/>
      <c r="D4571" s="150"/>
      <c r="E4571" s="150"/>
      <c r="F4571" s="149"/>
      <c r="G4571" s="150"/>
      <c r="I4571" s="155"/>
      <c r="L4571" s="151"/>
      <c r="N4571" s="151"/>
      <c r="O4571" s="152"/>
    </row>
    <row r="4573" spans="2:15">
      <c r="B4573" s="148"/>
      <c r="C4573" s="149"/>
      <c r="D4573" s="150"/>
      <c r="E4573" s="150"/>
      <c r="F4573" s="149"/>
      <c r="G4573" s="150"/>
      <c r="I4573" s="155"/>
      <c r="L4573" s="151"/>
      <c r="N4573" s="151"/>
      <c r="O4573" s="152"/>
    </row>
    <row r="4575" spans="2:15">
      <c r="B4575" s="148"/>
      <c r="C4575" s="149"/>
      <c r="D4575" s="150"/>
      <c r="E4575" s="150"/>
      <c r="F4575" s="149"/>
      <c r="G4575" s="150"/>
      <c r="I4575" s="155"/>
      <c r="L4575" s="151"/>
      <c r="N4575" s="151"/>
      <c r="O4575" s="152"/>
    </row>
    <row r="4577" spans="2:15">
      <c r="B4577" s="148"/>
      <c r="C4577" s="149"/>
      <c r="D4577" s="150"/>
      <c r="E4577" s="150"/>
      <c r="F4577" s="149"/>
      <c r="G4577" s="150"/>
      <c r="I4577" s="155"/>
      <c r="L4577" s="151"/>
      <c r="N4577" s="151"/>
      <c r="O4577" s="152"/>
    </row>
    <row r="4579" spans="2:15">
      <c r="B4579" s="148"/>
      <c r="C4579" s="149"/>
      <c r="D4579" s="150"/>
      <c r="E4579" s="150"/>
      <c r="F4579" s="149"/>
      <c r="G4579" s="150"/>
      <c r="I4579" s="155"/>
      <c r="J4579" s="151"/>
      <c r="M4579" s="151"/>
      <c r="O4579" s="152"/>
    </row>
    <row r="4581" spans="2:15">
      <c r="B4581" s="148"/>
      <c r="C4581" s="149"/>
      <c r="D4581" s="150"/>
      <c r="E4581" s="150"/>
      <c r="F4581" s="149"/>
      <c r="G4581" s="150"/>
      <c r="I4581" s="155"/>
      <c r="J4581" s="151"/>
      <c r="M4581" s="151"/>
      <c r="O4581" s="152"/>
    </row>
    <row r="4583" spans="2:15">
      <c r="B4583" s="148"/>
      <c r="C4583" s="149"/>
      <c r="D4583" s="150"/>
      <c r="E4583" s="150"/>
      <c r="F4583" s="149"/>
      <c r="G4583" s="150"/>
      <c r="I4583" s="155"/>
      <c r="L4583" s="151"/>
      <c r="N4583" s="151"/>
      <c r="O4583" s="152"/>
    </row>
    <row r="4585" spans="2:15">
      <c r="B4585" s="148"/>
      <c r="C4585" s="149"/>
      <c r="D4585" s="150"/>
      <c r="E4585" s="150"/>
      <c r="F4585" s="149"/>
      <c r="G4585" s="150"/>
      <c r="I4585" s="155"/>
      <c r="L4585" s="151"/>
      <c r="N4585" s="151"/>
      <c r="O4585" s="152"/>
    </row>
    <row r="4587" spans="2:15">
      <c r="B4587" s="148"/>
      <c r="C4587" s="149"/>
      <c r="D4587" s="150"/>
      <c r="E4587" s="150"/>
      <c r="F4587" s="149"/>
      <c r="G4587" s="150"/>
      <c r="I4587" s="155"/>
      <c r="J4587" s="151"/>
      <c r="M4587" s="151"/>
      <c r="O4587" s="152"/>
    </row>
    <row r="4589" spans="2:15">
      <c r="B4589" s="148"/>
      <c r="C4589" s="149"/>
      <c r="D4589" s="150"/>
      <c r="E4589" s="150"/>
      <c r="F4589" s="149"/>
      <c r="G4589" s="150"/>
      <c r="I4589" s="155"/>
      <c r="L4589" s="151"/>
      <c r="N4589" s="151"/>
      <c r="O4589" s="152"/>
    </row>
    <row r="4591" spans="2:15">
      <c r="B4591" s="148"/>
      <c r="C4591" s="149"/>
      <c r="D4591" s="150"/>
      <c r="E4591" s="150"/>
      <c r="F4591" s="149"/>
      <c r="G4591" s="150"/>
      <c r="I4591" s="155"/>
      <c r="L4591" s="151"/>
      <c r="N4591" s="151"/>
      <c r="O4591" s="152"/>
    </row>
    <row r="4593" spans="2:15">
      <c r="B4593" s="148"/>
      <c r="C4593" s="149"/>
      <c r="D4593" s="150"/>
      <c r="E4593" s="150"/>
      <c r="F4593" s="149"/>
      <c r="G4593" s="150"/>
      <c r="I4593" s="155"/>
      <c r="L4593" s="151"/>
      <c r="N4593" s="151"/>
      <c r="O4593" s="152"/>
    </row>
    <row r="4595" spans="2:15">
      <c r="B4595" s="148"/>
      <c r="C4595" s="149"/>
      <c r="D4595" s="150"/>
      <c r="E4595" s="150"/>
      <c r="F4595" s="149"/>
      <c r="G4595" s="150"/>
      <c r="I4595" s="155"/>
      <c r="L4595" s="151"/>
      <c r="N4595" s="151"/>
      <c r="O4595" s="152"/>
    </row>
    <row r="4597" spans="2:15">
      <c r="B4597" s="148"/>
      <c r="C4597" s="149"/>
      <c r="D4597" s="150"/>
      <c r="E4597" s="150"/>
      <c r="F4597" s="149"/>
      <c r="G4597" s="150"/>
      <c r="I4597" s="155"/>
      <c r="L4597" s="151"/>
      <c r="N4597" s="151"/>
      <c r="O4597" s="152"/>
    </row>
    <row r="4599" spans="2:15">
      <c r="B4599" s="148"/>
      <c r="C4599" s="149"/>
      <c r="D4599" s="150"/>
      <c r="E4599" s="150"/>
      <c r="F4599" s="149"/>
      <c r="G4599" s="150"/>
      <c r="I4599" s="155"/>
      <c r="L4599" s="151"/>
      <c r="N4599" s="151"/>
      <c r="O4599" s="152"/>
    </row>
    <row r="4601" spans="2:15">
      <c r="B4601" s="148"/>
      <c r="C4601" s="149"/>
      <c r="D4601" s="150"/>
      <c r="E4601" s="150"/>
      <c r="F4601" s="149"/>
      <c r="G4601" s="150"/>
      <c r="I4601" s="155"/>
      <c r="L4601" s="151"/>
      <c r="N4601" s="151"/>
      <c r="O4601" s="152"/>
    </row>
    <row r="4603" spans="2:15">
      <c r="B4603" s="148"/>
      <c r="C4603" s="149"/>
      <c r="D4603" s="150"/>
      <c r="E4603" s="150"/>
      <c r="F4603" s="149"/>
      <c r="G4603" s="150"/>
      <c r="I4603" s="155"/>
      <c r="L4603" s="151"/>
      <c r="N4603" s="151"/>
      <c r="O4603" s="152"/>
    </row>
    <row r="4605" spans="2:15">
      <c r="B4605" s="148"/>
      <c r="C4605" s="149"/>
      <c r="D4605" s="150"/>
      <c r="E4605" s="150"/>
      <c r="F4605" s="149"/>
      <c r="G4605" s="150"/>
      <c r="I4605" s="155"/>
      <c r="J4605" s="151"/>
      <c r="M4605" s="151"/>
      <c r="O4605" s="152"/>
    </row>
    <row r="4607" spans="2:15">
      <c r="B4607" s="148"/>
      <c r="C4607" s="149"/>
      <c r="D4607" s="150"/>
      <c r="E4607" s="150"/>
      <c r="F4607" s="149"/>
      <c r="G4607" s="150"/>
      <c r="I4607" s="155"/>
      <c r="L4607" s="151"/>
      <c r="N4607" s="151"/>
      <c r="O4607" s="152"/>
    </row>
    <row r="4609" spans="2:15">
      <c r="B4609" s="148"/>
      <c r="C4609" s="149"/>
      <c r="D4609" s="150"/>
      <c r="E4609" s="150"/>
      <c r="F4609" s="149"/>
      <c r="G4609" s="150"/>
      <c r="I4609" s="155"/>
      <c r="L4609" s="151"/>
      <c r="N4609" s="151"/>
      <c r="O4609" s="152"/>
    </row>
    <row r="4611" spans="2:15">
      <c r="B4611" s="148"/>
      <c r="C4611" s="149"/>
      <c r="D4611" s="150"/>
      <c r="E4611" s="150"/>
      <c r="F4611" s="149"/>
      <c r="G4611" s="150"/>
      <c r="I4611" s="155"/>
      <c r="L4611" s="151"/>
      <c r="N4611" s="151"/>
      <c r="O4611" s="152"/>
    </row>
    <row r="4613" spans="2:15">
      <c r="B4613" s="148"/>
      <c r="C4613" s="149"/>
      <c r="D4613" s="150"/>
      <c r="E4613" s="150"/>
      <c r="F4613" s="149"/>
      <c r="G4613" s="150"/>
      <c r="I4613" s="155"/>
      <c r="L4613" s="151"/>
      <c r="N4613" s="151"/>
      <c r="O4613" s="152"/>
    </row>
    <row r="4615" spans="2:15">
      <c r="B4615" s="148"/>
      <c r="C4615" s="149"/>
      <c r="D4615" s="150"/>
      <c r="E4615" s="150"/>
      <c r="F4615" s="149"/>
      <c r="G4615" s="150"/>
      <c r="I4615" s="155"/>
      <c r="J4615" s="151"/>
      <c r="M4615" s="151"/>
      <c r="O4615" s="152"/>
    </row>
    <row r="4617" spans="2:15">
      <c r="B4617" s="148"/>
      <c r="C4617" s="149"/>
      <c r="D4617" s="150"/>
      <c r="E4617" s="150"/>
      <c r="F4617" s="149"/>
      <c r="G4617" s="150"/>
      <c r="I4617" s="155"/>
      <c r="L4617" s="151"/>
      <c r="N4617" s="151"/>
      <c r="O4617" s="152"/>
    </row>
    <row r="4619" spans="2:15">
      <c r="B4619" s="148"/>
      <c r="C4619" s="149"/>
      <c r="D4619" s="150"/>
      <c r="E4619" s="150"/>
      <c r="F4619" s="149"/>
      <c r="G4619" s="150"/>
      <c r="I4619" s="155"/>
      <c r="L4619" s="151"/>
      <c r="N4619" s="151"/>
      <c r="O4619" s="152"/>
    </row>
    <row r="4621" spans="2:15">
      <c r="B4621" s="148"/>
      <c r="C4621" s="149"/>
      <c r="D4621" s="150"/>
      <c r="E4621" s="150"/>
      <c r="F4621" s="149"/>
      <c r="G4621" s="150"/>
      <c r="I4621" s="155"/>
      <c r="J4621" s="151"/>
      <c r="M4621" s="151"/>
      <c r="O4621" s="152"/>
    </row>
    <row r="4623" spans="2:15">
      <c r="B4623" s="148"/>
      <c r="C4623" s="149"/>
      <c r="D4623" s="150"/>
      <c r="E4623" s="150"/>
      <c r="F4623" s="149"/>
      <c r="G4623" s="150"/>
      <c r="I4623" s="155"/>
      <c r="J4623" s="151"/>
      <c r="M4623" s="151"/>
      <c r="O4623" s="152"/>
    </row>
    <row r="4625" spans="2:15">
      <c r="B4625" s="148"/>
      <c r="C4625" s="149"/>
      <c r="D4625" s="150"/>
      <c r="E4625" s="150"/>
      <c r="F4625" s="149"/>
      <c r="G4625" s="150"/>
      <c r="I4625" s="155"/>
      <c r="L4625" s="151"/>
      <c r="N4625" s="151"/>
      <c r="O4625" s="152"/>
    </row>
    <row r="4627" spans="2:15">
      <c r="B4627" s="148"/>
      <c r="C4627" s="149"/>
      <c r="D4627" s="150"/>
      <c r="E4627" s="150"/>
      <c r="F4627" s="149"/>
      <c r="G4627" s="150"/>
      <c r="I4627" s="155"/>
      <c r="L4627" s="151"/>
      <c r="N4627" s="151"/>
      <c r="O4627" s="152"/>
    </row>
    <row r="4629" spans="2:15">
      <c r="B4629" s="148"/>
      <c r="C4629" s="149"/>
      <c r="D4629" s="150"/>
      <c r="E4629" s="150"/>
      <c r="F4629" s="149"/>
      <c r="G4629" s="150"/>
      <c r="I4629" s="155"/>
      <c r="L4629" s="151"/>
      <c r="N4629" s="151"/>
      <c r="O4629" s="152"/>
    </row>
    <row r="4631" spans="2:15">
      <c r="B4631" s="148"/>
      <c r="C4631" s="149"/>
      <c r="D4631" s="150"/>
      <c r="E4631" s="150"/>
      <c r="F4631" s="149"/>
      <c r="G4631" s="150"/>
      <c r="I4631" s="155"/>
      <c r="L4631" s="151"/>
      <c r="N4631" s="151"/>
      <c r="O4631" s="152"/>
    </row>
    <row r="4633" spans="2:15">
      <c r="B4633" s="148"/>
      <c r="C4633" s="149"/>
      <c r="D4633" s="150"/>
      <c r="E4633" s="150"/>
      <c r="F4633" s="149"/>
      <c r="G4633" s="150"/>
      <c r="I4633" s="155"/>
      <c r="L4633" s="151"/>
      <c r="N4633" s="151"/>
      <c r="O4633" s="152"/>
    </row>
    <row r="4635" spans="2:15">
      <c r="B4635" s="148"/>
      <c r="C4635" s="149"/>
      <c r="D4635" s="150"/>
      <c r="E4635" s="150"/>
      <c r="F4635" s="149"/>
      <c r="G4635" s="150"/>
      <c r="I4635" s="155"/>
      <c r="L4635" s="151"/>
      <c r="N4635" s="151"/>
      <c r="O4635" s="152"/>
    </row>
    <row r="4637" spans="2:15">
      <c r="B4637" s="148"/>
      <c r="C4637" s="149"/>
      <c r="D4637" s="150"/>
      <c r="E4637" s="150"/>
      <c r="F4637" s="149"/>
      <c r="G4637" s="150"/>
      <c r="I4637" s="155"/>
      <c r="L4637" s="151"/>
      <c r="N4637" s="151"/>
      <c r="O4637" s="152"/>
    </row>
    <row r="4639" spans="2:15">
      <c r="B4639" s="148"/>
      <c r="C4639" s="149"/>
      <c r="D4639" s="150"/>
      <c r="E4639" s="150"/>
      <c r="F4639" s="149"/>
      <c r="G4639" s="150"/>
      <c r="I4639" s="155"/>
      <c r="L4639" s="151"/>
      <c r="N4639" s="151"/>
      <c r="O4639" s="152"/>
    </row>
    <row r="4641" spans="2:15">
      <c r="B4641" s="148"/>
      <c r="C4641" s="149"/>
      <c r="D4641" s="150"/>
      <c r="E4641" s="150"/>
      <c r="F4641" s="149"/>
      <c r="G4641" s="150"/>
      <c r="I4641" s="155"/>
      <c r="L4641" s="151"/>
      <c r="N4641" s="151"/>
      <c r="O4641" s="152"/>
    </row>
    <row r="4643" spans="2:15">
      <c r="B4643" s="148"/>
      <c r="C4643" s="149"/>
      <c r="D4643" s="150"/>
      <c r="E4643" s="150"/>
      <c r="F4643" s="149"/>
      <c r="G4643" s="150"/>
      <c r="I4643" s="155"/>
      <c r="J4643" s="151"/>
      <c r="M4643" s="151"/>
      <c r="O4643" s="152"/>
    </row>
    <row r="4645" spans="2:15">
      <c r="B4645" s="148"/>
      <c r="C4645" s="149"/>
      <c r="D4645" s="150"/>
      <c r="E4645" s="150"/>
      <c r="F4645" s="149"/>
      <c r="G4645" s="150"/>
      <c r="I4645" s="155"/>
      <c r="L4645" s="151"/>
      <c r="N4645" s="151"/>
      <c r="O4645" s="152"/>
    </row>
    <row r="4647" spans="2:15">
      <c r="B4647" s="148"/>
      <c r="C4647" s="149"/>
      <c r="D4647" s="150"/>
      <c r="E4647" s="150"/>
      <c r="F4647" s="149"/>
      <c r="G4647" s="150"/>
      <c r="I4647" s="155"/>
      <c r="L4647" s="151"/>
      <c r="N4647" s="151"/>
      <c r="O4647" s="152"/>
    </row>
    <row r="4649" spans="2:15">
      <c r="B4649" s="148"/>
      <c r="C4649" s="149"/>
      <c r="D4649" s="150"/>
      <c r="E4649" s="150"/>
      <c r="F4649" s="149"/>
      <c r="G4649" s="150"/>
      <c r="I4649" s="155"/>
      <c r="L4649" s="151"/>
      <c r="N4649" s="151"/>
      <c r="O4649" s="152"/>
    </row>
    <row r="4651" spans="2:15">
      <c r="B4651" s="148"/>
      <c r="C4651" s="149"/>
      <c r="D4651" s="150"/>
      <c r="E4651" s="150"/>
      <c r="F4651" s="149"/>
      <c r="G4651" s="150"/>
      <c r="I4651" s="155"/>
      <c r="L4651" s="151"/>
      <c r="N4651" s="151"/>
      <c r="O4651" s="152"/>
    </row>
    <row r="4653" spans="2:15">
      <c r="B4653" s="148"/>
      <c r="C4653" s="149"/>
      <c r="D4653" s="150"/>
      <c r="E4653" s="150"/>
      <c r="F4653" s="149"/>
      <c r="G4653" s="150"/>
      <c r="I4653" s="155"/>
      <c r="L4653" s="151"/>
      <c r="N4653" s="151"/>
      <c r="O4653" s="152"/>
    </row>
    <row r="4655" spans="2:15">
      <c r="B4655" s="148"/>
      <c r="C4655" s="149"/>
      <c r="D4655" s="150"/>
      <c r="E4655" s="150"/>
      <c r="F4655" s="149"/>
      <c r="G4655" s="150"/>
      <c r="I4655" s="155"/>
      <c r="J4655" s="151"/>
      <c r="M4655" s="151"/>
      <c r="O4655" s="152"/>
    </row>
    <row r="4657" spans="2:15">
      <c r="B4657" s="148"/>
      <c r="C4657" s="149"/>
      <c r="D4657" s="150"/>
      <c r="E4657" s="150"/>
      <c r="F4657" s="149"/>
      <c r="G4657" s="150"/>
      <c r="I4657" s="155"/>
      <c r="L4657" s="151"/>
      <c r="N4657" s="151"/>
      <c r="O4657" s="152"/>
    </row>
    <row r="4659" spans="2:15">
      <c r="B4659" s="148"/>
      <c r="C4659" s="149"/>
      <c r="D4659" s="150"/>
      <c r="E4659" s="150"/>
      <c r="F4659" s="149"/>
      <c r="G4659" s="150"/>
      <c r="I4659" s="155"/>
      <c r="J4659" s="151"/>
      <c r="M4659" s="151"/>
      <c r="O4659" s="152"/>
    </row>
    <row r="4661" spans="2:15">
      <c r="B4661" s="148"/>
      <c r="C4661" s="149"/>
      <c r="D4661" s="150"/>
      <c r="E4661" s="150"/>
      <c r="F4661" s="149"/>
      <c r="G4661" s="150"/>
      <c r="I4661" s="155"/>
      <c r="L4661" s="151"/>
      <c r="N4661" s="151"/>
      <c r="O4661" s="152"/>
    </row>
    <row r="4663" spans="2:15">
      <c r="B4663" s="148"/>
      <c r="C4663" s="149"/>
      <c r="D4663" s="150"/>
      <c r="E4663" s="150"/>
      <c r="F4663" s="149"/>
      <c r="G4663" s="150"/>
      <c r="I4663" s="155"/>
      <c r="L4663" s="151"/>
      <c r="N4663" s="151"/>
      <c r="O4663" s="152"/>
    </row>
    <row r="4665" spans="2:15">
      <c r="B4665" s="148"/>
      <c r="C4665" s="149"/>
      <c r="D4665" s="150"/>
      <c r="E4665" s="150"/>
      <c r="F4665" s="149"/>
      <c r="G4665" s="150"/>
      <c r="I4665" s="155"/>
      <c r="J4665" s="151"/>
      <c r="M4665" s="151"/>
      <c r="O4665" s="152"/>
    </row>
    <row r="4667" spans="2:15">
      <c r="B4667" s="148"/>
      <c r="C4667" s="149"/>
      <c r="D4667" s="150"/>
      <c r="E4667" s="150"/>
      <c r="F4667" s="149"/>
      <c r="G4667" s="150"/>
      <c r="I4667" s="155"/>
      <c r="L4667" s="151"/>
      <c r="N4667" s="151"/>
      <c r="O4667" s="152"/>
    </row>
    <row r="4669" spans="2:15">
      <c r="B4669" s="148"/>
      <c r="C4669" s="149"/>
      <c r="D4669" s="150"/>
      <c r="E4669" s="150"/>
      <c r="F4669" s="149"/>
      <c r="G4669" s="150"/>
      <c r="I4669" s="155"/>
      <c r="L4669" s="151"/>
      <c r="N4669" s="151"/>
      <c r="O4669" s="152"/>
    </row>
    <row r="4671" spans="2:15">
      <c r="B4671" s="148"/>
      <c r="C4671" s="149"/>
      <c r="D4671" s="150"/>
      <c r="E4671" s="150"/>
      <c r="F4671" s="149"/>
      <c r="G4671" s="150"/>
      <c r="I4671" s="155"/>
      <c r="L4671" s="151"/>
      <c r="N4671" s="151"/>
      <c r="O4671" s="152"/>
    </row>
    <row r="4673" spans="2:15">
      <c r="B4673" s="148"/>
      <c r="C4673" s="149"/>
      <c r="D4673" s="150"/>
      <c r="E4673" s="150"/>
      <c r="F4673" s="149"/>
      <c r="G4673" s="150"/>
      <c r="I4673" s="155"/>
      <c r="L4673" s="151"/>
      <c r="N4673" s="151"/>
      <c r="O4673" s="152"/>
    </row>
    <row r="4675" spans="2:15">
      <c r="B4675" s="148"/>
      <c r="C4675" s="149"/>
      <c r="D4675" s="150"/>
      <c r="E4675" s="150"/>
      <c r="F4675" s="149"/>
      <c r="G4675" s="150"/>
      <c r="I4675" s="155"/>
      <c r="L4675" s="151"/>
      <c r="N4675" s="151"/>
      <c r="O4675" s="152"/>
    </row>
    <row r="4677" spans="2:15">
      <c r="B4677" s="148"/>
      <c r="C4677" s="149"/>
      <c r="D4677" s="150"/>
      <c r="E4677" s="150"/>
      <c r="F4677" s="149"/>
      <c r="G4677" s="150"/>
      <c r="I4677" s="155"/>
      <c r="L4677" s="151"/>
      <c r="N4677" s="151"/>
      <c r="O4677" s="152"/>
    </row>
    <row r="4679" spans="2:15">
      <c r="B4679" s="148"/>
      <c r="C4679" s="149"/>
      <c r="D4679" s="150"/>
      <c r="E4679" s="150"/>
      <c r="F4679" s="149"/>
      <c r="G4679" s="150"/>
      <c r="I4679" s="155"/>
      <c r="L4679" s="151"/>
      <c r="N4679" s="151"/>
      <c r="O4679" s="152"/>
    </row>
    <row r="4681" spans="2:15">
      <c r="B4681" s="148"/>
      <c r="C4681" s="149"/>
      <c r="D4681" s="150"/>
      <c r="E4681" s="150"/>
      <c r="F4681" s="149"/>
      <c r="G4681" s="150"/>
      <c r="I4681" s="155"/>
      <c r="L4681" s="151"/>
      <c r="N4681" s="151"/>
      <c r="O4681" s="152"/>
    </row>
    <row r="4683" spans="2:15">
      <c r="B4683" s="148"/>
      <c r="C4683" s="149"/>
      <c r="D4683" s="150"/>
      <c r="E4683" s="150"/>
      <c r="F4683" s="149"/>
      <c r="G4683" s="150"/>
      <c r="I4683" s="155"/>
      <c r="L4683" s="151"/>
      <c r="N4683" s="151"/>
      <c r="O4683" s="152"/>
    </row>
    <row r="4685" spans="2:15">
      <c r="B4685" s="148"/>
      <c r="C4685" s="149"/>
      <c r="D4685" s="150"/>
      <c r="E4685" s="150"/>
      <c r="F4685" s="149"/>
      <c r="G4685" s="150"/>
      <c r="I4685" s="155"/>
      <c r="J4685" s="151"/>
      <c r="M4685" s="151"/>
      <c r="O4685" s="152"/>
    </row>
    <row r="4687" spans="2:15">
      <c r="B4687" s="148"/>
      <c r="C4687" s="149"/>
      <c r="D4687" s="150"/>
      <c r="E4687" s="150"/>
      <c r="F4687" s="149"/>
      <c r="G4687" s="150"/>
      <c r="I4687" s="155"/>
      <c r="L4687" s="151"/>
      <c r="N4687" s="151"/>
      <c r="O4687" s="152"/>
    </row>
    <row r="4689" spans="2:15">
      <c r="B4689" s="148"/>
      <c r="C4689" s="149"/>
      <c r="D4689" s="150"/>
      <c r="E4689" s="150"/>
      <c r="F4689" s="149"/>
      <c r="G4689" s="150"/>
      <c r="I4689" s="155"/>
      <c r="L4689" s="151"/>
      <c r="N4689" s="151"/>
      <c r="O4689" s="152"/>
    </row>
    <row r="4691" spans="2:15">
      <c r="B4691" s="148"/>
      <c r="C4691" s="149"/>
      <c r="D4691" s="150"/>
      <c r="E4691" s="150"/>
      <c r="F4691" s="149"/>
      <c r="G4691" s="150"/>
      <c r="I4691" s="155"/>
      <c r="J4691" s="151"/>
      <c r="M4691" s="151"/>
      <c r="O4691" s="152"/>
    </row>
    <row r="4693" spans="2:15">
      <c r="B4693" s="148"/>
      <c r="C4693" s="149"/>
      <c r="D4693" s="150"/>
      <c r="E4693" s="150"/>
      <c r="F4693" s="149"/>
      <c r="G4693" s="150"/>
      <c r="I4693" s="155"/>
      <c r="L4693" s="151"/>
      <c r="N4693" s="151"/>
      <c r="O4693" s="152"/>
    </row>
    <row r="4695" spans="2:15">
      <c r="B4695" s="148"/>
      <c r="C4695" s="149"/>
      <c r="D4695" s="150"/>
      <c r="E4695" s="150"/>
      <c r="F4695" s="149"/>
      <c r="G4695" s="150"/>
      <c r="I4695" s="155"/>
      <c r="J4695" s="151"/>
      <c r="M4695" s="151"/>
      <c r="O4695" s="152"/>
    </row>
    <row r="4697" spans="2:15">
      <c r="B4697" s="148"/>
      <c r="C4697" s="149"/>
      <c r="D4697" s="150"/>
      <c r="E4697" s="150"/>
      <c r="F4697" s="149"/>
      <c r="G4697" s="150"/>
      <c r="I4697" s="155"/>
      <c r="L4697" s="151"/>
      <c r="N4697" s="151"/>
      <c r="O4697" s="152"/>
    </row>
    <row r="4699" spans="2:15">
      <c r="B4699" s="148"/>
      <c r="C4699" s="149"/>
      <c r="D4699" s="150"/>
      <c r="E4699" s="150"/>
      <c r="F4699" s="149"/>
      <c r="G4699" s="150"/>
      <c r="I4699" s="155"/>
      <c r="L4699" s="151"/>
      <c r="N4699" s="151"/>
      <c r="O4699" s="152"/>
    </row>
    <row r="4701" spans="2:15">
      <c r="B4701" s="148"/>
      <c r="C4701" s="149"/>
      <c r="D4701" s="150"/>
      <c r="E4701" s="150"/>
      <c r="F4701" s="149"/>
      <c r="G4701" s="150"/>
      <c r="I4701" s="155"/>
      <c r="L4701" s="151"/>
      <c r="N4701" s="151"/>
      <c r="O4701" s="152"/>
    </row>
    <row r="4703" spans="2:15">
      <c r="B4703" s="148"/>
      <c r="C4703" s="149"/>
      <c r="D4703" s="150"/>
      <c r="E4703" s="150"/>
      <c r="F4703" s="149"/>
      <c r="G4703" s="150"/>
      <c r="I4703" s="155"/>
      <c r="L4703" s="151"/>
      <c r="N4703" s="151"/>
      <c r="O4703" s="152"/>
    </row>
    <row r="4705" spans="2:15">
      <c r="B4705" s="148"/>
      <c r="C4705" s="149"/>
      <c r="D4705" s="150"/>
      <c r="E4705" s="150"/>
      <c r="F4705" s="149"/>
      <c r="G4705" s="150"/>
      <c r="I4705" s="155"/>
      <c r="L4705" s="151"/>
      <c r="N4705" s="151"/>
      <c r="O4705" s="152"/>
    </row>
    <row r="4707" spans="2:15">
      <c r="B4707" s="148"/>
      <c r="C4707" s="149"/>
      <c r="D4707" s="150"/>
      <c r="E4707" s="150"/>
      <c r="F4707" s="149"/>
      <c r="G4707" s="150"/>
      <c r="I4707" s="155"/>
      <c r="J4707" s="151"/>
      <c r="M4707" s="151"/>
      <c r="O4707" s="152"/>
    </row>
    <row r="4709" spans="2:15">
      <c r="B4709" s="148"/>
      <c r="C4709" s="149"/>
      <c r="D4709" s="150"/>
      <c r="E4709" s="150"/>
      <c r="F4709" s="149"/>
      <c r="G4709" s="150"/>
      <c r="I4709" s="155"/>
      <c r="J4709" s="151"/>
      <c r="M4709" s="151"/>
      <c r="O4709" s="152"/>
    </row>
    <row r="4711" spans="2:15">
      <c r="B4711" s="148"/>
      <c r="C4711" s="149"/>
      <c r="D4711" s="150"/>
      <c r="E4711" s="150"/>
      <c r="F4711" s="149"/>
      <c r="G4711" s="150"/>
      <c r="I4711" s="155"/>
      <c r="J4711" s="151"/>
      <c r="M4711" s="151"/>
      <c r="O4711" s="152"/>
    </row>
    <row r="4713" spans="2:15">
      <c r="B4713" s="148"/>
      <c r="C4713" s="149"/>
      <c r="D4713" s="150"/>
      <c r="E4713" s="150"/>
      <c r="F4713" s="149"/>
      <c r="G4713" s="150"/>
      <c r="I4713" s="155"/>
      <c r="L4713" s="151"/>
      <c r="N4713" s="151"/>
      <c r="O4713" s="152"/>
    </row>
    <row r="4715" spans="2:15">
      <c r="B4715" s="148"/>
      <c r="C4715" s="149"/>
      <c r="D4715" s="150"/>
      <c r="E4715" s="150"/>
      <c r="F4715" s="149"/>
      <c r="G4715" s="150"/>
      <c r="I4715" s="155"/>
      <c r="L4715" s="151"/>
      <c r="N4715" s="151"/>
      <c r="O4715" s="152"/>
    </row>
    <row r="4717" spans="2:15">
      <c r="B4717" s="148"/>
      <c r="C4717" s="149"/>
      <c r="D4717" s="150"/>
      <c r="E4717" s="150"/>
      <c r="F4717" s="149"/>
      <c r="G4717" s="150"/>
      <c r="I4717" s="155"/>
      <c r="L4717" s="151"/>
      <c r="N4717" s="151"/>
      <c r="O4717" s="152"/>
    </row>
    <row r="4719" spans="2:15">
      <c r="B4719" s="148"/>
      <c r="C4719" s="149"/>
      <c r="D4719" s="150"/>
      <c r="E4719" s="150"/>
      <c r="F4719" s="149"/>
      <c r="G4719" s="150"/>
      <c r="I4719" s="155"/>
      <c r="L4719" s="151"/>
      <c r="N4719" s="151"/>
      <c r="O4719" s="152"/>
    </row>
    <row r="4721" spans="2:15">
      <c r="B4721" s="148"/>
      <c r="C4721" s="149"/>
      <c r="D4721" s="150"/>
      <c r="E4721" s="150"/>
      <c r="F4721" s="149"/>
      <c r="G4721" s="150"/>
      <c r="I4721" s="155"/>
      <c r="L4721" s="151"/>
      <c r="N4721" s="151"/>
      <c r="O4721" s="152"/>
    </row>
    <row r="4723" spans="2:15">
      <c r="B4723" s="148"/>
      <c r="C4723" s="149"/>
      <c r="D4723" s="150"/>
      <c r="E4723" s="150"/>
      <c r="F4723" s="149"/>
      <c r="G4723" s="150"/>
      <c r="I4723" s="155"/>
      <c r="L4723" s="151"/>
      <c r="N4723" s="151"/>
      <c r="O4723" s="152"/>
    </row>
    <row r="4725" spans="2:15">
      <c r="B4725" s="148"/>
      <c r="C4725" s="149"/>
      <c r="D4725" s="150"/>
      <c r="E4725" s="150"/>
      <c r="F4725" s="149"/>
      <c r="G4725" s="150"/>
      <c r="I4725" s="155"/>
      <c r="L4725" s="151"/>
      <c r="N4725" s="151"/>
      <c r="O4725" s="152"/>
    </row>
    <row r="4727" spans="2:15">
      <c r="B4727" s="148"/>
      <c r="C4727" s="149"/>
      <c r="D4727" s="150"/>
      <c r="E4727" s="150"/>
      <c r="F4727" s="149"/>
      <c r="G4727" s="150"/>
      <c r="I4727" s="155"/>
      <c r="L4727" s="151"/>
      <c r="N4727" s="151"/>
      <c r="O4727" s="152"/>
    </row>
    <row r="4729" spans="2:15">
      <c r="B4729" s="148"/>
      <c r="C4729" s="149"/>
      <c r="D4729" s="150"/>
      <c r="E4729" s="150"/>
      <c r="F4729" s="149"/>
      <c r="G4729" s="150"/>
      <c r="I4729" s="155"/>
      <c r="L4729" s="151"/>
      <c r="N4729" s="151"/>
      <c r="O4729" s="152"/>
    </row>
    <row r="4731" spans="2:15">
      <c r="B4731" s="148"/>
      <c r="C4731" s="149"/>
      <c r="D4731" s="150"/>
      <c r="E4731" s="150"/>
      <c r="F4731" s="149"/>
      <c r="G4731" s="150"/>
      <c r="I4731" s="155"/>
      <c r="L4731" s="151"/>
      <c r="N4731" s="151"/>
      <c r="O4731" s="152"/>
    </row>
    <row r="4733" spans="2:15">
      <c r="B4733" s="148"/>
      <c r="C4733" s="149"/>
      <c r="D4733" s="150"/>
      <c r="E4733" s="150"/>
      <c r="F4733" s="149"/>
      <c r="G4733" s="150"/>
      <c r="I4733" s="155"/>
      <c r="L4733" s="151"/>
      <c r="N4733" s="151"/>
      <c r="O4733" s="152"/>
    </row>
    <row r="4735" spans="2:15">
      <c r="B4735" s="148"/>
      <c r="C4735" s="149"/>
      <c r="D4735" s="150"/>
      <c r="E4735" s="150"/>
      <c r="F4735" s="149"/>
      <c r="G4735" s="150"/>
      <c r="I4735" s="155"/>
      <c r="L4735" s="151"/>
      <c r="N4735" s="151"/>
      <c r="O4735" s="152"/>
    </row>
    <row r="4737" spans="2:15">
      <c r="B4737" s="148"/>
      <c r="C4737" s="149"/>
      <c r="D4737" s="150"/>
      <c r="E4737" s="150"/>
      <c r="F4737" s="149"/>
      <c r="G4737" s="150"/>
      <c r="L4737" s="151"/>
      <c r="O4737" s="152"/>
    </row>
    <row r="4739" spans="2:15">
      <c r="B4739" s="148"/>
      <c r="C4739" s="149"/>
      <c r="D4739" s="150"/>
      <c r="E4739" s="150"/>
      <c r="F4739" s="149"/>
      <c r="G4739" s="150"/>
      <c r="I4739" s="155"/>
      <c r="J4739" s="151"/>
      <c r="M4739" s="151"/>
      <c r="O4739" s="152"/>
    </row>
    <row r="4741" spans="2:15">
      <c r="B4741" s="148"/>
      <c r="C4741" s="149"/>
      <c r="D4741" s="150"/>
      <c r="E4741" s="150"/>
      <c r="F4741" s="149"/>
      <c r="G4741" s="150"/>
      <c r="I4741" s="155"/>
      <c r="J4741" s="151"/>
      <c r="M4741" s="151"/>
      <c r="O4741" s="152"/>
    </row>
    <row r="4743" spans="2:15">
      <c r="B4743" s="148"/>
      <c r="C4743" s="149"/>
      <c r="D4743" s="150"/>
      <c r="E4743" s="150"/>
      <c r="F4743" s="149"/>
      <c r="G4743" s="150"/>
      <c r="I4743" s="155"/>
      <c r="J4743" s="151"/>
      <c r="M4743" s="151"/>
      <c r="O4743" s="152"/>
    </row>
    <row r="4745" spans="2:15">
      <c r="B4745" s="148"/>
      <c r="C4745" s="149"/>
      <c r="D4745" s="150"/>
      <c r="E4745" s="150"/>
      <c r="F4745" s="149"/>
      <c r="G4745" s="150"/>
      <c r="I4745" s="155"/>
      <c r="L4745" s="151"/>
      <c r="N4745" s="151"/>
      <c r="O4745" s="152"/>
    </row>
    <row r="4747" spans="2:15">
      <c r="B4747" s="148"/>
      <c r="C4747" s="149"/>
      <c r="D4747" s="150"/>
      <c r="E4747" s="150"/>
      <c r="F4747" s="149"/>
      <c r="G4747" s="150"/>
      <c r="I4747" s="155"/>
      <c r="L4747" s="151"/>
      <c r="N4747" s="151"/>
      <c r="O4747" s="152"/>
    </row>
    <row r="4749" spans="2:15">
      <c r="B4749" s="148"/>
      <c r="C4749" s="149"/>
      <c r="D4749" s="150"/>
      <c r="E4749" s="150"/>
      <c r="F4749" s="149"/>
      <c r="G4749" s="150"/>
      <c r="I4749" s="155"/>
      <c r="L4749" s="151"/>
      <c r="N4749" s="151"/>
      <c r="O4749" s="152"/>
    </row>
    <row r="4751" spans="2:15">
      <c r="B4751" s="148"/>
      <c r="C4751" s="149"/>
      <c r="D4751" s="150"/>
      <c r="E4751" s="150"/>
      <c r="F4751" s="149"/>
      <c r="L4751" s="151"/>
      <c r="O4751" s="152"/>
    </row>
    <row r="4754" spans="1:15">
      <c r="I4754" s="154"/>
      <c r="J4754" s="151"/>
      <c r="L4754" s="151"/>
      <c r="M4754" s="151"/>
      <c r="N4754" s="151"/>
    </row>
    <row r="4756" spans="1:15">
      <c r="I4756" s="154"/>
      <c r="J4756" s="151"/>
      <c r="L4756" s="151"/>
      <c r="M4756" s="151"/>
      <c r="N4756" s="151"/>
    </row>
    <row r="4757" spans="1:15">
      <c r="I4757" s="154"/>
      <c r="J4757" s="151"/>
    </row>
    <row r="4761" spans="1:15">
      <c r="A4761" s="146"/>
      <c r="D4761" s="146"/>
      <c r="F4761" s="146"/>
    </row>
    <row r="4763" spans="1:15">
      <c r="F4763" s="147"/>
    </row>
    <row r="4764" spans="1:15">
      <c r="B4764" s="148"/>
      <c r="C4764" s="149"/>
      <c r="D4764" s="150"/>
      <c r="E4764" s="150"/>
      <c r="F4764" s="149"/>
      <c r="G4764" s="150"/>
      <c r="I4764" s="155"/>
      <c r="J4764" s="151"/>
      <c r="M4764" s="151"/>
      <c r="O4764" s="152"/>
    </row>
    <row r="4766" spans="1:15">
      <c r="B4766" s="148"/>
      <c r="C4766" s="149"/>
      <c r="D4766" s="150"/>
      <c r="E4766" s="150"/>
      <c r="F4766" s="149"/>
      <c r="G4766" s="150"/>
      <c r="I4766" s="155"/>
      <c r="J4766" s="151"/>
      <c r="M4766" s="151"/>
      <c r="O4766" s="152"/>
    </row>
    <row r="4768" spans="1:15">
      <c r="B4768" s="148"/>
      <c r="C4768" s="149"/>
      <c r="D4768" s="150"/>
      <c r="E4768" s="150"/>
      <c r="F4768" s="149"/>
      <c r="G4768" s="150"/>
      <c r="I4768" s="155"/>
      <c r="L4768" s="151"/>
      <c r="N4768" s="151"/>
      <c r="O4768" s="152"/>
    </row>
    <row r="4770" spans="2:15">
      <c r="B4770" s="148"/>
      <c r="C4770" s="149"/>
      <c r="D4770" s="150"/>
      <c r="E4770" s="150"/>
      <c r="F4770" s="149"/>
      <c r="G4770" s="150"/>
      <c r="I4770" s="155"/>
      <c r="L4770" s="151"/>
      <c r="N4770" s="151"/>
      <c r="O4770" s="152"/>
    </row>
    <row r="4772" spans="2:15">
      <c r="B4772" s="148"/>
      <c r="C4772" s="149"/>
      <c r="D4772" s="150"/>
      <c r="E4772" s="150"/>
      <c r="F4772" s="149"/>
      <c r="G4772" s="150"/>
      <c r="I4772" s="155"/>
      <c r="L4772" s="151"/>
      <c r="N4772" s="151"/>
      <c r="O4772" s="152"/>
    </row>
    <row r="4774" spans="2:15">
      <c r="B4774" s="148"/>
      <c r="C4774" s="149"/>
      <c r="D4774" s="150"/>
      <c r="E4774" s="150"/>
      <c r="F4774" s="149"/>
      <c r="G4774" s="150"/>
      <c r="I4774" s="155"/>
      <c r="L4774" s="151"/>
      <c r="N4774" s="151"/>
      <c r="O4774" s="152"/>
    </row>
    <row r="4776" spans="2:15">
      <c r="B4776" s="148"/>
      <c r="C4776" s="149"/>
      <c r="D4776" s="150"/>
      <c r="E4776" s="150"/>
      <c r="F4776" s="149"/>
      <c r="G4776" s="150"/>
      <c r="I4776" s="155"/>
      <c r="L4776" s="151"/>
      <c r="N4776" s="151"/>
      <c r="O4776" s="152"/>
    </row>
    <row r="4778" spans="2:15">
      <c r="B4778" s="148"/>
      <c r="C4778" s="149"/>
      <c r="D4778" s="150"/>
      <c r="E4778" s="150"/>
      <c r="F4778" s="149"/>
      <c r="G4778" s="150"/>
      <c r="I4778" s="155"/>
      <c r="J4778" s="151"/>
      <c r="M4778" s="151"/>
      <c r="O4778" s="152"/>
    </row>
    <row r="4780" spans="2:15">
      <c r="B4780" s="148"/>
      <c r="C4780" s="149"/>
      <c r="D4780" s="150"/>
      <c r="E4780" s="150"/>
      <c r="F4780" s="149"/>
      <c r="G4780" s="150"/>
      <c r="I4780" s="155"/>
      <c r="J4780" s="151"/>
      <c r="M4780" s="151"/>
      <c r="O4780" s="152"/>
    </row>
    <row r="4782" spans="2:15">
      <c r="B4782" s="148"/>
      <c r="C4782" s="149"/>
      <c r="D4782" s="150"/>
      <c r="E4782" s="150"/>
      <c r="F4782" s="149"/>
      <c r="G4782" s="150"/>
      <c r="I4782" s="155"/>
      <c r="J4782" s="151"/>
      <c r="M4782" s="151"/>
      <c r="O4782" s="152"/>
    </row>
    <row r="4784" spans="2:15">
      <c r="B4784" s="148"/>
      <c r="C4784" s="149"/>
      <c r="D4784" s="150"/>
      <c r="E4784" s="150"/>
      <c r="F4784" s="149"/>
      <c r="G4784" s="150"/>
      <c r="I4784" s="155"/>
      <c r="L4784" s="151"/>
      <c r="N4784" s="151"/>
      <c r="O4784" s="152"/>
    </row>
    <row r="4786" spans="2:15">
      <c r="B4786" s="148"/>
      <c r="C4786" s="149"/>
      <c r="D4786" s="150"/>
      <c r="E4786" s="150"/>
      <c r="F4786" s="149"/>
      <c r="G4786" s="150"/>
      <c r="I4786" s="155"/>
      <c r="J4786" s="151"/>
      <c r="M4786" s="151"/>
      <c r="O4786" s="152"/>
    </row>
    <row r="4788" spans="2:15">
      <c r="B4788" s="148"/>
      <c r="C4788" s="149"/>
      <c r="D4788" s="150"/>
      <c r="E4788" s="150"/>
      <c r="F4788" s="149"/>
      <c r="G4788" s="150"/>
      <c r="I4788" s="155"/>
      <c r="L4788" s="151"/>
      <c r="N4788" s="151"/>
      <c r="O4788" s="152"/>
    </row>
    <row r="4790" spans="2:15">
      <c r="B4790" s="148"/>
      <c r="C4790" s="149"/>
      <c r="D4790" s="150"/>
      <c r="E4790" s="150"/>
      <c r="F4790" s="149"/>
      <c r="G4790" s="150"/>
      <c r="I4790" s="155"/>
      <c r="L4790" s="151"/>
      <c r="N4790" s="151"/>
      <c r="O4790" s="152"/>
    </row>
    <row r="4792" spans="2:15">
      <c r="B4792" s="148"/>
      <c r="C4792" s="149"/>
      <c r="D4792" s="150"/>
      <c r="E4792" s="150"/>
      <c r="F4792" s="149"/>
      <c r="G4792" s="150"/>
      <c r="I4792" s="155"/>
      <c r="L4792" s="151"/>
      <c r="N4792" s="151"/>
      <c r="O4792" s="152"/>
    </row>
    <row r="4794" spans="2:15">
      <c r="B4794" s="148"/>
      <c r="C4794" s="149"/>
      <c r="D4794" s="150"/>
      <c r="E4794" s="150"/>
      <c r="F4794" s="149"/>
      <c r="G4794" s="150"/>
      <c r="I4794" s="155"/>
      <c r="L4794" s="151"/>
      <c r="N4794" s="151"/>
      <c r="O4794" s="152"/>
    </row>
    <row r="4796" spans="2:15">
      <c r="B4796" s="148"/>
      <c r="C4796" s="149"/>
      <c r="D4796" s="150"/>
      <c r="E4796" s="150"/>
      <c r="F4796" s="149"/>
      <c r="G4796" s="150"/>
      <c r="I4796" s="155"/>
      <c r="J4796" s="151"/>
      <c r="M4796" s="151"/>
      <c r="O4796" s="152"/>
    </row>
    <row r="4798" spans="2:15">
      <c r="B4798" s="148"/>
      <c r="C4798" s="149"/>
      <c r="D4798" s="150"/>
      <c r="E4798" s="150"/>
      <c r="F4798" s="149"/>
      <c r="G4798" s="150"/>
      <c r="I4798" s="155"/>
      <c r="L4798" s="151"/>
      <c r="N4798" s="151"/>
      <c r="O4798" s="152"/>
    </row>
    <row r="4800" spans="2:15">
      <c r="B4800" s="148"/>
      <c r="C4800" s="149"/>
      <c r="D4800" s="150"/>
      <c r="E4800" s="150"/>
      <c r="F4800" s="149"/>
      <c r="G4800" s="150"/>
      <c r="I4800" s="155"/>
      <c r="J4800" s="151"/>
      <c r="M4800" s="151"/>
      <c r="O4800" s="152"/>
    </row>
    <row r="4802" spans="2:15">
      <c r="B4802" s="148"/>
      <c r="C4802" s="149"/>
      <c r="D4802" s="150"/>
      <c r="E4802" s="150"/>
      <c r="F4802" s="149"/>
      <c r="G4802" s="150"/>
      <c r="I4802" s="155"/>
      <c r="L4802" s="151"/>
      <c r="N4802" s="151"/>
      <c r="O4802" s="152"/>
    </row>
    <row r="4804" spans="2:15">
      <c r="B4804" s="148"/>
      <c r="C4804" s="149"/>
      <c r="D4804" s="150"/>
      <c r="E4804" s="150"/>
      <c r="F4804" s="149"/>
      <c r="G4804" s="150"/>
      <c r="I4804" s="155"/>
      <c r="L4804" s="151"/>
      <c r="N4804" s="151"/>
      <c r="O4804" s="152"/>
    </row>
    <row r="4806" spans="2:15">
      <c r="B4806" s="148"/>
      <c r="C4806" s="149"/>
      <c r="D4806" s="150"/>
      <c r="E4806" s="150"/>
      <c r="F4806" s="149"/>
      <c r="G4806" s="150"/>
      <c r="I4806" s="155"/>
      <c r="L4806" s="151"/>
      <c r="N4806" s="151"/>
      <c r="O4806" s="152"/>
    </row>
    <row r="4808" spans="2:15">
      <c r="B4808" s="148"/>
      <c r="C4808" s="149"/>
      <c r="D4808" s="150"/>
      <c r="E4808" s="150"/>
      <c r="F4808" s="149"/>
      <c r="G4808" s="150"/>
      <c r="I4808" s="155"/>
      <c r="L4808" s="151"/>
      <c r="N4808" s="151"/>
      <c r="O4808" s="152"/>
    </row>
    <row r="4810" spans="2:15">
      <c r="B4810" s="148"/>
      <c r="C4810" s="149"/>
      <c r="D4810" s="150"/>
      <c r="E4810" s="150"/>
      <c r="F4810" s="149"/>
      <c r="G4810" s="150"/>
      <c r="I4810" s="155"/>
      <c r="J4810" s="151"/>
      <c r="M4810" s="151"/>
      <c r="O4810" s="152"/>
    </row>
    <row r="4812" spans="2:15">
      <c r="B4812" s="148"/>
      <c r="C4812" s="149"/>
      <c r="D4812" s="150"/>
      <c r="E4812" s="150"/>
      <c r="F4812" s="149"/>
      <c r="G4812" s="150"/>
      <c r="I4812" s="155"/>
      <c r="J4812" s="151"/>
      <c r="M4812" s="151"/>
      <c r="O4812" s="152"/>
    </row>
    <row r="4814" spans="2:15">
      <c r="B4814" s="148"/>
      <c r="C4814" s="149"/>
      <c r="D4814" s="150"/>
      <c r="E4814" s="150"/>
      <c r="F4814" s="149"/>
      <c r="G4814" s="150"/>
      <c r="I4814" s="155"/>
      <c r="L4814" s="151"/>
      <c r="N4814" s="151"/>
      <c r="O4814" s="152"/>
    </row>
    <row r="4816" spans="2:15">
      <c r="B4816" s="148"/>
      <c r="C4816" s="149"/>
      <c r="D4816" s="150"/>
      <c r="E4816" s="150"/>
      <c r="F4816" s="149"/>
      <c r="G4816" s="150"/>
      <c r="I4816" s="155"/>
      <c r="L4816" s="151"/>
      <c r="N4816" s="151"/>
      <c r="O4816" s="152"/>
    </row>
    <row r="4818" spans="2:15">
      <c r="B4818" s="148"/>
      <c r="C4818" s="149"/>
      <c r="D4818" s="150"/>
      <c r="E4818" s="150"/>
      <c r="F4818" s="149"/>
      <c r="G4818" s="150"/>
      <c r="I4818" s="155"/>
      <c r="L4818" s="151"/>
      <c r="N4818" s="151"/>
      <c r="O4818" s="152"/>
    </row>
    <row r="4820" spans="2:15">
      <c r="B4820" s="148"/>
      <c r="C4820" s="149"/>
      <c r="D4820" s="150"/>
      <c r="E4820" s="150"/>
      <c r="F4820" s="149"/>
      <c r="G4820" s="150"/>
      <c r="I4820" s="155"/>
      <c r="L4820" s="151"/>
      <c r="N4820" s="151"/>
      <c r="O4820" s="152"/>
    </row>
    <row r="4822" spans="2:15">
      <c r="B4822" s="148"/>
      <c r="C4822" s="149"/>
      <c r="D4822" s="150"/>
      <c r="E4822" s="150"/>
      <c r="F4822" s="149"/>
      <c r="G4822" s="150"/>
      <c r="I4822" s="155"/>
      <c r="J4822" s="151"/>
      <c r="M4822" s="151"/>
      <c r="O4822" s="152"/>
    </row>
    <row r="4824" spans="2:15">
      <c r="B4824" s="148"/>
      <c r="C4824" s="149"/>
      <c r="D4824" s="150"/>
      <c r="E4824" s="150"/>
      <c r="F4824" s="149"/>
      <c r="G4824" s="150"/>
      <c r="I4824" s="155"/>
      <c r="J4824" s="151"/>
      <c r="M4824" s="151"/>
      <c r="O4824" s="152"/>
    </row>
    <row r="4826" spans="2:15">
      <c r="B4826" s="148"/>
      <c r="C4826" s="149"/>
      <c r="D4826" s="150"/>
      <c r="E4826" s="150"/>
      <c r="F4826" s="149"/>
      <c r="G4826" s="150"/>
      <c r="I4826" s="155"/>
      <c r="L4826" s="151"/>
      <c r="N4826" s="151"/>
      <c r="O4826" s="152"/>
    </row>
    <row r="4828" spans="2:15">
      <c r="B4828" s="148"/>
      <c r="C4828" s="149"/>
      <c r="D4828" s="150"/>
      <c r="E4828" s="150"/>
      <c r="F4828" s="149"/>
      <c r="G4828" s="150"/>
      <c r="I4828" s="155"/>
      <c r="J4828" s="151"/>
      <c r="M4828" s="151"/>
      <c r="O4828" s="152"/>
    </row>
    <row r="4830" spans="2:15">
      <c r="B4830" s="148"/>
      <c r="C4830" s="149"/>
      <c r="D4830" s="150"/>
      <c r="E4830" s="150"/>
      <c r="F4830" s="149"/>
      <c r="G4830" s="150"/>
      <c r="I4830" s="155"/>
      <c r="J4830" s="151"/>
      <c r="M4830" s="151"/>
      <c r="O4830" s="152"/>
    </row>
    <row r="4832" spans="2:15">
      <c r="B4832" s="148"/>
      <c r="C4832" s="149"/>
      <c r="D4832" s="150"/>
      <c r="E4832" s="150"/>
      <c r="F4832" s="149"/>
      <c r="G4832" s="150"/>
      <c r="I4832" s="155"/>
      <c r="J4832" s="151"/>
      <c r="M4832" s="151"/>
      <c r="O4832" s="152"/>
    </row>
    <row r="4834" spans="2:15">
      <c r="B4834" s="148"/>
      <c r="C4834" s="149"/>
      <c r="D4834" s="150"/>
      <c r="E4834" s="150"/>
      <c r="F4834" s="149"/>
      <c r="G4834" s="150"/>
      <c r="I4834" s="155"/>
      <c r="J4834" s="151"/>
      <c r="M4834" s="151"/>
      <c r="O4834" s="152"/>
    </row>
    <row r="4836" spans="2:15">
      <c r="B4836" s="148"/>
      <c r="C4836" s="149"/>
      <c r="D4836" s="150"/>
      <c r="E4836" s="150"/>
      <c r="F4836" s="149"/>
      <c r="G4836" s="150"/>
      <c r="I4836" s="155"/>
      <c r="J4836" s="151"/>
      <c r="M4836" s="151"/>
      <c r="O4836" s="152"/>
    </row>
    <row r="4838" spans="2:15">
      <c r="B4838" s="148"/>
      <c r="C4838" s="149"/>
      <c r="D4838" s="150"/>
      <c r="E4838" s="150"/>
      <c r="F4838" s="149"/>
      <c r="G4838" s="150"/>
      <c r="I4838" s="155"/>
      <c r="J4838" s="151"/>
      <c r="M4838" s="151"/>
      <c r="O4838" s="152"/>
    </row>
    <row r="4840" spans="2:15">
      <c r="B4840" s="148"/>
      <c r="C4840" s="149"/>
      <c r="D4840" s="150"/>
      <c r="E4840" s="150"/>
      <c r="F4840" s="149"/>
      <c r="G4840" s="150"/>
      <c r="I4840" s="155"/>
      <c r="J4840" s="151"/>
      <c r="M4840" s="151"/>
      <c r="O4840" s="152"/>
    </row>
    <row r="4842" spans="2:15">
      <c r="B4842" s="148"/>
      <c r="C4842" s="149"/>
      <c r="D4842" s="150"/>
      <c r="E4842" s="150"/>
      <c r="F4842" s="149"/>
      <c r="G4842" s="150"/>
      <c r="I4842" s="155"/>
      <c r="J4842" s="151"/>
      <c r="M4842" s="151"/>
      <c r="O4842" s="152"/>
    </row>
    <row r="4844" spans="2:15">
      <c r="B4844" s="148"/>
      <c r="C4844" s="149"/>
      <c r="D4844" s="150"/>
      <c r="E4844" s="150"/>
      <c r="F4844" s="149"/>
      <c r="G4844" s="150"/>
      <c r="I4844" s="155"/>
      <c r="L4844" s="151"/>
      <c r="N4844" s="151"/>
      <c r="O4844" s="152"/>
    </row>
    <row r="4846" spans="2:15">
      <c r="B4846" s="148"/>
      <c r="C4846" s="149"/>
      <c r="D4846" s="150"/>
      <c r="E4846" s="150"/>
      <c r="F4846" s="149"/>
      <c r="G4846" s="150"/>
      <c r="I4846" s="155"/>
      <c r="J4846" s="151"/>
      <c r="M4846" s="151"/>
      <c r="O4846" s="152"/>
    </row>
    <row r="4848" spans="2:15">
      <c r="B4848" s="148"/>
      <c r="C4848" s="149"/>
      <c r="D4848" s="150"/>
      <c r="E4848" s="150"/>
      <c r="F4848" s="149"/>
      <c r="G4848" s="150"/>
      <c r="I4848" s="155"/>
      <c r="J4848" s="151"/>
      <c r="M4848" s="151"/>
      <c r="O4848" s="152"/>
    </row>
    <row r="4850" spans="2:15">
      <c r="B4850" s="148"/>
      <c r="C4850" s="149"/>
      <c r="D4850" s="150"/>
      <c r="E4850" s="150"/>
      <c r="F4850" s="149"/>
      <c r="G4850" s="150"/>
      <c r="I4850" s="155"/>
      <c r="L4850" s="151"/>
      <c r="N4850" s="151"/>
      <c r="O4850" s="152"/>
    </row>
    <row r="4852" spans="2:15">
      <c r="B4852" s="148"/>
      <c r="C4852" s="149"/>
      <c r="D4852" s="150"/>
      <c r="E4852" s="150"/>
      <c r="F4852" s="149"/>
      <c r="G4852" s="150"/>
      <c r="I4852" s="155"/>
      <c r="L4852" s="151"/>
      <c r="N4852" s="151"/>
      <c r="O4852" s="152"/>
    </row>
    <row r="4854" spans="2:15">
      <c r="B4854" s="148"/>
      <c r="C4854" s="149"/>
      <c r="D4854" s="150"/>
      <c r="E4854" s="150"/>
      <c r="F4854" s="149"/>
      <c r="G4854" s="150"/>
      <c r="I4854" s="155"/>
      <c r="J4854" s="151"/>
      <c r="M4854" s="151"/>
      <c r="O4854" s="152"/>
    </row>
    <row r="4856" spans="2:15">
      <c r="B4856" s="148"/>
      <c r="C4856" s="149"/>
      <c r="D4856" s="150"/>
      <c r="E4856" s="150"/>
      <c r="F4856" s="149"/>
      <c r="G4856" s="150"/>
      <c r="I4856" s="155"/>
      <c r="L4856" s="151"/>
      <c r="N4856" s="151"/>
      <c r="O4856" s="152"/>
    </row>
    <row r="4858" spans="2:15">
      <c r="B4858" s="148"/>
      <c r="C4858" s="149"/>
      <c r="D4858" s="150"/>
      <c r="E4858" s="150"/>
      <c r="F4858" s="149"/>
      <c r="G4858" s="150"/>
      <c r="I4858" s="155"/>
      <c r="L4858" s="151"/>
      <c r="N4858" s="151"/>
      <c r="O4858" s="152"/>
    </row>
    <row r="4860" spans="2:15">
      <c r="B4860" s="148"/>
      <c r="C4860" s="149"/>
      <c r="D4860" s="150"/>
      <c r="E4860" s="150"/>
      <c r="F4860" s="149"/>
      <c r="G4860" s="150"/>
      <c r="I4860" s="155"/>
      <c r="L4860" s="151"/>
      <c r="N4860" s="151"/>
      <c r="O4860" s="152"/>
    </row>
    <row r="4862" spans="2:15">
      <c r="B4862" s="148"/>
      <c r="C4862" s="149"/>
      <c r="D4862" s="150"/>
      <c r="E4862" s="150"/>
      <c r="F4862" s="149"/>
      <c r="G4862" s="150"/>
      <c r="I4862" s="155"/>
      <c r="L4862" s="151"/>
      <c r="N4862" s="151"/>
      <c r="O4862" s="152"/>
    </row>
    <row r="4864" spans="2:15">
      <c r="B4864" s="148"/>
      <c r="C4864" s="149"/>
      <c r="D4864" s="150"/>
      <c r="E4864" s="150"/>
      <c r="F4864" s="149"/>
      <c r="G4864" s="150"/>
      <c r="I4864" s="155"/>
      <c r="L4864" s="151"/>
      <c r="N4864" s="151"/>
      <c r="O4864" s="152"/>
    </row>
    <row r="4866" spans="2:15">
      <c r="B4866" s="148"/>
      <c r="C4866" s="149"/>
      <c r="D4866" s="150"/>
      <c r="E4866" s="150"/>
      <c r="F4866" s="149"/>
      <c r="G4866" s="150"/>
      <c r="I4866" s="155"/>
      <c r="L4866" s="151"/>
      <c r="N4866" s="151"/>
      <c r="O4866" s="152"/>
    </row>
    <row r="4868" spans="2:15">
      <c r="B4868" s="148"/>
      <c r="C4868" s="149"/>
      <c r="D4868" s="150"/>
      <c r="E4868" s="150"/>
      <c r="F4868" s="149"/>
      <c r="G4868" s="150"/>
      <c r="I4868" s="155"/>
      <c r="J4868" s="151"/>
      <c r="M4868" s="151"/>
      <c r="O4868" s="152"/>
    </row>
    <row r="4870" spans="2:15">
      <c r="B4870" s="148"/>
      <c r="C4870" s="149"/>
      <c r="D4870" s="150"/>
      <c r="E4870" s="150"/>
      <c r="F4870" s="149"/>
      <c r="G4870" s="150"/>
      <c r="I4870" s="155"/>
      <c r="L4870" s="151"/>
      <c r="N4870" s="151"/>
      <c r="O4870" s="152"/>
    </row>
    <row r="4872" spans="2:15">
      <c r="B4872" s="148"/>
      <c r="C4872" s="149"/>
      <c r="D4872" s="150"/>
      <c r="E4872" s="150"/>
      <c r="F4872" s="149"/>
      <c r="G4872" s="150"/>
      <c r="I4872" s="155"/>
      <c r="J4872" s="151"/>
      <c r="M4872" s="151"/>
      <c r="O4872" s="152"/>
    </row>
    <row r="4874" spans="2:15">
      <c r="B4874" s="148"/>
      <c r="C4874" s="149"/>
      <c r="D4874" s="150"/>
      <c r="E4874" s="150"/>
      <c r="F4874" s="149"/>
      <c r="G4874" s="150"/>
      <c r="I4874" s="155"/>
      <c r="L4874" s="151"/>
      <c r="N4874" s="151"/>
      <c r="O4874" s="152"/>
    </row>
    <row r="4876" spans="2:15">
      <c r="B4876" s="148"/>
      <c r="C4876" s="149"/>
      <c r="D4876" s="150"/>
      <c r="E4876" s="150"/>
      <c r="F4876" s="149"/>
      <c r="G4876" s="150"/>
      <c r="I4876" s="155"/>
      <c r="L4876" s="151"/>
      <c r="N4876" s="151"/>
      <c r="O4876" s="152"/>
    </row>
    <row r="4878" spans="2:15">
      <c r="B4878" s="148"/>
      <c r="C4878" s="149"/>
      <c r="D4878" s="150"/>
      <c r="E4878" s="150"/>
      <c r="F4878" s="149"/>
      <c r="G4878" s="150"/>
      <c r="I4878" s="155"/>
      <c r="L4878" s="151"/>
      <c r="N4878" s="151"/>
      <c r="O4878" s="152"/>
    </row>
    <row r="4880" spans="2:15">
      <c r="B4880" s="148"/>
      <c r="C4880" s="149"/>
      <c r="D4880" s="150"/>
      <c r="E4880" s="150"/>
      <c r="F4880" s="149"/>
      <c r="G4880" s="150"/>
      <c r="I4880" s="155"/>
      <c r="L4880" s="151"/>
      <c r="N4880" s="151"/>
      <c r="O4880" s="152"/>
    </row>
    <row r="4882" spans="2:15">
      <c r="B4882" s="148"/>
      <c r="C4882" s="149"/>
      <c r="D4882" s="150"/>
      <c r="E4882" s="150"/>
      <c r="F4882" s="149"/>
      <c r="G4882" s="150"/>
      <c r="I4882" s="155"/>
      <c r="J4882" s="151"/>
      <c r="M4882" s="151"/>
      <c r="O4882" s="152"/>
    </row>
    <row r="4884" spans="2:15">
      <c r="B4884" s="148"/>
      <c r="C4884" s="149"/>
      <c r="D4884" s="150"/>
      <c r="E4884" s="150"/>
      <c r="F4884" s="149"/>
      <c r="G4884" s="150"/>
      <c r="I4884" s="155"/>
      <c r="J4884" s="151"/>
      <c r="M4884" s="151"/>
      <c r="O4884" s="152"/>
    </row>
    <row r="4886" spans="2:15">
      <c r="B4886" s="148"/>
      <c r="C4886" s="149"/>
      <c r="D4886" s="150"/>
      <c r="E4886" s="150"/>
      <c r="F4886" s="149"/>
      <c r="G4886" s="150"/>
      <c r="I4886" s="155"/>
      <c r="L4886" s="151"/>
      <c r="N4886" s="151"/>
      <c r="O4886" s="152"/>
    </row>
    <row r="4888" spans="2:15">
      <c r="B4888" s="148"/>
      <c r="C4888" s="149"/>
      <c r="D4888" s="150"/>
      <c r="E4888" s="150"/>
      <c r="F4888" s="149"/>
      <c r="G4888" s="150"/>
      <c r="I4888" s="155"/>
      <c r="L4888" s="151"/>
      <c r="N4888" s="151"/>
      <c r="O4888" s="152"/>
    </row>
    <row r="4890" spans="2:15">
      <c r="B4890" s="148"/>
      <c r="C4890" s="149"/>
      <c r="D4890" s="150"/>
      <c r="E4890" s="150"/>
      <c r="F4890" s="149"/>
      <c r="G4890" s="150"/>
      <c r="I4890" s="155"/>
      <c r="L4890" s="151"/>
      <c r="N4890" s="151"/>
      <c r="O4890" s="152"/>
    </row>
    <row r="4892" spans="2:15">
      <c r="B4892" s="148"/>
      <c r="C4892" s="149"/>
      <c r="D4892" s="150"/>
      <c r="E4892" s="150"/>
      <c r="F4892" s="149"/>
      <c r="G4892" s="150"/>
      <c r="I4892" s="155"/>
      <c r="J4892" s="151"/>
      <c r="M4892" s="151"/>
      <c r="O4892" s="152"/>
    </row>
    <row r="4894" spans="2:15">
      <c r="B4894" s="148"/>
      <c r="C4894" s="149"/>
      <c r="D4894" s="150"/>
      <c r="E4894" s="150"/>
      <c r="F4894" s="149"/>
      <c r="G4894" s="150"/>
      <c r="I4894" s="155"/>
      <c r="L4894" s="151"/>
      <c r="N4894" s="151"/>
      <c r="O4894" s="152"/>
    </row>
    <row r="4896" spans="2:15">
      <c r="B4896" s="148"/>
      <c r="C4896" s="149"/>
      <c r="D4896" s="150"/>
      <c r="E4896" s="150"/>
      <c r="F4896" s="149"/>
      <c r="G4896" s="150"/>
      <c r="I4896" s="155"/>
      <c r="L4896" s="151"/>
      <c r="N4896" s="151"/>
      <c r="O4896" s="152"/>
    </row>
    <row r="4898" spans="2:15">
      <c r="B4898" s="148"/>
      <c r="C4898" s="149"/>
      <c r="D4898" s="150"/>
      <c r="E4898" s="150"/>
      <c r="F4898" s="149"/>
      <c r="G4898" s="150"/>
      <c r="J4898" s="151"/>
      <c r="O4898" s="152"/>
    </row>
    <row r="4900" spans="2:15">
      <c r="B4900" s="148"/>
      <c r="C4900" s="149"/>
      <c r="D4900" s="150"/>
      <c r="E4900" s="150"/>
      <c r="F4900" s="149"/>
      <c r="G4900" s="150"/>
      <c r="I4900" s="155"/>
      <c r="J4900" s="151"/>
      <c r="M4900" s="151"/>
      <c r="O4900" s="152"/>
    </row>
    <row r="4902" spans="2:15">
      <c r="B4902" s="148"/>
      <c r="C4902" s="149"/>
      <c r="D4902" s="150"/>
      <c r="E4902" s="150"/>
      <c r="F4902" s="149"/>
      <c r="G4902" s="150"/>
      <c r="I4902" s="155"/>
      <c r="J4902" s="151"/>
      <c r="M4902" s="151"/>
      <c r="O4902" s="152"/>
    </row>
    <row r="4904" spans="2:15">
      <c r="B4904" s="148"/>
      <c r="C4904" s="149"/>
      <c r="D4904" s="150"/>
      <c r="E4904" s="150"/>
      <c r="F4904" s="149"/>
      <c r="G4904" s="150"/>
      <c r="I4904" s="155"/>
      <c r="L4904" s="151"/>
      <c r="N4904" s="151"/>
      <c r="O4904" s="152"/>
    </row>
    <row r="4906" spans="2:15">
      <c r="B4906" s="148"/>
      <c r="C4906" s="149"/>
      <c r="D4906" s="150"/>
      <c r="E4906" s="150"/>
      <c r="F4906" s="149"/>
      <c r="G4906" s="150"/>
      <c r="I4906" s="155"/>
      <c r="J4906" s="151"/>
      <c r="M4906" s="151"/>
      <c r="O4906" s="152"/>
    </row>
    <row r="4908" spans="2:15">
      <c r="B4908" s="148"/>
      <c r="C4908" s="149"/>
      <c r="D4908" s="150"/>
      <c r="E4908" s="150"/>
      <c r="F4908" s="149"/>
      <c r="G4908" s="150"/>
      <c r="I4908" s="155"/>
      <c r="L4908" s="151"/>
      <c r="N4908" s="151"/>
      <c r="O4908" s="152"/>
    </row>
    <row r="4910" spans="2:15">
      <c r="B4910" s="148"/>
      <c r="C4910" s="149"/>
      <c r="D4910" s="150"/>
      <c r="E4910" s="150"/>
      <c r="F4910" s="149"/>
      <c r="G4910" s="150"/>
      <c r="I4910" s="155"/>
      <c r="L4910" s="151"/>
      <c r="N4910" s="151"/>
      <c r="O4910" s="152"/>
    </row>
    <row r="4912" spans="2:15">
      <c r="B4912" s="148"/>
      <c r="C4912" s="149"/>
      <c r="D4912" s="150"/>
      <c r="E4912" s="150"/>
      <c r="F4912" s="149"/>
      <c r="G4912" s="150"/>
      <c r="I4912" s="155"/>
      <c r="L4912" s="151"/>
      <c r="N4912" s="151"/>
      <c r="O4912" s="152"/>
    </row>
    <row r="4914" spans="2:15">
      <c r="B4914" s="148"/>
      <c r="C4914" s="149"/>
      <c r="D4914" s="150"/>
      <c r="E4914" s="150"/>
      <c r="F4914" s="149"/>
      <c r="G4914" s="150"/>
      <c r="I4914" s="155"/>
      <c r="L4914" s="151"/>
      <c r="N4914" s="151"/>
      <c r="O4914" s="152"/>
    </row>
    <row r="4916" spans="2:15">
      <c r="B4916" s="148"/>
      <c r="C4916" s="149"/>
      <c r="D4916" s="150"/>
      <c r="E4916" s="150"/>
      <c r="F4916" s="149"/>
      <c r="G4916" s="150"/>
      <c r="I4916" s="155"/>
      <c r="J4916" s="151"/>
      <c r="M4916" s="151"/>
      <c r="O4916" s="152"/>
    </row>
    <row r="4918" spans="2:15">
      <c r="B4918" s="148"/>
      <c r="C4918" s="149"/>
      <c r="D4918" s="150"/>
      <c r="E4918" s="150"/>
      <c r="F4918" s="149"/>
      <c r="G4918" s="150"/>
      <c r="I4918" s="155"/>
      <c r="L4918" s="151"/>
      <c r="N4918" s="151"/>
      <c r="O4918" s="152"/>
    </row>
    <row r="4920" spans="2:15">
      <c r="B4920" s="148"/>
      <c r="C4920" s="149"/>
      <c r="D4920" s="150"/>
      <c r="E4920" s="150"/>
      <c r="F4920" s="149"/>
      <c r="G4920" s="150"/>
      <c r="I4920" s="155"/>
      <c r="J4920" s="151"/>
      <c r="M4920" s="151"/>
      <c r="O4920" s="152"/>
    </row>
    <row r="4922" spans="2:15">
      <c r="B4922" s="148"/>
      <c r="C4922" s="149"/>
      <c r="D4922" s="150"/>
      <c r="E4922" s="150"/>
      <c r="F4922" s="149"/>
      <c r="G4922" s="150"/>
      <c r="I4922" s="155"/>
      <c r="J4922" s="151"/>
      <c r="M4922" s="151"/>
      <c r="O4922" s="152"/>
    </row>
    <row r="4924" spans="2:15">
      <c r="B4924" s="148"/>
      <c r="C4924" s="149"/>
      <c r="D4924" s="150"/>
      <c r="E4924" s="150"/>
      <c r="F4924" s="149"/>
      <c r="G4924" s="150"/>
      <c r="I4924" s="155"/>
      <c r="J4924" s="151"/>
      <c r="M4924" s="151"/>
      <c r="O4924" s="152"/>
    </row>
    <row r="4926" spans="2:15">
      <c r="B4926" s="148"/>
      <c r="C4926" s="149"/>
      <c r="D4926" s="150"/>
      <c r="E4926" s="150"/>
      <c r="F4926" s="149"/>
      <c r="G4926" s="150"/>
      <c r="I4926" s="155"/>
      <c r="L4926" s="151"/>
      <c r="N4926" s="151"/>
      <c r="O4926" s="152"/>
    </row>
    <row r="4928" spans="2:15">
      <c r="B4928" s="148"/>
      <c r="C4928" s="149"/>
      <c r="D4928" s="150"/>
      <c r="E4928" s="150"/>
      <c r="F4928" s="149"/>
      <c r="G4928" s="150"/>
      <c r="I4928" s="155"/>
      <c r="L4928" s="151"/>
      <c r="N4928" s="151"/>
      <c r="O4928" s="152"/>
    </row>
    <row r="4930" spans="2:15">
      <c r="B4930" s="148"/>
      <c r="C4930" s="149"/>
      <c r="D4930" s="150"/>
      <c r="E4930" s="150"/>
      <c r="F4930" s="149"/>
      <c r="G4930" s="150"/>
      <c r="I4930" s="155"/>
      <c r="J4930" s="151"/>
      <c r="M4930" s="151"/>
      <c r="O4930" s="152"/>
    </row>
    <row r="4932" spans="2:15">
      <c r="B4932" s="148"/>
      <c r="C4932" s="149"/>
      <c r="D4932" s="150"/>
      <c r="E4932" s="150"/>
      <c r="F4932" s="149"/>
      <c r="G4932" s="150"/>
      <c r="I4932" s="155"/>
      <c r="J4932" s="151"/>
      <c r="M4932" s="151"/>
      <c r="O4932" s="152"/>
    </row>
    <row r="4934" spans="2:15">
      <c r="B4934" s="148"/>
      <c r="C4934" s="149"/>
      <c r="D4934" s="150"/>
      <c r="E4934" s="150"/>
      <c r="F4934" s="149"/>
      <c r="G4934" s="150"/>
      <c r="I4934" s="155"/>
      <c r="J4934" s="151"/>
      <c r="M4934" s="151"/>
      <c r="O4934" s="152"/>
    </row>
    <row r="4936" spans="2:15">
      <c r="B4936" s="148"/>
      <c r="C4936" s="149"/>
      <c r="D4936" s="150"/>
      <c r="E4936" s="150"/>
      <c r="F4936" s="149"/>
      <c r="G4936" s="150"/>
      <c r="I4936" s="155"/>
      <c r="J4936" s="151"/>
      <c r="M4936" s="151"/>
      <c r="O4936" s="152"/>
    </row>
    <row r="4938" spans="2:15">
      <c r="B4938" s="148"/>
      <c r="C4938" s="149"/>
      <c r="D4938" s="150"/>
      <c r="E4938" s="150"/>
      <c r="F4938" s="149"/>
      <c r="G4938" s="150"/>
      <c r="I4938" s="155"/>
      <c r="L4938" s="151"/>
      <c r="N4938" s="151"/>
      <c r="O4938" s="152"/>
    </row>
    <row r="4940" spans="2:15">
      <c r="B4940" s="148"/>
      <c r="C4940" s="149"/>
      <c r="D4940" s="150"/>
      <c r="E4940" s="150"/>
      <c r="F4940" s="149"/>
      <c r="G4940" s="150"/>
      <c r="I4940" s="155"/>
      <c r="J4940" s="151"/>
      <c r="M4940" s="151"/>
      <c r="O4940" s="152"/>
    </row>
    <row r="4942" spans="2:15">
      <c r="B4942" s="148"/>
      <c r="C4942" s="149"/>
      <c r="D4942" s="150"/>
      <c r="E4942" s="150"/>
      <c r="F4942" s="149"/>
      <c r="G4942" s="150"/>
      <c r="I4942" s="155"/>
      <c r="J4942" s="151"/>
      <c r="M4942" s="151"/>
      <c r="O4942" s="152"/>
    </row>
    <row r="4944" spans="2:15">
      <c r="B4944" s="148"/>
      <c r="C4944" s="149"/>
      <c r="D4944" s="150"/>
      <c r="E4944" s="150"/>
      <c r="F4944" s="149"/>
      <c r="G4944" s="150"/>
      <c r="I4944" s="155"/>
      <c r="J4944" s="151"/>
      <c r="M4944" s="151"/>
      <c r="O4944" s="152"/>
    </row>
    <row r="4946" spans="2:15">
      <c r="B4946" s="148"/>
      <c r="C4946" s="149"/>
      <c r="D4946" s="150"/>
      <c r="E4946" s="150"/>
      <c r="F4946" s="149"/>
      <c r="G4946" s="150"/>
      <c r="I4946" s="155"/>
      <c r="L4946" s="151"/>
      <c r="N4946" s="151"/>
      <c r="O4946" s="152"/>
    </row>
    <row r="4948" spans="2:15">
      <c r="B4948" s="148"/>
      <c r="C4948" s="149"/>
      <c r="D4948" s="150"/>
      <c r="E4948" s="150"/>
      <c r="F4948" s="149"/>
      <c r="G4948" s="150"/>
      <c r="I4948" s="155"/>
      <c r="L4948" s="151"/>
      <c r="N4948" s="151"/>
      <c r="O4948" s="152"/>
    </row>
    <row r="4950" spans="2:15">
      <c r="B4950" s="148"/>
      <c r="C4950" s="149"/>
      <c r="D4950" s="150"/>
      <c r="E4950" s="150"/>
      <c r="F4950" s="149"/>
      <c r="G4950" s="150"/>
      <c r="I4950" s="155"/>
      <c r="L4950" s="151"/>
      <c r="N4950" s="151"/>
      <c r="O4950" s="152"/>
    </row>
    <row r="4952" spans="2:15">
      <c r="B4952" s="148"/>
      <c r="C4952" s="149"/>
      <c r="D4952" s="150"/>
      <c r="E4952" s="150"/>
      <c r="F4952" s="149"/>
      <c r="G4952" s="150"/>
      <c r="I4952" s="155"/>
      <c r="L4952" s="151"/>
      <c r="N4952" s="151"/>
      <c r="O4952" s="152"/>
    </row>
    <row r="4954" spans="2:15">
      <c r="B4954" s="148"/>
      <c r="C4954" s="149"/>
      <c r="D4954" s="150"/>
      <c r="E4954" s="150"/>
      <c r="F4954" s="149"/>
      <c r="G4954" s="150"/>
      <c r="I4954" s="155"/>
      <c r="L4954" s="151"/>
      <c r="N4954" s="151"/>
      <c r="O4954" s="152"/>
    </row>
    <row r="4956" spans="2:15">
      <c r="B4956" s="148"/>
      <c r="C4956" s="149"/>
      <c r="D4956" s="150"/>
      <c r="E4956" s="150"/>
      <c r="F4956" s="149"/>
      <c r="G4956" s="150"/>
      <c r="I4956" s="155"/>
      <c r="J4956" s="151"/>
      <c r="M4956" s="151"/>
      <c r="O4956" s="152"/>
    </row>
    <row r="4958" spans="2:15">
      <c r="B4958" s="148"/>
      <c r="C4958" s="149"/>
      <c r="D4958" s="150"/>
      <c r="E4958" s="150"/>
      <c r="F4958" s="149"/>
      <c r="G4958" s="150"/>
      <c r="I4958" s="155"/>
      <c r="J4958" s="151"/>
      <c r="M4958" s="151"/>
      <c r="O4958" s="152"/>
    </row>
    <row r="4960" spans="2:15">
      <c r="B4960" s="148"/>
      <c r="C4960" s="149"/>
      <c r="D4960" s="150"/>
      <c r="E4960" s="150"/>
      <c r="F4960" s="149"/>
      <c r="G4960" s="150"/>
      <c r="J4960" s="151"/>
      <c r="O4960" s="152"/>
    </row>
    <row r="4962" spans="2:15">
      <c r="B4962" s="148"/>
      <c r="C4962" s="149"/>
      <c r="D4962" s="150"/>
      <c r="E4962" s="150"/>
      <c r="F4962" s="149"/>
      <c r="G4962" s="150"/>
      <c r="I4962" s="155"/>
      <c r="L4962" s="151"/>
      <c r="N4962" s="151"/>
      <c r="O4962" s="152"/>
    </row>
    <row r="4964" spans="2:15">
      <c r="B4964" s="148"/>
      <c r="C4964" s="149"/>
      <c r="D4964" s="150"/>
      <c r="E4964" s="150"/>
      <c r="F4964" s="149"/>
      <c r="G4964" s="150"/>
      <c r="I4964" s="155"/>
      <c r="L4964" s="151"/>
      <c r="N4964" s="151"/>
      <c r="O4964" s="152"/>
    </row>
    <row r="4966" spans="2:15">
      <c r="B4966" s="148"/>
      <c r="C4966" s="149"/>
      <c r="D4966" s="150"/>
      <c r="E4966" s="150"/>
      <c r="F4966" s="149"/>
      <c r="G4966" s="150"/>
      <c r="I4966" s="155"/>
      <c r="J4966" s="151"/>
      <c r="M4966" s="151"/>
      <c r="O4966" s="152"/>
    </row>
    <row r="4968" spans="2:15">
      <c r="B4968" s="148"/>
      <c r="C4968" s="149"/>
      <c r="D4968" s="150"/>
      <c r="E4968" s="150"/>
      <c r="F4968" s="149"/>
      <c r="G4968" s="150"/>
      <c r="I4968" s="155"/>
      <c r="L4968" s="151"/>
      <c r="N4968" s="151"/>
      <c r="O4968" s="152"/>
    </row>
    <row r="4970" spans="2:15">
      <c r="B4970" s="148"/>
      <c r="C4970" s="149"/>
      <c r="D4970" s="150"/>
      <c r="E4970" s="150"/>
      <c r="F4970" s="149"/>
      <c r="G4970" s="150"/>
      <c r="I4970" s="155"/>
      <c r="L4970" s="151"/>
      <c r="N4970" s="151"/>
      <c r="O4970" s="152"/>
    </row>
    <row r="4972" spans="2:15">
      <c r="B4972" s="148"/>
      <c r="C4972" s="149"/>
      <c r="D4972" s="150"/>
      <c r="E4972" s="150"/>
      <c r="F4972" s="149"/>
      <c r="G4972" s="150"/>
      <c r="I4972" s="155"/>
      <c r="L4972" s="151"/>
      <c r="N4972" s="151"/>
      <c r="O4972" s="152"/>
    </row>
    <row r="4974" spans="2:15">
      <c r="B4974" s="148"/>
      <c r="C4974" s="149"/>
      <c r="D4974" s="150"/>
      <c r="E4974" s="150"/>
      <c r="F4974" s="149"/>
      <c r="G4974" s="150"/>
      <c r="I4974" s="155"/>
      <c r="L4974" s="151"/>
      <c r="N4974" s="151"/>
      <c r="O4974" s="152"/>
    </row>
    <row r="4976" spans="2:15">
      <c r="B4976" s="148"/>
      <c r="C4976" s="149"/>
      <c r="D4976" s="150"/>
      <c r="E4976" s="150"/>
      <c r="F4976" s="149"/>
      <c r="G4976" s="150"/>
      <c r="I4976" s="155"/>
      <c r="J4976" s="151"/>
      <c r="M4976" s="151"/>
      <c r="O4976" s="152"/>
    </row>
    <row r="4978" spans="2:15">
      <c r="B4978" s="148"/>
      <c r="C4978" s="149"/>
      <c r="D4978" s="150"/>
      <c r="E4978" s="150"/>
      <c r="F4978" s="149"/>
      <c r="G4978" s="150"/>
      <c r="I4978" s="155"/>
      <c r="J4978" s="151"/>
      <c r="M4978" s="151"/>
      <c r="O4978" s="152"/>
    </row>
    <row r="4980" spans="2:15">
      <c r="B4980" s="148"/>
      <c r="C4980" s="149"/>
      <c r="D4980" s="150"/>
      <c r="E4980" s="150"/>
      <c r="F4980" s="149"/>
      <c r="G4980" s="150"/>
      <c r="I4980" s="155"/>
      <c r="J4980" s="151"/>
      <c r="M4980" s="151"/>
      <c r="O4980" s="152"/>
    </row>
    <row r="4982" spans="2:15">
      <c r="B4982" s="148"/>
      <c r="C4982" s="149"/>
      <c r="D4982" s="150"/>
      <c r="E4982" s="150"/>
      <c r="F4982" s="149"/>
      <c r="G4982" s="150"/>
      <c r="I4982" s="155"/>
      <c r="J4982" s="151"/>
      <c r="M4982" s="151"/>
      <c r="O4982" s="152"/>
    </row>
    <row r="4984" spans="2:15">
      <c r="B4984" s="148"/>
      <c r="C4984" s="149"/>
      <c r="D4984" s="150"/>
      <c r="E4984" s="150"/>
      <c r="F4984" s="149"/>
      <c r="G4984" s="150"/>
      <c r="I4984" s="155"/>
      <c r="L4984" s="151"/>
      <c r="N4984" s="151"/>
      <c r="O4984" s="152"/>
    </row>
    <row r="4986" spans="2:15">
      <c r="B4986" s="148"/>
      <c r="C4986" s="149"/>
      <c r="D4986" s="150"/>
      <c r="E4986" s="150"/>
      <c r="F4986" s="149"/>
      <c r="G4986" s="150"/>
      <c r="I4986" s="155"/>
      <c r="L4986" s="151"/>
      <c r="N4986" s="151"/>
      <c r="O4986" s="152"/>
    </row>
    <row r="4988" spans="2:15">
      <c r="B4988" s="148"/>
      <c r="C4988" s="149"/>
      <c r="D4988" s="150"/>
      <c r="E4988" s="150"/>
      <c r="F4988" s="149"/>
      <c r="G4988" s="150"/>
      <c r="I4988" s="155"/>
      <c r="L4988" s="151"/>
      <c r="N4988" s="151"/>
      <c r="O4988" s="152"/>
    </row>
    <row r="4990" spans="2:15">
      <c r="B4990" s="148"/>
      <c r="C4990" s="149"/>
      <c r="D4990" s="150"/>
      <c r="E4990" s="150"/>
      <c r="F4990" s="149"/>
      <c r="G4990" s="150"/>
      <c r="I4990" s="155"/>
      <c r="J4990" s="151"/>
      <c r="M4990" s="151"/>
      <c r="O4990" s="152"/>
    </row>
    <row r="4992" spans="2:15">
      <c r="B4992" s="148"/>
      <c r="C4992" s="149"/>
      <c r="D4992" s="150"/>
      <c r="E4992" s="150"/>
      <c r="F4992" s="149"/>
      <c r="G4992" s="150"/>
      <c r="I4992" s="155"/>
      <c r="L4992" s="151"/>
      <c r="N4992" s="151"/>
      <c r="O4992" s="152"/>
    </row>
    <row r="4994" spans="2:15">
      <c r="B4994" s="148"/>
      <c r="C4994" s="149"/>
      <c r="D4994" s="150"/>
      <c r="E4994" s="150"/>
      <c r="F4994" s="149"/>
      <c r="G4994" s="150"/>
      <c r="I4994" s="155"/>
      <c r="L4994" s="151"/>
      <c r="N4994" s="151"/>
      <c r="O4994" s="152"/>
    </row>
    <row r="4996" spans="2:15">
      <c r="B4996" s="148"/>
      <c r="C4996" s="149"/>
      <c r="D4996" s="150"/>
      <c r="E4996" s="150"/>
      <c r="F4996" s="149"/>
      <c r="G4996" s="150"/>
      <c r="I4996" s="155"/>
      <c r="J4996" s="151"/>
      <c r="M4996" s="151"/>
      <c r="O4996" s="152"/>
    </row>
    <row r="4998" spans="2:15">
      <c r="B4998" s="148"/>
      <c r="C4998" s="149"/>
      <c r="D4998" s="150"/>
      <c r="E4998" s="150"/>
      <c r="F4998" s="149"/>
      <c r="G4998" s="150"/>
      <c r="I4998" s="155"/>
      <c r="J4998" s="151"/>
      <c r="M4998" s="151"/>
      <c r="O4998" s="152"/>
    </row>
    <row r="5000" spans="2:15">
      <c r="B5000" s="148"/>
      <c r="C5000" s="149"/>
      <c r="D5000" s="150"/>
      <c r="E5000" s="150"/>
      <c r="F5000" s="149"/>
      <c r="G5000" s="150"/>
      <c r="I5000" s="155"/>
      <c r="L5000" s="151"/>
      <c r="N5000" s="151"/>
      <c r="O5000" s="152"/>
    </row>
    <row r="5002" spans="2:15">
      <c r="B5002" s="148"/>
      <c r="C5002" s="149"/>
      <c r="D5002" s="150"/>
      <c r="E5002" s="150"/>
      <c r="F5002" s="149"/>
      <c r="G5002" s="150"/>
      <c r="I5002" s="155"/>
      <c r="L5002" s="151"/>
      <c r="N5002" s="151"/>
      <c r="O5002" s="152"/>
    </row>
    <row r="5004" spans="2:15">
      <c r="B5004" s="148"/>
      <c r="C5004" s="149"/>
      <c r="D5004" s="150"/>
      <c r="E5004" s="150"/>
      <c r="F5004" s="149"/>
      <c r="G5004" s="150"/>
      <c r="I5004" s="155"/>
      <c r="L5004" s="151"/>
      <c r="N5004" s="151"/>
      <c r="O5004" s="152"/>
    </row>
    <row r="5006" spans="2:15">
      <c r="B5006" s="148"/>
      <c r="C5006" s="149"/>
      <c r="D5006" s="150"/>
      <c r="E5006" s="150"/>
      <c r="F5006" s="149"/>
      <c r="G5006" s="150"/>
      <c r="I5006" s="155"/>
      <c r="J5006" s="151"/>
      <c r="M5006" s="151"/>
      <c r="O5006" s="152"/>
    </row>
    <row r="5008" spans="2:15">
      <c r="B5008" s="148"/>
      <c r="C5008" s="149"/>
      <c r="D5008" s="150"/>
      <c r="E5008" s="150"/>
      <c r="F5008" s="149"/>
      <c r="G5008" s="150"/>
      <c r="I5008" s="155"/>
      <c r="J5008" s="151"/>
      <c r="M5008" s="151"/>
      <c r="O5008" s="152"/>
    </row>
    <row r="5010" spans="2:15">
      <c r="B5010" s="148"/>
      <c r="C5010" s="149"/>
      <c r="D5010" s="150"/>
      <c r="E5010" s="150"/>
      <c r="F5010" s="149"/>
      <c r="G5010" s="150"/>
      <c r="I5010" s="155"/>
      <c r="J5010" s="151"/>
      <c r="M5010" s="151"/>
      <c r="O5010" s="152"/>
    </row>
    <row r="5012" spans="2:15">
      <c r="B5012" s="148"/>
      <c r="C5012" s="149"/>
      <c r="D5012" s="150"/>
      <c r="E5012" s="150"/>
      <c r="F5012" s="149"/>
      <c r="G5012" s="150"/>
      <c r="I5012" s="155"/>
      <c r="L5012" s="151"/>
      <c r="N5012" s="151"/>
      <c r="O5012" s="152"/>
    </row>
    <row r="5014" spans="2:15">
      <c r="B5014" s="148"/>
      <c r="C5014" s="149"/>
      <c r="D5014" s="150"/>
      <c r="E5014" s="150"/>
      <c r="F5014" s="149"/>
      <c r="G5014" s="150"/>
      <c r="I5014" s="155"/>
      <c r="L5014" s="151"/>
      <c r="N5014" s="151"/>
      <c r="O5014" s="152"/>
    </row>
    <row r="5016" spans="2:15">
      <c r="B5016" s="148"/>
      <c r="C5016" s="149"/>
      <c r="D5016" s="150"/>
      <c r="E5016" s="150"/>
      <c r="F5016" s="149"/>
      <c r="J5016" s="151"/>
      <c r="O5016" s="152"/>
    </row>
    <row r="5019" spans="2:15">
      <c r="I5019" s="154"/>
      <c r="J5019" s="151"/>
      <c r="L5019" s="151"/>
      <c r="M5019" s="151"/>
      <c r="N5019" s="151"/>
    </row>
    <row r="5021" spans="2:15">
      <c r="I5021" s="154"/>
      <c r="J5021" s="151"/>
      <c r="L5021" s="151"/>
      <c r="M5021" s="151"/>
      <c r="N5021" s="151"/>
    </row>
    <row r="5022" spans="2:15">
      <c r="I5022" s="154"/>
      <c r="J5022" s="151"/>
      <c r="M5022" s="151"/>
    </row>
    <row r="5026" spans="1:15">
      <c r="A5026" s="146"/>
      <c r="D5026" s="146"/>
      <c r="F5026" s="146"/>
    </row>
    <row r="5028" spans="1:15">
      <c r="F5028" s="147"/>
    </row>
    <row r="5029" spans="1:15">
      <c r="B5029" s="148"/>
      <c r="C5029" s="149"/>
      <c r="D5029" s="150"/>
      <c r="E5029" s="150"/>
      <c r="F5029" s="149"/>
      <c r="I5029" s="155"/>
      <c r="O5029" s="152"/>
    </row>
    <row r="5031" spans="1:15">
      <c r="B5031" s="148"/>
      <c r="C5031" s="149"/>
      <c r="D5031" s="150"/>
      <c r="E5031" s="150"/>
      <c r="F5031" s="149"/>
      <c r="G5031" s="150"/>
      <c r="I5031" s="155"/>
      <c r="L5031" s="151"/>
      <c r="N5031" s="151"/>
      <c r="O5031" s="152"/>
    </row>
    <row r="5033" spans="1:15">
      <c r="B5033" s="148"/>
      <c r="C5033" s="149"/>
      <c r="D5033" s="150"/>
      <c r="E5033" s="150"/>
      <c r="F5033" s="149"/>
      <c r="G5033" s="150"/>
      <c r="I5033" s="155"/>
      <c r="L5033" s="151"/>
      <c r="N5033" s="151"/>
      <c r="O5033" s="152"/>
    </row>
    <row r="5035" spans="1:15">
      <c r="B5035" s="148"/>
      <c r="C5035" s="149"/>
      <c r="D5035" s="150"/>
      <c r="E5035" s="150"/>
      <c r="F5035" s="149"/>
      <c r="G5035" s="150"/>
      <c r="I5035" s="155"/>
      <c r="J5035" s="151"/>
      <c r="M5035" s="151"/>
      <c r="O5035" s="152"/>
    </row>
    <row r="5037" spans="1:15">
      <c r="B5037" s="148"/>
      <c r="C5037" s="149"/>
      <c r="D5037" s="150"/>
      <c r="E5037" s="150"/>
      <c r="F5037" s="149"/>
      <c r="G5037" s="150"/>
      <c r="I5037" s="155"/>
      <c r="L5037" s="151"/>
      <c r="N5037" s="151"/>
      <c r="O5037" s="152"/>
    </row>
    <row r="5039" spans="1:15">
      <c r="B5039" s="148"/>
      <c r="C5039" s="149"/>
      <c r="D5039" s="150"/>
      <c r="E5039" s="150"/>
      <c r="F5039" s="149"/>
      <c r="G5039" s="150"/>
      <c r="I5039" s="155"/>
      <c r="L5039" s="151"/>
      <c r="N5039" s="151"/>
      <c r="O5039" s="152"/>
    </row>
    <row r="5041" spans="2:15">
      <c r="B5041" s="148"/>
      <c r="C5041" s="149"/>
      <c r="D5041" s="150"/>
      <c r="E5041" s="150"/>
      <c r="F5041" s="149"/>
      <c r="G5041" s="150"/>
      <c r="I5041" s="155"/>
      <c r="L5041" s="151"/>
      <c r="N5041" s="151"/>
      <c r="O5041" s="152"/>
    </row>
    <row r="5043" spans="2:15">
      <c r="B5043" s="148"/>
      <c r="C5043" s="149"/>
      <c r="D5043" s="150"/>
      <c r="E5043" s="150"/>
      <c r="F5043" s="149"/>
      <c r="G5043" s="150"/>
      <c r="I5043" s="155"/>
      <c r="J5043" s="151"/>
      <c r="M5043" s="151"/>
      <c r="O5043" s="152"/>
    </row>
    <row r="5045" spans="2:15">
      <c r="B5045" s="148"/>
      <c r="C5045" s="149"/>
      <c r="D5045" s="150"/>
      <c r="E5045" s="150"/>
      <c r="F5045" s="149"/>
      <c r="G5045" s="150"/>
      <c r="I5045" s="155"/>
      <c r="L5045" s="151"/>
      <c r="N5045" s="151"/>
      <c r="O5045" s="152"/>
    </row>
    <row r="5047" spans="2:15">
      <c r="B5047" s="148"/>
      <c r="C5047" s="149"/>
      <c r="D5047" s="150"/>
      <c r="E5047" s="150"/>
      <c r="F5047" s="149"/>
      <c r="G5047" s="150"/>
      <c r="J5047" s="151"/>
      <c r="O5047" s="152"/>
    </row>
    <row r="5049" spans="2:15">
      <c r="B5049" s="148"/>
      <c r="C5049" s="149"/>
      <c r="D5049" s="150"/>
      <c r="E5049" s="150"/>
      <c r="F5049" s="149"/>
      <c r="G5049" s="150"/>
      <c r="I5049" s="155"/>
      <c r="L5049" s="151"/>
      <c r="N5049" s="151"/>
      <c r="O5049" s="152"/>
    </row>
    <row r="5051" spans="2:15">
      <c r="B5051" s="148"/>
      <c r="C5051" s="149"/>
      <c r="D5051" s="150"/>
      <c r="E5051" s="150"/>
      <c r="F5051" s="149"/>
      <c r="G5051" s="150"/>
      <c r="I5051" s="155"/>
      <c r="L5051" s="151"/>
      <c r="N5051" s="151"/>
      <c r="O5051" s="152"/>
    </row>
    <row r="5053" spans="2:15">
      <c r="B5053" s="148"/>
      <c r="C5053" s="149"/>
      <c r="D5053" s="150"/>
      <c r="E5053" s="150"/>
      <c r="F5053" s="149"/>
      <c r="J5053" s="151"/>
      <c r="O5053" s="152"/>
    </row>
    <row r="5056" spans="2:15">
      <c r="I5056" s="154"/>
      <c r="J5056" s="151"/>
      <c r="L5056" s="151"/>
      <c r="M5056" s="151"/>
      <c r="N5056" s="151"/>
    </row>
    <row r="5058" spans="1:15">
      <c r="I5058" s="154"/>
      <c r="J5058" s="151"/>
      <c r="L5058" s="151"/>
      <c r="M5058" s="151"/>
      <c r="N5058" s="151"/>
    </row>
    <row r="5059" spans="1:15">
      <c r="I5059" s="154"/>
      <c r="J5059" s="151"/>
      <c r="M5059" s="151"/>
    </row>
    <row r="5063" spans="1:15">
      <c r="A5063" s="146"/>
      <c r="D5063" s="146"/>
      <c r="F5063" s="146"/>
    </row>
    <row r="5065" spans="1:15">
      <c r="F5065" s="147"/>
    </row>
    <row r="5066" spans="1:15">
      <c r="B5066" s="148"/>
      <c r="C5066" s="149"/>
      <c r="D5066" s="150"/>
      <c r="E5066" s="150"/>
      <c r="F5066" s="149"/>
      <c r="G5066" s="150"/>
      <c r="I5066" s="155"/>
      <c r="J5066" s="151"/>
      <c r="M5066" s="151"/>
      <c r="O5066" s="152"/>
    </row>
    <row r="5068" spans="1:15">
      <c r="B5068" s="148"/>
      <c r="C5068" s="149"/>
      <c r="D5068" s="150"/>
      <c r="E5068" s="150"/>
      <c r="F5068" s="149"/>
      <c r="G5068" s="150"/>
      <c r="I5068" s="155"/>
      <c r="L5068" s="151"/>
      <c r="N5068" s="151"/>
      <c r="O5068" s="152"/>
    </row>
    <row r="5070" spans="1:15">
      <c r="B5070" s="148"/>
      <c r="C5070" s="149"/>
      <c r="D5070" s="150"/>
      <c r="E5070" s="150"/>
      <c r="F5070" s="149"/>
      <c r="G5070" s="150"/>
      <c r="I5070" s="155"/>
      <c r="J5070" s="151"/>
      <c r="M5070" s="151"/>
      <c r="O5070" s="152"/>
    </row>
    <row r="5072" spans="1:15">
      <c r="B5072" s="148"/>
      <c r="C5072" s="149"/>
      <c r="D5072" s="150"/>
      <c r="E5072" s="150"/>
      <c r="F5072" s="149"/>
      <c r="G5072" s="150"/>
      <c r="I5072" s="155"/>
      <c r="L5072" s="151"/>
      <c r="N5072" s="151"/>
      <c r="O5072" s="152"/>
    </row>
    <row r="5074" spans="2:15">
      <c r="B5074" s="148"/>
      <c r="C5074" s="149"/>
      <c r="D5074" s="150"/>
      <c r="E5074" s="150"/>
      <c r="F5074" s="149"/>
      <c r="G5074" s="150"/>
      <c r="L5074" s="151"/>
      <c r="N5074" s="151"/>
      <c r="O5074" s="152"/>
    </row>
    <row r="5076" spans="2:15">
      <c r="B5076" s="148"/>
      <c r="C5076" s="149"/>
      <c r="D5076" s="150"/>
      <c r="E5076" s="150"/>
      <c r="F5076" s="149"/>
      <c r="G5076" s="150"/>
      <c r="I5076" s="155"/>
      <c r="J5076" s="151"/>
      <c r="M5076" s="151"/>
      <c r="O5076" s="152"/>
    </row>
    <row r="5078" spans="2:15">
      <c r="B5078" s="148"/>
      <c r="C5078" s="149"/>
      <c r="D5078" s="150"/>
      <c r="E5078" s="150"/>
      <c r="F5078" s="149"/>
      <c r="G5078" s="150"/>
      <c r="I5078" s="155"/>
      <c r="L5078" s="151"/>
      <c r="N5078" s="151"/>
      <c r="O5078" s="152"/>
    </row>
    <row r="5080" spans="2:15">
      <c r="B5080" s="148"/>
      <c r="C5080" s="149"/>
      <c r="D5080" s="150"/>
      <c r="E5080" s="150"/>
      <c r="F5080" s="149"/>
      <c r="G5080" s="150"/>
      <c r="I5080" s="155"/>
      <c r="J5080" s="151"/>
      <c r="M5080" s="151"/>
      <c r="O5080" s="152"/>
    </row>
    <row r="5082" spans="2:15">
      <c r="B5082" s="148"/>
      <c r="C5082" s="149"/>
      <c r="D5082" s="150"/>
      <c r="E5082" s="150"/>
      <c r="F5082" s="149"/>
      <c r="G5082" s="150"/>
      <c r="I5082" s="155"/>
      <c r="L5082" s="151"/>
      <c r="N5082" s="151"/>
      <c r="O5082" s="152"/>
    </row>
    <row r="5084" spans="2:15">
      <c r="B5084" s="148"/>
      <c r="C5084" s="149"/>
      <c r="D5084" s="150"/>
      <c r="E5084" s="150"/>
      <c r="F5084" s="149"/>
      <c r="G5084" s="150"/>
      <c r="I5084" s="155"/>
      <c r="J5084" s="151"/>
      <c r="M5084" s="151"/>
      <c r="O5084" s="152"/>
    </row>
    <row r="5086" spans="2:15">
      <c r="B5086" s="148"/>
      <c r="C5086" s="149"/>
      <c r="D5086" s="150"/>
      <c r="E5086" s="150"/>
      <c r="F5086" s="149"/>
      <c r="G5086" s="150"/>
      <c r="I5086" s="155"/>
      <c r="L5086" s="151"/>
      <c r="N5086" s="151"/>
      <c r="O5086" s="152"/>
    </row>
    <row r="5088" spans="2:15">
      <c r="B5088" s="148"/>
      <c r="C5088" s="149"/>
      <c r="D5088" s="150"/>
      <c r="E5088" s="150"/>
      <c r="F5088" s="149"/>
      <c r="G5088" s="150"/>
      <c r="L5088" s="151"/>
      <c r="N5088" s="151"/>
      <c r="O5088" s="152"/>
    </row>
    <row r="5090" spans="2:15">
      <c r="B5090" s="148"/>
      <c r="C5090" s="149"/>
      <c r="D5090" s="150"/>
      <c r="E5090" s="150"/>
      <c r="F5090" s="149"/>
      <c r="G5090" s="150"/>
      <c r="I5090" s="155"/>
      <c r="J5090" s="151"/>
      <c r="M5090" s="151"/>
      <c r="O5090" s="152"/>
    </row>
    <row r="5092" spans="2:15">
      <c r="B5092" s="148"/>
      <c r="C5092" s="149"/>
      <c r="D5092" s="150"/>
      <c r="E5092" s="150"/>
      <c r="F5092" s="149"/>
      <c r="G5092" s="150"/>
      <c r="I5092" s="155"/>
      <c r="L5092" s="151"/>
      <c r="N5092" s="151"/>
      <c r="O5092" s="152"/>
    </row>
    <row r="5094" spans="2:15">
      <c r="B5094" s="148"/>
      <c r="C5094" s="149"/>
      <c r="D5094" s="150"/>
      <c r="E5094" s="150"/>
      <c r="F5094" s="149"/>
      <c r="G5094" s="150"/>
      <c r="I5094" s="155"/>
      <c r="J5094" s="151"/>
      <c r="M5094" s="151"/>
      <c r="O5094" s="152"/>
    </row>
    <row r="5096" spans="2:15">
      <c r="B5096" s="148"/>
      <c r="C5096" s="149"/>
      <c r="D5096" s="150"/>
      <c r="E5096" s="150"/>
      <c r="F5096" s="149"/>
      <c r="G5096" s="150"/>
      <c r="I5096" s="155"/>
      <c r="L5096" s="151"/>
      <c r="N5096" s="151"/>
      <c r="O5096" s="152"/>
    </row>
    <row r="5098" spans="2:15">
      <c r="B5098" s="148"/>
      <c r="C5098" s="149"/>
      <c r="D5098" s="150"/>
      <c r="E5098" s="150"/>
      <c r="F5098" s="149"/>
      <c r="G5098" s="150"/>
      <c r="L5098" s="151"/>
      <c r="N5098" s="151"/>
      <c r="O5098" s="152"/>
    </row>
    <row r="5100" spans="2:15">
      <c r="B5100" s="148"/>
      <c r="C5100" s="149"/>
      <c r="D5100" s="150"/>
      <c r="E5100" s="150"/>
      <c r="F5100" s="149"/>
      <c r="G5100" s="150"/>
      <c r="I5100" s="155"/>
      <c r="L5100" s="151"/>
      <c r="N5100" s="151"/>
      <c r="O5100" s="152"/>
    </row>
    <row r="5102" spans="2:15">
      <c r="B5102" s="148"/>
      <c r="C5102" s="149"/>
      <c r="D5102" s="150"/>
      <c r="E5102" s="150"/>
      <c r="F5102" s="149"/>
      <c r="G5102" s="150"/>
      <c r="I5102" s="155"/>
      <c r="J5102" s="151"/>
      <c r="M5102" s="151"/>
      <c r="O5102" s="152"/>
    </row>
    <row r="5104" spans="2:15">
      <c r="B5104" s="148"/>
      <c r="C5104" s="149"/>
      <c r="D5104" s="150"/>
      <c r="E5104" s="150"/>
      <c r="F5104" s="149"/>
      <c r="G5104" s="150"/>
      <c r="I5104" s="155"/>
      <c r="L5104" s="151"/>
      <c r="N5104" s="151"/>
      <c r="O5104" s="152"/>
    </row>
    <row r="5106" spans="2:15">
      <c r="B5106" s="148"/>
      <c r="C5106" s="149"/>
      <c r="D5106" s="150"/>
      <c r="E5106" s="150"/>
      <c r="F5106" s="149"/>
      <c r="G5106" s="150"/>
      <c r="I5106" s="155"/>
      <c r="J5106" s="151"/>
      <c r="M5106" s="151"/>
      <c r="O5106" s="152"/>
    </row>
    <row r="5108" spans="2:15">
      <c r="B5108" s="148"/>
      <c r="C5108" s="149"/>
      <c r="D5108" s="150"/>
      <c r="E5108" s="150"/>
      <c r="F5108" s="149"/>
      <c r="G5108" s="150"/>
      <c r="I5108" s="155"/>
      <c r="L5108" s="151"/>
      <c r="N5108" s="151"/>
      <c r="O5108" s="152"/>
    </row>
    <row r="5110" spans="2:15">
      <c r="B5110" s="148"/>
      <c r="C5110" s="149"/>
      <c r="D5110" s="150"/>
      <c r="E5110" s="150"/>
      <c r="F5110" s="149"/>
      <c r="G5110" s="150"/>
      <c r="I5110" s="155"/>
      <c r="J5110" s="151"/>
      <c r="M5110" s="151"/>
      <c r="O5110" s="152"/>
    </row>
    <row r="5112" spans="2:15">
      <c r="B5112" s="148"/>
      <c r="C5112" s="149"/>
      <c r="D5112" s="150"/>
      <c r="E5112" s="150"/>
      <c r="F5112" s="149"/>
      <c r="G5112" s="150"/>
      <c r="L5112" s="151"/>
      <c r="N5112" s="151"/>
      <c r="O5112" s="152"/>
    </row>
    <row r="5114" spans="2:15">
      <c r="B5114" s="148"/>
      <c r="C5114" s="149"/>
      <c r="D5114" s="150"/>
      <c r="E5114" s="150"/>
      <c r="F5114" s="149"/>
      <c r="G5114" s="150"/>
      <c r="I5114" s="155"/>
      <c r="J5114" s="151"/>
      <c r="M5114" s="151"/>
      <c r="O5114" s="152"/>
    </row>
    <row r="5116" spans="2:15">
      <c r="B5116" s="148"/>
      <c r="C5116" s="149"/>
      <c r="D5116" s="150"/>
      <c r="E5116" s="150"/>
      <c r="F5116" s="149"/>
      <c r="G5116" s="150"/>
      <c r="I5116" s="155"/>
      <c r="L5116" s="151"/>
      <c r="N5116" s="151"/>
      <c r="O5116" s="152"/>
    </row>
    <row r="5118" spans="2:15">
      <c r="B5118" s="148"/>
      <c r="C5118" s="149"/>
      <c r="D5118" s="150"/>
      <c r="E5118" s="150"/>
      <c r="F5118" s="149"/>
      <c r="G5118" s="150"/>
      <c r="I5118" s="155"/>
      <c r="L5118" s="151"/>
      <c r="N5118" s="151"/>
      <c r="O5118" s="152"/>
    </row>
    <row r="5120" spans="2:15">
      <c r="B5120" s="148"/>
      <c r="C5120" s="149"/>
      <c r="D5120" s="150"/>
      <c r="E5120" s="150"/>
      <c r="F5120" s="149"/>
      <c r="G5120" s="150"/>
      <c r="I5120" s="155"/>
      <c r="J5120" s="151"/>
      <c r="M5120" s="151"/>
      <c r="O5120" s="152"/>
    </row>
    <row r="5122" spans="2:15">
      <c r="B5122" s="148"/>
      <c r="C5122" s="149"/>
      <c r="D5122" s="150"/>
      <c r="E5122" s="150"/>
      <c r="F5122" s="149"/>
      <c r="G5122" s="150"/>
      <c r="I5122" s="155"/>
      <c r="J5122" s="151"/>
      <c r="M5122" s="151"/>
      <c r="O5122" s="152"/>
    </row>
    <row r="5124" spans="2:15">
      <c r="B5124" s="148"/>
      <c r="C5124" s="149"/>
      <c r="D5124" s="150"/>
      <c r="E5124" s="150"/>
      <c r="F5124" s="149"/>
      <c r="G5124" s="150"/>
      <c r="I5124" s="155"/>
      <c r="L5124" s="151"/>
      <c r="N5124" s="151"/>
      <c r="O5124" s="152"/>
    </row>
    <row r="5126" spans="2:15">
      <c r="B5126" s="148"/>
      <c r="C5126" s="149"/>
      <c r="D5126" s="150"/>
      <c r="E5126" s="150"/>
      <c r="F5126" s="149"/>
      <c r="G5126" s="150"/>
      <c r="L5126" s="151"/>
      <c r="N5126" s="151"/>
      <c r="O5126" s="152"/>
    </row>
    <row r="5128" spans="2:15">
      <c r="B5128" s="148"/>
      <c r="C5128" s="149"/>
      <c r="D5128" s="150"/>
      <c r="E5128" s="150"/>
      <c r="F5128" s="149"/>
      <c r="G5128" s="150"/>
      <c r="I5128" s="155"/>
      <c r="L5128" s="151"/>
      <c r="N5128" s="151"/>
      <c r="O5128" s="152"/>
    </row>
    <row r="5130" spans="2:15">
      <c r="B5130" s="148"/>
      <c r="C5130" s="149"/>
      <c r="D5130" s="150"/>
      <c r="E5130" s="150"/>
      <c r="F5130" s="149"/>
      <c r="G5130" s="150"/>
      <c r="I5130" s="155"/>
      <c r="J5130" s="151"/>
      <c r="M5130" s="151"/>
      <c r="O5130" s="152"/>
    </row>
    <row r="5132" spans="2:15">
      <c r="B5132" s="148"/>
      <c r="C5132" s="149"/>
      <c r="D5132" s="150"/>
      <c r="E5132" s="150"/>
      <c r="F5132" s="149"/>
      <c r="G5132" s="150"/>
      <c r="I5132" s="155"/>
      <c r="J5132" s="151"/>
      <c r="M5132" s="151"/>
      <c r="O5132" s="152"/>
    </row>
    <row r="5134" spans="2:15">
      <c r="B5134" s="148"/>
      <c r="C5134" s="149"/>
      <c r="D5134" s="150"/>
      <c r="E5134" s="150"/>
      <c r="F5134" s="149"/>
      <c r="G5134" s="150"/>
      <c r="I5134" s="155"/>
      <c r="L5134" s="151"/>
      <c r="N5134" s="151"/>
      <c r="O5134" s="152"/>
    </row>
    <row r="5136" spans="2:15">
      <c r="B5136" s="148"/>
      <c r="C5136" s="149"/>
      <c r="D5136" s="150"/>
      <c r="E5136" s="150"/>
      <c r="F5136" s="149"/>
      <c r="G5136" s="150"/>
      <c r="I5136" s="155"/>
      <c r="J5136" s="151"/>
      <c r="M5136" s="151"/>
      <c r="O5136" s="152"/>
    </row>
    <row r="5138" spans="2:15">
      <c r="B5138" s="148"/>
      <c r="C5138" s="149"/>
      <c r="D5138" s="150"/>
      <c r="E5138" s="150"/>
      <c r="F5138" s="149"/>
      <c r="G5138" s="150"/>
      <c r="I5138" s="155"/>
      <c r="L5138" s="151"/>
      <c r="N5138" s="151"/>
      <c r="O5138" s="152"/>
    </row>
    <row r="5140" spans="2:15">
      <c r="B5140" s="148"/>
      <c r="C5140" s="149"/>
      <c r="D5140" s="150"/>
      <c r="E5140" s="150"/>
      <c r="F5140" s="149"/>
      <c r="G5140" s="150"/>
      <c r="I5140" s="155"/>
      <c r="J5140" s="151"/>
      <c r="M5140" s="151"/>
      <c r="O5140" s="152"/>
    </row>
    <row r="5142" spans="2:15">
      <c r="B5142" s="148"/>
      <c r="C5142" s="149"/>
      <c r="D5142" s="150"/>
      <c r="E5142" s="150"/>
      <c r="F5142" s="149"/>
      <c r="G5142" s="150"/>
      <c r="I5142" s="155"/>
      <c r="L5142" s="151"/>
      <c r="N5142" s="151"/>
      <c r="O5142" s="152"/>
    </row>
    <row r="5144" spans="2:15">
      <c r="B5144" s="148"/>
      <c r="C5144" s="149"/>
      <c r="D5144" s="150"/>
      <c r="E5144" s="150"/>
      <c r="F5144" s="149"/>
      <c r="L5144" s="151"/>
      <c r="N5144" s="151"/>
      <c r="O5144" s="152"/>
    </row>
    <row r="5146" spans="2:15">
      <c r="B5146" s="148"/>
      <c r="C5146" s="149"/>
      <c r="D5146" s="150"/>
      <c r="E5146" s="150"/>
      <c r="F5146" s="149"/>
      <c r="G5146" s="150"/>
      <c r="J5146" s="151"/>
      <c r="M5146" s="151"/>
      <c r="O5146" s="152"/>
    </row>
    <row r="5148" spans="2:15">
      <c r="B5148" s="148"/>
      <c r="C5148" s="149"/>
      <c r="D5148" s="150"/>
      <c r="E5148" s="150"/>
      <c r="F5148" s="149"/>
      <c r="G5148" s="150"/>
      <c r="I5148" s="155"/>
      <c r="L5148" s="151"/>
      <c r="N5148" s="151"/>
      <c r="O5148" s="152"/>
    </row>
    <row r="5150" spans="2:15">
      <c r="B5150" s="148"/>
      <c r="C5150" s="149"/>
      <c r="D5150" s="150"/>
      <c r="E5150" s="150"/>
      <c r="F5150" s="149"/>
      <c r="G5150" s="150"/>
      <c r="I5150" s="155"/>
      <c r="J5150" s="151"/>
      <c r="M5150" s="151"/>
      <c r="O5150" s="152"/>
    </row>
    <row r="5152" spans="2:15">
      <c r="B5152" s="148"/>
      <c r="C5152" s="149"/>
      <c r="D5152" s="150"/>
      <c r="E5152" s="150"/>
      <c r="F5152" s="149"/>
      <c r="G5152" s="150"/>
      <c r="I5152" s="155"/>
      <c r="L5152" s="151"/>
      <c r="N5152" s="151"/>
      <c r="O5152" s="152"/>
    </row>
    <row r="5154" spans="2:15">
      <c r="B5154" s="148"/>
      <c r="C5154" s="149"/>
      <c r="D5154" s="150"/>
      <c r="E5154" s="150"/>
      <c r="F5154" s="149"/>
      <c r="G5154" s="150"/>
      <c r="I5154" s="155"/>
      <c r="J5154" s="151"/>
      <c r="M5154" s="151"/>
      <c r="O5154" s="152"/>
    </row>
    <row r="5156" spans="2:15">
      <c r="B5156" s="148"/>
      <c r="C5156" s="149"/>
      <c r="D5156" s="150"/>
      <c r="E5156" s="150"/>
      <c r="F5156" s="149"/>
      <c r="G5156" s="150"/>
      <c r="I5156" s="155"/>
      <c r="J5156" s="151"/>
      <c r="M5156" s="151"/>
      <c r="O5156" s="152"/>
    </row>
    <row r="5158" spans="2:15">
      <c r="B5158" s="148"/>
      <c r="C5158" s="149"/>
      <c r="D5158" s="150"/>
      <c r="E5158" s="150"/>
      <c r="F5158" s="149"/>
      <c r="G5158" s="150"/>
      <c r="I5158" s="155"/>
      <c r="L5158" s="151"/>
      <c r="N5158" s="151"/>
      <c r="O5158" s="152"/>
    </row>
    <row r="5160" spans="2:15">
      <c r="B5160" s="148"/>
      <c r="C5160" s="149"/>
      <c r="D5160" s="150"/>
      <c r="E5160" s="150"/>
      <c r="F5160" s="149"/>
      <c r="G5160" s="150"/>
      <c r="I5160" s="155"/>
      <c r="L5160" s="151"/>
      <c r="N5160" s="151"/>
      <c r="O5160" s="152"/>
    </row>
    <row r="5162" spans="2:15">
      <c r="B5162" s="148"/>
      <c r="C5162" s="149"/>
      <c r="D5162" s="150"/>
      <c r="E5162" s="150"/>
      <c r="F5162" s="149"/>
      <c r="G5162" s="150"/>
      <c r="I5162" s="155"/>
      <c r="J5162" s="151"/>
      <c r="M5162" s="151"/>
      <c r="O5162" s="152"/>
    </row>
    <row r="5164" spans="2:15">
      <c r="B5164" s="148"/>
      <c r="C5164" s="149"/>
      <c r="D5164" s="150"/>
      <c r="E5164" s="150"/>
      <c r="F5164" s="149"/>
      <c r="L5164" s="151"/>
      <c r="N5164" s="151"/>
      <c r="O5164" s="152"/>
    </row>
    <row r="5166" spans="2:15">
      <c r="B5166" s="148"/>
      <c r="C5166" s="149"/>
      <c r="D5166" s="150"/>
      <c r="E5166" s="150"/>
      <c r="F5166" s="149"/>
      <c r="G5166" s="150"/>
      <c r="I5166" s="155"/>
      <c r="J5166" s="151"/>
      <c r="M5166" s="151"/>
      <c r="O5166" s="152"/>
    </row>
    <row r="5168" spans="2:15">
      <c r="B5168" s="148"/>
      <c r="C5168" s="149"/>
      <c r="D5168" s="150"/>
      <c r="E5168" s="150"/>
      <c r="F5168" s="149"/>
      <c r="G5168" s="150"/>
      <c r="I5168" s="155"/>
      <c r="L5168" s="151"/>
      <c r="N5168" s="151"/>
      <c r="O5168" s="152"/>
    </row>
    <row r="5170" spans="2:15">
      <c r="B5170" s="148"/>
      <c r="C5170" s="149"/>
      <c r="D5170" s="150"/>
      <c r="E5170" s="150"/>
      <c r="F5170" s="149"/>
      <c r="G5170" s="150"/>
      <c r="I5170" s="155"/>
      <c r="L5170" s="151"/>
      <c r="N5170" s="151"/>
      <c r="O5170" s="152"/>
    </row>
    <row r="5172" spans="2:15">
      <c r="B5172" s="148"/>
      <c r="C5172" s="149"/>
      <c r="D5172" s="150"/>
      <c r="E5172" s="150"/>
      <c r="F5172" s="149"/>
      <c r="G5172" s="150"/>
      <c r="I5172" s="155"/>
      <c r="J5172" s="151"/>
      <c r="M5172" s="151"/>
      <c r="O5172" s="152"/>
    </row>
    <row r="5174" spans="2:15">
      <c r="B5174" s="148"/>
      <c r="C5174" s="149"/>
      <c r="D5174" s="150"/>
      <c r="E5174" s="150"/>
      <c r="F5174" s="149"/>
      <c r="G5174" s="150"/>
      <c r="I5174" s="155"/>
      <c r="J5174" s="151"/>
      <c r="M5174" s="151"/>
      <c r="O5174" s="152"/>
    </row>
    <row r="5176" spans="2:15">
      <c r="B5176" s="148"/>
      <c r="C5176" s="149"/>
      <c r="D5176" s="150"/>
      <c r="E5176" s="150"/>
      <c r="F5176" s="149"/>
      <c r="G5176" s="150"/>
      <c r="I5176" s="155"/>
      <c r="L5176" s="151"/>
      <c r="N5176" s="151"/>
      <c r="O5176" s="152"/>
    </row>
    <row r="5178" spans="2:15">
      <c r="B5178" s="148"/>
      <c r="C5178" s="149"/>
      <c r="D5178" s="150"/>
      <c r="E5178" s="150"/>
      <c r="F5178" s="149"/>
      <c r="G5178" s="150"/>
      <c r="I5178" s="155"/>
      <c r="L5178" s="151"/>
      <c r="N5178" s="151"/>
      <c r="O5178" s="152"/>
    </row>
    <row r="5180" spans="2:15">
      <c r="B5180" s="148"/>
      <c r="C5180" s="149"/>
      <c r="D5180" s="150"/>
      <c r="E5180" s="150"/>
      <c r="F5180" s="149"/>
      <c r="G5180" s="150"/>
      <c r="I5180" s="155"/>
      <c r="J5180" s="151"/>
      <c r="M5180" s="151"/>
      <c r="O5180" s="152"/>
    </row>
    <row r="5182" spans="2:15">
      <c r="B5182" s="148"/>
      <c r="C5182" s="149"/>
      <c r="D5182" s="150"/>
      <c r="E5182" s="150"/>
      <c r="F5182" s="149"/>
      <c r="G5182" s="150"/>
      <c r="L5182" s="151"/>
      <c r="N5182" s="151"/>
      <c r="O5182" s="152"/>
    </row>
    <row r="5184" spans="2:15">
      <c r="B5184" s="148"/>
      <c r="C5184" s="149"/>
      <c r="D5184" s="150"/>
      <c r="E5184" s="150"/>
      <c r="F5184" s="149"/>
      <c r="G5184" s="150"/>
      <c r="L5184" s="151"/>
      <c r="N5184" s="151"/>
      <c r="O5184" s="152"/>
    </row>
    <row r="5186" spans="2:15">
      <c r="B5186" s="148"/>
      <c r="C5186" s="149"/>
      <c r="D5186" s="150"/>
      <c r="E5186" s="150"/>
      <c r="F5186" s="149"/>
      <c r="G5186" s="150"/>
      <c r="I5186" s="155"/>
      <c r="J5186" s="151"/>
      <c r="M5186" s="151"/>
      <c r="O5186" s="152"/>
    </row>
    <row r="5188" spans="2:15">
      <c r="B5188" s="148"/>
      <c r="C5188" s="149"/>
      <c r="D5188" s="150"/>
      <c r="E5188" s="150"/>
      <c r="F5188" s="149"/>
      <c r="G5188" s="150"/>
      <c r="I5188" s="155"/>
      <c r="J5188" s="151"/>
      <c r="M5188" s="151"/>
      <c r="O5188" s="152"/>
    </row>
    <row r="5190" spans="2:15">
      <c r="B5190" s="148"/>
      <c r="C5190" s="149"/>
      <c r="D5190" s="150"/>
      <c r="E5190" s="150"/>
      <c r="F5190" s="149"/>
      <c r="G5190" s="150"/>
      <c r="I5190" s="155"/>
      <c r="L5190" s="151"/>
      <c r="N5190" s="151"/>
      <c r="O5190" s="152"/>
    </row>
    <row r="5192" spans="2:15">
      <c r="B5192" s="148"/>
      <c r="C5192" s="149"/>
      <c r="D5192" s="150"/>
      <c r="E5192" s="150"/>
      <c r="F5192" s="149"/>
      <c r="G5192" s="150"/>
      <c r="I5192" s="155"/>
      <c r="J5192" s="151"/>
      <c r="M5192" s="151"/>
      <c r="O5192" s="152"/>
    </row>
    <row r="5194" spans="2:15">
      <c r="B5194" s="148"/>
      <c r="C5194" s="149"/>
      <c r="D5194" s="150"/>
      <c r="E5194" s="150"/>
      <c r="F5194" s="149"/>
      <c r="G5194" s="150"/>
      <c r="I5194" s="155"/>
      <c r="L5194" s="151"/>
      <c r="N5194" s="151"/>
      <c r="O5194" s="152"/>
    </row>
    <row r="5196" spans="2:15">
      <c r="B5196" s="148"/>
      <c r="C5196" s="149"/>
      <c r="D5196" s="150"/>
      <c r="E5196" s="150"/>
      <c r="F5196" s="149"/>
      <c r="G5196" s="150"/>
      <c r="I5196" s="155"/>
      <c r="L5196" s="151"/>
      <c r="N5196" s="151"/>
      <c r="O5196" s="152"/>
    </row>
    <row r="5198" spans="2:15">
      <c r="B5198" s="148"/>
      <c r="C5198" s="149"/>
      <c r="D5198" s="150"/>
      <c r="E5198" s="150"/>
      <c r="F5198" s="149"/>
      <c r="G5198" s="150"/>
      <c r="I5198" s="155"/>
      <c r="J5198" s="151"/>
      <c r="M5198" s="151"/>
      <c r="O5198" s="152"/>
    </row>
    <row r="5200" spans="2:15">
      <c r="B5200" s="148"/>
      <c r="C5200" s="149"/>
      <c r="D5200" s="150"/>
      <c r="E5200" s="150"/>
      <c r="F5200" s="149"/>
      <c r="G5200" s="150"/>
      <c r="I5200" s="155"/>
      <c r="L5200" s="151"/>
      <c r="N5200" s="151"/>
      <c r="O5200" s="152"/>
    </row>
    <row r="5202" spans="2:15">
      <c r="B5202" s="148"/>
      <c r="C5202" s="149"/>
      <c r="D5202" s="150"/>
      <c r="E5202" s="150"/>
      <c r="F5202" s="149"/>
      <c r="G5202" s="150"/>
      <c r="I5202" s="155"/>
      <c r="L5202" s="151"/>
      <c r="N5202" s="151"/>
      <c r="O5202" s="152"/>
    </row>
    <row r="5204" spans="2:15">
      <c r="B5204" s="148"/>
      <c r="C5204" s="149"/>
      <c r="D5204" s="150"/>
      <c r="E5204" s="150"/>
      <c r="F5204" s="149"/>
      <c r="G5204" s="150"/>
      <c r="I5204" s="155"/>
      <c r="J5204" s="151"/>
      <c r="M5204" s="151"/>
      <c r="O5204" s="152"/>
    </row>
    <row r="5206" spans="2:15">
      <c r="B5206" s="148"/>
      <c r="C5206" s="149"/>
      <c r="D5206" s="150"/>
      <c r="E5206" s="150"/>
      <c r="F5206" s="149"/>
      <c r="G5206" s="150"/>
      <c r="L5206" s="151"/>
      <c r="N5206" s="151"/>
      <c r="O5206" s="152"/>
    </row>
    <row r="5208" spans="2:15">
      <c r="B5208" s="148"/>
      <c r="C5208" s="149"/>
      <c r="D5208" s="150"/>
      <c r="E5208" s="150"/>
      <c r="F5208" s="149"/>
      <c r="G5208" s="150"/>
      <c r="I5208" s="155"/>
      <c r="J5208" s="151"/>
      <c r="M5208" s="151"/>
      <c r="O5208" s="152"/>
    </row>
    <row r="5210" spans="2:15">
      <c r="B5210" s="148"/>
      <c r="C5210" s="149"/>
      <c r="D5210" s="150"/>
      <c r="E5210" s="150"/>
      <c r="F5210" s="149"/>
      <c r="G5210" s="150"/>
      <c r="I5210" s="155"/>
      <c r="L5210" s="151"/>
      <c r="N5210" s="151"/>
      <c r="O5210" s="152"/>
    </row>
    <row r="5212" spans="2:15">
      <c r="B5212" s="148"/>
      <c r="C5212" s="149"/>
      <c r="D5212" s="150"/>
      <c r="E5212" s="150"/>
      <c r="F5212" s="149"/>
      <c r="G5212" s="150"/>
      <c r="I5212" s="155"/>
      <c r="J5212" s="151"/>
      <c r="M5212" s="151"/>
      <c r="O5212" s="152"/>
    </row>
    <row r="5214" spans="2:15">
      <c r="B5214" s="148"/>
      <c r="C5214" s="149"/>
      <c r="D5214" s="150"/>
      <c r="E5214" s="150"/>
      <c r="F5214" s="149"/>
      <c r="G5214" s="150"/>
      <c r="L5214" s="151"/>
      <c r="N5214" s="151"/>
      <c r="O5214" s="152"/>
    </row>
    <row r="5216" spans="2:15">
      <c r="B5216" s="148"/>
      <c r="C5216" s="149"/>
      <c r="D5216" s="150"/>
      <c r="E5216" s="150"/>
      <c r="F5216" s="149"/>
      <c r="G5216" s="150"/>
      <c r="I5216" s="155"/>
      <c r="L5216" s="151"/>
      <c r="N5216" s="151"/>
      <c r="O5216" s="152"/>
    </row>
    <row r="5218" spans="2:15">
      <c r="B5218" s="148"/>
      <c r="C5218" s="149"/>
      <c r="D5218" s="150"/>
      <c r="E5218" s="150"/>
      <c r="F5218" s="149"/>
      <c r="G5218" s="150"/>
      <c r="I5218" s="155"/>
      <c r="J5218" s="151"/>
      <c r="M5218" s="151"/>
      <c r="O5218" s="152"/>
    </row>
    <row r="5220" spans="2:15">
      <c r="B5220" s="148"/>
      <c r="C5220" s="149"/>
      <c r="D5220" s="150"/>
      <c r="E5220" s="150"/>
      <c r="F5220" s="149"/>
      <c r="G5220" s="150"/>
      <c r="I5220" s="155"/>
      <c r="J5220" s="151"/>
      <c r="M5220" s="151"/>
      <c r="O5220" s="152"/>
    </row>
    <row r="5222" spans="2:15">
      <c r="B5222" s="148"/>
      <c r="C5222" s="149"/>
      <c r="D5222" s="150"/>
      <c r="E5222" s="150"/>
      <c r="F5222" s="149"/>
      <c r="G5222" s="150"/>
      <c r="I5222" s="155"/>
      <c r="L5222" s="151"/>
      <c r="N5222" s="151"/>
      <c r="O5222" s="152"/>
    </row>
    <row r="5224" spans="2:15">
      <c r="B5224" s="148"/>
      <c r="C5224" s="149"/>
      <c r="D5224" s="150"/>
      <c r="E5224" s="150"/>
      <c r="F5224" s="149"/>
      <c r="G5224" s="150"/>
      <c r="I5224" s="155"/>
      <c r="J5224" s="151"/>
      <c r="M5224" s="151"/>
      <c r="O5224" s="152"/>
    </row>
    <row r="5226" spans="2:15">
      <c r="B5226" s="148"/>
      <c r="C5226" s="149"/>
      <c r="D5226" s="150"/>
      <c r="E5226" s="150"/>
      <c r="F5226" s="149"/>
      <c r="G5226" s="150"/>
      <c r="I5226" s="155"/>
      <c r="J5226" s="151"/>
      <c r="M5226" s="151"/>
      <c r="O5226" s="152"/>
    </row>
    <row r="5228" spans="2:15">
      <c r="B5228" s="148"/>
      <c r="C5228" s="149"/>
      <c r="D5228" s="150"/>
      <c r="E5228" s="150"/>
      <c r="F5228" s="149"/>
      <c r="G5228" s="150"/>
      <c r="I5228" s="155"/>
      <c r="L5228" s="151"/>
      <c r="N5228" s="151"/>
      <c r="O5228" s="152"/>
    </row>
    <row r="5230" spans="2:15">
      <c r="B5230" s="148"/>
      <c r="C5230" s="149"/>
      <c r="D5230" s="150"/>
      <c r="E5230" s="150"/>
      <c r="F5230" s="149"/>
      <c r="G5230" s="150"/>
      <c r="I5230" s="155"/>
      <c r="L5230" s="151"/>
      <c r="N5230" s="151"/>
      <c r="O5230" s="152"/>
    </row>
    <row r="5232" spans="2:15">
      <c r="B5232" s="148"/>
      <c r="C5232" s="149"/>
      <c r="D5232" s="150"/>
      <c r="E5232" s="150"/>
      <c r="F5232" s="149"/>
      <c r="G5232" s="150"/>
      <c r="L5232" s="151"/>
      <c r="N5232" s="151"/>
      <c r="O5232" s="152"/>
    </row>
    <row r="5234" spans="2:15">
      <c r="B5234" s="148"/>
      <c r="C5234" s="149"/>
      <c r="D5234" s="150"/>
      <c r="E5234" s="150"/>
      <c r="F5234" s="149"/>
      <c r="G5234" s="150"/>
      <c r="I5234" s="155"/>
      <c r="J5234" s="151"/>
      <c r="M5234" s="151"/>
      <c r="O5234" s="152"/>
    </row>
    <row r="5236" spans="2:15">
      <c r="B5236" s="148"/>
      <c r="C5236" s="149"/>
      <c r="D5236" s="150"/>
      <c r="E5236" s="150"/>
      <c r="F5236" s="149"/>
      <c r="G5236" s="150"/>
      <c r="I5236" s="155"/>
      <c r="L5236" s="151"/>
      <c r="N5236" s="151"/>
      <c r="O5236" s="152"/>
    </row>
    <row r="5238" spans="2:15">
      <c r="B5238" s="148"/>
      <c r="C5238" s="149"/>
      <c r="D5238" s="150"/>
      <c r="E5238" s="150"/>
      <c r="F5238" s="149"/>
      <c r="G5238" s="150"/>
      <c r="I5238" s="155"/>
      <c r="J5238" s="151"/>
      <c r="M5238" s="151"/>
      <c r="O5238" s="152"/>
    </row>
    <row r="5240" spans="2:15">
      <c r="B5240" s="148"/>
      <c r="C5240" s="149"/>
      <c r="D5240" s="150"/>
      <c r="E5240" s="150"/>
      <c r="F5240" s="149"/>
      <c r="G5240" s="150"/>
      <c r="I5240" s="155"/>
      <c r="L5240" s="151"/>
      <c r="N5240" s="151"/>
      <c r="O5240" s="152"/>
    </row>
    <row r="5242" spans="2:15">
      <c r="B5242" s="148"/>
      <c r="C5242" s="149"/>
      <c r="D5242" s="150"/>
      <c r="E5242" s="150"/>
      <c r="F5242" s="149"/>
      <c r="G5242" s="150"/>
      <c r="I5242" s="155"/>
      <c r="J5242" s="151"/>
      <c r="M5242" s="151"/>
      <c r="O5242" s="152"/>
    </row>
    <row r="5244" spans="2:15">
      <c r="B5244" s="148"/>
      <c r="C5244" s="149"/>
      <c r="D5244" s="150"/>
      <c r="E5244" s="150"/>
      <c r="F5244" s="149"/>
      <c r="G5244" s="150"/>
      <c r="I5244" s="155"/>
      <c r="L5244" s="151"/>
      <c r="N5244" s="151"/>
      <c r="O5244" s="152"/>
    </row>
    <row r="5246" spans="2:15">
      <c r="B5246" s="148"/>
      <c r="C5246" s="149"/>
      <c r="D5246" s="150"/>
      <c r="E5246" s="150"/>
      <c r="F5246" s="149"/>
      <c r="G5246" s="150"/>
      <c r="L5246" s="151"/>
      <c r="N5246" s="151"/>
      <c r="O5246" s="152"/>
    </row>
    <row r="5249" spans="1:15">
      <c r="I5249" s="154"/>
      <c r="J5249" s="151"/>
      <c r="L5249" s="151"/>
      <c r="M5249" s="151"/>
      <c r="N5249" s="151"/>
    </row>
    <row r="5251" spans="1:15">
      <c r="I5251" s="154"/>
      <c r="J5251" s="151"/>
      <c r="L5251" s="151"/>
      <c r="M5251" s="151"/>
      <c r="N5251" s="151"/>
    </row>
    <row r="5252" spans="1:15">
      <c r="I5252" s="154"/>
      <c r="L5252" s="151"/>
      <c r="N5252" s="151"/>
    </row>
    <row r="5256" spans="1:15">
      <c r="A5256" s="146"/>
      <c r="D5256" s="146"/>
      <c r="F5256" s="146"/>
    </row>
    <row r="5258" spans="1:15">
      <c r="F5258" s="147"/>
    </row>
    <row r="5259" spans="1:15">
      <c r="B5259" s="148"/>
      <c r="C5259" s="149"/>
      <c r="D5259" s="150"/>
      <c r="E5259" s="150"/>
      <c r="F5259" s="149"/>
      <c r="G5259" s="150"/>
      <c r="J5259" s="151"/>
      <c r="M5259" s="151"/>
      <c r="O5259" s="152"/>
    </row>
    <row r="5261" spans="1:15">
      <c r="B5261" s="148"/>
      <c r="C5261" s="149"/>
      <c r="D5261" s="150"/>
      <c r="E5261" s="150"/>
      <c r="F5261" s="149"/>
      <c r="G5261" s="150"/>
      <c r="J5261" s="151"/>
      <c r="M5261" s="151"/>
      <c r="O5261" s="152"/>
    </row>
    <row r="5263" spans="1:15">
      <c r="B5263" s="148"/>
      <c r="C5263" s="149"/>
      <c r="D5263" s="150"/>
      <c r="E5263" s="150"/>
      <c r="F5263" s="149"/>
      <c r="G5263" s="150"/>
      <c r="J5263" s="151"/>
      <c r="M5263" s="151"/>
      <c r="O5263" s="152"/>
    </row>
    <row r="5265" spans="2:15">
      <c r="B5265" s="148"/>
      <c r="C5265" s="149"/>
      <c r="D5265" s="150"/>
      <c r="E5265" s="150"/>
      <c r="F5265" s="149"/>
      <c r="G5265" s="150"/>
      <c r="J5265" s="151"/>
      <c r="M5265" s="151"/>
      <c r="O5265" s="152"/>
    </row>
    <row r="5267" spans="2:15">
      <c r="B5267" s="148"/>
      <c r="C5267" s="149"/>
      <c r="D5267" s="150"/>
      <c r="E5267" s="150"/>
      <c r="F5267" s="149"/>
      <c r="G5267" s="150"/>
      <c r="I5267" s="155"/>
      <c r="J5267" s="151"/>
      <c r="M5267" s="151"/>
      <c r="O5267" s="152"/>
    </row>
    <row r="5269" spans="2:15">
      <c r="B5269" s="148"/>
      <c r="C5269" s="149"/>
      <c r="D5269" s="150"/>
      <c r="E5269" s="150"/>
      <c r="F5269" s="149"/>
      <c r="G5269" s="150"/>
      <c r="J5269" s="151"/>
      <c r="M5269" s="151"/>
      <c r="O5269" s="152"/>
    </row>
    <row r="5271" spans="2:15">
      <c r="B5271" s="148"/>
      <c r="C5271" s="149"/>
      <c r="D5271" s="150"/>
      <c r="E5271" s="150"/>
      <c r="F5271" s="149"/>
      <c r="G5271" s="150"/>
      <c r="I5271" s="155"/>
      <c r="J5271" s="151"/>
      <c r="M5271" s="151"/>
      <c r="O5271" s="152"/>
    </row>
    <row r="5273" spans="2:15">
      <c r="B5273" s="148"/>
      <c r="C5273" s="149"/>
      <c r="D5273" s="150"/>
      <c r="E5273" s="150"/>
      <c r="F5273" s="149"/>
      <c r="G5273" s="150"/>
      <c r="J5273" s="151"/>
      <c r="M5273" s="151"/>
      <c r="O5273" s="152"/>
    </row>
    <row r="5275" spans="2:15">
      <c r="B5275" s="148"/>
      <c r="C5275" s="149"/>
      <c r="D5275" s="150"/>
      <c r="E5275" s="150"/>
      <c r="F5275" s="149"/>
      <c r="G5275" s="150"/>
      <c r="J5275" s="151"/>
      <c r="M5275" s="151"/>
      <c r="O5275" s="152"/>
    </row>
    <row r="5277" spans="2:15">
      <c r="B5277" s="148"/>
      <c r="C5277" s="149"/>
      <c r="D5277" s="150"/>
      <c r="E5277" s="150"/>
      <c r="F5277" s="149"/>
      <c r="G5277" s="150"/>
      <c r="I5277" s="155"/>
      <c r="J5277" s="151"/>
      <c r="M5277" s="151"/>
      <c r="O5277" s="152"/>
    </row>
    <row r="5279" spans="2:15">
      <c r="B5279" s="148"/>
      <c r="C5279" s="149"/>
      <c r="D5279" s="150"/>
      <c r="E5279" s="150"/>
      <c r="F5279" s="149"/>
      <c r="G5279" s="150"/>
      <c r="J5279" s="151"/>
      <c r="M5279" s="151"/>
      <c r="O5279" s="152"/>
    </row>
    <row r="5281" spans="1:15">
      <c r="B5281" s="148"/>
      <c r="C5281" s="149"/>
      <c r="D5281" s="150"/>
      <c r="E5281" s="150"/>
      <c r="F5281" s="149"/>
      <c r="G5281" s="150"/>
      <c r="I5281" s="155"/>
      <c r="J5281" s="151"/>
      <c r="M5281" s="151"/>
      <c r="O5281" s="152"/>
    </row>
    <row r="5283" spans="1:15">
      <c r="B5283" s="148"/>
      <c r="C5283" s="149"/>
      <c r="D5283" s="150"/>
      <c r="E5283" s="150"/>
      <c r="F5283" s="149"/>
      <c r="G5283" s="150"/>
      <c r="J5283" s="151"/>
      <c r="M5283" s="151"/>
      <c r="O5283" s="152"/>
    </row>
    <row r="5285" spans="1:15">
      <c r="B5285" s="148"/>
      <c r="C5285" s="149"/>
      <c r="D5285" s="150"/>
      <c r="E5285" s="150"/>
      <c r="F5285" s="149"/>
      <c r="G5285" s="150"/>
      <c r="I5285" s="155"/>
      <c r="J5285" s="151"/>
      <c r="M5285" s="151"/>
      <c r="O5285" s="152"/>
    </row>
    <row r="5288" spans="1:15">
      <c r="I5288" s="154"/>
      <c r="J5288" s="151"/>
      <c r="M5288" s="151"/>
    </row>
    <row r="5290" spans="1:15">
      <c r="I5290" s="154"/>
      <c r="J5290" s="151"/>
      <c r="L5290" s="151"/>
      <c r="M5290" s="151"/>
    </row>
    <row r="5291" spans="1:15">
      <c r="I5291" s="154"/>
      <c r="J5291" s="151"/>
      <c r="M5291" s="151"/>
    </row>
    <row r="5295" spans="1:15">
      <c r="A5295" s="146"/>
      <c r="D5295" s="146"/>
      <c r="F5295" s="146"/>
    </row>
    <row r="5297" spans="2:15">
      <c r="F5297" s="147"/>
    </row>
    <row r="5298" spans="2:15">
      <c r="B5298" s="148"/>
      <c r="C5298" s="149"/>
      <c r="D5298" s="150"/>
      <c r="E5298" s="150"/>
      <c r="F5298" s="149"/>
      <c r="G5298" s="150"/>
      <c r="I5298" s="155"/>
      <c r="J5298" s="151"/>
      <c r="M5298" s="151"/>
      <c r="O5298" s="152"/>
    </row>
    <row r="5300" spans="2:15">
      <c r="B5300" s="148"/>
      <c r="C5300" s="149"/>
      <c r="D5300" s="150"/>
      <c r="E5300" s="150"/>
      <c r="F5300" s="149"/>
      <c r="G5300" s="150"/>
      <c r="J5300" s="151"/>
      <c r="M5300" s="151"/>
      <c r="O5300" s="152"/>
    </row>
    <row r="5302" spans="2:15">
      <c r="B5302" s="148"/>
      <c r="C5302" s="149"/>
      <c r="D5302" s="150"/>
      <c r="E5302" s="150"/>
      <c r="F5302" s="149"/>
      <c r="G5302" s="150"/>
      <c r="I5302" s="155"/>
      <c r="J5302" s="151"/>
      <c r="M5302" s="151"/>
      <c r="O5302" s="152"/>
    </row>
    <row r="5304" spans="2:15">
      <c r="B5304" s="148"/>
      <c r="C5304" s="149"/>
      <c r="D5304" s="150"/>
      <c r="E5304" s="150"/>
      <c r="F5304" s="149"/>
      <c r="G5304" s="150"/>
      <c r="J5304" s="151"/>
      <c r="M5304" s="151"/>
      <c r="O5304" s="152"/>
    </row>
    <row r="5306" spans="2:15">
      <c r="B5306" s="148"/>
      <c r="C5306" s="149"/>
      <c r="D5306" s="150"/>
      <c r="E5306" s="150"/>
      <c r="F5306" s="149"/>
      <c r="G5306" s="150"/>
      <c r="I5306" s="155"/>
      <c r="J5306" s="151"/>
      <c r="M5306" s="151"/>
      <c r="O5306" s="152"/>
    </row>
    <row r="5308" spans="2:15">
      <c r="B5308" s="148"/>
      <c r="C5308" s="149"/>
      <c r="D5308" s="150"/>
      <c r="E5308" s="150"/>
      <c r="F5308" s="149"/>
      <c r="G5308" s="150"/>
      <c r="J5308" s="151"/>
      <c r="M5308" s="151"/>
      <c r="O5308" s="152"/>
    </row>
    <row r="5310" spans="2:15">
      <c r="B5310" s="148"/>
      <c r="C5310" s="149"/>
      <c r="D5310" s="150"/>
      <c r="E5310" s="150"/>
      <c r="F5310" s="149"/>
      <c r="G5310" s="150"/>
      <c r="I5310" s="155"/>
      <c r="J5310" s="151"/>
      <c r="M5310" s="151"/>
      <c r="O5310" s="152"/>
    </row>
    <row r="5312" spans="2:15">
      <c r="B5312" s="148"/>
      <c r="C5312" s="149"/>
      <c r="D5312" s="150"/>
      <c r="E5312" s="150"/>
      <c r="F5312" s="149"/>
      <c r="G5312" s="150"/>
      <c r="J5312" s="151"/>
      <c r="M5312" s="151"/>
      <c r="O5312" s="152"/>
    </row>
    <row r="5314" spans="2:15">
      <c r="B5314" s="148"/>
      <c r="C5314" s="149"/>
      <c r="D5314" s="150"/>
      <c r="E5314" s="150"/>
      <c r="F5314" s="149"/>
      <c r="G5314" s="150"/>
      <c r="I5314" s="155"/>
      <c r="J5314" s="151"/>
      <c r="M5314" s="151"/>
      <c r="O5314" s="152"/>
    </row>
    <row r="5316" spans="2:15">
      <c r="B5316" s="148"/>
      <c r="C5316" s="149"/>
      <c r="D5316" s="150"/>
      <c r="E5316" s="150"/>
      <c r="F5316" s="149"/>
      <c r="G5316" s="150"/>
      <c r="J5316" s="151"/>
      <c r="M5316" s="151"/>
      <c r="O5316" s="152"/>
    </row>
    <row r="5318" spans="2:15">
      <c r="B5318" s="148"/>
      <c r="C5318" s="149"/>
      <c r="D5318" s="150"/>
      <c r="E5318" s="150"/>
      <c r="F5318" s="149"/>
      <c r="G5318" s="150"/>
      <c r="I5318" s="155"/>
      <c r="J5318" s="151"/>
      <c r="M5318" s="151"/>
      <c r="O5318" s="152"/>
    </row>
    <row r="5320" spans="2:15">
      <c r="B5320" s="148"/>
      <c r="C5320" s="149"/>
      <c r="D5320" s="150"/>
      <c r="E5320" s="150"/>
      <c r="F5320" s="149"/>
      <c r="G5320" s="150"/>
      <c r="I5320" s="155"/>
      <c r="J5320" s="151"/>
      <c r="M5320" s="151"/>
      <c r="O5320" s="152"/>
    </row>
    <row r="5322" spans="2:15">
      <c r="B5322" s="148"/>
      <c r="C5322" s="149"/>
      <c r="D5322" s="150"/>
      <c r="E5322" s="150"/>
      <c r="F5322" s="149"/>
      <c r="G5322" s="150"/>
      <c r="I5322" s="155"/>
      <c r="J5322" s="151"/>
      <c r="M5322" s="151"/>
      <c r="O5322" s="152"/>
    </row>
    <row r="5324" spans="2:15">
      <c r="B5324" s="148"/>
      <c r="C5324" s="149"/>
      <c r="D5324" s="150"/>
      <c r="E5324" s="150"/>
      <c r="F5324" s="149"/>
      <c r="G5324" s="150"/>
      <c r="J5324" s="151"/>
      <c r="M5324" s="151"/>
      <c r="O5324" s="152"/>
    </row>
    <row r="5326" spans="2:15">
      <c r="B5326" s="148"/>
      <c r="C5326" s="149"/>
      <c r="D5326" s="150"/>
      <c r="E5326" s="150"/>
      <c r="F5326" s="149"/>
      <c r="G5326" s="150"/>
      <c r="I5326" s="155"/>
      <c r="J5326" s="151"/>
      <c r="M5326" s="151"/>
      <c r="O5326" s="152"/>
    </row>
    <row r="5328" spans="2:15">
      <c r="B5328" s="148"/>
      <c r="C5328" s="149"/>
      <c r="D5328" s="150"/>
      <c r="E5328" s="150"/>
      <c r="F5328" s="149"/>
      <c r="G5328" s="150"/>
      <c r="J5328" s="151"/>
      <c r="M5328" s="151"/>
      <c r="O5328" s="152"/>
    </row>
    <row r="5330" spans="2:15">
      <c r="B5330" s="148"/>
      <c r="C5330" s="149"/>
      <c r="D5330" s="150"/>
      <c r="E5330" s="150"/>
      <c r="F5330" s="149"/>
      <c r="G5330" s="150"/>
      <c r="I5330" s="155"/>
      <c r="J5330" s="151"/>
      <c r="M5330" s="151"/>
      <c r="O5330" s="152"/>
    </row>
    <row r="5332" spans="2:15">
      <c r="B5332" s="148"/>
      <c r="C5332" s="149"/>
      <c r="D5332" s="150"/>
      <c r="E5332" s="150"/>
      <c r="F5332" s="149"/>
      <c r="G5332" s="150"/>
      <c r="I5332" s="155"/>
      <c r="J5332" s="151"/>
      <c r="M5332" s="151"/>
      <c r="O5332" s="152"/>
    </row>
    <row r="5334" spans="2:15">
      <c r="B5334" s="148"/>
      <c r="C5334" s="149"/>
      <c r="D5334" s="150"/>
      <c r="E5334" s="150"/>
      <c r="F5334" s="149"/>
      <c r="G5334" s="150"/>
      <c r="I5334" s="155"/>
      <c r="J5334" s="151"/>
      <c r="M5334" s="151"/>
      <c r="O5334" s="152"/>
    </row>
    <row r="5336" spans="2:15">
      <c r="B5336" s="148"/>
      <c r="C5336" s="149"/>
      <c r="D5336" s="150"/>
      <c r="E5336" s="150"/>
      <c r="F5336" s="149"/>
      <c r="G5336" s="150"/>
      <c r="J5336" s="151"/>
      <c r="M5336" s="151"/>
      <c r="O5336" s="152"/>
    </row>
    <row r="5338" spans="2:15">
      <c r="B5338" s="148"/>
      <c r="C5338" s="149"/>
      <c r="D5338" s="150"/>
      <c r="E5338" s="150"/>
      <c r="F5338" s="149"/>
      <c r="G5338" s="150"/>
      <c r="I5338" s="155"/>
      <c r="J5338" s="151"/>
      <c r="M5338" s="151"/>
      <c r="O5338" s="152"/>
    </row>
    <row r="5340" spans="2:15">
      <c r="B5340" s="148"/>
      <c r="C5340" s="149"/>
      <c r="D5340" s="150"/>
      <c r="E5340" s="150"/>
      <c r="F5340" s="149"/>
      <c r="G5340" s="150"/>
      <c r="J5340" s="151"/>
      <c r="M5340" s="151"/>
      <c r="O5340" s="152"/>
    </row>
    <row r="5342" spans="2:15">
      <c r="B5342" s="148"/>
      <c r="C5342" s="149"/>
      <c r="D5342" s="150"/>
      <c r="E5342" s="150"/>
      <c r="F5342" s="149"/>
      <c r="G5342" s="150"/>
      <c r="I5342" s="155"/>
      <c r="J5342" s="151"/>
      <c r="M5342" s="151"/>
      <c r="O5342" s="152"/>
    </row>
    <row r="5344" spans="2:15">
      <c r="B5344" s="148"/>
      <c r="C5344" s="149"/>
      <c r="D5344" s="150"/>
      <c r="E5344" s="150"/>
      <c r="F5344" s="149"/>
      <c r="G5344" s="150"/>
      <c r="J5344" s="151"/>
      <c r="M5344" s="151"/>
      <c r="O5344" s="152"/>
    </row>
    <row r="5347" spans="1:15">
      <c r="I5347" s="154"/>
      <c r="J5347" s="151"/>
      <c r="M5347" s="151"/>
    </row>
    <row r="5349" spans="1:15">
      <c r="I5349" s="154"/>
      <c r="J5349" s="151"/>
      <c r="L5349" s="151"/>
      <c r="M5349" s="151"/>
    </row>
    <row r="5350" spans="1:15">
      <c r="I5350" s="154"/>
      <c r="J5350" s="151"/>
      <c r="M5350" s="151"/>
    </row>
    <row r="5354" spans="1:15">
      <c r="A5354" s="146"/>
      <c r="D5354" s="146"/>
      <c r="F5354" s="146"/>
    </row>
    <row r="5356" spans="1:15">
      <c r="F5356" s="147"/>
    </row>
    <row r="5357" spans="1:15">
      <c r="B5357" s="148"/>
      <c r="C5357" s="149"/>
      <c r="D5357" s="150"/>
      <c r="E5357" s="150"/>
      <c r="F5357" s="149"/>
      <c r="G5357" s="150"/>
      <c r="I5357" s="155"/>
      <c r="J5357" s="151"/>
      <c r="M5357" s="151"/>
      <c r="O5357" s="152"/>
    </row>
    <row r="5359" spans="1:15">
      <c r="B5359" s="148"/>
      <c r="C5359" s="149"/>
      <c r="D5359" s="150"/>
      <c r="E5359" s="150"/>
      <c r="F5359" s="149"/>
      <c r="G5359" s="150"/>
      <c r="I5359" s="155"/>
      <c r="J5359" s="151"/>
      <c r="M5359" s="151"/>
      <c r="O5359" s="152"/>
    </row>
    <row r="5361" spans="2:15">
      <c r="B5361" s="148"/>
      <c r="C5361" s="149"/>
      <c r="D5361" s="150"/>
      <c r="E5361" s="150"/>
      <c r="F5361" s="149"/>
      <c r="G5361" s="150"/>
      <c r="I5361" s="155"/>
      <c r="J5361" s="151"/>
      <c r="M5361" s="151"/>
      <c r="O5361" s="152"/>
    </row>
    <row r="5363" spans="2:15">
      <c r="B5363" s="148"/>
      <c r="C5363" s="149"/>
      <c r="D5363" s="150"/>
      <c r="E5363" s="150"/>
      <c r="F5363" s="149"/>
      <c r="G5363" s="150"/>
      <c r="I5363" s="155"/>
      <c r="J5363" s="151"/>
      <c r="M5363" s="151"/>
      <c r="O5363" s="152"/>
    </row>
    <row r="5365" spans="2:15">
      <c r="B5365" s="148"/>
      <c r="C5365" s="149"/>
      <c r="D5365" s="150"/>
      <c r="E5365" s="150"/>
      <c r="F5365" s="149"/>
      <c r="G5365" s="150"/>
      <c r="I5365" s="155"/>
      <c r="J5365" s="151"/>
      <c r="M5365" s="151"/>
      <c r="O5365" s="152"/>
    </row>
    <row r="5367" spans="2:15">
      <c r="B5367" s="148"/>
      <c r="C5367" s="149"/>
      <c r="D5367" s="150"/>
      <c r="E5367" s="150"/>
      <c r="F5367" s="149"/>
      <c r="G5367" s="150"/>
      <c r="I5367" s="155"/>
      <c r="J5367" s="151"/>
      <c r="M5367" s="151"/>
      <c r="O5367" s="152"/>
    </row>
    <row r="5369" spans="2:15">
      <c r="B5369" s="148"/>
      <c r="C5369" s="149"/>
      <c r="D5369" s="150"/>
      <c r="E5369" s="150"/>
      <c r="F5369" s="149"/>
      <c r="G5369" s="150"/>
      <c r="I5369" s="155"/>
      <c r="J5369" s="151"/>
      <c r="M5369" s="151"/>
      <c r="O5369" s="152"/>
    </row>
    <row r="5372" spans="2:15">
      <c r="I5372" s="154"/>
      <c r="J5372" s="151"/>
      <c r="M5372" s="151"/>
    </row>
    <row r="5374" spans="2:15">
      <c r="I5374" s="154"/>
      <c r="J5374" s="151"/>
      <c r="L5374" s="151"/>
      <c r="M5374" s="151"/>
    </row>
    <row r="5375" spans="2:15">
      <c r="I5375" s="154"/>
      <c r="J5375" s="151"/>
      <c r="M5375" s="151"/>
    </row>
    <row r="5379" spans="1:15">
      <c r="A5379" s="146"/>
      <c r="D5379" s="146"/>
      <c r="F5379" s="146"/>
    </row>
    <row r="5381" spans="1:15">
      <c r="F5381" s="147"/>
    </row>
    <row r="5382" spans="1:15">
      <c r="B5382" s="148"/>
      <c r="C5382" s="149"/>
      <c r="D5382" s="150"/>
      <c r="E5382" s="150"/>
      <c r="F5382" s="149"/>
      <c r="G5382" s="150"/>
      <c r="I5382" s="155"/>
      <c r="J5382" s="151"/>
      <c r="M5382" s="151"/>
      <c r="O5382" s="152"/>
    </row>
    <row r="5384" spans="1:15">
      <c r="B5384" s="148"/>
      <c r="C5384" s="149"/>
      <c r="D5384" s="150"/>
      <c r="E5384" s="150"/>
      <c r="F5384" s="149"/>
      <c r="G5384" s="150"/>
      <c r="I5384" s="155"/>
      <c r="J5384" s="151"/>
      <c r="M5384" s="151"/>
      <c r="O5384" s="152"/>
    </row>
    <row r="5386" spans="1:15">
      <c r="B5386" s="148"/>
      <c r="C5386" s="149"/>
      <c r="D5386" s="150"/>
      <c r="E5386" s="150"/>
      <c r="F5386" s="149"/>
      <c r="G5386" s="150"/>
      <c r="I5386" s="155"/>
      <c r="J5386" s="151"/>
      <c r="M5386" s="151"/>
      <c r="O5386" s="152"/>
    </row>
    <row r="5388" spans="1:15">
      <c r="B5388" s="148"/>
      <c r="C5388" s="149"/>
      <c r="D5388" s="150"/>
      <c r="E5388" s="150"/>
      <c r="F5388" s="149"/>
      <c r="G5388" s="150"/>
      <c r="I5388" s="155"/>
      <c r="J5388" s="151"/>
      <c r="M5388" s="151"/>
      <c r="O5388" s="152"/>
    </row>
    <row r="5390" spans="1:15">
      <c r="B5390" s="148"/>
      <c r="C5390" s="149"/>
      <c r="D5390" s="150"/>
      <c r="E5390" s="150"/>
      <c r="F5390" s="149"/>
      <c r="G5390" s="150"/>
      <c r="I5390" s="155"/>
      <c r="J5390" s="151"/>
      <c r="M5390" s="151"/>
      <c r="O5390" s="152"/>
    </row>
    <row r="5392" spans="1:15">
      <c r="B5392" s="148"/>
      <c r="C5392" s="149"/>
      <c r="D5392" s="150"/>
      <c r="E5392" s="150"/>
      <c r="F5392" s="149"/>
      <c r="G5392" s="150"/>
      <c r="I5392" s="155"/>
      <c r="J5392" s="151"/>
      <c r="M5392" s="151"/>
      <c r="O5392" s="152"/>
    </row>
    <row r="5394" spans="1:15">
      <c r="B5394" s="148"/>
      <c r="C5394" s="149"/>
      <c r="D5394" s="150"/>
      <c r="E5394" s="150"/>
      <c r="F5394" s="149"/>
      <c r="G5394" s="150"/>
      <c r="I5394" s="155"/>
      <c r="J5394" s="151"/>
      <c r="M5394" s="151"/>
      <c r="O5394" s="152"/>
    </row>
    <row r="5396" spans="1:15">
      <c r="B5396" s="148"/>
      <c r="C5396" s="149"/>
      <c r="D5396" s="150"/>
      <c r="E5396" s="150"/>
      <c r="F5396" s="149"/>
      <c r="G5396" s="150"/>
      <c r="I5396" s="155"/>
      <c r="J5396" s="151"/>
      <c r="M5396" s="151"/>
      <c r="O5396" s="152"/>
    </row>
    <row r="5399" spans="1:15">
      <c r="I5399" s="154"/>
      <c r="J5399" s="151"/>
      <c r="M5399" s="151"/>
    </row>
    <row r="5401" spans="1:15">
      <c r="I5401" s="154"/>
      <c r="J5401" s="151"/>
      <c r="L5401" s="151"/>
      <c r="M5401" s="151"/>
    </row>
    <row r="5402" spans="1:15">
      <c r="I5402" s="154"/>
      <c r="J5402" s="151"/>
      <c r="M5402" s="151"/>
    </row>
    <row r="5406" spans="1:15">
      <c r="A5406" s="146"/>
      <c r="D5406" s="146"/>
      <c r="F5406" s="146"/>
    </row>
    <row r="5408" spans="1:15">
      <c r="F5408" s="147"/>
    </row>
    <row r="5409" spans="1:15">
      <c r="B5409" s="148"/>
      <c r="C5409" s="149"/>
      <c r="D5409" s="150"/>
      <c r="E5409" s="150"/>
      <c r="F5409" s="149"/>
      <c r="G5409" s="150"/>
      <c r="I5409" s="155"/>
      <c r="J5409" s="151"/>
      <c r="M5409" s="151"/>
      <c r="O5409" s="152"/>
    </row>
    <row r="5411" spans="1:15">
      <c r="B5411" s="148"/>
      <c r="C5411" s="149"/>
      <c r="D5411" s="150"/>
      <c r="E5411" s="150"/>
      <c r="F5411" s="149"/>
      <c r="G5411" s="150"/>
      <c r="I5411" s="155"/>
      <c r="J5411" s="151"/>
      <c r="M5411" s="151"/>
      <c r="O5411" s="152"/>
    </row>
    <row r="5414" spans="1:15">
      <c r="I5414" s="154"/>
      <c r="J5414" s="151"/>
      <c r="M5414" s="151"/>
    </row>
    <row r="5416" spans="1:15">
      <c r="I5416" s="154"/>
      <c r="J5416" s="151"/>
      <c r="L5416" s="151"/>
      <c r="M5416" s="151"/>
    </row>
    <row r="5417" spans="1:15">
      <c r="I5417" s="154"/>
      <c r="J5417" s="151"/>
      <c r="M5417" s="151"/>
    </row>
    <row r="5421" spans="1:15">
      <c r="A5421" s="146"/>
      <c r="D5421" s="146"/>
      <c r="F5421" s="146"/>
    </row>
    <row r="5423" spans="1:15">
      <c r="F5423" s="147"/>
    </row>
    <row r="5424" spans="1:15">
      <c r="B5424" s="148"/>
      <c r="C5424" s="149"/>
      <c r="D5424" s="150"/>
      <c r="E5424" s="150"/>
      <c r="F5424" s="149"/>
      <c r="G5424" s="150"/>
      <c r="I5424" s="155"/>
      <c r="J5424" s="151"/>
      <c r="M5424" s="151"/>
      <c r="O5424" s="152"/>
    </row>
    <row r="5427" spans="1:15">
      <c r="I5427" s="154"/>
      <c r="J5427" s="151"/>
      <c r="M5427" s="151"/>
    </row>
    <row r="5429" spans="1:15">
      <c r="I5429" s="154"/>
      <c r="J5429" s="151"/>
      <c r="L5429" s="151"/>
      <c r="M5429" s="151"/>
    </row>
    <row r="5430" spans="1:15">
      <c r="I5430" s="154"/>
      <c r="J5430" s="151"/>
      <c r="M5430" s="151"/>
    </row>
    <row r="5434" spans="1:15">
      <c r="A5434" s="146"/>
      <c r="D5434" s="146"/>
      <c r="F5434" s="146"/>
    </row>
    <row r="5436" spans="1:15">
      <c r="F5436" s="147"/>
    </row>
    <row r="5437" spans="1:15">
      <c r="B5437" s="148"/>
      <c r="C5437" s="149"/>
      <c r="D5437" s="150"/>
      <c r="E5437" s="150"/>
      <c r="F5437" s="149"/>
      <c r="G5437" s="150"/>
      <c r="I5437" s="155"/>
      <c r="J5437" s="151"/>
      <c r="M5437" s="151"/>
      <c r="O5437" s="152"/>
    </row>
    <row r="5439" spans="1:15">
      <c r="B5439" s="148"/>
      <c r="C5439" s="149"/>
      <c r="D5439" s="150"/>
      <c r="E5439" s="150"/>
      <c r="F5439" s="149"/>
      <c r="G5439" s="150"/>
      <c r="I5439" s="155"/>
      <c r="J5439" s="151"/>
      <c r="M5439" s="151"/>
      <c r="O5439" s="152"/>
    </row>
    <row r="5441" spans="2:15">
      <c r="B5441" s="148"/>
      <c r="C5441" s="149"/>
      <c r="D5441" s="150"/>
      <c r="E5441" s="150"/>
      <c r="F5441" s="149"/>
      <c r="G5441" s="150"/>
      <c r="I5441" s="155"/>
      <c r="J5441" s="151"/>
      <c r="M5441" s="151"/>
      <c r="O5441" s="152"/>
    </row>
    <row r="5443" spans="2:15">
      <c r="B5443" s="148"/>
      <c r="C5443" s="149"/>
      <c r="D5443" s="150"/>
      <c r="E5443" s="150"/>
      <c r="F5443" s="149"/>
      <c r="G5443" s="150"/>
      <c r="I5443" s="155"/>
      <c r="J5443" s="151"/>
      <c r="M5443" s="151"/>
      <c r="O5443" s="152"/>
    </row>
    <row r="5445" spans="2:15">
      <c r="B5445" s="148"/>
      <c r="C5445" s="149"/>
      <c r="D5445" s="150"/>
      <c r="E5445" s="150"/>
      <c r="F5445" s="149"/>
      <c r="G5445" s="150"/>
      <c r="J5445" s="151"/>
      <c r="M5445" s="151"/>
      <c r="O5445" s="152"/>
    </row>
    <row r="5447" spans="2:15">
      <c r="B5447" s="148"/>
      <c r="C5447" s="149"/>
      <c r="D5447" s="150"/>
      <c r="E5447" s="150"/>
      <c r="F5447" s="149"/>
      <c r="G5447" s="150"/>
      <c r="I5447" s="155"/>
      <c r="J5447" s="151"/>
      <c r="M5447" s="151"/>
      <c r="O5447" s="152"/>
    </row>
    <row r="5449" spans="2:15">
      <c r="B5449" s="148"/>
      <c r="C5449" s="149"/>
      <c r="D5449" s="150"/>
      <c r="E5449" s="150"/>
      <c r="F5449" s="149"/>
      <c r="G5449" s="150"/>
      <c r="I5449" s="155"/>
      <c r="J5449" s="151"/>
      <c r="M5449" s="151"/>
      <c r="O5449" s="152"/>
    </row>
    <row r="5451" spans="2:15">
      <c r="B5451" s="148"/>
      <c r="C5451" s="149"/>
      <c r="D5451" s="150"/>
      <c r="E5451" s="150"/>
      <c r="F5451" s="149"/>
      <c r="G5451" s="150"/>
      <c r="I5451" s="155"/>
      <c r="J5451" s="151"/>
      <c r="M5451" s="151"/>
      <c r="O5451" s="152"/>
    </row>
    <row r="5454" spans="2:15">
      <c r="I5454" s="154"/>
      <c r="J5454" s="151"/>
      <c r="M5454" s="151"/>
    </row>
    <row r="5456" spans="2:15">
      <c r="I5456" s="154"/>
      <c r="J5456" s="151"/>
      <c r="L5456" s="151"/>
      <c r="M5456" s="151"/>
    </row>
    <row r="5457" spans="1:15">
      <c r="I5457" s="154"/>
      <c r="J5457" s="151"/>
      <c r="M5457" s="151"/>
    </row>
    <row r="5461" spans="1:15">
      <c r="A5461" s="146"/>
      <c r="D5461" s="146"/>
      <c r="F5461" s="146"/>
    </row>
    <row r="5463" spans="1:15">
      <c r="F5463" s="147"/>
    </row>
    <row r="5464" spans="1:15">
      <c r="B5464" s="148"/>
      <c r="C5464" s="149"/>
      <c r="D5464" s="150"/>
      <c r="E5464" s="150"/>
      <c r="F5464" s="149"/>
      <c r="G5464" s="150"/>
      <c r="I5464" s="155"/>
      <c r="J5464" s="151"/>
      <c r="M5464" s="151"/>
      <c r="O5464" s="152"/>
    </row>
    <row r="5466" spans="1:15">
      <c r="B5466" s="148"/>
      <c r="C5466" s="149"/>
      <c r="D5466" s="150"/>
      <c r="E5466" s="150"/>
      <c r="F5466" s="149"/>
      <c r="G5466" s="150"/>
      <c r="J5466" s="151"/>
      <c r="M5466" s="151"/>
      <c r="O5466" s="152"/>
    </row>
    <row r="5468" spans="1:15">
      <c r="B5468" s="148"/>
      <c r="C5468" s="149"/>
      <c r="D5468" s="150"/>
      <c r="E5468" s="150"/>
      <c r="F5468" s="149"/>
      <c r="G5468" s="150"/>
      <c r="I5468" s="155"/>
      <c r="J5468" s="151"/>
      <c r="M5468" s="151"/>
      <c r="O5468" s="152"/>
    </row>
    <row r="5470" spans="1:15">
      <c r="B5470" s="148"/>
      <c r="C5470" s="149"/>
      <c r="D5470" s="150"/>
      <c r="E5470" s="150"/>
      <c r="F5470" s="149"/>
      <c r="G5470" s="150"/>
      <c r="I5470" s="155"/>
      <c r="J5470" s="151"/>
      <c r="M5470" s="151"/>
      <c r="O5470" s="152"/>
    </row>
    <row r="5472" spans="1:15">
      <c r="B5472" s="148"/>
      <c r="C5472" s="149"/>
      <c r="D5472" s="150"/>
      <c r="E5472" s="150"/>
      <c r="F5472" s="149"/>
      <c r="G5472" s="150"/>
      <c r="I5472" s="155"/>
      <c r="J5472" s="151"/>
      <c r="M5472" s="151"/>
      <c r="O5472" s="152"/>
    </row>
    <row r="5474" spans="2:15">
      <c r="B5474" s="148"/>
      <c r="C5474" s="149"/>
      <c r="D5474" s="150"/>
      <c r="E5474" s="150"/>
      <c r="F5474" s="149"/>
      <c r="G5474" s="150"/>
      <c r="I5474" s="155"/>
      <c r="J5474" s="151"/>
      <c r="M5474" s="151"/>
      <c r="O5474" s="152"/>
    </row>
    <row r="5476" spans="2:15">
      <c r="B5476" s="148"/>
      <c r="C5476" s="149"/>
      <c r="D5476" s="150"/>
      <c r="E5476" s="150"/>
      <c r="F5476" s="149"/>
      <c r="G5476" s="150"/>
      <c r="I5476" s="155"/>
      <c r="J5476" s="151"/>
      <c r="M5476" s="151"/>
      <c r="O5476" s="152"/>
    </row>
    <row r="5478" spans="2:15">
      <c r="B5478" s="148"/>
      <c r="C5478" s="149"/>
      <c r="D5478" s="150"/>
      <c r="E5478" s="150"/>
      <c r="F5478" s="149"/>
      <c r="G5478" s="150"/>
      <c r="I5478" s="155"/>
      <c r="J5478" s="151"/>
      <c r="M5478" s="151"/>
      <c r="O5478" s="152"/>
    </row>
    <row r="5480" spans="2:15">
      <c r="B5480" s="148"/>
      <c r="C5480" s="149"/>
      <c r="D5480" s="150"/>
      <c r="E5480" s="150"/>
      <c r="F5480" s="149"/>
      <c r="G5480" s="150"/>
      <c r="I5480" s="155"/>
      <c r="J5480" s="151"/>
      <c r="M5480" s="151"/>
      <c r="O5480" s="152"/>
    </row>
    <row r="5482" spans="2:15">
      <c r="B5482" s="148"/>
      <c r="C5482" s="149"/>
      <c r="D5482" s="150"/>
      <c r="E5482" s="150"/>
      <c r="F5482" s="149"/>
      <c r="G5482" s="150"/>
      <c r="I5482" s="155"/>
      <c r="J5482" s="151"/>
      <c r="M5482" s="151"/>
      <c r="O5482" s="152"/>
    </row>
    <row r="5484" spans="2:15">
      <c r="B5484" s="148"/>
      <c r="C5484" s="149"/>
      <c r="D5484" s="150"/>
      <c r="E5484" s="150"/>
      <c r="F5484" s="149"/>
      <c r="G5484" s="150"/>
      <c r="I5484" s="155"/>
      <c r="J5484" s="151"/>
      <c r="M5484" s="151"/>
      <c r="O5484" s="152"/>
    </row>
    <row r="5486" spans="2:15">
      <c r="B5486" s="148"/>
      <c r="C5486" s="149"/>
      <c r="D5486" s="150"/>
      <c r="E5486" s="150"/>
      <c r="F5486" s="149"/>
      <c r="G5486" s="150"/>
      <c r="I5486" s="155"/>
      <c r="J5486" s="151"/>
      <c r="M5486" s="151"/>
      <c r="O5486" s="152"/>
    </row>
    <row r="5488" spans="2:15">
      <c r="B5488" s="148"/>
      <c r="C5488" s="149"/>
      <c r="D5488" s="150"/>
      <c r="E5488" s="150"/>
      <c r="F5488" s="149"/>
      <c r="G5488" s="150"/>
      <c r="I5488" s="155"/>
      <c r="J5488" s="151"/>
      <c r="M5488" s="151"/>
      <c r="O5488" s="152"/>
    </row>
    <row r="5490" spans="2:15">
      <c r="B5490" s="148"/>
      <c r="C5490" s="149"/>
      <c r="D5490" s="150"/>
      <c r="E5490" s="150"/>
      <c r="F5490" s="149"/>
      <c r="G5490" s="150"/>
      <c r="I5490" s="155"/>
      <c r="J5490" s="151"/>
      <c r="M5490" s="151"/>
      <c r="O5490" s="152"/>
    </row>
    <row r="5492" spans="2:15">
      <c r="B5492" s="148"/>
      <c r="C5492" s="149"/>
      <c r="D5492" s="150"/>
      <c r="E5492" s="150"/>
      <c r="F5492" s="149"/>
      <c r="G5492" s="150"/>
      <c r="I5492" s="155"/>
      <c r="J5492" s="151"/>
      <c r="M5492" s="151"/>
      <c r="O5492" s="152"/>
    </row>
    <row r="5494" spans="2:15">
      <c r="B5494" s="148"/>
      <c r="C5494" s="149"/>
      <c r="D5494" s="150"/>
      <c r="E5494" s="150"/>
      <c r="F5494" s="149"/>
      <c r="G5494" s="150"/>
      <c r="I5494" s="155"/>
      <c r="J5494" s="151"/>
      <c r="M5494" s="151"/>
      <c r="O5494" s="152"/>
    </row>
    <row r="5496" spans="2:15">
      <c r="B5496" s="148"/>
      <c r="C5496" s="149"/>
      <c r="D5496" s="150"/>
      <c r="E5496" s="150"/>
      <c r="F5496" s="149"/>
      <c r="G5496" s="150"/>
      <c r="I5496" s="155"/>
      <c r="J5496" s="151"/>
      <c r="M5496" s="151"/>
      <c r="O5496" s="152"/>
    </row>
    <row r="5498" spans="2:15">
      <c r="B5498" s="148"/>
      <c r="C5498" s="149"/>
      <c r="D5498" s="150"/>
      <c r="E5498" s="150"/>
      <c r="F5498" s="149"/>
      <c r="G5498" s="150"/>
      <c r="I5498" s="155"/>
      <c r="J5498" s="151"/>
      <c r="M5498" s="151"/>
      <c r="O5498" s="152"/>
    </row>
    <row r="5500" spans="2:15">
      <c r="B5500" s="148"/>
      <c r="C5500" s="149"/>
      <c r="D5500" s="150"/>
      <c r="E5500" s="150"/>
      <c r="F5500" s="149"/>
      <c r="G5500" s="150"/>
      <c r="I5500" s="155"/>
      <c r="J5500" s="151"/>
      <c r="M5500" s="151"/>
      <c r="O5500" s="152"/>
    </row>
    <row r="5502" spans="2:15">
      <c r="B5502" s="148"/>
      <c r="C5502" s="149"/>
      <c r="D5502" s="150"/>
      <c r="E5502" s="150"/>
      <c r="F5502" s="149"/>
      <c r="G5502" s="150"/>
      <c r="I5502" s="155"/>
      <c r="J5502" s="151"/>
      <c r="M5502" s="151"/>
      <c r="O5502" s="152"/>
    </row>
    <row r="5505" spans="1:15">
      <c r="I5505" s="154"/>
      <c r="J5505" s="151"/>
      <c r="M5505" s="151"/>
    </row>
    <row r="5507" spans="1:15">
      <c r="I5507" s="154"/>
      <c r="J5507" s="151"/>
      <c r="L5507" s="151"/>
      <c r="M5507" s="151"/>
    </row>
    <row r="5508" spans="1:15">
      <c r="I5508" s="154"/>
      <c r="J5508" s="151"/>
      <c r="M5508" s="151"/>
    </row>
    <row r="5512" spans="1:15">
      <c r="A5512" s="146"/>
      <c r="D5512" s="146"/>
      <c r="F5512" s="146"/>
    </row>
    <row r="5514" spans="1:15">
      <c r="F5514" s="147"/>
    </row>
    <row r="5515" spans="1:15">
      <c r="B5515" s="148"/>
      <c r="C5515" s="149"/>
      <c r="D5515" s="150"/>
      <c r="E5515" s="150"/>
      <c r="F5515" s="149"/>
      <c r="G5515" s="150"/>
      <c r="I5515" s="155"/>
      <c r="J5515" s="151"/>
      <c r="M5515" s="151"/>
      <c r="O5515" s="152"/>
    </row>
    <row r="5517" spans="1:15">
      <c r="B5517" s="148"/>
      <c r="C5517" s="149"/>
      <c r="D5517" s="150"/>
      <c r="E5517" s="150"/>
      <c r="F5517" s="149"/>
      <c r="G5517" s="150"/>
      <c r="I5517" s="155"/>
      <c r="J5517" s="151"/>
      <c r="M5517" s="151"/>
      <c r="O5517" s="152"/>
    </row>
    <row r="5519" spans="1:15">
      <c r="B5519" s="148"/>
      <c r="C5519" s="149"/>
      <c r="D5519" s="150"/>
      <c r="E5519" s="150"/>
      <c r="F5519" s="149"/>
      <c r="G5519" s="150"/>
      <c r="I5519" s="155"/>
      <c r="J5519" s="151"/>
      <c r="M5519" s="151"/>
      <c r="O5519" s="152"/>
    </row>
    <row r="5521" spans="2:15">
      <c r="B5521" s="148"/>
      <c r="C5521" s="149"/>
      <c r="D5521" s="150"/>
      <c r="E5521" s="150"/>
      <c r="F5521" s="149"/>
      <c r="G5521" s="150"/>
      <c r="I5521" s="155"/>
      <c r="J5521" s="151"/>
      <c r="M5521" s="151"/>
      <c r="O5521" s="152"/>
    </row>
    <row r="5523" spans="2:15">
      <c r="B5523" s="148"/>
      <c r="C5523" s="149"/>
      <c r="D5523" s="150"/>
      <c r="E5523" s="150"/>
      <c r="F5523" s="149"/>
      <c r="G5523" s="150"/>
      <c r="I5523" s="155"/>
      <c r="J5523" s="151"/>
      <c r="M5523" s="151"/>
      <c r="O5523" s="152"/>
    </row>
    <row r="5525" spans="2:15">
      <c r="B5525" s="148"/>
      <c r="C5525" s="149"/>
      <c r="D5525" s="150"/>
      <c r="E5525" s="150"/>
      <c r="F5525" s="149"/>
      <c r="G5525" s="150"/>
      <c r="I5525" s="155"/>
      <c r="J5525" s="151"/>
      <c r="M5525" s="151"/>
      <c r="O5525" s="152"/>
    </row>
    <row r="5527" spans="2:15">
      <c r="B5527" s="148"/>
      <c r="C5527" s="149"/>
      <c r="D5527" s="150"/>
      <c r="E5527" s="150"/>
      <c r="F5527" s="149"/>
      <c r="G5527" s="150"/>
      <c r="I5527" s="155"/>
      <c r="J5527" s="151"/>
      <c r="M5527" s="151"/>
      <c r="O5527" s="152"/>
    </row>
    <row r="5529" spans="2:15">
      <c r="B5529" s="148"/>
      <c r="C5529" s="149"/>
      <c r="D5529" s="150"/>
      <c r="E5529" s="150"/>
      <c r="F5529" s="149"/>
      <c r="G5529" s="150"/>
      <c r="I5529" s="155"/>
      <c r="J5529" s="151"/>
      <c r="M5529" s="151"/>
      <c r="O5529" s="152"/>
    </row>
    <row r="5531" spans="2:15">
      <c r="B5531" s="148"/>
      <c r="C5531" s="149"/>
      <c r="D5531" s="150"/>
      <c r="E5531" s="150"/>
      <c r="F5531" s="149"/>
      <c r="G5531" s="150"/>
      <c r="I5531" s="155"/>
      <c r="J5531" s="151"/>
      <c r="M5531" s="151"/>
      <c r="O5531" s="152"/>
    </row>
    <row r="5533" spans="2:15">
      <c r="B5533" s="148"/>
      <c r="C5533" s="149"/>
      <c r="D5533" s="150"/>
      <c r="E5533" s="150"/>
      <c r="F5533" s="149"/>
      <c r="G5533" s="150"/>
      <c r="I5533" s="155"/>
      <c r="J5533" s="151"/>
      <c r="M5533" s="151"/>
      <c r="O5533" s="152"/>
    </row>
    <row r="5535" spans="2:15">
      <c r="B5535" s="148"/>
      <c r="C5535" s="149"/>
      <c r="D5535" s="150"/>
      <c r="E5535" s="150"/>
      <c r="F5535" s="149"/>
      <c r="G5535" s="150"/>
      <c r="I5535" s="155"/>
      <c r="J5535" s="151"/>
      <c r="M5535" s="151"/>
      <c r="O5535" s="152"/>
    </row>
    <row r="5537" spans="2:15">
      <c r="B5537" s="148"/>
      <c r="C5537" s="149"/>
      <c r="D5537" s="150"/>
      <c r="E5537" s="150"/>
      <c r="F5537" s="149"/>
      <c r="G5537" s="150"/>
      <c r="I5537" s="155"/>
      <c r="J5537" s="151"/>
      <c r="M5537" s="151"/>
      <c r="O5537" s="152"/>
    </row>
    <row r="5539" spans="2:15">
      <c r="B5539" s="148"/>
      <c r="C5539" s="149"/>
      <c r="D5539" s="150"/>
      <c r="E5539" s="150"/>
      <c r="F5539" s="149"/>
      <c r="G5539" s="150"/>
      <c r="I5539" s="155"/>
      <c r="J5539" s="151"/>
      <c r="M5539" s="151"/>
      <c r="O5539" s="152"/>
    </row>
    <row r="5541" spans="2:15">
      <c r="B5541" s="148"/>
      <c r="C5541" s="149"/>
      <c r="D5541" s="150"/>
      <c r="E5541" s="150"/>
      <c r="F5541" s="149"/>
      <c r="G5541" s="150"/>
      <c r="I5541" s="155"/>
      <c r="J5541" s="151"/>
      <c r="M5541" s="151"/>
      <c r="O5541" s="152"/>
    </row>
    <row r="5543" spans="2:15">
      <c r="B5543" s="148"/>
      <c r="C5543" s="149"/>
      <c r="D5543" s="150"/>
      <c r="E5543" s="150"/>
      <c r="F5543" s="149"/>
      <c r="G5543" s="150"/>
      <c r="I5543" s="155"/>
      <c r="J5543" s="151"/>
      <c r="M5543" s="151"/>
      <c r="O5543" s="152"/>
    </row>
    <row r="5546" spans="2:15">
      <c r="I5546" s="154"/>
      <c r="J5546" s="151"/>
      <c r="M5546" s="151"/>
    </row>
    <row r="5548" spans="2:15">
      <c r="I5548" s="154"/>
      <c r="J5548" s="151"/>
      <c r="L5548" s="151"/>
      <c r="M5548" s="151"/>
    </row>
    <row r="5549" spans="2:15">
      <c r="I5549" s="154"/>
      <c r="J5549" s="151"/>
      <c r="M5549" s="151"/>
    </row>
    <row r="5553" spans="1:15">
      <c r="A5553" s="146"/>
      <c r="D5553" s="146"/>
      <c r="F5553" s="146"/>
    </row>
    <row r="5555" spans="1:15">
      <c r="F5555" s="147"/>
    </row>
    <row r="5556" spans="1:15">
      <c r="B5556" s="148"/>
      <c r="C5556" s="149"/>
      <c r="D5556" s="150"/>
      <c r="E5556" s="150"/>
      <c r="F5556" s="149"/>
      <c r="G5556" s="150"/>
      <c r="I5556" s="155"/>
      <c r="J5556" s="151"/>
      <c r="M5556" s="151"/>
      <c r="O5556" s="152"/>
    </row>
    <row r="5558" spans="1:15">
      <c r="B5558" s="148"/>
      <c r="C5558" s="149"/>
      <c r="D5558" s="150"/>
      <c r="E5558" s="150"/>
      <c r="F5558" s="149"/>
      <c r="G5558" s="150"/>
      <c r="I5558" s="155"/>
      <c r="J5558" s="151"/>
      <c r="M5558" s="151"/>
      <c r="O5558" s="152"/>
    </row>
    <row r="5560" spans="1:15">
      <c r="B5560" s="148"/>
      <c r="C5560" s="149"/>
      <c r="D5560" s="150"/>
      <c r="E5560" s="150"/>
      <c r="F5560" s="149"/>
      <c r="G5560" s="150"/>
      <c r="I5560" s="155"/>
      <c r="J5560" s="151"/>
      <c r="M5560" s="151"/>
      <c r="O5560" s="152"/>
    </row>
    <row r="5562" spans="1:15">
      <c r="B5562" s="148"/>
      <c r="C5562" s="149"/>
      <c r="D5562" s="150"/>
      <c r="E5562" s="150"/>
      <c r="F5562" s="149"/>
      <c r="G5562" s="150"/>
      <c r="I5562" s="155"/>
      <c r="J5562" s="151"/>
      <c r="M5562" s="151"/>
      <c r="O5562" s="152"/>
    </row>
    <row r="5564" spans="1:15">
      <c r="B5564" s="148"/>
      <c r="C5564" s="149"/>
      <c r="D5564" s="150"/>
      <c r="E5564" s="150"/>
      <c r="F5564" s="149"/>
      <c r="G5564" s="150"/>
      <c r="I5564" s="155"/>
      <c r="J5564" s="151"/>
      <c r="M5564" s="151"/>
      <c r="O5564" s="152"/>
    </row>
    <row r="5566" spans="1:15">
      <c r="B5566" s="148"/>
      <c r="C5566" s="149"/>
      <c r="D5566" s="150"/>
      <c r="E5566" s="150"/>
      <c r="F5566" s="149"/>
      <c r="G5566" s="150"/>
      <c r="I5566" s="155"/>
      <c r="J5566" s="151"/>
      <c r="M5566" s="151"/>
      <c r="O5566" s="152"/>
    </row>
    <row r="5568" spans="1:15">
      <c r="B5568" s="148"/>
      <c r="C5568" s="149"/>
      <c r="D5568" s="150"/>
      <c r="E5568" s="150"/>
      <c r="F5568" s="149"/>
      <c r="G5568" s="150"/>
      <c r="I5568" s="155"/>
      <c r="J5568" s="151"/>
      <c r="M5568" s="151"/>
      <c r="O5568" s="152"/>
    </row>
    <row r="5570" spans="2:15">
      <c r="B5570" s="148"/>
      <c r="C5570" s="149"/>
      <c r="D5570" s="150"/>
      <c r="E5570" s="150"/>
      <c r="F5570" s="149"/>
      <c r="G5570" s="150"/>
      <c r="I5570" s="155"/>
      <c r="J5570" s="151"/>
      <c r="M5570" s="151"/>
      <c r="O5570" s="152"/>
    </row>
    <row r="5572" spans="2:15">
      <c r="B5572" s="148"/>
      <c r="C5572" s="149"/>
      <c r="D5572" s="150"/>
      <c r="E5572" s="150"/>
      <c r="F5572" s="149"/>
      <c r="G5572" s="150"/>
      <c r="I5572" s="155"/>
      <c r="J5572" s="151"/>
      <c r="M5572" s="151"/>
      <c r="O5572" s="152"/>
    </row>
    <row r="5574" spans="2:15">
      <c r="B5574" s="148"/>
      <c r="C5574" s="149"/>
      <c r="D5574" s="150"/>
      <c r="E5574" s="150"/>
      <c r="F5574" s="149"/>
      <c r="G5574" s="150"/>
      <c r="I5574" s="155"/>
      <c r="J5574" s="151"/>
      <c r="M5574" s="151"/>
      <c r="O5574" s="152"/>
    </row>
    <row r="5576" spans="2:15">
      <c r="B5576" s="148"/>
      <c r="C5576" s="149"/>
      <c r="D5576" s="150"/>
      <c r="E5576" s="150"/>
      <c r="F5576" s="149"/>
      <c r="G5576" s="150"/>
      <c r="I5576" s="155"/>
      <c r="J5576" s="151"/>
      <c r="M5576" s="151"/>
      <c r="O5576" s="152"/>
    </row>
    <row r="5578" spans="2:15">
      <c r="B5578" s="148"/>
      <c r="C5578" s="149"/>
      <c r="D5578" s="150"/>
      <c r="E5578" s="150"/>
      <c r="F5578" s="149"/>
      <c r="G5578" s="150"/>
      <c r="I5578" s="155"/>
      <c r="J5578" s="151"/>
      <c r="M5578" s="151"/>
      <c r="O5578" s="152"/>
    </row>
    <row r="5581" spans="2:15">
      <c r="I5581" s="154"/>
      <c r="J5581" s="151"/>
      <c r="M5581" s="151"/>
    </row>
    <row r="5583" spans="2:15">
      <c r="I5583" s="154"/>
      <c r="J5583" s="151"/>
      <c r="L5583" s="151"/>
      <c r="M5583" s="151"/>
    </row>
    <row r="5584" spans="2:15">
      <c r="I5584" s="154"/>
      <c r="J5584" s="151"/>
      <c r="M5584" s="151"/>
    </row>
    <row r="5588" spans="1:15">
      <c r="A5588" s="146"/>
      <c r="D5588" s="146"/>
      <c r="F5588" s="146"/>
    </row>
    <row r="5590" spans="1:15">
      <c r="F5590" s="147"/>
    </row>
    <row r="5591" spans="1:15">
      <c r="B5591" s="148"/>
      <c r="C5591" s="149"/>
      <c r="D5591" s="150"/>
      <c r="E5591" s="150"/>
      <c r="F5591" s="149"/>
      <c r="G5591" s="150"/>
      <c r="I5591" s="155"/>
      <c r="J5591" s="151"/>
      <c r="M5591" s="151"/>
      <c r="O5591" s="152"/>
    </row>
    <row r="5593" spans="1:15">
      <c r="B5593" s="148"/>
      <c r="C5593" s="149"/>
      <c r="D5593" s="150"/>
      <c r="E5593" s="150"/>
      <c r="F5593" s="149"/>
      <c r="G5593" s="150"/>
      <c r="I5593" s="155"/>
      <c r="J5593" s="151"/>
      <c r="M5593" s="151"/>
      <c r="O5593" s="152"/>
    </row>
    <row r="5595" spans="1:15">
      <c r="B5595" s="148"/>
      <c r="C5595" s="149"/>
      <c r="D5595" s="150"/>
      <c r="E5595" s="150"/>
      <c r="F5595" s="149"/>
      <c r="G5595" s="150"/>
      <c r="I5595" s="155"/>
      <c r="J5595" s="151"/>
      <c r="M5595" s="151"/>
      <c r="O5595" s="152"/>
    </row>
    <row r="5597" spans="1:15">
      <c r="B5597" s="148"/>
      <c r="C5597" s="149"/>
      <c r="D5597" s="150"/>
      <c r="E5597" s="150"/>
      <c r="F5597" s="149"/>
      <c r="G5597" s="150"/>
      <c r="I5597" s="155"/>
      <c r="J5597" s="151"/>
      <c r="M5597" s="151"/>
      <c r="O5597" s="152"/>
    </row>
    <row r="5599" spans="1:15">
      <c r="B5599" s="148"/>
      <c r="C5599" s="149"/>
      <c r="D5599" s="150"/>
      <c r="E5599" s="150"/>
      <c r="F5599" s="149"/>
      <c r="G5599" s="150"/>
      <c r="I5599" s="155"/>
      <c r="J5599" s="151"/>
      <c r="M5599" s="151"/>
      <c r="O5599" s="152"/>
    </row>
    <row r="5601" spans="2:15">
      <c r="B5601" s="148"/>
      <c r="C5601" s="149"/>
      <c r="D5601" s="150"/>
      <c r="E5601" s="150"/>
      <c r="F5601" s="149"/>
      <c r="G5601" s="150"/>
      <c r="I5601" s="155"/>
      <c r="J5601" s="151"/>
      <c r="M5601" s="151"/>
      <c r="O5601" s="152"/>
    </row>
    <row r="5603" spans="2:15">
      <c r="B5603" s="148"/>
      <c r="C5603" s="149"/>
      <c r="D5603" s="150"/>
      <c r="E5603" s="150"/>
      <c r="F5603" s="149"/>
      <c r="G5603" s="150"/>
      <c r="I5603" s="155"/>
      <c r="J5603" s="151"/>
      <c r="M5603" s="151"/>
      <c r="O5603" s="152"/>
    </row>
    <row r="5605" spans="2:15">
      <c r="B5605" s="148"/>
      <c r="C5605" s="149"/>
      <c r="D5605" s="150"/>
      <c r="E5605" s="150"/>
      <c r="F5605" s="149"/>
      <c r="G5605" s="150"/>
      <c r="I5605" s="155"/>
      <c r="J5605" s="151"/>
      <c r="M5605" s="151"/>
      <c r="O5605" s="152"/>
    </row>
    <row r="5607" spans="2:15">
      <c r="B5607" s="148"/>
      <c r="C5607" s="149"/>
      <c r="D5607" s="150"/>
      <c r="E5607" s="150"/>
      <c r="F5607" s="149"/>
      <c r="G5607" s="150"/>
      <c r="I5607" s="155"/>
      <c r="J5607" s="151"/>
      <c r="M5607" s="151"/>
      <c r="O5607" s="152"/>
    </row>
    <row r="5609" spans="2:15">
      <c r="B5609" s="148"/>
      <c r="C5609" s="149"/>
      <c r="D5609" s="150"/>
      <c r="E5609" s="150"/>
      <c r="F5609" s="149"/>
      <c r="G5609" s="150"/>
      <c r="I5609" s="155"/>
      <c r="J5609" s="151"/>
      <c r="M5609" s="151"/>
      <c r="O5609" s="152"/>
    </row>
    <row r="5611" spans="2:15">
      <c r="B5611" s="148"/>
      <c r="C5611" s="149"/>
      <c r="D5611" s="150"/>
      <c r="E5611" s="150"/>
      <c r="F5611" s="149"/>
      <c r="G5611" s="150"/>
      <c r="I5611" s="155"/>
      <c r="J5611" s="151"/>
      <c r="M5611" s="151"/>
      <c r="O5611" s="152"/>
    </row>
    <row r="5613" spans="2:15">
      <c r="B5613" s="148"/>
      <c r="C5613" s="149"/>
      <c r="D5613" s="150"/>
      <c r="E5613" s="150"/>
      <c r="F5613" s="149"/>
      <c r="G5613" s="150"/>
      <c r="I5613" s="155"/>
      <c r="J5613" s="151"/>
      <c r="M5613" s="151"/>
      <c r="O5613" s="152"/>
    </row>
    <row r="5615" spans="2:15">
      <c r="B5615" s="148"/>
      <c r="C5615" s="149"/>
      <c r="D5615" s="150"/>
      <c r="E5615" s="150"/>
      <c r="F5615" s="149"/>
      <c r="G5615" s="150"/>
      <c r="I5615" s="155"/>
      <c r="J5615" s="151"/>
      <c r="M5615" s="151"/>
      <c r="O5615" s="152"/>
    </row>
    <row r="5617" spans="2:15">
      <c r="B5617" s="148"/>
      <c r="C5617" s="149"/>
      <c r="D5617" s="150"/>
      <c r="E5617" s="150"/>
      <c r="F5617" s="149"/>
      <c r="G5617" s="150"/>
      <c r="I5617" s="155"/>
      <c r="J5617" s="151"/>
      <c r="M5617" s="151"/>
      <c r="O5617" s="152"/>
    </row>
    <row r="5619" spans="2:15">
      <c r="B5619" s="148"/>
      <c r="C5619" s="149"/>
      <c r="D5619" s="150"/>
      <c r="E5619" s="150"/>
      <c r="F5619" s="149"/>
      <c r="G5619" s="150"/>
      <c r="I5619" s="155"/>
      <c r="J5619" s="151"/>
      <c r="M5619" s="151"/>
      <c r="O5619" s="152"/>
    </row>
    <row r="5621" spans="2:15">
      <c r="B5621" s="148"/>
      <c r="C5621" s="149"/>
      <c r="D5621" s="150"/>
      <c r="E5621" s="150"/>
      <c r="F5621" s="149"/>
      <c r="G5621" s="150"/>
      <c r="I5621" s="155"/>
      <c r="J5621" s="151"/>
      <c r="M5621" s="151"/>
      <c r="O5621" s="152"/>
    </row>
    <row r="5623" spans="2:15">
      <c r="B5623" s="148"/>
      <c r="C5623" s="149"/>
      <c r="D5623" s="150"/>
      <c r="E5623" s="150"/>
      <c r="F5623" s="149"/>
      <c r="G5623" s="150"/>
      <c r="I5623" s="155"/>
      <c r="J5623" s="151"/>
      <c r="M5623" s="151"/>
      <c r="O5623" s="152"/>
    </row>
    <row r="5625" spans="2:15">
      <c r="B5625" s="148"/>
      <c r="C5625" s="149"/>
      <c r="D5625" s="150"/>
      <c r="E5625" s="150"/>
      <c r="F5625" s="149"/>
      <c r="G5625" s="150"/>
      <c r="I5625" s="155"/>
      <c r="J5625" s="151"/>
      <c r="M5625" s="151"/>
      <c r="O5625" s="152"/>
    </row>
    <row r="5627" spans="2:15">
      <c r="B5627" s="148"/>
      <c r="C5627" s="149"/>
      <c r="D5627" s="150"/>
      <c r="E5627" s="150"/>
      <c r="F5627" s="149"/>
      <c r="G5627" s="150"/>
      <c r="I5627" s="155"/>
      <c r="J5627" s="151"/>
      <c r="M5627" s="151"/>
      <c r="O5627" s="152"/>
    </row>
    <row r="5629" spans="2:15">
      <c r="B5629" s="148"/>
      <c r="C5629" s="149"/>
      <c r="D5629" s="150"/>
      <c r="E5629" s="150"/>
      <c r="F5629" s="149"/>
      <c r="G5629" s="150"/>
      <c r="I5629" s="155"/>
      <c r="J5629" s="151"/>
      <c r="M5629" s="151"/>
      <c r="O5629" s="152"/>
    </row>
    <row r="5631" spans="2:15">
      <c r="B5631" s="148"/>
      <c r="C5631" s="149"/>
      <c r="D5631" s="150"/>
      <c r="E5631" s="150"/>
      <c r="F5631" s="149"/>
      <c r="G5631" s="150"/>
      <c r="I5631" s="155"/>
      <c r="J5631" s="151"/>
      <c r="M5631" s="151"/>
      <c r="O5631" s="152"/>
    </row>
    <row r="5633" spans="2:15">
      <c r="B5633" s="148"/>
      <c r="C5633" s="149"/>
      <c r="D5633" s="150"/>
      <c r="E5633" s="150"/>
      <c r="F5633" s="149"/>
      <c r="G5633" s="150"/>
      <c r="J5633" s="151"/>
      <c r="M5633" s="151"/>
      <c r="O5633" s="152"/>
    </row>
    <row r="5635" spans="2:15">
      <c r="B5635" s="148"/>
      <c r="C5635" s="149"/>
      <c r="D5635" s="150"/>
      <c r="E5635" s="150"/>
      <c r="F5635" s="149"/>
      <c r="G5635" s="150"/>
      <c r="J5635" s="151"/>
      <c r="M5635" s="151"/>
      <c r="O5635" s="152"/>
    </row>
    <row r="5637" spans="2:15">
      <c r="B5637" s="148"/>
      <c r="C5637" s="149"/>
      <c r="D5637" s="150"/>
      <c r="E5637" s="150"/>
      <c r="F5637" s="149"/>
      <c r="G5637" s="150"/>
      <c r="J5637" s="151"/>
      <c r="M5637" s="151"/>
      <c r="O5637" s="152"/>
    </row>
    <row r="5639" spans="2:15">
      <c r="B5639" s="148"/>
      <c r="C5639" s="149"/>
      <c r="D5639" s="150"/>
      <c r="E5639" s="150"/>
      <c r="F5639" s="149"/>
      <c r="G5639" s="150"/>
      <c r="J5639" s="151"/>
      <c r="M5639" s="151"/>
      <c r="O5639" s="152"/>
    </row>
    <row r="5641" spans="2:15">
      <c r="B5641" s="148"/>
      <c r="C5641" s="149"/>
      <c r="D5641" s="150"/>
      <c r="E5641" s="150"/>
      <c r="F5641" s="149"/>
      <c r="G5641" s="150"/>
      <c r="I5641" s="155"/>
      <c r="J5641" s="151"/>
      <c r="M5641" s="151"/>
      <c r="O5641" s="152"/>
    </row>
    <row r="5643" spans="2:15">
      <c r="B5643" s="148"/>
      <c r="C5643" s="149"/>
      <c r="D5643" s="150"/>
      <c r="E5643" s="150"/>
      <c r="F5643" s="149"/>
      <c r="G5643" s="150"/>
      <c r="I5643" s="155"/>
      <c r="J5643" s="151"/>
      <c r="M5643" s="151"/>
      <c r="O5643" s="152"/>
    </row>
    <row r="5646" spans="2:15">
      <c r="I5646" s="154"/>
      <c r="J5646" s="151"/>
      <c r="M5646" s="151"/>
    </row>
    <row r="5648" spans="2:15">
      <c r="I5648" s="154"/>
      <c r="J5648" s="151"/>
      <c r="L5648" s="151"/>
      <c r="M5648" s="151"/>
    </row>
    <row r="5649" spans="1:15">
      <c r="I5649" s="154"/>
      <c r="J5649" s="151"/>
      <c r="M5649" s="151"/>
    </row>
    <row r="5653" spans="1:15">
      <c r="A5653" s="146"/>
      <c r="D5653" s="146"/>
      <c r="F5653" s="146"/>
    </row>
    <row r="5655" spans="1:15">
      <c r="F5655" s="147"/>
    </row>
    <row r="5656" spans="1:15">
      <c r="B5656" s="148"/>
      <c r="C5656" s="149"/>
      <c r="D5656" s="150"/>
      <c r="E5656" s="150"/>
      <c r="F5656" s="149"/>
      <c r="G5656" s="150"/>
      <c r="I5656" s="155"/>
      <c r="J5656" s="151"/>
      <c r="M5656" s="151"/>
      <c r="O5656" s="152"/>
    </row>
    <row r="5658" spans="1:15">
      <c r="B5658" s="148"/>
      <c r="C5658" s="149"/>
      <c r="D5658" s="150"/>
      <c r="E5658" s="150"/>
      <c r="F5658" s="149"/>
      <c r="G5658" s="150"/>
      <c r="I5658" s="155"/>
      <c r="J5658" s="151"/>
      <c r="M5658" s="151"/>
      <c r="O5658" s="152"/>
    </row>
    <row r="5660" spans="1:15">
      <c r="B5660" s="148"/>
      <c r="C5660" s="149"/>
      <c r="D5660" s="150"/>
      <c r="E5660" s="150"/>
      <c r="F5660" s="149"/>
      <c r="G5660" s="150"/>
      <c r="I5660" s="155"/>
      <c r="J5660" s="151"/>
      <c r="M5660" s="151"/>
      <c r="O5660" s="152"/>
    </row>
    <row r="5662" spans="1:15">
      <c r="B5662" s="148"/>
      <c r="C5662" s="149"/>
      <c r="D5662" s="150"/>
      <c r="E5662" s="150"/>
      <c r="F5662" s="149"/>
      <c r="G5662" s="150"/>
      <c r="I5662" s="155"/>
      <c r="J5662" s="151"/>
      <c r="M5662" s="151"/>
      <c r="O5662" s="152"/>
    </row>
    <row r="5664" spans="1:15">
      <c r="B5664" s="148"/>
      <c r="C5664" s="149"/>
      <c r="D5664" s="150"/>
      <c r="E5664" s="150"/>
      <c r="F5664" s="149"/>
      <c r="G5664" s="150"/>
      <c r="I5664" s="155"/>
      <c r="J5664" s="151"/>
      <c r="M5664" s="151"/>
      <c r="O5664" s="152"/>
    </row>
    <row r="5667" spans="1:15">
      <c r="I5667" s="154"/>
      <c r="J5667" s="151"/>
      <c r="M5667" s="151"/>
    </row>
    <row r="5669" spans="1:15">
      <c r="I5669" s="154"/>
      <c r="J5669" s="151"/>
      <c r="L5669" s="151"/>
      <c r="M5669" s="151"/>
    </row>
    <row r="5670" spans="1:15">
      <c r="I5670" s="154"/>
      <c r="J5670" s="151"/>
      <c r="M5670" s="151"/>
    </row>
    <row r="5674" spans="1:15">
      <c r="A5674" s="146"/>
      <c r="D5674" s="146"/>
      <c r="F5674" s="146"/>
    </row>
    <row r="5676" spans="1:15">
      <c r="F5676" s="147"/>
    </row>
    <row r="5677" spans="1:15">
      <c r="B5677" s="148"/>
      <c r="C5677" s="149"/>
      <c r="D5677" s="150"/>
      <c r="E5677" s="150"/>
      <c r="F5677" s="149"/>
      <c r="G5677" s="150"/>
      <c r="I5677" s="155"/>
      <c r="J5677" s="151"/>
      <c r="M5677" s="151"/>
      <c r="O5677" s="152"/>
    </row>
    <row r="5679" spans="1:15">
      <c r="B5679" s="148"/>
      <c r="C5679" s="149"/>
      <c r="D5679" s="150"/>
      <c r="E5679" s="150"/>
      <c r="F5679" s="149"/>
      <c r="G5679" s="150"/>
      <c r="I5679" s="155"/>
      <c r="J5679" s="151"/>
      <c r="M5679" s="151"/>
      <c r="O5679" s="152"/>
    </row>
    <row r="5681" spans="2:15">
      <c r="B5681" s="148"/>
      <c r="C5681" s="149"/>
      <c r="D5681" s="150"/>
      <c r="E5681" s="150"/>
      <c r="F5681" s="149"/>
      <c r="G5681" s="150"/>
      <c r="I5681" s="155"/>
      <c r="J5681" s="151"/>
      <c r="M5681" s="151"/>
      <c r="O5681" s="152"/>
    </row>
    <row r="5683" spans="2:15">
      <c r="B5683" s="148"/>
      <c r="C5683" s="149"/>
      <c r="D5683" s="150"/>
      <c r="E5683" s="150"/>
      <c r="F5683" s="149"/>
      <c r="G5683" s="150"/>
      <c r="J5683" s="151"/>
      <c r="M5683" s="151"/>
      <c r="O5683" s="152"/>
    </row>
    <row r="5685" spans="2:15">
      <c r="B5685" s="148"/>
      <c r="C5685" s="149"/>
      <c r="D5685" s="150"/>
      <c r="E5685" s="150"/>
      <c r="F5685" s="149"/>
      <c r="G5685" s="150"/>
      <c r="I5685" s="155"/>
      <c r="J5685" s="151"/>
      <c r="M5685" s="151"/>
      <c r="O5685" s="152"/>
    </row>
    <row r="5687" spans="2:15">
      <c r="B5687" s="148"/>
      <c r="C5687" s="149"/>
      <c r="D5687" s="150"/>
      <c r="E5687" s="150"/>
      <c r="F5687" s="149"/>
      <c r="G5687" s="150"/>
      <c r="I5687" s="155"/>
      <c r="J5687" s="151"/>
      <c r="M5687" s="151"/>
      <c r="O5687" s="152"/>
    </row>
    <row r="5690" spans="2:15">
      <c r="I5690" s="154"/>
      <c r="J5690" s="151"/>
      <c r="M5690" s="151"/>
    </row>
    <row r="5692" spans="2:15">
      <c r="I5692" s="154"/>
      <c r="J5692" s="151"/>
      <c r="L5692" s="151"/>
      <c r="M5692" s="151"/>
    </row>
    <row r="5693" spans="2:15">
      <c r="I5693" s="154"/>
      <c r="J5693" s="151"/>
      <c r="M5693" s="151"/>
    </row>
    <row r="5697" spans="1:15">
      <c r="A5697" s="146"/>
      <c r="D5697" s="146"/>
      <c r="F5697" s="146"/>
    </row>
    <row r="5699" spans="1:15">
      <c r="F5699" s="147"/>
    </row>
    <row r="5700" spans="1:15">
      <c r="B5700" s="148"/>
      <c r="C5700" s="149"/>
      <c r="D5700" s="150"/>
      <c r="E5700" s="150"/>
      <c r="F5700" s="149"/>
      <c r="G5700" s="150"/>
      <c r="I5700" s="155"/>
      <c r="J5700" s="151"/>
      <c r="M5700" s="151"/>
      <c r="O5700" s="152"/>
    </row>
    <row r="5702" spans="1:15">
      <c r="B5702" s="148"/>
      <c r="C5702" s="149"/>
      <c r="D5702" s="150"/>
      <c r="E5702" s="150"/>
      <c r="F5702" s="149"/>
      <c r="G5702" s="150"/>
      <c r="I5702" s="155"/>
      <c r="J5702" s="151"/>
      <c r="M5702" s="151"/>
      <c r="O5702" s="152"/>
    </row>
    <row r="5704" spans="1:15">
      <c r="B5704" s="148"/>
      <c r="C5704" s="149"/>
      <c r="D5704" s="150"/>
      <c r="E5704" s="150"/>
      <c r="F5704" s="149"/>
      <c r="G5704" s="150"/>
      <c r="I5704" s="155"/>
      <c r="J5704" s="151"/>
      <c r="M5704" s="151"/>
      <c r="O5704" s="152"/>
    </row>
    <row r="5706" spans="1:15">
      <c r="B5706" s="148"/>
      <c r="C5706" s="149"/>
      <c r="D5706" s="150"/>
      <c r="E5706" s="150"/>
      <c r="F5706" s="149"/>
      <c r="G5706" s="150"/>
      <c r="I5706" s="155"/>
      <c r="J5706" s="151"/>
      <c r="M5706" s="151"/>
      <c r="O5706" s="152"/>
    </row>
    <row r="5709" spans="1:15">
      <c r="I5709" s="154"/>
      <c r="J5709" s="151"/>
      <c r="M5709" s="151"/>
    </row>
    <row r="5711" spans="1:15">
      <c r="I5711" s="154"/>
      <c r="J5711" s="151"/>
      <c r="L5711" s="151"/>
      <c r="M5711" s="151"/>
    </row>
    <row r="5712" spans="1:15">
      <c r="I5712" s="154"/>
      <c r="J5712" s="151"/>
      <c r="M5712" s="151"/>
    </row>
    <row r="5716" spans="1:15">
      <c r="A5716" s="146"/>
      <c r="D5716" s="146"/>
      <c r="F5716" s="146"/>
    </row>
    <row r="5718" spans="1:15">
      <c r="F5718" s="147"/>
    </row>
    <row r="5719" spans="1:15">
      <c r="B5719" s="148"/>
      <c r="C5719" s="149"/>
      <c r="D5719" s="150"/>
      <c r="E5719" s="150"/>
      <c r="F5719" s="149"/>
      <c r="G5719" s="150"/>
      <c r="J5719" s="151"/>
      <c r="M5719" s="151"/>
      <c r="O5719" s="152"/>
    </row>
    <row r="5721" spans="1:15">
      <c r="B5721" s="148"/>
      <c r="C5721" s="149"/>
      <c r="D5721" s="150"/>
      <c r="E5721" s="150"/>
      <c r="F5721" s="149"/>
      <c r="G5721" s="150"/>
      <c r="J5721" s="151"/>
      <c r="M5721" s="151"/>
      <c r="O5721" s="152"/>
    </row>
    <row r="5723" spans="1:15">
      <c r="B5723" s="148"/>
      <c r="C5723" s="149"/>
      <c r="D5723" s="150"/>
      <c r="E5723" s="150"/>
      <c r="F5723" s="149"/>
      <c r="G5723" s="150"/>
      <c r="J5723" s="151"/>
      <c r="M5723" s="151"/>
      <c r="O5723" s="152"/>
    </row>
    <row r="5725" spans="1:15">
      <c r="B5725" s="148"/>
      <c r="C5725" s="149"/>
      <c r="D5725" s="150"/>
      <c r="E5725" s="150"/>
      <c r="F5725" s="149"/>
      <c r="G5725" s="150"/>
      <c r="J5725" s="151"/>
      <c r="M5725" s="151"/>
      <c r="O5725" s="152"/>
    </row>
    <row r="5727" spans="1:15">
      <c r="B5727" s="148"/>
      <c r="C5727" s="149"/>
      <c r="D5727" s="150"/>
      <c r="E5727" s="150"/>
      <c r="F5727" s="149"/>
      <c r="G5727" s="150"/>
      <c r="J5727" s="151"/>
      <c r="M5727" s="151"/>
      <c r="O5727" s="152"/>
    </row>
    <row r="5729" spans="2:15">
      <c r="B5729" s="148"/>
      <c r="C5729" s="149"/>
      <c r="D5729" s="150"/>
      <c r="E5729" s="150"/>
      <c r="F5729" s="149"/>
      <c r="G5729" s="150"/>
      <c r="J5729" s="151"/>
      <c r="M5729" s="151"/>
      <c r="O5729" s="152"/>
    </row>
    <row r="5731" spans="2:15">
      <c r="B5731" s="148"/>
      <c r="C5731" s="149"/>
      <c r="D5731" s="150"/>
      <c r="E5731" s="150"/>
      <c r="F5731" s="149"/>
      <c r="G5731" s="150"/>
      <c r="J5731" s="151"/>
      <c r="M5731" s="151"/>
      <c r="O5731" s="152"/>
    </row>
    <row r="5733" spans="2:15">
      <c r="B5733" s="148"/>
      <c r="C5733" s="149"/>
      <c r="D5733" s="150"/>
      <c r="E5733" s="150"/>
      <c r="F5733" s="149"/>
      <c r="G5733" s="150"/>
      <c r="J5733" s="151"/>
      <c r="M5733" s="151"/>
      <c r="O5733" s="152"/>
    </row>
    <row r="5735" spans="2:15">
      <c r="B5735" s="148"/>
      <c r="C5735" s="149"/>
      <c r="D5735" s="150"/>
      <c r="E5735" s="150"/>
      <c r="F5735" s="149"/>
      <c r="G5735" s="150"/>
      <c r="J5735" s="151"/>
      <c r="M5735" s="151"/>
      <c r="O5735" s="152"/>
    </row>
    <row r="5737" spans="2:15">
      <c r="B5737" s="148"/>
      <c r="C5737" s="149"/>
      <c r="D5737" s="150"/>
      <c r="E5737" s="150"/>
      <c r="F5737" s="149"/>
      <c r="G5737" s="150"/>
      <c r="J5737" s="151"/>
      <c r="M5737" s="151"/>
      <c r="O5737" s="152"/>
    </row>
    <row r="5740" spans="2:15">
      <c r="I5740" s="154"/>
      <c r="J5740" s="151"/>
      <c r="M5740" s="151"/>
    </row>
    <row r="5742" spans="2:15">
      <c r="I5742" s="154"/>
      <c r="J5742" s="151"/>
      <c r="L5742" s="151"/>
      <c r="M5742" s="151"/>
    </row>
    <row r="5743" spans="2:15">
      <c r="I5743" s="154"/>
      <c r="J5743" s="151"/>
      <c r="M5743" s="151"/>
    </row>
    <row r="5747" spans="1:15">
      <c r="A5747" s="146"/>
      <c r="D5747" s="146"/>
      <c r="F5747" s="146"/>
    </row>
    <row r="5749" spans="1:15">
      <c r="F5749" s="147"/>
    </row>
    <row r="5750" spans="1:15">
      <c r="B5750" s="148"/>
      <c r="C5750" s="149"/>
      <c r="D5750" s="150"/>
      <c r="E5750" s="150"/>
      <c r="F5750" s="149"/>
      <c r="G5750" s="150"/>
      <c r="I5750" s="155"/>
      <c r="J5750" s="151"/>
      <c r="M5750" s="151"/>
      <c r="O5750" s="152"/>
    </row>
    <row r="5753" spans="1:15">
      <c r="I5753" s="154"/>
      <c r="J5753" s="151"/>
      <c r="M5753" s="151"/>
    </row>
    <row r="5755" spans="1:15">
      <c r="I5755" s="154"/>
      <c r="J5755" s="151"/>
      <c r="L5755" s="151"/>
      <c r="M5755" s="151"/>
    </row>
    <row r="5756" spans="1:15">
      <c r="I5756" s="154"/>
      <c r="J5756" s="151"/>
      <c r="M5756" s="151"/>
    </row>
    <row r="5760" spans="1:15">
      <c r="A5760" s="146"/>
      <c r="D5760" s="146"/>
      <c r="F5760" s="146"/>
    </row>
    <row r="5762" spans="1:15">
      <c r="F5762" s="147"/>
    </row>
    <row r="5763" spans="1:15">
      <c r="B5763" s="148"/>
      <c r="C5763" s="149"/>
      <c r="D5763" s="150"/>
      <c r="E5763" s="150"/>
      <c r="F5763" s="149"/>
      <c r="G5763" s="150"/>
      <c r="I5763" s="155"/>
      <c r="J5763" s="151"/>
      <c r="M5763" s="151"/>
      <c r="O5763" s="152"/>
    </row>
    <row r="5765" spans="1:15">
      <c r="B5765" s="148"/>
      <c r="C5765" s="149"/>
      <c r="D5765" s="150"/>
      <c r="E5765" s="150"/>
      <c r="F5765" s="149"/>
      <c r="G5765" s="150"/>
      <c r="I5765" s="155"/>
      <c r="J5765" s="151"/>
      <c r="M5765" s="151"/>
      <c r="O5765" s="152"/>
    </row>
    <row r="5768" spans="1:15">
      <c r="I5768" s="154"/>
      <c r="J5768" s="151"/>
      <c r="M5768" s="151"/>
    </row>
    <row r="5770" spans="1:15">
      <c r="I5770" s="154"/>
      <c r="J5770" s="151"/>
      <c r="L5770" s="151"/>
      <c r="M5770" s="151"/>
    </row>
    <row r="5771" spans="1:15">
      <c r="I5771" s="154"/>
      <c r="J5771" s="151"/>
      <c r="M5771" s="151"/>
    </row>
    <row r="5775" spans="1:15">
      <c r="A5775" s="146"/>
      <c r="D5775" s="146"/>
      <c r="F5775" s="146"/>
    </row>
    <row r="5777" spans="2:15">
      <c r="F5777" s="147"/>
    </row>
    <row r="5778" spans="2:15">
      <c r="B5778" s="148"/>
      <c r="C5778" s="149"/>
      <c r="D5778" s="150"/>
      <c r="E5778" s="150"/>
      <c r="F5778" s="149"/>
      <c r="G5778" s="150"/>
      <c r="I5778" s="155"/>
      <c r="J5778" s="151"/>
      <c r="M5778" s="151"/>
      <c r="O5778" s="152"/>
    </row>
    <row r="5780" spans="2:15">
      <c r="B5780" s="148"/>
      <c r="C5780" s="149"/>
      <c r="D5780" s="150"/>
      <c r="E5780" s="150"/>
      <c r="F5780" s="149"/>
      <c r="G5780" s="150"/>
      <c r="I5780" s="155"/>
      <c r="J5780" s="151"/>
      <c r="M5780" s="151"/>
      <c r="O5780" s="152"/>
    </row>
    <row r="5782" spans="2:15">
      <c r="B5782" s="148"/>
      <c r="C5782" s="149"/>
      <c r="D5782" s="150"/>
      <c r="E5782" s="150"/>
      <c r="F5782" s="149"/>
      <c r="G5782" s="150"/>
      <c r="I5782" s="155"/>
      <c r="J5782" s="151"/>
      <c r="M5782" s="151"/>
      <c r="O5782" s="152"/>
    </row>
    <row r="5784" spans="2:15">
      <c r="B5784" s="148"/>
      <c r="C5784" s="149"/>
      <c r="D5784" s="150"/>
      <c r="E5784" s="150"/>
      <c r="F5784" s="149"/>
      <c r="G5784" s="150"/>
      <c r="I5784" s="155"/>
      <c r="J5784" s="151"/>
      <c r="M5784" s="151"/>
      <c r="O5784" s="152"/>
    </row>
    <row r="5786" spans="2:15">
      <c r="B5786" s="148"/>
      <c r="C5786" s="149"/>
      <c r="D5786" s="150"/>
      <c r="E5786" s="150"/>
      <c r="F5786" s="149"/>
      <c r="G5786" s="150"/>
      <c r="I5786" s="155"/>
      <c r="J5786" s="151"/>
      <c r="M5786" s="151"/>
      <c r="O5786" s="152"/>
    </row>
    <row r="5789" spans="2:15">
      <c r="I5789" s="154"/>
      <c r="J5789" s="151"/>
      <c r="M5789" s="151"/>
    </row>
    <row r="5791" spans="2:15">
      <c r="I5791" s="154"/>
      <c r="J5791" s="151"/>
      <c r="L5791" s="151"/>
      <c r="M5791" s="151"/>
    </row>
    <row r="5792" spans="2:15">
      <c r="I5792" s="154"/>
      <c r="J5792" s="151"/>
      <c r="M5792" s="151"/>
    </row>
    <row r="5796" spans="1:15">
      <c r="A5796" s="146"/>
      <c r="D5796" s="146"/>
      <c r="F5796" s="146"/>
    </row>
    <row r="5798" spans="1:15">
      <c r="F5798" s="147"/>
    </row>
    <row r="5799" spans="1:15">
      <c r="B5799" s="148"/>
      <c r="C5799" s="149"/>
      <c r="D5799" s="150"/>
      <c r="E5799" s="150"/>
      <c r="F5799" s="149"/>
      <c r="G5799" s="150"/>
      <c r="I5799" s="155"/>
      <c r="J5799" s="151"/>
      <c r="M5799" s="151"/>
      <c r="O5799" s="152"/>
    </row>
    <row r="5802" spans="1:15">
      <c r="I5802" s="154"/>
      <c r="J5802" s="151"/>
      <c r="M5802" s="151"/>
    </row>
    <row r="5804" spans="1:15">
      <c r="I5804" s="154"/>
      <c r="J5804" s="151"/>
      <c r="L5804" s="151"/>
      <c r="M5804" s="151"/>
    </row>
    <row r="5805" spans="1:15">
      <c r="I5805" s="154"/>
      <c r="J5805" s="151"/>
      <c r="M5805" s="151"/>
    </row>
    <row r="5809" spans="1:15">
      <c r="A5809" s="146"/>
      <c r="D5809" s="146"/>
      <c r="F5809" s="146"/>
    </row>
    <row r="5811" spans="1:15">
      <c r="F5811" s="147"/>
    </row>
    <row r="5812" spans="1:15">
      <c r="B5812" s="148"/>
      <c r="C5812" s="149"/>
      <c r="D5812" s="150"/>
      <c r="E5812" s="150"/>
      <c r="F5812" s="149"/>
      <c r="G5812" s="150"/>
      <c r="I5812" s="155"/>
      <c r="J5812" s="151"/>
      <c r="M5812" s="151"/>
      <c r="O5812" s="152"/>
    </row>
    <row r="5814" spans="1:15">
      <c r="B5814" s="148"/>
      <c r="C5814" s="149"/>
      <c r="D5814" s="150"/>
      <c r="E5814" s="150"/>
      <c r="F5814" s="149"/>
      <c r="G5814" s="150"/>
      <c r="I5814" s="155"/>
      <c r="J5814" s="151"/>
      <c r="M5814" s="151"/>
      <c r="O5814" s="152"/>
    </row>
    <row r="5817" spans="1:15">
      <c r="I5817" s="154"/>
      <c r="J5817" s="151"/>
      <c r="M5817" s="151"/>
    </row>
    <row r="5819" spans="1:15">
      <c r="I5819" s="154"/>
      <c r="J5819" s="151"/>
      <c r="L5819" s="151"/>
      <c r="M5819" s="151"/>
    </row>
    <row r="5820" spans="1:15">
      <c r="I5820" s="154"/>
      <c r="J5820" s="151"/>
      <c r="M5820" s="151"/>
    </row>
    <row r="5824" spans="1:15">
      <c r="A5824" s="146"/>
      <c r="D5824" s="146"/>
      <c r="F5824" s="146"/>
    </row>
    <row r="5826" spans="2:15">
      <c r="F5826" s="147"/>
    </row>
    <row r="5827" spans="2:15">
      <c r="B5827" s="148"/>
      <c r="C5827" s="149"/>
      <c r="D5827" s="150"/>
      <c r="E5827" s="150"/>
      <c r="F5827" s="149"/>
      <c r="G5827" s="150"/>
      <c r="I5827" s="155"/>
      <c r="J5827" s="151"/>
      <c r="M5827" s="151"/>
      <c r="O5827" s="152"/>
    </row>
    <row r="5829" spans="2:15">
      <c r="B5829" s="148"/>
      <c r="C5829" s="149"/>
      <c r="D5829" s="150"/>
      <c r="E5829" s="150"/>
      <c r="F5829" s="149"/>
      <c r="G5829" s="150"/>
      <c r="I5829" s="155"/>
      <c r="J5829" s="151"/>
      <c r="M5829" s="151"/>
      <c r="O5829" s="152"/>
    </row>
    <row r="5831" spans="2:15">
      <c r="B5831" s="148"/>
      <c r="C5831" s="149"/>
      <c r="D5831" s="150"/>
      <c r="E5831" s="150"/>
      <c r="F5831" s="149"/>
      <c r="G5831" s="150"/>
      <c r="I5831" s="155"/>
      <c r="J5831" s="151"/>
      <c r="M5831" s="151"/>
      <c r="O5831" s="152"/>
    </row>
    <row r="5833" spans="2:15">
      <c r="B5833" s="148"/>
      <c r="C5833" s="149"/>
      <c r="D5833" s="150"/>
      <c r="E5833" s="150"/>
      <c r="F5833" s="149"/>
      <c r="G5833" s="150"/>
      <c r="I5833" s="155"/>
      <c r="J5833" s="151"/>
      <c r="M5833" s="151"/>
      <c r="O5833" s="152"/>
    </row>
    <row r="5835" spans="2:15">
      <c r="B5835" s="148"/>
      <c r="C5835" s="149"/>
      <c r="D5835" s="150"/>
      <c r="E5835" s="150"/>
      <c r="F5835" s="149"/>
      <c r="G5835" s="150"/>
      <c r="I5835" s="155"/>
      <c r="J5835" s="151"/>
      <c r="M5835" s="151"/>
      <c r="O5835" s="152"/>
    </row>
    <row r="5837" spans="2:15">
      <c r="B5837" s="148"/>
      <c r="C5837" s="149"/>
      <c r="D5837" s="150"/>
      <c r="E5837" s="150"/>
      <c r="F5837" s="149"/>
      <c r="G5837" s="150"/>
      <c r="I5837" s="155"/>
      <c r="J5837" s="151"/>
      <c r="M5837" s="151"/>
      <c r="O5837" s="152"/>
    </row>
    <row r="5839" spans="2:15">
      <c r="B5839" s="148"/>
      <c r="C5839" s="149"/>
      <c r="D5839" s="150"/>
      <c r="E5839" s="150"/>
      <c r="F5839" s="149"/>
      <c r="G5839" s="150"/>
      <c r="I5839" s="155"/>
      <c r="J5839" s="151"/>
      <c r="M5839" s="151"/>
      <c r="O5839" s="152"/>
    </row>
    <row r="5841" spans="1:15">
      <c r="B5841" s="148"/>
      <c r="C5841" s="149"/>
      <c r="D5841" s="150"/>
      <c r="E5841" s="150"/>
      <c r="F5841" s="149"/>
      <c r="G5841" s="150"/>
      <c r="J5841" s="151"/>
      <c r="M5841" s="151"/>
      <c r="O5841" s="152"/>
    </row>
    <row r="5843" spans="1:15">
      <c r="B5843" s="148"/>
      <c r="C5843" s="149"/>
      <c r="D5843" s="150"/>
      <c r="E5843" s="150"/>
      <c r="F5843" s="149"/>
      <c r="G5843" s="150"/>
      <c r="I5843" s="155"/>
      <c r="J5843" s="151"/>
      <c r="M5843" s="151"/>
      <c r="O5843" s="152"/>
    </row>
    <row r="5846" spans="1:15">
      <c r="I5846" s="154"/>
      <c r="J5846" s="151"/>
      <c r="M5846" s="151"/>
    </row>
    <row r="5848" spans="1:15">
      <c r="I5848" s="154"/>
      <c r="J5848" s="151"/>
      <c r="L5848" s="151"/>
      <c r="M5848" s="151"/>
    </row>
    <row r="5849" spans="1:15">
      <c r="I5849" s="154"/>
      <c r="J5849" s="151"/>
      <c r="M5849" s="151"/>
    </row>
    <row r="5853" spans="1:15">
      <c r="A5853" s="146"/>
      <c r="D5853" s="146"/>
      <c r="F5853" s="146"/>
    </row>
    <row r="5855" spans="1:15">
      <c r="F5855" s="147"/>
    </row>
    <row r="5856" spans="1:15">
      <c r="B5856" s="148"/>
      <c r="C5856" s="149"/>
      <c r="D5856" s="150"/>
      <c r="E5856" s="150"/>
      <c r="F5856" s="149"/>
      <c r="G5856" s="150"/>
      <c r="I5856" s="155"/>
      <c r="J5856" s="151"/>
      <c r="M5856" s="151"/>
      <c r="O5856" s="152"/>
    </row>
    <row r="5858" spans="1:15">
      <c r="B5858" s="148"/>
      <c r="C5858" s="149"/>
      <c r="D5858" s="150"/>
      <c r="E5858" s="150"/>
      <c r="F5858" s="149"/>
      <c r="G5858" s="150"/>
      <c r="I5858" s="155"/>
      <c r="J5858" s="151"/>
      <c r="M5858" s="151"/>
      <c r="O5858" s="152"/>
    </row>
    <row r="5860" spans="1:15">
      <c r="B5860" s="148"/>
      <c r="C5860" s="149"/>
      <c r="D5860" s="150"/>
      <c r="E5860" s="150"/>
      <c r="F5860" s="149"/>
      <c r="G5860" s="150"/>
      <c r="I5860" s="155"/>
      <c r="J5860" s="151"/>
      <c r="M5860" s="151"/>
      <c r="O5860" s="152"/>
    </row>
    <row r="5862" spans="1:15">
      <c r="B5862" s="148"/>
      <c r="C5862" s="149"/>
      <c r="D5862" s="150"/>
      <c r="E5862" s="150"/>
      <c r="F5862" s="149"/>
      <c r="G5862" s="150"/>
      <c r="I5862" s="155"/>
      <c r="J5862" s="151"/>
      <c r="M5862" s="151"/>
      <c r="O5862" s="152"/>
    </row>
    <row r="5865" spans="1:15">
      <c r="I5865" s="154"/>
      <c r="J5865" s="151"/>
      <c r="M5865" s="151"/>
    </row>
    <row r="5867" spans="1:15">
      <c r="I5867" s="154"/>
      <c r="J5867" s="151"/>
      <c r="L5867" s="151"/>
      <c r="M5867" s="151"/>
    </row>
    <row r="5868" spans="1:15">
      <c r="I5868" s="154"/>
      <c r="J5868" s="151"/>
      <c r="M5868" s="151"/>
    </row>
    <row r="5872" spans="1:15">
      <c r="A5872" s="146"/>
      <c r="D5872" s="146"/>
      <c r="F5872" s="146"/>
    </row>
    <row r="5874" spans="2:15">
      <c r="F5874" s="147"/>
    </row>
    <row r="5875" spans="2:15">
      <c r="B5875" s="148"/>
      <c r="C5875" s="149"/>
      <c r="D5875" s="150"/>
      <c r="E5875" s="150"/>
      <c r="F5875" s="149"/>
      <c r="G5875" s="150"/>
      <c r="I5875" s="155"/>
      <c r="J5875" s="151"/>
      <c r="M5875" s="151"/>
      <c r="O5875" s="152"/>
    </row>
    <row r="5877" spans="2:15">
      <c r="B5877" s="148"/>
      <c r="C5877" s="149"/>
      <c r="D5877" s="150"/>
      <c r="E5877" s="150"/>
      <c r="F5877" s="149"/>
      <c r="G5877" s="150"/>
      <c r="I5877" s="155"/>
      <c r="J5877" s="151"/>
      <c r="M5877" s="151"/>
      <c r="O5877" s="152"/>
    </row>
    <row r="5879" spans="2:15">
      <c r="B5879" s="148"/>
      <c r="C5879" s="149"/>
      <c r="D5879" s="150"/>
      <c r="E5879" s="150"/>
      <c r="F5879" s="149"/>
      <c r="G5879" s="150"/>
      <c r="I5879" s="155"/>
      <c r="J5879" s="151"/>
      <c r="M5879" s="151"/>
      <c r="O5879" s="152"/>
    </row>
    <row r="5882" spans="2:15">
      <c r="I5882" s="154"/>
      <c r="J5882" s="151"/>
      <c r="M5882" s="151"/>
    </row>
    <row r="5884" spans="2:15">
      <c r="I5884" s="154"/>
      <c r="J5884" s="151"/>
      <c r="L5884" s="151"/>
      <c r="M5884" s="151"/>
    </row>
    <row r="5885" spans="2:15">
      <c r="I5885" s="154"/>
      <c r="J5885" s="151"/>
      <c r="M5885" s="151"/>
    </row>
    <row r="5889" spans="1:15">
      <c r="A5889" s="146"/>
      <c r="D5889" s="146"/>
      <c r="F5889" s="146"/>
    </row>
    <row r="5891" spans="1:15">
      <c r="F5891" s="147"/>
    </row>
    <row r="5892" spans="1:15">
      <c r="B5892" s="148"/>
      <c r="C5892" s="149"/>
      <c r="D5892" s="150"/>
      <c r="E5892" s="150"/>
      <c r="F5892" s="149"/>
      <c r="G5892" s="150"/>
      <c r="I5892" s="155"/>
      <c r="J5892" s="151"/>
      <c r="M5892" s="151"/>
      <c r="O5892" s="152"/>
    </row>
    <row r="5894" spans="1:15">
      <c r="B5894" s="148"/>
      <c r="C5894" s="149"/>
      <c r="D5894" s="150"/>
      <c r="E5894" s="150"/>
      <c r="F5894" s="149"/>
      <c r="G5894" s="150"/>
      <c r="I5894" s="155"/>
      <c r="J5894" s="151"/>
      <c r="M5894" s="151"/>
      <c r="O5894" s="152"/>
    </row>
    <row r="5896" spans="1:15">
      <c r="B5896" s="148"/>
      <c r="C5896" s="149"/>
      <c r="D5896" s="150"/>
      <c r="E5896" s="150"/>
      <c r="F5896" s="149"/>
      <c r="G5896" s="150"/>
      <c r="I5896" s="155"/>
      <c r="J5896" s="151"/>
      <c r="M5896" s="151"/>
      <c r="O5896" s="152"/>
    </row>
    <row r="5898" spans="1:15">
      <c r="B5898" s="148"/>
      <c r="C5898" s="149"/>
      <c r="D5898" s="150"/>
      <c r="E5898" s="150"/>
      <c r="F5898" s="149"/>
      <c r="G5898" s="150"/>
      <c r="I5898" s="155"/>
      <c r="J5898" s="151"/>
      <c r="M5898" s="151"/>
      <c r="O5898" s="152"/>
    </row>
    <row r="5900" spans="1:15">
      <c r="B5900" s="148"/>
      <c r="C5900" s="149"/>
      <c r="D5900" s="150"/>
      <c r="E5900" s="150"/>
      <c r="F5900" s="149"/>
      <c r="G5900" s="150"/>
      <c r="I5900" s="155"/>
      <c r="J5900" s="151"/>
      <c r="M5900" s="151"/>
      <c r="O5900" s="152"/>
    </row>
    <row r="5902" spans="1:15">
      <c r="B5902" s="148"/>
      <c r="C5902" s="149"/>
      <c r="D5902" s="150"/>
      <c r="E5902" s="150"/>
      <c r="F5902" s="149"/>
      <c r="G5902" s="150"/>
      <c r="I5902" s="155"/>
      <c r="J5902" s="151"/>
      <c r="M5902" s="151"/>
      <c r="O5902" s="152"/>
    </row>
    <row r="5904" spans="1:15">
      <c r="B5904" s="148"/>
      <c r="C5904" s="149"/>
      <c r="D5904" s="150"/>
      <c r="E5904" s="150"/>
      <c r="F5904" s="149"/>
      <c r="G5904" s="150"/>
      <c r="I5904" s="155"/>
      <c r="J5904" s="151"/>
      <c r="M5904" s="151"/>
      <c r="O5904" s="152"/>
    </row>
    <row r="5906" spans="2:15">
      <c r="B5906" s="148"/>
      <c r="C5906" s="149"/>
      <c r="D5906" s="150"/>
      <c r="E5906" s="150"/>
      <c r="F5906" s="149"/>
      <c r="G5906" s="150"/>
      <c r="I5906" s="155"/>
      <c r="J5906" s="151"/>
      <c r="M5906" s="151"/>
      <c r="O5906" s="152"/>
    </row>
    <row r="5908" spans="2:15">
      <c r="B5908" s="148"/>
      <c r="C5908" s="149"/>
      <c r="D5908" s="150"/>
      <c r="E5908" s="150"/>
      <c r="F5908" s="149"/>
      <c r="G5908" s="150"/>
      <c r="I5908" s="155"/>
      <c r="J5908" s="151"/>
      <c r="M5908" s="151"/>
      <c r="O5908" s="152"/>
    </row>
    <row r="5910" spans="2:15">
      <c r="B5910" s="148"/>
      <c r="C5910" s="149"/>
      <c r="D5910" s="150"/>
      <c r="E5910" s="150"/>
      <c r="F5910" s="149"/>
      <c r="G5910" s="150"/>
      <c r="I5910" s="155"/>
      <c r="J5910" s="151"/>
      <c r="M5910" s="151"/>
      <c r="O5910" s="152"/>
    </row>
    <row r="5912" spans="2:15">
      <c r="B5912" s="148"/>
      <c r="C5912" s="149"/>
      <c r="D5912" s="150"/>
      <c r="E5912" s="150"/>
      <c r="F5912" s="149"/>
      <c r="G5912" s="150"/>
      <c r="I5912" s="155"/>
      <c r="J5912" s="151"/>
      <c r="M5912" s="151"/>
      <c r="O5912" s="152"/>
    </row>
    <row r="5914" spans="2:15">
      <c r="B5914" s="148"/>
      <c r="C5914" s="149"/>
      <c r="D5914" s="150"/>
      <c r="E5914" s="150"/>
      <c r="F5914" s="149"/>
      <c r="G5914" s="150"/>
      <c r="I5914" s="155"/>
      <c r="J5914" s="151"/>
      <c r="M5914" s="151"/>
      <c r="O5914" s="152"/>
    </row>
    <row r="5916" spans="2:15">
      <c r="B5916" s="148"/>
      <c r="C5916" s="149"/>
      <c r="D5916" s="150"/>
      <c r="E5916" s="150"/>
      <c r="F5916" s="149"/>
      <c r="G5916" s="150"/>
      <c r="I5916" s="155"/>
      <c r="J5916" s="151"/>
      <c r="M5916" s="151"/>
      <c r="O5916" s="152"/>
    </row>
    <row r="5919" spans="2:15">
      <c r="I5919" s="154"/>
      <c r="J5919" s="151"/>
      <c r="M5919" s="151"/>
    </row>
    <row r="5921" spans="1:15">
      <c r="I5921" s="154"/>
      <c r="J5921" s="151"/>
      <c r="L5921" s="151"/>
      <c r="M5921" s="151"/>
    </row>
    <row r="5922" spans="1:15">
      <c r="I5922" s="154"/>
      <c r="J5922" s="151"/>
      <c r="M5922" s="151"/>
    </row>
    <row r="5926" spans="1:15">
      <c r="A5926" s="146"/>
      <c r="D5926" s="146"/>
      <c r="F5926" s="146"/>
    </row>
    <row r="5928" spans="1:15">
      <c r="F5928" s="147"/>
    </row>
    <row r="5929" spans="1:15">
      <c r="B5929" s="148"/>
      <c r="C5929" s="149"/>
      <c r="D5929" s="150"/>
      <c r="E5929" s="150"/>
      <c r="F5929" s="149"/>
      <c r="G5929" s="150"/>
      <c r="I5929" s="155"/>
      <c r="J5929" s="151"/>
      <c r="M5929" s="151"/>
      <c r="O5929" s="152"/>
    </row>
    <row r="5932" spans="1:15">
      <c r="I5932" s="154"/>
      <c r="J5932" s="151"/>
      <c r="M5932" s="151"/>
    </row>
    <row r="5934" spans="1:15">
      <c r="I5934" s="154"/>
      <c r="J5934" s="151"/>
      <c r="L5934" s="151"/>
      <c r="M5934" s="151"/>
    </row>
    <row r="5935" spans="1:15">
      <c r="I5935" s="154"/>
      <c r="J5935" s="151"/>
      <c r="M5935" s="151"/>
    </row>
    <row r="5939" spans="1:15">
      <c r="A5939" s="146"/>
      <c r="D5939" s="146"/>
      <c r="F5939" s="146"/>
    </row>
    <row r="5941" spans="1:15">
      <c r="F5941" s="147"/>
    </row>
    <row r="5942" spans="1:15">
      <c r="B5942" s="148"/>
      <c r="C5942" s="149"/>
      <c r="D5942" s="150"/>
      <c r="E5942" s="150"/>
      <c r="F5942" s="149"/>
      <c r="G5942" s="150"/>
      <c r="I5942" s="155"/>
      <c r="J5942" s="151"/>
      <c r="M5942" s="151"/>
      <c r="O5942" s="152"/>
    </row>
    <row r="5944" spans="1:15">
      <c r="B5944" s="148"/>
      <c r="C5944" s="149"/>
      <c r="D5944" s="150"/>
      <c r="E5944" s="150"/>
      <c r="F5944" s="149"/>
      <c r="G5944" s="150"/>
      <c r="I5944" s="155"/>
      <c r="J5944" s="151"/>
      <c r="M5944" s="151"/>
      <c r="O5944" s="152"/>
    </row>
    <row r="5946" spans="1:15">
      <c r="B5946" s="148"/>
      <c r="C5946" s="149"/>
      <c r="D5946" s="150"/>
      <c r="E5946" s="150"/>
      <c r="F5946" s="149"/>
      <c r="G5946" s="150"/>
      <c r="I5946" s="155"/>
      <c r="J5946" s="151"/>
      <c r="M5946" s="151"/>
      <c r="O5946" s="152"/>
    </row>
    <row r="5948" spans="1:15">
      <c r="B5948" s="148"/>
      <c r="C5948" s="149"/>
      <c r="D5948" s="150"/>
      <c r="E5948" s="150"/>
      <c r="F5948" s="149"/>
      <c r="G5948" s="150"/>
      <c r="J5948" s="151"/>
      <c r="M5948" s="151"/>
      <c r="O5948" s="152"/>
    </row>
    <row r="5951" spans="1:15">
      <c r="I5951" s="154"/>
      <c r="J5951" s="151"/>
      <c r="M5951" s="151"/>
    </row>
    <row r="5953" spans="1:15">
      <c r="I5953" s="154"/>
      <c r="J5953" s="151"/>
      <c r="L5953" s="151"/>
      <c r="M5953" s="151"/>
    </row>
    <row r="5954" spans="1:15">
      <c r="I5954" s="154"/>
      <c r="J5954" s="151"/>
      <c r="M5954" s="151"/>
    </row>
    <row r="5958" spans="1:15">
      <c r="A5958" s="146"/>
      <c r="D5958" s="146"/>
      <c r="F5958" s="146"/>
    </row>
    <row r="5960" spans="1:15">
      <c r="F5960" s="147"/>
    </row>
    <row r="5961" spans="1:15">
      <c r="B5961" s="148"/>
      <c r="C5961" s="149"/>
      <c r="D5961" s="150"/>
      <c r="E5961" s="150"/>
      <c r="F5961" s="149"/>
      <c r="G5961" s="150"/>
      <c r="I5961" s="155"/>
      <c r="J5961" s="151"/>
      <c r="M5961" s="151"/>
      <c r="O5961" s="152"/>
    </row>
    <row r="5963" spans="1:15">
      <c r="B5963" s="148"/>
      <c r="C5963" s="149"/>
      <c r="D5963" s="150"/>
      <c r="E5963" s="150"/>
      <c r="F5963" s="149"/>
      <c r="G5963" s="150"/>
      <c r="I5963" s="155"/>
      <c r="J5963" s="151"/>
      <c r="M5963" s="151"/>
      <c r="O5963" s="152"/>
    </row>
    <row r="5965" spans="1:15">
      <c r="B5965" s="148"/>
      <c r="C5965" s="149"/>
      <c r="D5965" s="150"/>
      <c r="E5965" s="150"/>
      <c r="F5965" s="149"/>
      <c r="G5965" s="150"/>
      <c r="I5965" s="155"/>
      <c r="J5965" s="151"/>
      <c r="M5965" s="151"/>
      <c r="O5965" s="152"/>
    </row>
    <row r="5967" spans="1:15">
      <c r="B5967" s="148"/>
      <c r="C5967" s="149"/>
      <c r="D5967" s="150"/>
      <c r="E5967" s="150"/>
      <c r="F5967" s="149"/>
      <c r="G5967" s="150"/>
      <c r="I5967" s="155"/>
      <c r="J5967" s="151"/>
      <c r="M5967" s="151"/>
      <c r="O5967" s="152"/>
    </row>
    <row r="5969" spans="2:15">
      <c r="B5969" s="148"/>
      <c r="C5969" s="149"/>
      <c r="D5969" s="150"/>
      <c r="E5969" s="150"/>
      <c r="F5969" s="149"/>
      <c r="G5969" s="150"/>
      <c r="I5969" s="155"/>
      <c r="J5969" s="151"/>
      <c r="M5969" s="151"/>
      <c r="O5969" s="152"/>
    </row>
    <row r="5971" spans="2:15">
      <c r="B5971" s="148"/>
      <c r="C5971" s="149"/>
      <c r="D5971" s="150"/>
      <c r="E5971" s="150"/>
      <c r="F5971" s="149"/>
      <c r="G5971" s="150"/>
      <c r="I5971" s="155"/>
      <c r="J5971" s="151"/>
      <c r="M5971" s="151"/>
      <c r="O5971" s="152"/>
    </row>
    <row r="5973" spans="2:15">
      <c r="B5973" s="148"/>
      <c r="C5973" s="149"/>
      <c r="D5973" s="150"/>
      <c r="E5973" s="150"/>
      <c r="F5973" s="149"/>
      <c r="G5973" s="150"/>
      <c r="I5973" s="155"/>
      <c r="J5973" s="151"/>
      <c r="M5973" s="151"/>
      <c r="O5973" s="152"/>
    </row>
    <row r="5975" spans="2:15">
      <c r="B5975" s="148"/>
      <c r="C5975" s="149"/>
      <c r="D5975" s="150"/>
      <c r="E5975" s="150"/>
      <c r="F5975" s="149"/>
      <c r="G5975" s="150"/>
      <c r="I5975" s="155"/>
      <c r="J5975" s="151"/>
      <c r="M5975" s="151"/>
      <c r="O5975" s="152"/>
    </row>
    <row r="5977" spans="2:15">
      <c r="B5977" s="148"/>
      <c r="C5977" s="149"/>
      <c r="D5977" s="150"/>
      <c r="E5977" s="150"/>
      <c r="F5977" s="149"/>
      <c r="G5977" s="150"/>
      <c r="I5977" s="155"/>
      <c r="J5977" s="151"/>
      <c r="M5977" s="151"/>
      <c r="O5977" s="152"/>
    </row>
    <row r="5979" spans="2:15">
      <c r="B5979" s="148"/>
      <c r="C5979" s="149"/>
      <c r="D5979" s="150"/>
      <c r="E5979" s="150"/>
      <c r="F5979" s="149"/>
      <c r="G5979" s="150"/>
      <c r="I5979" s="155"/>
      <c r="L5979" s="151"/>
      <c r="N5979" s="151"/>
      <c r="O5979" s="152"/>
    </row>
    <row r="5981" spans="2:15">
      <c r="B5981" s="148"/>
      <c r="C5981" s="149"/>
      <c r="D5981" s="150"/>
      <c r="E5981" s="150"/>
      <c r="F5981" s="149"/>
      <c r="G5981" s="150"/>
      <c r="I5981" s="155"/>
      <c r="J5981" s="151"/>
      <c r="M5981" s="151"/>
      <c r="O5981" s="152"/>
    </row>
    <row r="5983" spans="2:15">
      <c r="B5983" s="148"/>
      <c r="C5983" s="149"/>
      <c r="D5983" s="150"/>
      <c r="E5983" s="150"/>
      <c r="F5983" s="149"/>
      <c r="G5983" s="150"/>
      <c r="I5983" s="155"/>
      <c r="J5983" s="151"/>
      <c r="M5983" s="151"/>
      <c r="O5983" s="152"/>
    </row>
    <row r="5985" spans="2:15">
      <c r="B5985" s="148"/>
      <c r="C5985" s="149"/>
      <c r="D5985" s="150"/>
      <c r="E5985" s="150"/>
      <c r="F5985" s="149"/>
      <c r="G5985" s="150"/>
      <c r="I5985" s="155"/>
      <c r="J5985" s="151"/>
      <c r="M5985" s="151"/>
      <c r="O5985" s="152"/>
    </row>
    <row r="5987" spans="2:15">
      <c r="B5987" s="148"/>
      <c r="C5987" s="149"/>
      <c r="D5987" s="150"/>
      <c r="E5987" s="150"/>
      <c r="F5987" s="149"/>
      <c r="G5987" s="150"/>
      <c r="I5987" s="155"/>
      <c r="J5987" s="151"/>
      <c r="M5987" s="151"/>
      <c r="O5987" s="152"/>
    </row>
    <row r="5989" spans="2:15">
      <c r="B5989" s="148"/>
      <c r="C5989" s="149"/>
      <c r="D5989" s="150"/>
      <c r="E5989" s="150"/>
      <c r="F5989" s="149"/>
      <c r="G5989" s="150"/>
      <c r="I5989" s="155"/>
      <c r="J5989" s="151"/>
      <c r="M5989" s="151"/>
      <c r="O5989" s="152"/>
    </row>
    <row r="5991" spans="2:15">
      <c r="B5991" s="148"/>
      <c r="C5991" s="149"/>
      <c r="D5991" s="150"/>
      <c r="E5991" s="150"/>
      <c r="F5991" s="149"/>
      <c r="G5991" s="150"/>
      <c r="I5991" s="155"/>
      <c r="J5991" s="151"/>
      <c r="M5991" s="151"/>
      <c r="O5991" s="152"/>
    </row>
    <row r="5993" spans="2:15">
      <c r="B5993" s="148"/>
      <c r="C5993" s="149"/>
      <c r="D5993" s="150"/>
      <c r="E5993" s="150"/>
      <c r="F5993" s="149"/>
      <c r="G5993" s="150"/>
      <c r="I5993" s="155"/>
      <c r="J5993" s="151"/>
      <c r="M5993" s="151"/>
      <c r="O5993" s="152"/>
    </row>
    <row r="5995" spans="2:15">
      <c r="B5995" s="148"/>
      <c r="C5995" s="149"/>
      <c r="D5995" s="150"/>
      <c r="E5995" s="150"/>
      <c r="F5995" s="149"/>
      <c r="G5995" s="150"/>
      <c r="I5995" s="155"/>
      <c r="J5995" s="151"/>
      <c r="M5995" s="151"/>
      <c r="O5995" s="152"/>
    </row>
    <row r="5997" spans="2:15">
      <c r="B5997" s="148"/>
      <c r="C5997" s="149"/>
      <c r="D5997" s="150"/>
      <c r="E5997" s="150"/>
      <c r="F5997" s="149"/>
      <c r="G5997" s="150"/>
      <c r="I5997" s="155"/>
      <c r="J5997" s="151"/>
      <c r="M5997" s="151"/>
      <c r="O5997" s="152"/>
    </row>
    <row r="5999" spans="2:15">
      <c r="B5999" s="148"/>
      <c r="C5999" s="149"/>
      <c r="D5999" s="150"/>
      <c r="E5999" s="150"/>
      <c r="F5999" s="149"/>
      <c r="G5999" s="150"/>
      <c r="I5999" s="155"/>
      <c r="J5999" s="151"/>
      <c r="M5999" s="151"/>
      <c r="O5999" s="152"/>
    </row>
    <row r="6001" spans="2:15">
      <c r="B6001" s="148"/>
      <c r="C6001" s="149"/>
      <c r="D6001" s="150"/>
      <c r="E6001" s="150"/>
      <c r="F6001" s="149"/>
      <c r="G6001" s="150"/>
      <c r="I6001" s="155"/>
      <c r="J6001" s="151"/>
      <c r="M6001" s="151"/>
      <c r="O6001" s="152"/>
    </row>
    <row r="6003" spans="2:15">
      <c r="B6003" s="148"/>
      <c r="C6003" s="149"/>
      <c r="D6003" s="150"/>
      <c r="E6003" s="150"/>
      <c r="F6003" s="149"/>
      <c r="G6003" s="150"/>
      <c r="I6003" s="155"/>
      <c r="J6003" s="151"/>
      <c r="M6003" s="151"/>
      <c r="O6003" s="152"/>
    </row>
    <row r="6005" spans="2:15">
      <c r="B6005" s="148"/>
      <c r="C6005" s="149"/>
      <c r="D6005" s="150"/>
      <c r="E6005" s="150"/>
      <c r="F6005" s="149"/>
      <c r="G6005" s="150"/>
      <c r="I6005" s="155"/>
      <c r="J6005" s="151"/>
      <c r="M6005" s="151"/>
      <c r="O6005" s="152"/>
    </row>
    <row r="6007" spans="2:15">
      <c r="B6007" s="148"/>
      <c r="C6007" s="149"/>
      <c r="D6007" s="150"/>
      <c r="E6007" s="150"/>
      <c r="F6007" s="149"/>
      <c r="G6007" s="150"/>
      <c r="I6007" s="155"/>
      <c r="J6007" s="151"/>
      <c r="M6007" s="151"/>
      <c r="O6007" s="152"/>
    </row>
    <row r="6009" spans="2:15">
      <c r="B6009" s="148"/>
      <c r="C6009" s="149"/>
      <c r="D6009" s="150"/>
      <c r="E6009" s="150"/>
      <c r="F6009" s="149"/>
      <c r="G6009" s="150"/>
      <c r="I6009" s="155"/>
      <c r="J6009" s="151"/>
      <c r="M6009" s="151"/>
      <c r="O6009" s="152"/>
    </row>
    <row r="6011" spans="2:15">
      <c r="B6011" s="148"/>
      <c r="C6011" s="149"/>
      <c r="D6011" s="150"/>
      <c r="E6011" s="150"/>
      <c r="F6011" s="149"/>
      <c r="G6011" s="150"/>
      <c r="I6011" s="155"/>
      <c r="J6011" s="151"/>
      <c r="M6011" s="151"/>
      <c r="O6011" s="152"/>
    </row>
    <row r="6013" spans="2:15">
      <c r="B6013" s="148"/>
      <c r="C6013" s="149"/>
      <c r="D6013" s="150"/>
      <c r="E6013" s="150"/>
      <c r="F6013" s="149"/>
      <c r="G6013" s="150"/>
      <c r="I6013" s="155"/>
      <c r="J6013" s="151"/>
      <c r="M6013" s="151"/>
      <c r="O6013" s="152"/>
    </row>
    <row r="6015" spans="2:15">
      <c r="B6015" s="148"/>
      <c r="C6015" s="149"/>
      <c r="D6015" s="150"/>
      <c r="E6015" s="150"/>
      <c r="F6015" s="149"/>
      <c r="G6015" s="150"/>
      <c r="I6015" s="155"/>
      <c r="J6015" s="151"/>
      <c r="M6015" s="151"/>
      <c r="O6015" s="152"/>
    </row>
    <row r="6017" spans="2:15">
      <c r="B6017" s="148"/>
      <c r="C6017" s="149"/>
      <c r="D6017" s="150"/>
      <c r="E6017" s="150"/>
      <c r="F6017" s="149"/>
      <c r="G6017" s="150"/>
      <c r="I6017" s="155"/>
      <c r="J6017" s="151"/>
      <c r="M6017" s="151"/>
      <c r="O6017" s="152"/>
    </row>
    <row r="6019" spans="2:15">
      <c r="B6019" s="148"/>
      <c r="C6019" s="149"/>
      <c r="D6019" s="150"/>
      <c r="E6019" s="150"/>
      <c r="F6019" s="149"/>
      <c r="G6019" s="150"/>
      <c r="I6019" s="155"/>
      <c r="J6019" s="151"/>
      <c r="M6019" s="151"/>
      <c r="O6019" s="152"/>
    </row>
    <row r="6021" spans="2:15">
      <c r="B6021" s="148"/>
      <c r="C6021" s="149"/>
      <c r="D6021" s="150"/>
      <c r="E6021" s="150"/>
      <c r="F6021" s="149"/>
      <c r="G6021" s="150"/>
      <c r="I6021" s="155"/>
      <c r="J6021" s="151"/>
      <c r="M6021" s="151"/>
      <c r="O6021" s="152"/>
    </row>
    <row r="6023" spans="2:15">
      <c r="B6023" s="148"/>
      <c r="C6023" s="149"/>
      <c r="D6023" s="150"/>
      <c r="E6023" s="150"/>
      <c r="F6023" s="149"/>
      <c r="G6023" s="150"/>
      <c r="I6023" s="155"/>
      <c r="J6023" s="151"/>
      <c r="M6023" s="151"/>
      <c r="O6023" s="152"/>
    </row>
    <row r="6025" spans="2:15">
      <c r="B6025" s="148"/>
      <c r="C6025" s="149"/>
      <c r="D6025" s="150"/>
      <c r="E6025" s="150"/>
      <c r="F6025" s="149"/>
      <c r="G6025" s="150"/>
      <c r="I6025" s="155"/>
      <c r="J6025" s="151"/>
      <c r="M6025" s="151"/>
      <c r="O6025" s="152"/>
    </row>
    <row r="6027" spans="2:15">
      <c r="B6027" s="148"/>
      <c r="C6027" s="149"/>
      <c r="D6027" s="150"/>
      <c r="E6027" s="150"/>
      <c r="F6027" s="149"/>
      <c r="G6027" s="150"/>
      <c r="I6027" s="155"/>
      <c r="J6027" s="151"/>
      <c r="M6027" s="151"/>
      <c r="O6027" s="152"/>
    </row>
    <row r="6029" spans="2:15">
      <c r="B6029" s="148"/>
      <c r="C6029" s="149"/>
      <c r="D6029" s="150"/>
      <c r="E6029" s="150"/>
      <c r="F6029" s="149"/>
      <c r="G6029" s="150"/>
      <c r="I6029" s="155"/>
      <c r="J6029" s="151"/>
      <c r="M6029" s="151"/>
      <c r="O6029" s="152"/>
    </row>
    <row r="6031" spans="2:15">
      <c r="B6031" s="148"/>
      <c r="C6031" s="149"/>
      <c r="D6031" s="150"/>
      <c r="E6031" s="150"/>
      <c r="F6031" s="149"/>
      <c r="G6031" s="150"/>
      <c r="I6031" s="155"/>
      <c r="J6031" s="151"/>
      <c r="M6031" s="151"/>
      <c r="O6031" s="152"/>
    </row>
    <row r="6033" spans="2:15">
      <c r="B6033" s="148"/>
      <c r="C6033" s="149"/>
      <c r="D6033" s="150"/>
      <c r="E6033" s="150"/>
      <c r="F6033" s="149"/>
      <c r="G6033" s="150"/>
      <c r="I6033" s="155"/>
      <c r="J6033" s="151"/>
      <c r="M6033" s="151"/>
      <c r="O6033" s="152"/>
    </row>
    <row r="6035" spans="2:15">
      <c r="B6035" s="148"/>
      <c r="C6035" s="149"/>
      <c r="D6035" s="150"/>
      <c r="E6035" s="150"/>
      <c r="F6035" s="149"/>
      <c r="G6035" s="150"/>
      <c r="I6035" s="155"/>
      <c r="J6035" s="151"/>
      <c r="M6035" s="151"/>
      <c r="O6035" s="152"/>
    </row>
    <row r="6037" spans="2:15">
      <c r="B6037" s="148"/>
      <c r="C6037" s="149"/>
      <c r="D6037" s="150"/>
      <c r="E6037" s="150"/>
      <c r="F6037" s="149"/>
      <c r="G6037" s="150"/>
      <c r="I6037" s="155"/>
      <c r="J6037" s="151"/>
      <c r="M6037" s="151"/>
      <c r="O6037" s="152"/>
    </row>
    <row r="6039" spans="2:15">
      <c r="B6039" s="148"/>
      <c r="C6039" s="149"/>
      <c r="D6039" s="150"/>
      <c r="E6039" s="150"/>
      <c r="F6039" s="149"/>
      <c r="G6039" s="150"/>
      <c r="I6039" s="155"/>
      <c r="J6039" s="151"/>
      <c r="M6039" s="151"/>
      <c r="O6039" s="152"/>
    </row>
    <row r="6041" spans="2:15">
      <c r="B6041" s="148"/>
      <c r="C6041" s="149"/>
      <c r="D6041" s="150"/>
      <c r="E6041" s="150"/>
      <c r="F6041" s="149"/>
      <c r="G6041" s="150"/>
      <c r="I6041" s="155"/>
      <c r="J6041" s="151"/>
      <c r="M6041" s="151"/>
      <c r="O6041" s="152"/>
    </row>
    <row r="6043" spans="2:15">
      <c r="B6043" s="148"/>
      <c r="C6043" s="149"/>
      <c r="D6043" s="150"/>
      <c r="E6043" s="150"/>
      <c r="F6043" s="149"/>
      <c r="G6043" s="150"/>
      <c r="I6043" s="155"/>
      <c r="J6043" s="151"/>
      <c r="M6043" s="151"/>
      <c r="O6043" s="152"/>
    </row>
    <row r="6045" spans="2:15">
      <c r="B6045" s="148"/>
      <c r="C6045" s="149"/>
      <c r="D6045" s="150"/>
      <c r="E6045" s="150"/>
      <c r="F6045" s="149"/>
      <c r="G6045" s="150"/>
      <c r="I6045" s="155"/>
      <c r="J6045" s="151"/>
      <c r="M6045" s="151"/>
      <c r="O6045" s="152"/>
    </row>
    <row r="6047" spans="2:15">
      <c r="B6047" s="148"/>
      <c r="C6047" s="149"/>
      <c r="D6047" s="150"/>
      <c r="E6047" s="150"/>
      <c r="F6047" s="149"/>
      <c r="G6047" s="150"/>
      <c r="I6047" s="155"/>
      <c r="J6047" s="151"/>
      <c r="M6047" s="151"/>
      <c r="O6047" s="152"/>
    </row>
    <row r="6049" spans="2:15">
      <c r="B6049" s="148"/>
      <c r="C6049" s="149"/>
      <c r="D6049" s="150"/>
      <c r="E6049" s="150"/>
      <c r="F6049" s="149"/>
      <c r="G6049" s="150"/>
      <c r="I6049" s="155"/>
      <c r="J6049" s="151"/>
      <c r="M6049" s="151"/>
      <c r="O6049" s="152"/>
    </row>
    <row r="6051" spans="2:15">
      <c r="B6051" s="148"/>
      <c r="C6051" s="149"/>
      <c r="D6051" s="150"/>
      <c r="E6051" s="150"/>
      <c r="F6051" s="149"/>
      <c r="G6051" s="150"/>
      <c r="I6051" s="155"/>
      <c r="J6051" s="151"/>
      <c r="M6051" s="151"/>
      <c r="O6051" s="152"/>
    </row>
    <row r="6053" spans="2:15">
      <c r="B6053" s="148"/>
      <c r="C6053" s="149"/>
      <c r="D6053" s="150"/>
      <c r="E6053" s="150"/>
      <c r="F6053" s="149"/>
      <c r="G6053" s="150"/>
      <c r="I6053" s="155"/>
      <c r="J6053" s="151"/>
      <c r="M6053" s="151"/>
      <c r="O6053" s="152"/>
    </row>
    <row r="6055" spans="2:15">
      <c r="B6055" s="148"/>
      <c r="C6055" s="149"/>
      <c r="D6055" s="150"/>
      <c r="E6055" s="150"/>
      <c r="F6055" s="149"/>
      <c r="G6055" s="150"/>
      <c r="I6055" s="155"/>
      <c r="L6055" s="151"/>
      <c r="N6055" s="151"/>
      <c r="O6055" s="152"/>
    </row>
    <row r="6057" spans="2:15">
      <c r="B6057" s="148"/>
      <c r="C6057" s="149"/>
      <c r="D6057" s="150"/>
      <c r="E6057" s="150"/>
      <c r="F6057" s="149"/>
      <c r="G6057" s="150"/>
      <c r="I6057" s="155"/>
      <c r="J6057" s="151"/>
      <c r="M6057" s="151"/>
      <c r="O6057" s="152"/>
    </row>
    <row r="6059" spans="2:15">
      <c r="B6059" s="148"/>
      <c r="C6059" s="149"/>
      <c r="D6059" s="150"/>
      <c r="E6059" s="150"/>
      <c r="F6059" s="149"/>
      <c r="G6059" s="150"/>
      <c r="I6059" s="155"/>
      <c r="J6059" s="151"/>
      <c r="M6059" s="151"/>
      <c r="O6059" s="152"/>
    </row>
    <row r="6061" spans="2:15">
      <c r="B6061" s="148"/>
      <c r="C6061" s="149"/>
      <c r="D6061" s="150"/>
      <c r="E6061" s="150"/>
      <c r="F6061" s="149"/>
      <c r="G6061" s="150"/>
      <c r="I6061" s="155"/>
      <c r="J6061" s="151"/>
      <c r="M6061" s="151"/>
      <c r="O6061" s="152"/>
    </row>
    <row r="6063" spans="2:15">
      <c r="B6063" s="148"/>
      <c r="C6063" s="149"/>
      <c r="D6063" s="150"/>
      <c r="E6063" s="150"/>
      <c r="F6063" s="149"/>
      <c r="G6063" s="150"/>
      <c r="I6063" s="155"/>
      <c r="J6063" s="151"/>
      <c r="M6063" s="151"/>
      <c r="O6063" s="152"/>
    </row>
    <row r="6065" spans="2:15">
      <c r="B6065" s="148"/>
      <c r="C6065" s="149"/>
      <c r="D6065" s="150"/>
      <c r="E6065" s="150"/>
      <c r="F6065" s="149"/>
      <c r="G6065" s="150"/>
      <c r="I6065" s="155"/>
      <c r="J6065" s="151"/>
      <c r="M6065" s="151"/>
      <c r="O6065" s="152"/>
    </row>
    <row r="6067" spans="2:15">
      <c r="B6067" s="148"/>
      <c r="C6067" s="149"/>
      <c r="D6067" s="150"/>
      <c r="E6067" s="150"/>
      <c r="F6067" s="149"/>
      <c r="G6067" s="150"/>
      <c r="I6067" s="155"/>
      <c r="J6067" s="151"/>
      <c r="M6067" s="151"/>
      <c r="O6067" s="152"/>
    </row>
    <row r="6069" spans="2:15">
      <c r="B6069" s="148"/>
      <c r="C6069" s="149"/>
      <c r="D6069" s="150"/>
      <c r="E6069" s="150"/>
      <c r="F6069" s="149"/>
      <c r="G6069" s="150"/>
      <c r="I6069" s="155"/>
      <c r="J6069" s="151"/>
      <c r="M6069" s="151"/>
      <c r="O6069" s="152"/>
    </row>
    <row r="6071" spans="2:15">
      <c r="B6071" s="148"/>
      <c r="C6071" s="149"/>
      <c r="D6071" s="150"/>
      <c r="E6071" s="150"/>
      <c r="F6071" s="149"/>
      <c r="G6071" s="150"/>
      <c r="I6071" s="155"/>
      <c r="J6071" s="151"/>
      <c r="M6071" s="151"/>
      <c r="O6071" s="152"/>
    </row>
    <row r="6073" spans="2:15">
      <c r="B6073" s="148"/>
      <c r="C6073" s="149"/>
      <c r="D6073" s="150"/>
      <c r="E6073" s="150"/>
      <c r="F6073" s="149"/>
      <c r="G6073" s="150"/>
      <c r="I6073" s="155"/>
      <c r="J6073" s="151"/>
      <c r="M6073" s="151"/>
      <c r="O6073" s="152"/>
    </row>
    <row r="6075" spans="2:15">
      <c r="B6075" s="148"/>
      <c r="C6075" s="149"/>
      <c r="D6075" s="150"/>
      <c r="E6075" s="150"/>
      <c r="F6075" s="149"/>
      <c r="G6075" s="150"/>
      <c r="I6075" s="155"/>
      <c r="J6075" s="151"/>
      <c r="M6075" s="151"/>
      <c r="O6075" s="152"/>
    </row>
    <row r="6077" spans="2:15">
      <c r="B6077" s="148"/>
      <c r="C6077" s="149"/>
      <c r="D6077" s="150"/>
      <c r="E6077" s="150"/>
      <c r="F6077" s="149"/>
      <c r="G6077" s="150"/>
      <c r="I6077" s="155"/>
      <c r="J6077" s="151"/>
      <c r="M6077" s="151"/>
      <c r="O6077" s="152"/>
    </row>
    <row r="6079" spans="2:15">
      <c r="B6079" s="148"/>
      <c r="C6079" s="149"/>
      <c r="D6079" s="150"/>
      <c r="E6079" s="150"/>
      <c r="F6079" s="149"/>
      <c r="G6079" s="150"/>
      <c r="I6079" s="155"/>
      <c r="J6079" s="151"/>
      <c r="M6079" s="151"/>
      <c r="O6079" s="152"/>
    </row>
    <row r="6081" spans="2:15">
      <c r="B6081" s="148"/>
      <c r="C6081" s="149"/>
      <c r="D6081" s="150"/>
      <c r="E6081" s="150"/>
      <c r="F6081" s="149"/>
      <c r="G6081" s="150"/>
      <c r="I6081" s="155"/>
      <c r="J6081" s="151"/>
      <c r="M6081" s="151"/>
      <c r="O6081" s="152"/>
    </row>
    <row r="6083" spans="2:15">
      <c r="B6083" s="148"/>
      <c r="C6083" s="149"/>
      <c r="D6083" s="150"/>
      <c r="E6083" s="150"/>
      <c r="F6083" s="149"/>
      <c r="G6083" s="150"/>
      <c r="I6083" s="155"/>
      <c r="J6083" s="151"/>
      <c r="M6083" s="151"/>
      <c r="O6083" s="152"/>
    </row>
    <row r="6085" spans="2:15">
      <c r="B6085" s="148"/>
      <c r="C6085" s="149"/>
      <c r="D6085" s="150"/>
      <c r="E6085" s="150"/>
      <c r="F6085" s="149"/>
      <c r="G6085" s="150"/>
      <c r="I6085" s="155"/>
      <c r="J6085" s="151"/>
      <c r="M6085" s="151"/>
      <c r="O6085" s="152"/>
    </row>
    <row r="6087" spans="2:15">
      <c r="B6087" s="148"/>
      <c r="C6087" s="149"/>
      <c r="D6087" s="150"/>
      <c r="E6087" s="150"/>
      <c r="F6087" s="149"/>
      <c r="G6087" s="150"/>
      <c r="I6087" s="155"/>
      <c r="J6087" s="151"/>
      <c r="M6087" s="151"/>
      <c r="O6087" s="152"/>
    </row>
    <row r="6089" spans="2:15">
      <c r="B6089" s="148"/>
      <c r="C6089" s="149"/>
      <c r="D6089" s="150"/>
      <c r="E6089" s="150"/>
      <c r="F6089" s="149"/>
      <c r="G6089" s="150"/>
      <c r="I6089" s="155"/>
      <c r="J6089" s="151"/>
      <c r="M6089" s="151"/>
      <c r="O6089" s="152"/>
    </row>
    <row r="6091" spans="2:15">
      <c r="B6091" s="148"/>
      <c r="C6091" s="149"/>
      <c r="D6091" s="150"/>
      <c r="E6091" s="150"/>
      <c r="F6091" s="149"/>
      <c r="G6091" s="150"/>
      <c r="I6091" s="155"/>
      <c r="J6091" s="151"/>
      <c r="M6091" s="151"/>
      <c r="O6091" s="152"/>
    </row>
    <row r="6093" spans="2:15">
      <c r="B6093" s="148"/>
      <c r="C6093" s="149"/>
      <c r="D6093" s="150"/>
      <c r="E6093" s="150"/>
      <c r="F6093" s="149"/>
      <c r="G6093" s="150"/>
      <c r="I6093" s="155"/>
      <c r="J6093" s="151"/>
      <c r="M6093" s="151"/>
      <c r="O6093" s="152"/>
    </row>
    <row r="6095" spans="2:15">
      <c r="B6095" s="148"/>
      <c r="C6095" s="149"/>
      <c r="D6095" s="150"/>
      <c r="E6095" s="150"/>
      <c r="F6095" s="149"/>
      <c r="G6095" s="150"/>
      <c r="I6095" s="155"/>
      <c r="J6095" s="151"/>
      <c r="M6095" s="151"/>
      <c r="O6095" s="152"/>
    </row>
    <row r="6097" spans="2:15">
      <c r="B6097" s="148"/>
      <c r="C6097" s="149"/>
      <c r="D6097" s="150"/>
      <c r="E6097" s="150"/>
      <c r="F6097" s="149"/>
      <c r="G6097" s="150"/>
      <c r="I6097" s="155"/>
      <c r="J6097" s="151"/>
      <c r="M6097" s="151"/>
      <c r="O6097" s="152"/>
    </row>
    <row r="6099" spans="2:15">
      <c r="B6099" s="148"/>
      <c r="C6099" s="149"/>
      <c r="D6099" s="150"/>
      <c r="E6099" s="150"/>
      <c r="F6099" s="149"/>
      <c r="G6099" s="150"/>
      <c r="I6099" s="155"/>
      <c r="J6099" s="151"/>
      <c r="M6099" s="151"/>
      <c r="O6099" s="152"/>
    </row>
    <row r="6101" spans="2:15">
      <c r="B6101" s="148"/>
      <c r="C6101" s="149"/>
      <c r="D6101" s="150"/>
      <c r="E6101" s="150"/>
      <c r="F6101" s="149"/>
      <c r="G6101" s="150"/>
      <c r="I6101" s="155"/>
      <c r="L6101" s="151"/>
      <c r="N6101" s="151"/>
      <c r="O6101" s="152"/>
    </row>
    <row r="6103" spans="2:15">
      <c r="B6103" s="148"/>
      <c r="C6103" s="149"/>
      <c r="D6103" s="150"/>
      <c r="E6103" s="150"/>
      <c r="F6103" s="149"/>
      <c r="G6103" s="150"/>
      <c r="I6103" s="155"/>
      <c r="J6103" s="151"/>
      <c r="M6103" s="151"/>
      <c r="O6103" s="152"/>
    </row>
    <row r="6105" spans="2:15">
      <c r="B6105" s="148"/>
      <c r="C6105" s="149"/>
      <c r="D6105" s="150"/>
      <c r="E6105" s="150"/>
      <c r="F6105" s="149"/>
      <c r="G6105" s="150"/>
      <c r="I6105" s="155"/>
      <c r="J6105" s="151"/>
      <c r="M6105" s="151"/>
      <c r="O6105" s="152"/>
    </row>
    <row r="6107" spans="2:15">
      <c r="B6107" s="148"/>
      <c r="C6107" s="149"/>
      <c r="D6107" s="150"/>
      <c r="E6107" s="150"/>
      <c r="F6107" s="149"/>
      <c r="G6107" s="150"/>
      <c r="I6107" s="155"/>
      <c r="J6107" s="151"/>
      <c r="M6107" s="151"/>
      <c r="O6107" s="152"/>
    </row>
    <row r="6109" spans="2:15">
      <c r="B6109" s="148"/>
      <c r="C6109" s="149"/>
      <c r="D6109" s="150"/>
      <c r="E6109" s="150"/>
      <c r="F6109" s="149"/>
      <c r="G6109" s="150"/>
      <c r="I6109" s="155"/>
      <c r="J6109" s="151"/>
      <c r="M6109" s="151"/>
      <c r="O6109" s="152"/>
    </row>
    <row r="6111" spans="2:15">
      <c r="B6111" s="148"/>
      <c r="C6111" s="149"/>
      <c r="D6111" s="150"/>
      <c r="E6111" s="150"/>
      <c r="F6111" s="149"/>
      <c r="G6111" s="150"/>
      <c r="I6111" s="155"/>
      <c r="J6111" s="151"/>
      <c r="M6111" s="151"/>
      <c r="O6111" s="152"/>
    </row>
    <row r="6113" spans="2:15">
      <c r="B6113" s="148"/>
      <c r="C6113" s="149"/>
      <c r="D6113" s="150"/>
      <c r="E6113" s="150"/>
      <c r="F6113" s="149"/>
      <c r="G6113" s="150"/>
      <c r="I6113" s="155"/>
      <c r="J6113" s="151"/>
      <c r="M6113" s="151"/>
      <c r="O6113" s="152"/>
    </row>
    <row r="6115" spans="2:15">
      <c r="B6115" s="148"/>
      <c r="C6115" s="149"/>
      <c r="D6115" s="150"/>
      <c r="E6115" s="150"/>
      <c r="F6115" s="149"/>
      <c r="G6115" s="150"/>
      <c r="I6115" s="155"/>
      <c r="J6115" s="151"/>
      <c r="M6115" s="151"/>
      <c r="O6115" s="152"/>
    </row>
    <row r="6117" spans="2:15">
      <c r="B6117" s="148"/>
      <c r="C6117" s="149"/>
      <c r="D6117" s="150"/>
      <c r="E6117" s="150"/>
      <c r="F6117" s="149"/>
      <c r="G6117" s="150"/>
      <c r="I6117" s="155"/>
      <c r="J6117" s="151"/>
      <c r="M6117" s="151"/>
      <c r="O6117" s="152"/>
    </row>
    <row r="6119" spans="2:15">
      <c r="B6119" s="148"/>
      <c r="C6119" s="149"/>
      <c r="D6119" s="150"/>
      <c r="E6119" s="150"/>
      <c r="F6119" s="149"/>
      <c r="G6119" s="150"/>
      <c r="I6119" s="155"/>
      <c r="J6119" s="151"/>
      <c r="M6119" s="151"/>
      <c r="O6119" s="152"/>
    </row>
    <row r="6121" spans="2:15">
      <c r="B6121" s="148"/>
      <c r="C6121" s="149"/>
      <c r="D6121" s="150"/>
      <c r="E6121" s="150"/>
      <c r="F6121" s="149"/>
      <c r="G6121" s="150"/>
      <c r="I6121" s="155"/>
      <c r="J6121" s="151"/>
      <c r="M6121" s="151"/>
      <c r="O6121" s="152"/>
    </row>
    <row r="6123" spans="2:15">
      <c r="B6123" s="148"/>
      <c r="C6123" s="149"/>
      <c r="D6123" s="150"/>
      <c r="E6123" s="150"/>
      <c r="F6123" s="149"/>
      <c r="G6123" s="150"/>
      <c r="I6123" s="155"/>
      <c r="J6123" s="151"/>
      <c r="M6123" s="151"/>
      <c r="O6123" s="152"/>
    </row>
    <row r="6125" spans="2:15">
      <c r="B6125" s="148"/>
      <c r="C6125" s="149"/>
      <c r="D6125" s="150"/>
      <c r="E6125" s="150"/>
      <c r="F6125" s="149"/>
      <c r="G6125" s="150"/>
      <c r="I6125" s="155"/>
      <c r="J6125" s="151"/>
      <c r="M6125" s="151"/>
      <c r="O6125" s="152"/>
    </row>
    <row r="6127" spans="2:15">
      <c r="B6127" s="148"/>
      <c r="C6127" s="149"/>
      <c r="D6127" s="150"/>
      <c r="E6127" s="150"/>
      <c r="F6127" s="149"/>
      <c r="G6127" s="150"/>
      <c r="I6127" s="155"/>
      <c r="J6127" s="151"/>
      <c r="M6127" s="151"/>
      <c r="O6127" s="152"/>
    </row>
    <row r="6129" spans="2:15">
      <c r="B6129" s="148"/>
      <c r="C6129" s="149"/>
      <c r="D6129" s="150"/>
      <c r="E6129" s="150"/>
      <c r="F6129" s="149"/>
      <c r="G6129" s="150"/>
      <c r="I6129" s="155"/>
      <c r="J6129" s="151"/>
      <c r="M6129" s="151"/>
      <c r="O6129" s="152"/>
    </row>
    <row r="6131" spans="2:15">
      <c r="B6131" s="148"/>
      <c r="C6131" s="149"/>
      <c r="D6131" s="150"/>
      <c r="E6131" s="150"/>
      <c r="F6131" s="149"/>
      <c r="G6131" s="150"/>
      <c r="I6131" s="155"/>
      <c r="J6131" s="151"/>
      <c r="M6131" s="151"/>
      <c r="O6131" s="152"/>
    </row>
    <row r="6133" spans="2:15">
      <c r="B6133" s="148"/>
      <c r="C6133" s="149"/>
      <c r="D6133" s="150"/>
      <c r="E6133" s="150"/>
      <c r="F6133" s="149"/>
      <c r="G6133" s="150"/>
      <c r="I6133" s="155"/>
      <c r="J6133" s="151"/>
      <c r="M6133" s="151"/>
      <c r="O6133" s="152"/>
    </row>
    <row r="6135" spans="2:15">
      <c r="B6135" s="148"/>
      <c r="C6135" s="149"/>
      <c r="D6135" s="150"/>
      <c r="E6135" s="150"/>
      <c r="F6135" s="149"/>
      <c r="G6135" s="150"/>
      <c r="I6135" s="155"/>
      <c r="J6135" s="151"/>
      <c r="M6135" s="151"/>
      <c r="O6135" s="152"/>
    </row>
    <row r="6137" spans="2:15">
      <c r="B6137" s="148"/>
      <c r="C6137" s="149"/>
      <c r="D6137" s="150"/>
      <c r="E6137" s="150"/>
      <c r="F6137" s="149"/>
      <c r="G6137" s="150"/>
      <c r="I6137" s="155"/>
      <c r="J6137" s="151"/>
      <c r="M6137" s="151"/>
      <c r="O6137" s="152"/>
    </row>
    <row r="6139" spans="2:15">
      <c r="B6139" s="148"/>
      <c r="C6139" s="149"/>
      <c r="D6139" s="150"/>
      <c r="E6139" s="150"/>
      <c r="F6139" s="149"/>
      <c r="G6139" s="150"/>
      <c r="I6139" s="155"/>
      <c r="J6139" s="151"/>
      <c r="M6139" s="151"/>
      <c r="O6139" s="152"/>
    </row>
    <row r="6141" spans="2:15">
      <c r="B6141" s="148"/>
      <c r="C6141" s="149"/>
      <c r="D6141" s="150"/>
      <c r="E6141" s="150"/>
      <c r="F6141" s="149"/>
      <c r="G6141" s="150"/>
      <c r="I6141" s="155"/>
      <c r="J6141" s="151"/>
      <c r="M6141" s="151"/>
      <c r="O6141" s="152"/>
    </row>
    <row r="6143" spans="2:15">
      <c r="B6143" s="148"/>
      <c r="C6143" s="149"/>
      <c r="D6143" s="150"/>
      <c r="E6143" s="150"/>
      <c r="F6143" s="149"/>
      <c r="G6143" s="150"/>
      <c r="I6143" s="155"/>
      <c r="J6143" s="151"/>
      <c r="M6143" s="151"/>
      <c r="O6143" s="152"/>
    </row>
    <row r="6145" spans="2:15">
      <c r="B6145" s="148"/>
      <c r="C6145" s="149"/>
      <c r="D6145" s="150"/>
      <c r="E6145" s="150"/>
      <c r="F6145" s="149"/>
      <c r="G6145" s="150"/>
      <c r="I6145" s="155"/>
      <c r="J6145" s="151"/>
      <c r="M6145" s="151"/>
      <c r="O6145" s="152"/>
    </row>
    <row r="6147" spans="2:15">
      <c r="B6147" s="148"/>
      <c r="C6147" s="149"/>
      <c r="D6147" s="150"/>
      <c r="E6147" s="150"/>
      <c r="F6147" s="149"/>
      <c r="G6147" s="150"/>
      <c r="I6147" s="155"/>
      <c r="J6147" s="151"/>
      <c r="M6147" s="151"/>
      <c r="O6147" s="152"/>
    </row>
    <row r="6149" spans="2:15">
      <c r="B6149" s="148"/>
      <c r="C6149" s="149"/>
      <c r="D6149" s="150"/>
      <c r="E6149" s="150"/>
      <c r="F6149" s="149"/>
      <c r="G6149" s="150"/>
      <c r="I6149" s="155"/>
      <c r="J6149" s="151"/>
      <c r="M6149" s="151"/>
      <c r="O6149" s="152"/>
    </row>
    <row r="6151" spans="2:15">
      <c r="B6151" s="148"/>
      <c r="C6151" s="149"/>
      <c r="D6151" s="150"/>
      <c r="E6151" s="150"/>
      <c r="F6151" s="149"/>
      <c r="G6151" s="150"/>
      <c r="I6151" s="155"/>
      <c r="J6151" s="151"/>
      <c r="M6151" s="151"/>
      <c r="O6151" s="152"/>
    </row>
    <row r="6153" spans="2:15">
      <c r="B6153" s="148"/>
      <c r="C6153" s="149"/>
      <c r="D6153" s="150"/>
      <c r="E6153" s="150"/>
      <c r="F6153" s="149"/>
      <c r="G6153" s="150"/>
      <c r="I6153" s="155"/>
      <c r="J6153" s="151"/>
      <c r="M6153" s="151"/>
      <c r="O6153" s="152"/>
    </row>
    <row r="6155" spans="2:15">
      <c r="B6155" s="148"/>
      <c r="C6155" s="149"/>
      <c r="D6155" s="150"/>
      <c r="E6155" s="150"/>
      <c r="F6155" s="149"/>
      <c r="G6155" s="150"/>
      <c r="I6155" s="155"/>
      <c r="J6155" s="151"/>
      <c r="M6155" s="151"/>
      <c r="O6155" s="152"/>
    </row>
    <row r="6157" spans="2:15">
      <c r="B6157" s="148"/>
      <c r="C6157" s="149"/>
      <c r="D6157" s="150"/>
      <c r="E6157" s="150"/>
      <c r="F6157" s="149"/>
      <c r="G6157" s="150"/>
      <c r="I6157" s="155"/>
      <c r="J6157" s="151"/>
      <c r="M6157" s="151"/>
      <c r="O6157" s="152"/>
    </row>
    <row r="6159" spans="2:15">
      <c r="B6159" s="148"/>
      <c r="C6159" s="149"/>
      <c r="D6159" s="150"/>
      <c r="E6159" s="150"/>
      <c r="F6159" s="149"/>
      <c r="G6159" s="150"/>
      <c r="I6159" s="155"/>
      <c r="J6159" s="151"/>
      <c r="M6159" s="151"/>
      <c r="O6159" s="152"/>
    </row>
    <row r="6161" spans="2:15">
      <c r="B6161" s="148"/>
      <c r="C6161" s="149"/>
      <c r="D6161" s="150"/>
      <c r="E6161" s="150"/>
      <c r="F6161" s="149"/>
      <c r="G6161" s="150"/>
      <c r="I6161" s="155"/>
      <c r="J6161" s="151"/>
      <c r="M6161" s="151"/>
      <c r="O6161" s="152"/>
    </row>
    <row r="6163" spans="2:15">
      <c r="B6163" s="148"/>
      <c r="C6163" s="149"/>
      <c r="D6163" s="150"/>
      <c r="E6163" s="150"/>
      <c r="F6163" s="149"/>
      <c r="G6163" s="150"/>
      <c r="I6163" s="155"/>
      <c r="J6163" s="151"/>
      <c r="M6163" s="151"/>
      <c r="O6163" s="152"/>
    </row>
    <row r="6165" spans="2:15">
      <c r="B6165" s="148"/>
      <c r="C6165" s="149"/>
      <c r="D6165" s="150"/>
      <c r="E6165" s="150"/>
      <c r="F6165" s="149"/>
      <c r="G6165" s="150"/>
      <c r="I6165" s="155"/>
      <c r="J6165" s="151"/>
      <c r="M6165" s="151"/>
      <c r="O6165" s="152"/>
    </row>
    <row r="6167" spans="2:15">
      <c r="B6167" s="148"/>
      <c r="C6167" s="149"/>
      <c r="D6167" s="150"/>
      <c r="E6167" s="150"/>
      <c r="F6167" s="149"/>
      <c r="G6167" s="150"/>
      <c r="I6167" s="155"/>
      <c r="L6167" s="151"/>
      <c r="N6167" s="151"/>
      <c r="O6167" s="152"/>
    </row>
    <row r="6169" spans="2:15">
      <c r="B6169" s="148"/>
      <c r="C6169" s="149"/>
      <c r="D6169" s="150"/>
      <c r="E6169" s="150"/>
      <c r="F6169" s="149"/>
      <c r="G6169" s="150"/>
      <c r="I6169" s="155"/>
      <c r="J6169" s="151"/>
      <c r="M6169" s="151"/>
      <c r="O6169" s="152"/>
    </row>
    <row r="6171" spans="2:15">
      <c r="B6171" s="148"/>
      <c r="C6171" s="149"/>
      <c r="D6171" s="150"/>
      <c r="E6171" s="150"/>
      <c r="F6171" s="149"/>
      <c r="G6171" s="150"/>
      <c r="I6171" s="155"/>
      <c r="J6171" s="151"/>
      <c r="M6171" s="151"/>
      <c r="O6171" s="152"/>
    </row>
    <row r="6173" spans="2:15">
      <c r="B6173" s="148"/>
      <c r="C6173" s="149"/>
      <c r="D6173" s="150"/>
      <c r="E6173" s="150"/>
      <c r="F6173" s="149"/>
      <c r="G6173" s="150"/>
      <c r="I6173" s="155"/>
      <c r="J6173" s="151"/>
      <c r="M6173" s="151"/>
      <c r="O6173" s="152"/>
    </row>
    <row r="6175" spans="2:15">
      <c r="B6175" s="148"/>
      <c r="C6175" s="149"/>
      <c r="D6175" s="150"/>
      <c r="E6175" s="150"/>
      <c r="F6175" s="149"/>
      <c r="G6175" s="150"/>
      <c r="I6175" s="155"/>
      <c r="J6175" s="151"/>
      <c r="M6175" s="151"/>
      <c r="O6175" s="152"/>
    </row>
    <row r="6177" spans="2:15">
      <c r="B6177" s="148"/>
      <c r="C6177" s="149"/>
      <c r="D6177" s="150"/>
      <c r="E6177" s="150"/>
      <c r="F6177" s="149"/>
      <c r="G6177" s="150"/>
      <c r="I6177" s="155"/>
      <c r="J6177" s="151"/>
      <c r="M6177" s="151"/>
      <c r="O6177" s="152"/>
    </row>
    <row r="6179" spans="2:15">
      <c r="B6179" s="148"/>
      <c r="C6179" s="149"/>
      <c r="D6179" s="150"/>
      <c r="E6179" s="150"/>
      <c r="F6179" s="149"/>
      <c r="G6179" s="150"/>
      <c r="I6179" s="155"/>
      <c r="J6179" s="151"/>
      <c r="M6179" s="151"/>
      <c r="O6179" s="152"/>
    </row>
    <row r="6181" spans="2:15">
      <c r="B6181" s="148"/>
      <c r="C6181" s="149"/>
      <c r="D6181" s="150"/>
      <c r="E6181" s="150"/>
      <c r="F6181" s="149"/>
      <c r="G6181" s="150"/>
      <c r="I6181" s="155"/>
      <c r="J6181" s="151"/>
      <c r="M6181" s="151"/>
      <c r="O6181" s="152"/>
    </row>
    <row r="6183" spans="2:15">
      <c r="B6183" s="148"/>
      <c r="C6183" s="149"/>
      <c r="D6183" s="150"/>
      <c r="E6183" s="150"/>
      <c r="F6183" s="149"/>
      <c r="G6183" s="150"/>
      <c r="I6183" s="155"/>
      <c r="J6183" s="151"/>
      <c r="M6183" s="151"/>
      <c r="O6183" s="152"/>
    </row>
    <row r="6185" spans="2:15">
      <c r="B6185" s="148"/>
      <c r="C6185" s="149"/>
      <c r="D6185" s="150"/>
      <c r="E6185" s="150"/>
      <c r="F6185" s="149"/>
      <c r="G6185" s="150"/>
      <c r="I6185" s="155"/>
      <c r="J6185" s="151"/>
      <c r="M6185" s="151"/>
      <c r="O6185" s="152"/>
    </row>
    <row r="6187" spans="2:15">
      <c r="B6187" s="148"/>
      <c r="C6187" s="149"/>
      <c r="D6187" s="150"/>
      <c r="E6187" s="150"/>
      <c r="F6187" s="149"/>
      <c r="G6187" s="150"/>
      <c r="I6187" s="155"/>
      <c r="J6187" s="151"/>
      <c r="M6187" s="151"/>
      <c r="O6187" s="152"/>
    </row>
    <row r="6189" spans="2:15">
      <c r="B6189" s="148"/>
      <c r="C6189" s="149"/>
      <c r="D6189" s="150"/>
      <c r="E6189" s="150"/>
      <c r="F6189" s="149"/>
      <c r="G6189" s="150"/>
      <c r="I6189" s="155"/>
      <c r="J6189" s="151"/>
      <c r="M6189" s="151"/>
      <c r="O6189" s="152"/>
    </row>
    <row r="6191" spans="2:15">
      <c r="B6191" s="148"/>
      <c r="C6191" s="149"/>
      <c r="D6191" s="150"/>
      <c r="E6191" s="150"/>
      <c r="F6191" s="149"/>
      <c r="G6191" s="150"/>
      <c r="I6191" s="155"/>
      <c r="J6191" s="151"/>
      <c r="M6191" s="151"/>
      <c r="O6191" s="152"/>
    </row>
    <row r="6193" spans="2:15">
      <c r="B6193" s="148"/>
      <c r="C6193" s="149"/>
      <c r="D6193" s="150"/>
      <c r="E6193" s="150"/>
      <c r="F6193" s="149"/>
      <c r="G6193" s="150"/>
      <c r="I6193" s="155"/>
      <c r="L6193" s="151"/>
      <c r="N6193" s="151"/>
      <c r="O6193" s="152"/>
    </row>
    <row r="6195" spans="2:15">
      <c r="B6195" s="148"/>
      <c r="C6195" s="149"/>
      <c r="D6195" s="150"/>
      <c r="E6195" s="150"/>
      <c r="F6195" s="149"/>
      <c r="G6195" s="150"/>
      <c r="I6195" s="155"/>
      <c r="J6195" s="151"/>
      <c r="M6195" s="151"/>
      <c r="O6195" s="152"/>
    </row>
    <row r="6197" spans="2:15">
      <c r="B6197" s="148"/>
      <c r="C6197" s="149"/>
      <c r="D6197" s="150"/>
      <c r="E6197" s="150"/>
      <c r="F6197" s="149"/>
      <c r="G6197" s="150"/>
      <c r="I6197" s="155"/>
      <c r="L6197" s="151"/>
      <c r="N6197" s="151"/>
      <c r="O6197" s="152"/>
    </row>
    <row r="6199" spans="2:15">
      <c r="B6199" s="148"/>
      <c r="C6199" s="149"/>
      <c r="D6199" s="150"/>
      <c r="E6199" s="150"/>
      <c r="F6199" s="149"/>
      <c r="G6199" s="150"/>
      <c r="I6199" s="155"/>
      <c r="J6199" s="151"/>
      <c r="M6199" s="151"/>
      <c r="O6199" s="152"/>
    </row>
    <row r="6201" spans="2:15">
      <c r="B6201" s="148"/>
      <c r="C6201" s="149"/>
      <c r="D6201" s="150"/>
      <c r="E6201" s="150"/>
      <c r="F6201" s="149"/>
      <c r="G6201" s="150"/>
      <c r="J6201" s="151"/>
      <c r="M6201" s="151"/>
      <c r="O6201" s="152"/>
    </row>
    <row r="6203" spans="2:15">
      <c r="B6203" s="148"/>
      <c r="C6203" s="149"/>
      <c r="D6203" s="150"/>
      <c r="E6203" s="150"/>
      <c r="F6203" s="149"/>
      <c r="G6203" s="150"/>
      <c r="I6203" s="155"/>
      <c r="J6203" s="151"/>
      <c r="M6203" s="151"/>
      <c r="O6203" s="152"/>
    </row>
    <row r="6205" spans="2:15">
      <c r="B6205" s="148"/>
      <c r="C6205" s="149"/>
      <c r="D6205" s="150"/>
      <c r="E6205" s="150"/>
      <c r="F6205" s="149"/>
      <c r="G6205" s="150"/>
      <c r="I6205" s="155"/>
      <c r="J6205" s="151"/>
      <c r="M6205" s="151"/>
      <c r="O6205" s="152"/>
    </row>
    <row r="6207" spans="2:15">
      <c r="B6207" s="148"/>
      <c r="C6207" s="149"/>
      <c r="D6207" s="150"/>
      <c r="E6207" s="150"/>
      <c r="F6207" s="149"/>
      <c r="G6207" s="150"/>
      <c r="I6207" s="155"/>
      <c r="J6207" s="151"/>
      <c r="M6207" s="151"/>
      <c r="O6207" s="152"/>
    </row>
    <row r="6209" spans="2:15">
      <c r="B6209" s="148"/>
      <c r="C6209" s="149"/>
      <c r="D6209" s="150"/>
      <c r="E6209" s="150"/>
      <c r="F6209" s="149"/>
      <c r="G6209" s="150"/>
      <c r="I6209" s="155"/>
      <c r="J6209" s="151"/>
      <c r="M6209" s="151"/>
      <c r="O6209" s="152"/>
    </row>
    <row r="6211" spans="2:15">
      <c r="B6211" s="148"/>
      <c r="C6211" s="149"/>
      <c r="D6211" s="150"/>
      <c r="E6211" s="150"/>
      <c r="F6211" s="149"/>
      <c r="G6211" s="150"/>
      <c r="I6211" s="155"/>
      <c r="J6211" s="151"/>
      <c r="M6211" s="151"/>
      <c r="O6211" s="152"/>
    </row>
    <row r="6213" spans="2:15">
      <c r="B6213" s="148"/>
      <c r="C6213" s="149"/>
      <c r="D6213" s="150"/>
      <c r="E6213" s="150"/>
      <c r="F6213" s="149"/>
      <c r="G6213" s="150"/>
      <c r="I6213" s="155"/>
      <c r="J6213" s="151"/>
      <c r="M6213" s="151"/>
      <c r="O6213" s="152"/>
    </row>
    <row r="6215" spans="2:15">
      <c r="B6215" s="148"/>
      <c r="C6215" s="149"/>
      <c r="D6215" s="150"/>
      <c r="E6215" s="150"/>
      <c r="F6215" s="149"/>
      <c r="G6215" s="150"/>
      <c r="I6215" s="155"/>
      <c r="J6215" s="151"/>
      <c r="M6215" s="151"/>
      <c r="O6215" s="152"/>
    </row>
    <row r="6217" spans="2:15">
      <c r="B6217" s="148"/>
      <c r="C6217" s="149"/>
      <c r="D6217" s="150"/>
      <c r="E6217" s="150"/>
      <c r="F6217" s="149"/>
      <c r="G6217" s="150"/>
      <c r="I6217" s="155"/>
      <c r="J6217" s="151"/>
      <c r="M6217" s="151"/>
      <c r="O6217" s="152"/>
    </row>
    <row r="6219" spans="2:15">
      <c r="B6219" s="148"/>
      <c r="C6219" s="149"/>
      <c r="D6219" s="150"/>
      <c r="E6219" s="150"/>
      <c r="F6219" s="149"/>
      <c r="G6219" s="150"/>
      <c r="I6219" s="155"/>
      <c r="J6219" s="151"/>
      <c r="M6219" s="151"/>
      <c r="O6219" s="152"/>
    </row>
    <row r="6221" spans="2:15">
      <c r="B6221" s="148"/>
      <c r="C6221" s="149"/>
      <c r="D6221" s="150"/>
      <c r="E6221" s="150"/>
      <c r="F6221" s="149"/>
      <c r="G6221" s="150"/>
      <c r="I6221" s="155"/>
      <c r="J6221" s="151"/>
      <c r="M6221" s="151"/>
      <c r="O6221" s="152"/>
    </row>
    <row r="6223" spans="2:15">
      <c r="B6223" s="148"/>
      <c r="C6223" s="149"/>
      <c r="D6223" s="150"/>
      <c r="E6223" s="150"/>
      <c r="F6223" s="149"/>
      <c r="G6223" s="150"/>
      <c r="I6223" s="155"/>
      <c r="J6223" s="151"/>
      <c r="M6223" s="151"/>
      <c r="O6223" s="152"/>
    </row>
    <row r="6225" spans="2:15">
      <c r="B6225" s="148"/>
      <c r="C6225" s="149"/>
      <c r="D6225" s="150"/>
      <c r="E6225" s="150"/>
      <c r="F6225" s="149"/>
      <c r="G6225" s="150"/>
      <c r="I6225" s="155"/>
      <c r="J6225" s="151"/>
      <c r="M6225" s="151"/>
      <c r="O6225" s="152"/>
    </row>
    <row r="6227" spans="2:15">
      <c r="B6227" s="148"/>
      <c r="C6227" s="149"/>
      <c r="D6227" s="150"/>
      <c r="E6227" s="150"/>
      <c r="F6227" s="149"/>
      <c r="G6227" s="150"/>
      <c r="I6227" s="155"/>
      <c r="J6227" s="151"/>
      <c r="M6227" s="151"/>
      <c r="O6227" s="152"/>
    </row>
    <row r="6229" spans="2:15">
      <c r="B6229" s="148"/>
      <c r="C6229" s="149"/>
      <c r="D6229" s="150"/>
      <c r="E6229" s="150"/>
      <c r="F6229" s="149"/>
      <c r="G6229" s="150"/>
      <c r="I6229" s="155"/>
      <c r="L6229" s="151"/>
      <c r="N6229" s="151"/>
      <c r="O6229" s="152"/>
    </row>
    <row r="6231" spans="2:15">
      <c r="B6231" s="148"/>
      <c r="C6231" s="149"/>
      <c r="D6231" s="150"/>
      <c r="E6231" s="150"/>
      <c r="F6231" s="149"/>
      <c r="G6231" s="150"/>
      <c r="I6231" s="155"/>
      <c r="J6231" s="151"/>
      <c r="M6231" s="151"/>
      <c r="O6231" s="152"/>
    </row>
    <row r="6233" spans="2:15">
      <c r="B6233" s="148"/>
      <c r="C6233" s="149"/>
      <c r="D6233" s="150"/>
      <c r="E6233" s="150"/>
      <c r="F6233" s="149"/>
      <c r="G6233" s="150"/>
      <c r="I6233" s="155"/>
      <c r="J6233" s="151"/>
      <c r="M6233" s="151"/>
      <c r="O6233" s="152"/>
    </row>
    <row r="6235" spans="2:15">
      <c r="B6235" s="148"/>
      <c r="C6235" s="149"/>
      <c r="D6235" s="150"/>
      <c r="E6235" s="150"/>
      <c r="F6235" s="149"/>
      <c r="G6235" s="150"/>
      <c r="I6235" s="155"/>
      <c r="J6235" s="151"/>
      <c r="M6235" s="151"/>
      <c r="O6235" s="152"/>
    </row>
    <row r="6237" spans="2:15">
      <c r="B6237" s="148"/>
      <c r="C6237" s="149"/>
      <c r="D6237" s="150"/>
      <c r="E6237" s="150"/>
      <c r="F6237" s="149"/>
      <c r="G6237" s="150"/>
      <c r="I6237" s="155"/>
      <c r="L6237" s="151"/>
      <c r="N6237" s="151"/>
      <c r="O6237" s="152"/>
    </row>
    <row r="6239" spans="2:15">
      <c r="B6239" s="148"/>
      <c r="C6239" s="149"/>
      <c r="D6239" s="150"/>
      <c r="E6239" s="150"/>
      <c r="F6239" s="149"/>
      <c r="G6239" s="150"/>
      <c r="I6239" s="155"/>
      <c r="L6239" s="151"/>
      <c r="N6239" s="151"/>
      <c r="O6239" s="152"/>
    </row>
    <row r="6241" spans="2:15">
      <c r="B6241" s="148"/>
      <c r="C6241" s="149"/>
      <c r="D6241" s="150"/>
      <c r="E6241" s="150"/>
      <c r="F6241" s="149"/>
      <c r="G6241" s="150"/>
      <c r="I6241" s="155"/>
      <c r="J6241" s="151"/>
      <c r="M6241" s="151"/>
      <c r="O6241" s="152"/>
    </row>
    <row r="6243" spans="2:15">
      <c r="B6243" s="148"/>
      <c r="C6243" s="149"/>
      <c r="D6243" s="150"/>
      <c r="E6243" s="150"/>
      <c r="F6243" s="149"/>
      <c r="G6243" s="150"/>
      <c r="J6243" s="151"/>
      <c r="M6243" s="151"/>
      <c r="O6243" s="152"/>
    </row>
    <row r="6245" spans="2:15">
      <c r="B6245" s="148"/>
      <c r="C6245" s="149"/>
      <c r="D6245" s="150"/>
      <c r="E6245" s="150"/>
      <c r="F6245" s="149"/>
      <c r="G6245" s="150"/>
      <c r="I6245" s="155"/>
      <c r="J6245" s="151"/>
      <c r="M6245" s="151"/>
      <c r="O6245" s="152"/>
    </row>
    <row r="6247" spans="2:15">
      <c r="B6247" s="148"/>
      <c r="C6247" s="149"/>
      <c r="D6247" s="150"/>
      <c r="E6247" s="150"/>
      <c r="F6247" s="149"/>
      <c r="G6247" s="150"/>
      <c r="I6247" s="155"/>
      <c r="J6247" s="151"/>
      <c r="M6247" s="151"/>
      <c r="O6247" s="152"/>
    </row>
    <row r="6249" spans="2:15">
      <c r="B6249" s="148"/>
      <c r="C6249" s="149"/>
      <c r="D6249" s="150"/>
      <c r="E6249" s="150"/>
      <c r="F6249" s="149"/>
      <c r="G6249" s="150"/>
      <c r="I6249" s="155"/>
      <c r="J6249" s="151"/>
      <c r="M6249" s="151"/>
      <c r="O6249" s="152"/>
    </row>
    <row r="6251" spans="2:15">
      <c r="B6251" s="148"/>
      <c r="C6251" s="149"/>
      <c r="D6251" s="150"/>
      <c r="E6251" s="150"/>
      <c r="F6251" s="149"/>
      <c r="G6251" s="150"/>
      <c r="I6251" s="155"/>
      <c r="J6251" s="151"/>
      <c r="M6251" s="151"/>
      <c r="O6251" s="152"/>
    </row>
    <row r="6253" spans="2:15">
      <c r="B6253" s="148"/>
      <c r="C6253" s="149"/>
      <c r="D6253" s="150"/>
      <c r="E6253" s="150"/>
      <c r="F6253" s="149"/>
      <c r="G6253" s="150"/>
      <c r="I6253" s="155"/>
      <c r="J6253" s="151"/>
      <c r="M6253" s="151"/>
      <c r="O6253" s="152"/>
    </row>
    <row r="6255" spans="2:15">
      <c r="B6255" s="148"/>
      <c r="C6255" s="149"/>
      <c r="D6255" s="150"/>
      <c r="E6255" s="150"/>
      <c r="F6255" s="149"/>
      <c r="G6255" s="150"/>
      <c r="I6255" s="155"/>
      <c r="J6255" s="151"/>
      <c r="M6255" s="151"/>
      <c r="O6255" s="152"/>
    </row>
    <row r="6257" spans="2:15">
      <c r="B6257" s="148"/>
      <c r="C6257" s="149"/>
      <c r="D6257" s="150"/>
      <c r="E6257" s="150"/>
      <c r="F6257" s="149"/>
      <c r="G6257" s="150"/>
      <c r="I6257" s="155"/>
      <c r="J6257" s="151"/>
      <c r="M6257" s="151"/>
      <c r="O6257" s="152"/>
    </row>
    <row r="6259" spans="2:15">
      <c r="B6259" s="148"/>
      <c r="C6259" s="149"/>
      <c r="D6259" s="150"/>
      <c r="E6259" s="150"/>
      <c r="F6259" s="149"/>
      <c r="G6259" s="150"/>
      <c r="I6259" s="155"/>
      <c r="J6259" s="151"/>
      <c r="M6259" s="151"/>
      <c r="O6259" s="152"/>
    </row>
    <row r="6261" spans="2:15">
      <c r="B6261" s="148"/>
      <c r="C6261" s="149"/>
      <c r="D6261" s="150"/>
      <c r="E6261" s="150"/>
      <c r="F6261" s="149"/>
      <c r="G6261" s="150"/>
      <c r="I6261" s="155"/>
      <c r="J6261" s="151"/>
      <c r="M6261" s="151"/>
      <c r="O6261" s="152"/>
    </row>
    <row r="6263" spans="2:15">
      <c r="B6263" s="148"/>
      <c r="C6263" s="149"/>
      <c r="D6263" s="150"/>
      <c r="E6263" s="150"/>
      <c r="F6263" s="149"/>
      <c r="G6263" s="150"/>
      <c r="I6263" s="155"/>
      <c r="J6263" s="151"/>
      <c r="M6263" s="151"/>
      <c r="O6263" s="152"/>
    </row>
    <row r="6265" spans="2:15">
      <c r="B6265" s="148"/>
      <c r="C6265" s="149"/>
      <c r="D6265" s="150"/>
      <c r="E6265" s="150"/>
      <c r="F6265" s="149"/>
      <c r="G6265" s="150"/>
      <c r="I6265" s="155"/>
      <c r="J6265" s="151"/>
      <c r="M6265" s="151"/>
      <c r="O6265" s="152"/>
    </row>
    <row r="6267" spans="2:15">
      <c r="B6267" s="148"/>
      <c r="C6267" s="149"/>
      <c r="D6267" s="150"/>
      <c r="E6267" s="150"/>
      <c r="F6267" s="149"/>
      <c r="G6267" s="150"/>
      <c r="J6267" s="151"/>
      <c r="M6267" s="151"/>
      <c r="O6267" s="152"/>
    </row>
    <row r="6269" spans="2:15">
      <c r="B6269" s="148"/>
      <c r="C6269" s="149"/>
      <c r="D6269" s="150"/>
      <c r="E6269" s="150"/>
      <c r="F6269" s="149"/>
      <c r="G6269" s="150"/>
      <c r="I6269" s="155"/>
      <c r="J6269" s="151"/>
      <c r="M6269" s="151"/>
      <c r="O6269" s="152"/>
    </row>
    <row r="6271" spans="2:15">
      <c r="B6271" s="148"/>
      <c r="C6271" s="149"/>
      <c r="D6271" s="150"/>
      <c r="E6271" s="150"/>
      <c r="F6271" s="149"/>
      <c r="G6271" s="150"/>
      <c r="I6271" s="155"/>
      <c r="J6271" s="151"/>
      <c r="M6271" s="151"/>
      <c r="O6271" s="152"/>
    </row>
    <row r="6273" spans="2:15">
      <c r="B6273" s="148"/>
      <c r="C6273" s="149"/>
      <c r="D6273" s="150"/>
      <c r="E6273" s="150"/>
      <c r="F6273" s="149"/>
      <c r="G6273" s="150"/>
      <c r="I6273" s="155"/>
      <c r="J6273" s="151"/>
      <c r="M6273" s="151"/>
      <c r="O6273" s="152"/>
    </row>
    <row r="6275" spans="2:15">
      <c r="B6275" s="148"/>
      <c r="C6275" s="149"/>
      <c r="D6275" s="150"/>
      <c r="E6275" s="150"/>
      <c r="F6275" s="149"/>
      <c r="G6275" s="150"/>
      <c r="I6275" s="155"/>
      <c r="J6275" s="151"/>
      <c r="M6275" s="151"/>
      <c r="O6275" s="152"/>
    </row>
    <row r="6277" spans="2:15">
      <c r="B6277" s="148"/>
      <c r="C6277" s="149"/>
      <c r="D6277" s="150"/>
      <c r="E6277" s="150"/>
      <c r="F6277" s="149"/>
      <c r="G6277" s="150"/>
      <c r="I6277" s="155"/>
      <c r="J6277" s="151"/>
      <c r="M6277" s="151"/>
      <c r="O6277" s="152"/>
    </row>
    <row r="6279" spans="2:15">
      <c r="B6279" s="148"/>
      <c r="C6279" s="149"/>
      <c r="D6279" s="150"/>
      <c r="E6279" s="150"/>
      <c r="F6279" s="149"/>
      <c r="G6279" s="150"/>
      <c r="I6279" s="155"/>
      <c r="J6279" s="151"/>
      <c r="M6279" s="151"/>
      <c r="O6279" s="152"/>
    </row>
    <row r="6281" spans="2:15">
      <c r="B6281" s="148"/>
      <c r="C6281" s="149"/>
      <c r="D6281" s="150"/>
      <c r="E6281" s="150"/>
      <c r="F6281" s="149"/>
      <c r="G6281" s="150"/>
      <c r="I6281" s="155"/>
      <c r="J6281" s="151"/>
      <c r="M6281" s="151"/>
      <c r="O6281" s="152"/>
    </row>
    <row r="6283" spans="2:15">
      <c r="B6283" s="148"/>
      <c r="C6283" s="149"/>
      <c r="D6283" s="150"/>
      <c r="E6283" s="150"/>
      <c r="F6283" s="149"/>
      <c r="G6283" s="150"/>
      <c r="I6283" s="155"/>
      <c r="J6283" s="151"/>
      <c r="M6283" s="151"/>
      <c r="O6283" s="152"/>
    </row>
    <row r="6285" spans="2:15">
      <c r="B6285" s="148"/>
      <c r="C6285" s="149"/>
      <c r="D6285" s="150"/>
      <c r="E6285" s="150"/>
      <c r="F6285" s="149"/>
      <c r="G6285" s="150"/>
      <c r="I6285" s="155"/>
      <c r="J6285" s="151"/>
      <c r="M6285" s="151"/>
      <c r="O6285" s="152"/>
    </row>
    <row r="6287" spans="2:15">
      <c r="B6287" s="148"/>
      <c r="C6287" s="149"/>
      <c r="D6287" s="150"/>
      <c r="E6287" s="150"/>
      <c r="F6287" s="149"/>
      <c r="G6287" s="150"/>
      <c r="I6287" s="155"/>
      <c r="J6287" s="151"/>
      <c r="M6287" s="151"/>
      <c r="O6287" s="152"/>
    </row>
    <row r="6289" spans="2:15">
      <c r="B6289" s="148"/>
      <c r="C6289" s="149"/>
      <c r="D6289" s="150"/>
      <c r="E6289" s="150"/>
      <c r="F6289" s="149"/>
      <c r="G6289" s="150"/>
      <c r="I6289" s="155"/>
      <c r="J6289" s="151"/>
      <c r="M6289" s="151"/>
      <c r="O6289" s="152"/>
    </row>
    <row r="6291" spans="2:15">
      <c r="B6291" s="148"/>
      <c r="C6291" s="149"/>
      <c r="D6291" s="150"/>
      <c r="E6291" s="150"/>
      <c r="F6291" s="149"/>
      <c r="G6291" s="150"/>
      <c r="I6291" s="155"/>
      <c r="J6291" s="151"/>
      <c r="M6291" s="151"/>
      <c r="O6291" s="152"/>
    </row>
    <row r="6293" spans="2:15">
      <c r="B6293" s="148"/>
      <c r="C6293" s="149"/>
      <c r="D6293" s="150"/>
      <c r="E6293" s="150"/>
      <c r="F6293" s="149"/>
      <c r="G6293" s="150"/>
      <c r="I6293" s="155"/>
      <c r="J6293" s="151"/>
      <c r="M6293" s="151"/>
      <c r="O6293" s="152"/>
    </row>
    <row r="6295" spans="2:15">
      <c r="B6295" s="148"/>
      <c r="C6295" s="149"/>
      <c r="D6295" s="150"/>
      <c r="E6295" s="150"/>
      <c r="F6295" s="149"/>
      <c r="G6295" s="150"/>
      <c r="I6295" s="155"/>
      <c r="J6295" s="151"/>
      <c r="M6295" s="151"/>
      <c r="O6295" s="152"/>
    </row>
    <row r="6297" spans="2:15">
      <c r="B6297" s="148"/>
      <c r="C6297" s="149"/>
      <c r="D6297" s="150"/>
      <c r="E6297" s="150"/>
      <c r="F6297" s="149"/>
      <c r="G6297" s="150"/>
      <c r="I6297" s="155"/>
      <c r="J6297" s="151"/>
      <c r="M6297" s="151"/>
      <c r="O6297" s="152"/>
    </row>
    <row r="6299" spans="2:15">
      <c r="B6299" s="148"/>
      <c r="C6299" s="149"/>
      <c r="D6299" s="150"/>
      <c r="E6299" s="150"/>
      <c r="F6299" s="149"/>
      <c r="G6299" s="150"/>
      <c r="I6299" s="155"/>
      <c r="J6299" s="151"/>
      <c r="M6299" s="151"/>
      <c r="O6299" s="152"/>
    </row>
    <row r="6301" spans="2:15">
      <c r="B6301" s="148"/>
      <c r="C6301" s="149"/>
      <c r="D6301" s="150"/>
      <c r="E6301" s="150"/>
      <c r="F6301" s="149"/>
      <c r="G6301" s="150"/>
      <c r="I6301" s="155"/>
      <c r="J6301" s="151"/>
      <c r="M6301" s="151"/>
      <c r="O6301" s="152"/>
    </row>
    <row r="6303" spans="2:15">
      <c r="B6303" s="148"/>
      <c r="C6303" s="149"/>
      <c r="D6303" s="150"/>
      <c r="E6303" s="150"/>
      <c r="F6303" s="149"/>
      <c r="G6303" s="150"/>
      <c r="I6303" s="155"/>
      <c r="L6303" s="151"/>
      <c r="N6303" s="151"/>
      <c r="O6303" s="152"/>
    </row>
    <row r="6305" spans="2:15">
      <c r="B6305" s="148"/>
      <c r="C6305" s="149"/>
      <c r="D6305" s="150"/>
      <c r="E6305" s="150"/>
      <c r="F6305" s="149"/>
      <c r="G6305" s="150"/>
      <c r="I6305" s="155"/>
      <c r="J6305" s="151"/>
      <c r="M6305" s="151"/>
      <c r="O6305" s="152"/>
    </row>
    <row r="6307" spans="2:15">
      <c r="B6307" s="148"/>
      <c r="C6307" s="149"/>
      <c r="D6307" s="150"/>
      <c r="E6307" s="150"/>
      <c r="F6307" s="149"/>
      <c r="G6307" s="150"/>
      <c r="I6307" s="155"/>
      <c r="J6307" s="151"/>
      <c r="M6307" s="151"/>
      <c r="O6307" s="152"/>
    </row>
    <row r="6309" spans="2:15">
      <c r="B6309" s="148"/>
      <c r="C6309" s="149"/>
      <c r="D6309" s="150"/>
      <c r="E6309" s="150"/>
      <c r="F6309" s="149"/>
      <c r="G6309" s="150"/>
      <c r="I6309" s="155"/>
      <c r="J6309" s="151"/>
      <c r="M6309" s="151"/>
      <c r="O6309" s="152"/>
    </row>
    <row r="6311" spans="2:15">
      <c r="B6311" s="148"/>
      <c r="C6311" s="149"/>
      <c r="D6311" s="150"/>
      <c r="E6311" s="150"/>
      <c r="F6311" s="149"/>
      <c r="G6311" s="150"/>
      <c r="I6311" s="155"/>
      <c r="J6311" s="151"/>
      <c r="M6311" s="151"/>
      <c r="O6311" s="152"/>
    </row>
    <row r="6313" spans="2:15">
      <c r="B6313" s="148"/>
      <c r="C6313" s="149"/>
      <c r="D6313" s="150"/>
      <c r="E6313" s="150"/>
      <c r="F6313" s="149"/>
      <c r="G6313" s="150"/>
      <c r="I6313" s="155"/>
      <c r="J6313" s="151"/>
      <c r="M6313" s="151"/>
      <c r="O6313" s="152"/>
    </row>
    <row r="6315" spans="2:15">
      <c r="B6315" s="148"/>
      <c r="C6315" s="149"/>
      <c r="D6315" s="150"/>
      <c r="E6315" s="150"/>
      <c r="F6315" s="149"/>
      <c r="G6315" s="150"/>
      <c r="I6315" s="155"/>
      <c r="J6315" s="151"/>
      <c r="M6315" s="151"/>
      <c r="O6315" s="152"/>
    </row>
    <row r="6317" spans="2:15">
      <c r="B6317" s="148"/>
      <c r="C6317" s="149"/>
      <c r="D6317" s="150"/>
      <c r="E6317" s="150"/>
      <c r="F6317" s="149"/>
      <c r="G6317" s="150"/>
      <c r="I6317" s="155"/>
      <c r="J6317" s="151"/>
      <c r="M6317" s="151"/>
      <c r="O6317" s="152"/>
    </row>
    <row r="6319" spans="2:15">
      <c r="B6319" s="148"/>
      <c r="C6319" s="149"/>
      <c r="D6319" s="150"/>
      <c r="E6319" s="150"/>
      <c r="F6319" s="149"/>
      <c r="G6319" s="150"/>
      <c r="I6319" s="155"/>
      <c r="J6319" s="151"/>
      <c r="M6319" s="151"/>
      <c r="O6319" s="152"/>
    </row>
    <row r="6321" spans="2:15">
      <c r="B6321" s="148"/>
      <c r="C6321" s="149"/>
      <c r="D6321" s="150"/>
      <c r="E6321" s="150"/>
      <c r="F6321" s="149"/>
      <c r="G6321" s="150"/>
      <c r="I6321" s="155"/>
      <c r="L6321" s="151"/>
      <c r="N6321" s="151"/>
      <c r="O6321" s="152"/>
    </row>
    <row r="6323" spans="2:15">
      <c r="B6323" s="148"/>
      <c r="C6323" s="149"/>
      <c r="D6323" s="150"/>
      <c r="E6323" s="150"/>
      <c r="F6323" s="149"/>
      <c r="G6323" s="150"/>
      <c r="I6323" s="155"/>
      <c r="J6323" s="151"/>
      <c r="M6323" s="151"/>
      <c r="O6323" s="152"/>
    </row>
    <row r="6325" spans="2:15">
      <c r="B6325" s="148"/>
      <c r="C6325" s="149"/>
      <c r="D6325" s="150"/>
      <c r="E6325" s="150"/>
      <c r="F6325" s="149"/>
      <c r="G6325" s="150"/>
      <c r="I6325" s="155"/>
      <c r="J6325" s="151"/>
      <c r="M6325" s="151"/>
      <c r="O6325" s="152"/>
    </row>
    <row r="6327" spans="2:15">
      <c r="B6327" s="148"/>
      <c r="C6327" s="149"/>
      <c r="D6327" s="150"/>
      <c r="E6327" s="150"/>
      <c r="F6327" s="149"/>
      <c r="G6327" s="150"/>
      <c r="I6327" s="155"/>
      <c r="J6327" s="151"/>
      <c r="M6327" s="151"/>
      <c r="O6327" s="152"/>
    </row>
    <row r="6329" spans="2:15">
      <c r="B6329" s="148"/>
      <c r="C6329" s="149"/>
      <c r="D6329" s="150"/>
      <c r="E6329" s="150"/>
      <c r="F6329" s="149"/>
      <c r="G6329" s="150"/>
      <c r="J6329" s="151"/>
      <c r="M6329" s="151"/>
      <c r="O6329" s="152"/>
    </row>
    <row r="6331" spans="2:15">
      <c r="B6331" s="148"/>
      <c r="C6331" s="149"/>
      <c r="D6331" s="150"/>
      <c r="E6331" s="150"/>
      <c r="F6331" s="149"/>
      <c r="G6331" s="150"/>
      <c r="I6331" s="155"/>
      <c r="J6331" s="151"/>
      <c r="M6331" s="151"/>
      <c r="O6331" s="152"/>
    </row>
    <row r="6333" spans="2:15">
      <c r="B6333" s="148"/>
      <c r="C6333" s="149"/>
      <c r="D6333" s="150"/>
      <c r="E6333" s="150"/>
      <c r="F6333" s="149"/>
      <c r="G6333" s="150"/>
      <c r="I6333" s="155"/>
      <c r="J6333" s="151"/>
      <c r="M6333" s="151"/>
      <c r="O6333" s="152"/>
    </row>
    <row r="6335" spans="2:15">
      <c r="B6335" s="148"/>
      <c r="C6335" s="149"/>
      <c r="D6335" s="150"/>
      <c r="E6335" s="150"/>
      <c r="F6335" s="149"/>
      <c r="G6335" s="150"/>
      <c r="I6335" s="155"/>
      <c r="J6335" s="151"/>
      <c r="M6335" s="151"/>
      <c r="O6335" s="152"/>
    </row>
    <row r="6337" spans="2:15">
      <c r="B6337" s="148"/>
      <c r="C6337" s="149"/>
      <c r="D6337" s="150"/>
      <c r="E6337" s="150"/>
      <c r="F6337" s="149"/>
      <c r="G6337" s="150"/>
      <c r="I6337" s="155"/>
      <c r="J6337" s="151"/>
      <c r="M6337" s="151"/>
      <c r="O6337" s="152"/>
    </row>
    <row r="6339" spans="2:15">
      <c r="B6339" s="148"/>
      <c r="C6339" s="149"/>
      <c r="D6339" s="150"/>
      <c r="E6339" s="150"/>
      <c r="F6339" s="149"/>
      <c r="G6339" s="150"/>
      <c r="I6339" s="155"/>
      <c r="J6339" s="151"/>
      <c r="M6339" s="151"/>
      <c r="O6339" s="152"/>
    </row>
    <row r="6341" spans="2:15">
      <c r="B6341" s="148"/>
      <c r="C6341" s="149"/>
      <c r="D6341" s="150"/>
      <c r="E6341" s="150"/>
      <c r="F6341" s="149"/>
      <c r="G6341" s="150"/>
      <c r="I6341" s="155"/>
      <c r="L6341" s="151"/>
      <c r="N6341" s="151"/>
      <c r="O6341" s="152"/>
    </row>
    <row r="6343" spans="2:15">
      <c r="B6343" s="148"/>
      <c r="C6343" s="149"/>
      <c r="D6343" s="150"/>
      <c r="E6343" s="150"/>
      <c r="F6343" s="149"/>
      <c r="G6343" s="150"/>
      <c r="I6343" s="155"/>
      <c r="J6343" s="151"/>
      <c r="M6343" s="151"/>
      <c r="O6343" s="152"/>
    </row>
    <row r="6345" spans="2:15">
      <c r="B6345" s="148"/>
      <c r="C6345" s="149"/>
      <c r="D6345" s="150"/>
      <c r="E6345" s="150"/>
      <c r="F6345" s="149"/>
      <c r="G6345" s="150"/>
      <c r="I6345" s="155"/>
      <c r="J6345" s="151"/>
      <c r="M6345" s="151"/>
      <c r="O6345" s="152"/>
    </row>
    <row r="6347" spans="2:15">
      <c r="B6347" s="148"/>
      <c r="C6347" s="149"/>
      <c r="D6347" s="150"/>
      <c r="E6347" s="150"/>
      <c r="F6347" s="149"/>
      <c r="G6347" s="150"/>
      <c r="J6347" s="151"/>
      <c r="M6347" s="151"/>
      <c r="O6347" s="152"/>
    </row>
    <row r="6349" spans="2:15">
      <c r="B6349" s="148"/>
      <c r="C6349" s="149"/>
      <c r="D6349" s="150"/>
      <c r="E6349" s="150"/>
      <c r="F6349" s="149"/>
      <c r="G6349" s="150"/>
      <c r="I6349" s="155"/>
      <c r="J6349" s="151"/>
      <c r="M6349" s="151"/>
      <c r="O6349" s="152"/>
    </row>
    <row r="6351" spans="2:15">
      <c r="B6351" s="148"/>
      <c r="C6351" s="149"/>
      <c r="D6351" s="150"/>
      <c r="E6351" s="150"/>
      <c r="F6351" s="149"/>
      <c r="G6351" s="150"/>
      <c r="I6351" s="155"/>
      <c r="J6351" s="151"/>
      <c r="M6351" s="151"/>
      <c r="O6351" s="152"/>
    </row>
    <row r="6353" spans="2:15">
      <c r="B6353" s="148"/>
      <c r="C6353" s="149"/>
      <c r="D6353" s="150"/>
      <c r="E6353" s="150"/>
      <c r="F6353" s="149"/>
      <c r="G6353" s="150"/>
      <c r="I6353" s="155"/>
      <c r="J6353" s="151"/>
      <c r="M6353" s="151"/>
      <c r="O6353" s="152"/>
    </row>
    <row r="6355" spans="2:15">
      <c r="B6355" s="148"/>
      <c r="C6355" s="149"/>
      <c r="D6355" s="150"/>
      <c r="E6355" s="150"/>
      <c r="F6355" s="149"/>
      <c r="G6355" s="150"/>
      <c r="I6355" s="155"/>
      <c r="J6355" s="151"/>
      <c r="M6355" s="151"/>
      <c r="O6355" s="152"/>
    </row>
    <row r="6357" spans="2:15">
      <c r="B6357" s="148"/>
      <c r="C6357" s="149"/>
      <c r="D6357" s="150"/>
      <c r="E6357" s="150"/>
      <c r="F6357" s="149"/>
      <c r="G6357" s="150"/>
      <c r="I6357" s="155"/>
      <c r="J6357" s="151"/>
      <c r="M6357" s="151"/>
      <c r="O6357" s="152"/>
    </row>
    <row r="6359" spans="2:15">
      <c r="B6359" s="148"/>
      <c r="C6359" s="149"/>
      <c r="D6359" s="150"/>
      <c r="E6359" s="150"/>
      <c r="F6359" s="149"/>
      <c r="G6359" s="150"/>
      <c r="I6359" s="155"/>
      <c r="J6359" s="151"/>
      <c r="M6359" s="151"/>
      <c r="O6359" s="152"/>
    </row>
    <row r="6361" spans="2:15">
      <c r="B6361" s="148"/>
      <c r="C6361" s="149"/>
      <c r="D6361" s="150"/>
      <c r="E6361" s="150"/>
      <c r="F6361" s="149"/>
      <c r="G6361" s="150"/>
      <c r="I6361" s="155"/>
      <c r="J6361" s="151"/>
      <c r="M6361" s="151"/>
      <c r="O6361" s="152"/>
    </row>
    <row r="6363" spans="2:15">
      <c r="B6363" s="148"/>
      <c r="C6363" s="149"/>
      <c r="D6363" s="150"/>
      <c r="E6363" s="150"/>
      <c r="F6363" s="149"/>
      <c r="G6363" s="150"/>
      <c r="I6363" s="155"/>
      <c r="J6363" s="151"/>
      <c r="M6363" s="151"/>
      <c r="O6363" s="152"/>
    </row>
    <row r="6365" spans="2:15">
      <c r="B6365" s="148"/>
      <c r="C6365" s="149"/>
      <c r="D6365" s="150"/>
      <c r="E6365" s="150"/>
      <c r="F6365" s="149"/>
      <c r="G6365" s="150"/>
      <c r="I6365" s="155"/>
      <c r="J6365" s="151"/>
      <c r="M6365" s="151"/>
      <c r="O6365" s="152"/>
    </row>
    <row r="6367" spans="2:15">
      <c r="B6367" s="148"/>
      <c r="C6367" s="149"/>
      <c r="D6367" s="150"/>
      <c r="E6367" s="150"/>
      <c r="F6367" s="149"/>
      <c r="G6367" s="150"/>
      <c r="I6367" s="155"/>
      <c r="J6367" s="151"/>
      <c r="M6367" s="151"/>
      <c r="O6367" s="152"/>
    </row>
    <row r="6369" spans="2:15">
      <c r="B6369" s="148"/>
      <c r="C6369" s="149"/>
      <c r="D6369" s="150"/>
      <c r="E6369" s="150"/>
      <c r="F6369" s="149"/>
      <c r="G6369" s="150"/>
      <c r="I6369" s="155"/>
      <c r="L6369" s="151"/>
      <c r="N6369" s="151"/>
      <c r="O6369" s="152"/>
    </row>
    <row r="6371" spans="2:15">
      <c r="B6371" s="148"/>
      <c r="C6371" s="149"/>
      <c r="D6371" s="150"/>
      <c r="E6371" s="150"/>
      <c r="F6371" s="149"/>
      <c r="G6371" s="150"/>
      <c r="I6371" s="155"/>
      <c r="L6371" s="151"/>
      <c r="N6371" s="151"/>
      <c r="O6371" s="152"/>
    </row>
    <row r="6373" spans="2:15">
      <c r="B6373" s="148"/>
      <c r="C6373" s="149"/>
      <c r="D6373" s="150"/>
      <c r="E6373" s="150"/>
      <c r="F6373" s="149"/>
      <c r="G6373" s="150"/>
      <c r="I6373" s="155"/>
      <c r="J6373" s="151"/>
      <c r="M6373" s="151"/>
      <c r="O6373" s="152"/>
    </row>
    <row r="6375" spans="2:15">
      <c r="B6375" s="148"/>
      <c r="C6375" s="149"/>
      <c r="D6375" s="150"/>
      <c r="E6375" s="150"/>
      <c r="F6375" s="149"/>
      <c r="G6375" s="150"/>
      <c r="I6375" s="155"/>
      <c r="J6375" s="151"/>
      <c r="M6375" s="151"/>
      <c r="O6375" s="152"/>
    </row>
    <row r="6377" spans="2:15">
      <c r="B6377" s="148"/>
      <c r="C6377" s="149"/>
      <c r="D6377" s="150"/>
      <c r="E6377" s="150"/>
      <c r="F6377" s="149"/>
      <c r="G6377" s="150"/>
      <c r="I6377" s="155"/>
      <c r="J6377" s="151"/>
      <c r="M6377" s="151"/>
      <c r="O6377" s="152"/>
    </row>
    <row r="6379" spans="2:15">
      <c r="B6379" s="148"/>
      <c r="C6379" s="149"/>
      <c r="D6379" s="150"/>
      <c r="E6379" s="150"/>
      <c r="F6379" s="149"/>
      <c r="G6379" s="150"/>
      <c r="I6379" s="155"/>
      <c r="J6379" s="151"/>
      <c r="M6379" s="151"/>
      <c r="O6379" s="152"/>
    </row>
    <row r="6381" spans="2:15">
      <c r="B6381" s="148"/>
      <c r="C6381" s="149"/>
      <c r="D6381" s="150"/>
      <c r="E6381" s="150"/>
      <c r="F6381" s="149"/>
      <c r="G6381" s="150"/>
      <c r="I6381" s="155"/>
      <c r="L6381" s="151"/>
      <c r="N6381" s="151"/>
      <c r="O6381" s="152"/>
    </row>
    <row r="6383" spans="2:15">
      <c r="B6383" s="148"/>
      <c r="C6383" s="149"/>
      <c r="D6383" s="150"/>
      <c r="E6383" s="150"/>
      <c r="F6383" s="149"/>
      <c r="G6383" s="150"/>
      <c r="I6383" s="155"/>
      <c r="J6383" s="151"/>
      <c r="M6383" s="151"/>
      <c r="O6383" s="152"/>
    </row>
    <row r="6385" spans="2:15">
      <c r="B6385" s="148"/>
      <c r="C6385" s="149"/>
      <c r="D6385" s="150"/>
      <c r="E6385" s="150"/>
      <c r="F6385" s="149"/>
      <c r="G6385" s="150"/>
      <c r="I6385" s="155"/>
      <c r="J6385" s="151"/>
      <c r="M6385" s="151"/>
      <c r="O6385" s="152"/>
    </row>
    <row r="6387" spans="2:15">
      <c r="B6387" s="148"/>
      <c r="C6387" s="149"/>
      <c r="D6387" s="150"/>
      <c r="E6387" s="150"/>
      <c r="F6387" s="149"/>
      <c r="G6387" s="150"/>
      <c r="I6387" s="155"/>
      <c r="J6387" s="151"/>
      <c r="M6387" s="151"/>
      <c r="O6387" s="152"/>
    </row>
    <row r="6389" spans="2:15">
      <c r="B6389" s="148"/>
      <c r="C6389" s="149"/>
      <c r="D6389" s="150"/>
      <c r="E6389" s="150"/>
      <c r="F6389" s="149"/>
      <c r="G6389" s="150"/>
      <c r="I6389" s="155"/>
      <c r="J6389" s="151"/>
      <c r="M6389" s="151"/>
      <c r="O6389" s="152"/>
    </row>
    <row r="6391" spans="2:15">
      <c r="B6391" s="148"/>
      <c r="C6391" s="149"/>
      <c r="D6391" s="150"/>
      <c r="E6391" s="150"/>
      <c r="F6391" s="149"/>
      <c r="G6391" s="150"/>
      <c r="I6391" s="155"/>
      <c r="J6391" s="151"/>
      <c r="M6391" s="151"/>
      <c r="O6391" s="152"/>
    </row>
    <row r="6393" spans="2:15">
      <c r="B6393" s="148"/>
      <c r="C6393" s="149"/>
      <c r="D6393" s="150"/>
      <c r="E6393" s="150"/>
      <c r="F6393" s="149"/>
      <c r="G6393" s="150"/>
      <c r="I6393" s="155"/>
      <c r="J6393" s="151"/>
      <c r="M6393" s="151"/>
      <c r="O6393" s="152"/>
    </row>
    <row r="6395" spans="2:15">
      <c r="B6395" s="148"/>
      <c r="C6395" s="149"/>
      <c r="D6395" s="150"/>
      <c r="E6395" s="150"/>
      <c r="F6395" s="149"/>
      <c r="G6395" s="150"/>
      <c r="I6395" s="155"/>
      <c r="J6395" s="151"/>
      <c r="M6395" s="151"/>
      <c r="O6395" s="152"/>
    </row>
    <row r="6397" spans="2:15">
      <c r="B6397" s="148"/>
      <c r="C6397" s="149"/>
      <c r="D6397" s="150"/>
      <c r="E6397" s="150"/>
      <c r="F6397" s="149"/>
      <c r="G6397" s="150"/>
      <c r="I6397" s="155"/>
      <c r="J6397" s="151"/>
      <c r="M6397" s="151"/>
      <c r="O6397" s="152"/>
    </row>
    <row r="6399" spans="2:15">
      <c r="B6399" s="148"/>
      <c r="C6399" s="149"/>
      <c r="D6399" s="150"/>
      <c r="E6399" s="150"/>
      <c r="F6399" s="149"/>
      <c r="G6399" s="150"/>
      <c r="I6399" s="155"/>
      <c r="J6399" s="151"/>
      <c r="M6399" s="151"/>
      <c r="O6399" s="152"/>
    </row>
    <row r="6401" spans="2:15">
      <c r="B6401" s="148"/>
      <c r="C6401" s="149"/>
      <c r="D6401" s="150"/>
      <c r="E6401" s="150"/>
      <c r="F6401" s="149"/>
      <c r="G6401" s="150"/>
      <c r="I6401" s="155"/>
      <c r="L6401" s="151"/>
      <c r="N6401" s="151"/>
      <c r="O6401" s="152"/>
    </row>
    <row r="6403" spans="2:15">
      <c r="B6403" s="148"/>
      <c r="C6403" s="149"/>
      <c r="D6403" s="150"/>
      <c r="E6403" s="150"/>
      <c r="F6403" s="149"/>
      <c r="G6403" s="150"/>
      <c r="I6403" s="155"/>
      <c r="J6403" s="151"/>
      <c r="M6403" s="151"/>
      <c r="O6403" s="152"/>
    </row>
    <row r="6405" spans="2:15">
      <c r="B6405" s="148"/>
      <c r="C6405" s="149"/>
      <c r="D6405" s="150"/>
      <c r="E6405" s="150"/>
      <c r="F6405" s="149"/>
      <c r="G6405" s="150"/>
      <c r="I6405" s="155"/>
      <c r="J6405" s="151"/>
      <c r="M6405" s="151"/>
      <c r="O6405" s="152"/>
    </row>
    <row r="6407" spans="2:15">
      <c r="B6407" s="148"/>
      <c r="C6407" s="149"/>
      <c r="D6407" s="150"/>
      <c r="E6407" s="150"/>
      <c r="F6407" s="149"/>
      <c r="G6407" s="150"/>
      <c r="I6407" s="155"/>
      <c r="J6407" s="151"/>
      <c r="M6407" s="151"/>
      <c r="O6407" s="152"/>
    </row>
    <row r="6409" spans="2:15">
      <c r="B6409" s="148"/>
      <c r="C6409" s="149"/>
      <c r="D6409" s="150"/>
      <c r="E6409" s="150"/>
      <c r="F6409" s="149"/>
      <c r="J6409" s="151"/>
      <c r="M6409" s="151"/>
      <c r="O6409" s="152"/>
    </row>
    <row r="6411" spans="2:15">
      <c r="B6411" s="148"/>
      <c r="C6411" s="149"/>
      <c r="D6411" s="150"/>
      <c r="E6411" s="150"/>
      <c r="F6411" s="149"/>
      <c r="G6411" s="150"/>
      <c r="I6411" s="155"/>
      <c r="J6411" s="151"/>
      <c r="M6411" s="151"/>
      <c r="O6411" s="152"/>
    </row>
    <row r="6413" spans="2:15">
      <c r="B6413" s="148"/>
      <c r="C6413" s="149"/>
      <c r="D6413" s="150"/>
      <c r="E6413" s="150"/>
      <c r="F6413" s="149"/>
      <c r="G6413" s="150"/>
      <c r="I6413" s="155"/>
      <c r="J6413" s="151"/>
      <c r="M6413" s="151"/>
      <c r="O6413" s="152"/>
    </row>
    <row r="6415" spans="2:15">
      <c r="B6415" s="148"/>
      <c r="C6415" s="149"/>
      <c r="D6415" s="150"/>
      <c r="E6415" s="150"/>
      <c r="F6415" s="149"/>
      <c r="G6415" s="150"/>
      <c r="I6415" s="155"/>
      <c r="J6415" s="151"/>
      <c r="M6415" s="151"/>
      <c r="O6415" s="152"/>
    </row>
    <row r="6417" spans="2:15">
      <c r="B6417" s="148"/>
      <c r="C6417" s="149"/>
      <c r="D6417" s="150"/>
      <c r="E6417" s="150"/>
      <c r="F6417" s="149"/>
      <c r="G6417" s="150"/>
      <c r="I6417" s="155"/>
      <c r="J6417" s="151"/>
      <c r="M6417" s="151"/>
      <c r="O6417" s="152"/>
    </row>
    <row r="6419" spans="2:15">
      <c r="B6419" s="148"/>
      <c r="C6419" s="149"/>
      <c r="D6419" s="150"/>
      <c r="E6419" s="150"/>
      <c r="F6419" s="149"/>
      <c r="G6419" s="150"/>
      <c r="I6419" s="155"/>
      <c r="J6419" s="151"/>
      <c r="M6419" s="151"/>
      <c r="O6419" s="152"/>
    </row>
    <row r="6421" spans="2:15">
      <c r="B6421" s="148"/>
      <c r="C6421" s="149"/>
      <c r="D6421" s="150"/>
      <c r="E6421" s="150"/>
      <c r="F6421" s="149"/>
      <c r="G6421" s="150"/>
      <c r="I6421" s="155"/>
      <c r="J6421" s="151"/>
      <c r="M6421" s="151"/>
      <c r="O6421" s="152"/>
    </row>
    <row r="6423" spans="2:15">
      <c r="B6423" s="148"/>
      <c r="C6423" s="149"/>
      <c r="D6423" s="150"/>
      <c r="E6423" s="150"/>
      <c r="F6423" s="149"/>
      <c r="G6423" s="150"/>
      <c r="I6423" s="155"/>
      <c r="J6423" s="151"/>
      <c r="M6423" s="151"/>
      <c r="O6423" s="152"/>
    </row>
    <row r="6425" spans="2:15">
      <c r="B6425" s="148"/>
      <c r="C6425" s="149"/>
      <c r="D6425" s="150"/>
      <c r="E6425" s="150"/>
      <c r="F6425" s="149"/>
      <c r="G6425" s="150"/>
      <c r="I6425" s="155"/>
      <c r="J6425" s="151"/>
      <c r="M6425" s="151"/>
      <c r="O6425" s="152"/>
    </row>
    <row r="6427" spans="2:15">
      <c r="B6427" s="148"/>
      <c r="C6427" s="149"/>
      <c r="D6427" s="150"/>
      <c r="E6427" s="150"/>
      <c r="F6427" s="149"/>
      <c r="G6427" s="150"/>
      <c r="I6427" s="155"/>
      <c r="J6427" s="151"/>
      <c r="M6427" s="151"/>
      <c r="O6427" s="152"/>
    </row>
    <row r="6429" spans="2:15">
      <c r="B6429" s="148"/>
      <c r="C6429" s="149"/>
      <c r="D6429" s="150"/>
      <c r="E6429" s="150"/>
      <c r="F6429" s="149"/>
      <c r="G6429" s="150"/>
      <c r="I6429" s="155"/>
      <c r="J6429" s="151"/>
      <c r="M6429" s="151"/>
      <c r="O6429" s="152"/>
    </row>
    <row r="6431" spans="2:15">
      <c r="B6431" s="148"/>
      <c r="C6431" s="149"/>
      <c r="D6431" s="150"/>
      <c r="E6431" s="150"/>
      <c r="F6431" s="149"/>
      <c r="G6431" s="150"/>
      <c r="I6431" s="155"/>
      <c r="J6431" s="151"/>
      <c r="M6431" s="151"/>
      <c r="O6431" s="152"/>
    </row>
    <row r="6433" spans="2:15">
      <c r="B6433" s="148"/>
      <c r="C6433" s="149"/>
      <c r="D6433" s="150"/>
      <c r="E6433" s="150"/>
      <c r="F6433" s="149"/>
      <c r="G6433" s="150"/>
      <c r="I6433" s="155"/>
      <c r="J6433" s="151"/>
      <c r="M6433" s="151"/>
      <c r="O6433" s="152"/>
    </row>
    <row r="6435" spans="2:15">
      <c r="B6435" s="148"/>
      <c r="C6435" s="149"/>
      <c r="D6435" s="150"/>
      <c r="E6435" s="150"/>
      <c r="F6435" s="149"/>
      <c r="G6435" s="150"/>
      <c r="I6435" s="155"/>
      <c r="J6435" s="151"/>
      <c r="M6435" s="151"/>
      <c r="O6435" s="152"/>
    </row>
    <row r="6437" spans="2:15">
      <c r="B6437" s="148"/>
      <c r="C6437" s="149"/>
      <c r="D6437" s="150"/>
      <c r="E6437" s="150"/>
      <c r="F6437" s="149"/>
      <c r="G6437" s="150"/>
      <c r="I6437" s="155"/>
      <c r="J6437" s="151"/>
      <c r="M6437" s="151"/>
      <c r="O6437" s="152"/>
    </row>
    <row r="6439" spans="2:15">
      <c r="B6439" s="148"/>
      <c r="C6439" s="149"/>
      <c r="D6439" s="150"/>
      <c r="E6439" s="150"/>
      <c r="F6439" s="149"/>
      <c r="G6439" s="150"/>
      <c r="I6439" s="155"/>
      <c r="J6439" s="151"/>
      <c r="M6439" s="151"/>
      <c r="O6439" s="152"/>
    </row>
    <row r="6441" spans="2:15">
      <c r="B6441" s="148"/>
      <c r="C6441" s="149"/>
      <c r="D6441" s="150"/>
      <c r="E6441" s="150"/>
      <c r="F6441" s="149"/>
      <c r="G6441" s="150"/>
      <c r="I6441" s="155"/>
      <c r="J6441" s="151"/>
      <c r="M6441" s="151"/>
      <c r="O6441" s="152"/>
    </row>
    <row r="6443" spans="2:15">
      <c r="B6443" s="148"/>
      <c r="C6443" s="149"/>
      <c r="D6443" s="150"/>
      <c r="E6443" s="150"/>
      <c r="F6443" s="149"/>
      <c r="G6443" s="150"/>
      <c r="I6443" s="155"/>
      <c r="J6443" s="151"/>
      <c r="M6443" s="151"/>
      <c r="O6443" s="152"/>
    </row>
    <row r="6445" spans="2:15">
      <c r="B6445" s="148"/>
      <c r="C6445" s="149"/>
      <c r="D6445" s="150"/>
      <c r="E6445" s="150"/>
      <c r="F6445" s="149"/>
      <c r="G6445" s="150"/>
      <c r="I6445" s="155"/>
      <c r="J6445" s="151"/>
      <c r="M6445" s="151"/>
      <c r="O6445" s="152"/>
    </row>
    <row r="6447" spans="2:15">
      <c r="B6447" s="148"/>
      <c r="C6447" s="149"/>
      <c r="D6447" s="150"/>
      <c r="E6447" s="150"/>
      <c r="F6447" s="149"/>
      <c r="G6447" s="150"/>
      <c r="I6447" s="155"/>
      <c r="J6447" s="151"/>
      <c r="M6447" s="151"/>
      <c r="O6447" s="152"/>
    </row>
    <row r="6449" spans="2:15">
      <c r="B6449" s="148"/>
      <c r="C6449" s="149"/>
      <c r="D6449" s="150"/>
      <c r="E6449" s="150"/>
      <c r="F6449" s="149"/>
      <c r="G6449" s="150"/>
      <c r="I6449" s="155"/>
      <c r="J6449" s="151"/>
      <c r="M6449" s="151"/>
      <c r="O6449" s="152"/>
    </row>
    <row r="6451" spans="2:15">
      <c r="B6451" s="148"/>
      <c r="C6451" s="149"/>
      <c r="D6451" s="150"/>
      <c r="E6451" s="150"/>
      <c r="F6451" s="149"/>
      <c r="G6451" s="150"/>
      <c r="I6451" s="155"/>
      <c r="J6451" s="151"/>
      <c r="M6451" s="151"/>
      <c r="O6451" s="152"/>
    </row>
    <row r="6453" spans="2:15">
      <c r="B6453" s="148"/>
      <c r="C6453" s="149"/>
      <c r="D6453" s="150"/>
      <c r="E6453" s="150"/>
      <c r="F6453" s="149"/>
      <c r="G6453" s="150"/>
      <c r="I6453" s="155"/>
      <c r="J6453" s="151"/>
      <c r="M6453" s="151"/>
      <c r="O6453" s="152"/>
    </row>
    <row r="6455" spans="2:15">
      <c r="B6455" s="148"/>
      <c r="C6455" s="149"/>
      <c r="D6455" s="150"/>
      <c r="E6455" s="150"/>
      <c r="F6455" s="149"/>
      <c r="G6455" s="150"/>
      <c r="I6455" s="155"/>
      <c r="J6455" s="151"/>
      <c r="M6455" s="151"/>
      <c r="O6455" s="152"/>
    </row>
    <row r="6457" spans="2:15">
      <c r="B6457" s="148"/>
      <c r="C6457" s="149"/>
      <c r="D6457" s="150"/>
      <c r="E6457" s="150"/>
      <c r="F6457" s="149"/>
      <c r="G6457" s="150"/>
      <c r="I6457" s="155"/>
      <c r="J6457" s="151"/>
      <c r="M6457" s="151"/>
      <c r="O6457" s="152"/>
    </row>
    <row r="6459" spans="2:15">
      <c r="B6459" s="148"/>
      <c r="C6459" s="149"/>
      <c r="D6459" s="150"/>
      <c r="E6459" s="150"/>
      <c r="F6459" s="149"/>
      <c r="G6459" s="150"/>
      <c r="J6459" s="151"/>
      <c r="M6459" s="151"/>
      <c r="O6459" s="152"/>
    </row>
    <row r="6461" spans="2:15">
      <c r="B6461" s="148"/>
      <c r="C6461" s="149"/>
      <c r="D6461" s="150"/>
      <c r="E6461" s="150"/>
      <c r="F6461" s="149"/>
      <c r="G6461" s="150"/>
      <c r="I6461" s="155"/>
      <c r="J6461" s="151"/>
      <c r="M6461" s="151"/>
      <c r="O6461" s="152"/>
    </row>
    <row r="6463" spans="2:15">
      <c r="B6463" s="148"/>
      <c r="C6463" s="149"/>
      <c r="D6463" s="150"/>
      <c r="E6463" s="150"/>
      <c r="F6463" s="149"/>
      <c r="G6463" s="150"/>
      <c r="I6463" s="155"/>
      <c r="J6463" s="151"/>
      <c r="M6463" s="151"/>
      <c r="O6463" s="152"/>
    </row>
    <row r="6465" spans="2:15">
      <c r="B6465" s="148"/>
      <c r="C6465" s="149"/>
      <c r="D6465" s="150"/>
      <c r="E6465" s="150"/>
      <c r="F6465" s="149"/>
      <c r="G6465" s="150"/>
      <c r="I6465" s="155"/>
      <c r="J6465" s="151"/>
      <c r="M6465" s="151"/>
      <c r="O6465" s="152"/>
    </row>
    <row r="6467" spans="2:15">
      <c r="B6467" s="148"/>
      <c r="C6467" s="149"/>
      <c r="D6467" s="150"/>
      <c r="E6467" s="150"/>
      <c r="F6467" s="149"/>
      <c r="G6467" s="150"/>
      <c r="I6467" s="155"/>
      <c r="J6467" s="151"/>
      <c r="M6467" s="151"/>
      <c r="O6467" s="152"/>
    </row>
    <row r="6469" spans="2:15">
      <c r="B6469" s="148"/>
      <c r="C6469" s="149"/>
      <c r="D6469" s="150"/>
      <c r="E6469" s="150"/>
      <c r="F6469" s="149"/>
      <c r="G6469" s="150"/>
      <c r="I6469" s="155"/>
      <c r="J6469" s="151"/>
      <c r="M6469" s="151"/>
      <c r="O6469" s="152"/>
    </row>
    <row r="6471" spans="2:15">
      <c r="B6471" s="148"/>
      <c r="C6471" s="149"/>
      <c r="D6471" s="150"/>
      <c r="E6471" s="150"/>
      <c r="F6471" s="149"/>
      <c r="G6471" s="150"/>
      <c r="I6471" s="155"/>
      <c r="J6471" s="151"/>
      <c r="M6471" s="151"/>
      <c r="O6471" s="152"/>
    </row>
    <row r="6473" spans="2:15">
      <c r="B6473" s="148"/>
      <c r="C6473" s="149"/>
      <c r="D6473" s="150"/>
      <c r="E6473" s="150"/>
      <c r="F6473" s="149"/>
      <c r="G6473" s="150"/>
      <c r="I6473" s="155"/>
      <c r="J6473" s="151"/>
      <c r="M6473" s="151"/>
      <c r="O6473" s="152"/>
    </row>
    <row r="6475" spans="2:15">
      <c r="B6475" s="148"/>
      <c r="C6475" s="149"/>
      <c r="D6475" s="150"/>
      <c r="E6475" s="150"/>
      <c r="F6475" s="149"/>
      <c r="G6475" s="150"/>
      <c r="I6475" s="155"/>
      <c r="J6475" s="151"/>
      <c r="M6475" s="151"/>
      <c r="O6475" s="152"/>
    </row>
    <row r="6477" spans="2:15">
      <c r="B6477" s="148"/>
      <c r="C6477" s="149"/>
      <c r="D6477" s="150"/>
      <c r="E6477" s="150"/>
      <c r="F6477" s="149"/>
      <c r="G6477" s="150"/>
      <c r="I6477" s="155"/>
      <c r="J6477" s="151"/>
      <c r="M6477" s="151"/>
      <c r="O6477" s="152"/>
    </row>
    <row r="6479" spans="2:15">
      <c r="B6479" s="148"/>
      <c r="C6479" s="149"/>
      <c r="D6479" s="150"/>
      <c r="E6479" s="150"/>
      <c r="F6479" s="149"/>
      <c r="G6479" s="150"/>
      <c r="I6479" s="155"/>
      <c r="J6479" s="151"/>
      <c r="M6479" s="151"/>
      <c r="O6479" s="152"/>
    </row>
    <row r="6481" spans="2:15">
      <c r="B6481" s="148"/>
      <c r="C6481" s="149"/>
      <c r="D6481" s="150"/>
      <c r="E6481" s="150"/>
      <c r="F6481" s="149"/>
      <c r="G6481" s="150"/>
      <c r="I6481" s="155"/>
      <c r="J6481" s="151"/>
      <c r="M6481" s="151"/>
      <c r="O6481" s="152"/>
    </row>
    <row r="6483" spans="2:15">
      <c r="B6483" s="148"/>
      <c r="C6483" s="149"/>
      <c r="D6483" s="150"/>
      <c r="E6483" s="150"/>
      <c r="F6483" s="149"/>
      <c r="G6483" s="150"/>
      <c r="J6483" s="151"/>
      <c r="M6483" s="151"/>
      <c r="O6483" s="152"/>
    </row>
    <row r="6485" spans="2:15">
      <c r="B6485" s="148"/>
      <c r="C6485" s="149"/>
      <c r="D6485" s="150"/>
      <c r="E6485" s="150"/>
      <c r="F6485" s="149"/>
      <c r="G6485" s="150"/>
      <c r="I6485" s="155"/>
      <c r="J6485" s="151"/>
      <c r="M6485" s="151"/>
      <c r="O6485" s="152"/>
    </row>
    <row r="6487" spans="2:15">
      <c r="B6487" s="148"/>
      <c r="C6487" s="149"/>
      <c r="D6487" s="150"/>
      <c r="E6487" s="150"/>
      <c r="F6487" s="149"/>
      <c r="G6487" s="150"/>
      <c r="I6487" s="155"/>
      <c r="J6487" s="151"/>
      <c r="M6487" s="151"/>
      <c r="O6487" s="152"/>
    </row>
    <row r="6489" spans="2:15">
      <c r="B6489" s="148"/>
      <c r="C6489" s="149"/>
      <c r="D6489" s="150"/>
      <c r="E6489" s="150"/>
      <c r="F6489" s="149"/>
      <c r="G6489" s="150"/>
      <c r="I6489" s="155"/>
      <c r="J6489" s="151"/>
      <c r="M6489" s="151"/>
      <c r="O6489" s="152"/>
    </row>
    <row r="6491" spans="2:15">
      <c r="B6491" s="148"/>
      <c r="C6491" s="149"/>
      <c r="D6491" s="150"/>
      <c r="E6491" s="150"/>
      <c r="F6491" s="149"/>
      <c r="G6491" s="150"/>
      <c r="I6491" s="155"/>
      <c r="J6491" s="151"/>
      <c r="M6491" s="151"/>
      <c r="O6491" s="152"/>
    </row>
    <row r="6493" spans="2:15">
      <c r="B6493" s="148"/>
      <c r="C6493" s="149"/>
      <c r="D6493" s="150"/>
      <c r="E6493" s="150"/>
      <c r="F6493" s="149"/>
      <c r="G6493" s="150"/>
      <c r="I6493" s="155"/>
      <c r="L6493" s="151"/>
      <c r="N6493" s="151"/>
      <c r="O6493" s="152"/>
    </row>
    <row r="6495" spans="2:15">
      <c r="B6495" s="148"/>
      <c r="C6495" s="149"/>
      <c r="D6495" s="150"/>
      <c r="E6495" s="150"/>
      <c r="F6495" s="149"/>
      <c r="G6495" s="150"/>
      <c r="I6495" s="155"/>
      <c r="L6495" s="151"/>
      <c r="N6495" s="151"/>
      <c r="O6495" s="152"/>
    </row>
    <row r="6497" spans="2:15">
      <c r="B6497" s="148"/>
      <c r="C6497" s="149"/>
      <c r="D6497" s="150"/>
      <c r="E6497" s="150"/>
      <c r="F6497" s="149"/>
      <c r="G6497" s="150"/>
      <c r="I6497" s="155"/>
      <c r="J6497" s="151"/>
      <c r="M6497" s="151"/>
      <c r="O6497" s="152"/>
    </row>
    <row r="6499" spans="2:15">
      <c r="B6499" s="148"/>
      <c r="C6499" s="149"/>
      <c r="D6499" s="150"/>
      <c r="E6499" s="150"/>
      <c r="F6499" s="149"/>
      <c r="G6499" s="150"/>
      <c r="I6499" s="155"/>
      <c r="J6499" s="151"/>
      <c r="M6499" s="151"/>
      <c r="O6499" s="152"/>
    </row>
    <row r="6501" spans="2:15">
      <c r="B6501" s="148"/>
      <c r="C6501" s="149"/>
      <c r="D6501" s="150"/>
      <c r="E6501" s="150"/>
      <c r="F6501" s="149"/>
      <c r="G6501" s="150"/>
      <c r="I6501" s="155"/>
      <c r="J6501" s="151"/>
      <c r="M6501" s="151"/>
      <c r="O6501" s="152"/>
    </row>
    <row r="6503" spans="2:15">
      <c r="B6503" s="148"/>
      <c r="C6503" s="149"/>
      <c r="D6503" s="150"/>
      <c r="E6503" s="150"/>
      <c r="F6503" s="149"/>
      <c r="G6503" s="150"/>
      <c r="I6503" s="155"/>
      <c r="J6503" s="151"/>
      <c r="M6503" s="151"/>
      <c r="O6503" s="152"/>
    </row>
    <row r="6505" spans="2:15">
      <c r="B6505" s="148"/>
      <c r="C6505" s="149"/>
      <c r="D6505" s="150"/>
      <c r="E6505" s="150"/>
      <c r="F6505" s="149"/>
      <c r="G6505" s="150"/>
      <c r="J6505" s="151"/>
      <c r="M6505" s="151"/>
      <c r="O6505" s="152"/>
    </row>
    <row r="6507" spans="2:15">
      <c r="B6507" s="148"/>
      <c r="C6507" s="149"/>
      <c r="D6507" s="150"/>
      <c r="E6507" s="150"/>
      <c r="F6507" s="149"/>
      <c r="G6507" s="150"/>
      <c r="I6507" s="155"/>
      <c r="J6507" s="151"/>
      <c r="M6507" s="151"/>
      <c r="O6507" s="152"/>
    </row>
    <row r="6509" spans="2:15">
      <c r="B6509" s="148"/>
      <c r="C6509" s="149"/>
      <c r="D6509" s="150"/>
      <c r="E6509" s="150"/>
      <c r="F6509" s="149"/>
      <c r="G6509" s="150"/>
      <c r="I6509" s="155"/>
      <c r="J6509" s="151"/>
      <c r="M6509" s="151"/>
      <c r="O6509" s="152"/>
    </row>
    <row r="6511" spans="2:15">
      <c r="B6511" s="148"/>
      <c r="C6511" s="149"/>
      <c r="D6511" s="150"/>
      <c r="E6511" s="150"/>
      <c r="F6511" s="149"/>
      <c r="G6511" s="150"/>
      <c r="I6511" s="155"/>
      <c r="J6511" s="151"/>
      <c r="M6511" s="151"/>
      <c r="O6511" s="152"/>
    </row>
    <row r="6513" spans="2:15">
      <c r="B6513" s="148"/>
      <c r="C6513" s="149"/>
      <c r="D6513" s="150"/>
      <c r="E6513" s="150"/>
      <c r="F6513" s="149"/>
      <c r="G6513" s="150"/>
      <c r="I6513" s="155"/>
      <c r="L6513" s="151"/>
      <c r="N6513" s="151"/>
      <c r="O6513" s="152"/>
    </row>
    <row r="6515" spans="2:15">
      <c r="B6515" s="148"/>
      <c r="C6515" s="149"/>
      <c r="D6515" s="150"/>
      <c r="E6515" s="150"/>
      <c r="F6515" s="149"/>
      <c r="G6515" s="150"/>
      <c r="I6515" s="155"/>
      <c r="J6515" s="151"/>
      <c r="M6515" s="151"/>
      <c r="O6515" s="152"/>
    </row>
    <row r="6517" spans="2:15">
      <c r="B6517" s="148"/>
      <c r="C6517" s="149"/>
      <c r="D6517" s="150"/>
      <c r="E6517" s="150"/>
      <c r="F6517" s="149"/>
      <c r="G6517" s="150"/>
      <c r="I6517" s="155"/>
      <c r="J6517" s="151"/>
      <c r="M6517" s="151"/>
      <c r="O6517" s="152"/>
    </row>
    <row r="6519" spans="2:15">
      <c r="B6519" s="148"/>
      <c r="C6519" s="149"/>
      <c r="D6519" s="150"/>
      <c r="E6519" s="150"/>
      <c r="F6519" s="149"/>
      <c r="G6519" s="150"/>
      <c r="I6519" s="155"/>
      <c r="J6519" s="151"/>
      <c r="M6519" s="151"/>
      <c r="O6519" s="152"/>
    </row>
    <row r="6521" spans="2:15">
      <c r="B6521" s="148"/>
      <c r="C6521" s="149"/>
      <c r="D6521" s="150"/>
      <c r="E6521" s="150"/>
      <c r="F6521" s="149"/>
      <c r="G6521" s="150"/>
      <c r="I6521" s="155"/>
      <c r="J6521" s="151"/>
      <c r="M6521" s="151"/>
      <c r="O6521" s="152"/>
    </row>
    <row r="6523" spans="2:15">
      <c r="B6523" s="148"/>
      <c r="C6523" s="149"/>
      <c r="D6523" s="150"/>
      <c r="E6523" s="150"/>
      <c r="F6523" s="149"/>
      <c r="G6523" s="150"/>
      <c r="I6523" s="155"/>
      <c r="L6523" s="151"/>
      <c r="N6523" s="151"/>
      <c r="O6523" s="152"/>
    </row>
    <row r="6525" spans="2:15">
      <c r="B6525" s="148"/>
      <c r="C6525" s="149"/>
      <c r="D6525" s="150"/>
      <c r="E6525" s="150"/>
      <c r="F6525" s="149"/>
      <c r="G6525" s="150"/>
      <c r="I6525" s="155"/>
      <c r="J6525" s="151"/>
      <c r="M6525" s="151"/>
      <c r="O6525" s="152"/>
    </row>
    <row r="6527" spans="2:15">
      <c r="B6527" s="148"/>
      <c r="C6527" s="149"/>
      <c r="D6527" s="150"/>
      <c r="E6527" s="150"/>
      <c r="F6527" s="149"/>
      <c r="G6527" s="150"/>
      <c r="I6527" s="155"/>
      <c r="J6527" s="151"/>
      <c r="M6527" s="151"/>
      <c r="O6527" s="152"/>
    </row>
    <row r="6529" spans="2:15">
      <c r="B6529" s="148"/>
      <c r="C6529" s="149"/>
      <c r="D6529" s="150"/>
      <c r="E6529" s="150"/>
      <c r="F6529" s="149"/>
      <c r="G6529" s="150"/>
      <c r="I6529" s="155"/>
      <c r="L6529" s="151"/>
      <c r="N6529" s="151"/>
      <c r="O6529" s="152"/>
    </row>
    <row r="6531" spans="2:15">
      <c r="B6531" s="148"/>
      <c r="C6531" s="149"/>
      <c r="D6531" s="150"/>
      <c r="E6531" s="150"/>
      <c r="F6531" s="149"/>
      <c r="G6531" s="150"/>
      <c r="I6531" s="155"/>
      <c r="J6531" s="151"/>
      <c r="M6531" s="151"/>
      <c r="O6531" s="152"/>
    </row>
    <row r="6533" spans="2:15">
      <c r="B6533" s="148"/>
      <c r="C6533" s="149"/>
      <c r="D6533" s="150"/>
      <c r="E6533" s="150"/>
      <c r="F6533" s="149"/>
      <c r="G6533" s="150"/>
      <c r="I6533" s="155"/>
      <c r="J6533" s="151"/>
      <c r="M6533" s="151"/>
      <c r="O6533" s="152"/>
    </row>
    <row r="6535" spans="2:15">
      <c r="B6535" s="148"/>
      <c r="C6535" s="149"/>
      <c r="D6535" s="150"/>
      <c r="E6535" s="150"/>
      <c r="F6535" s="149"/>
      <c r="G6535" s="150"/>
      <c r="I6535" s="155"/>
      <c r="J6535" s="151"/>
      <c r="M6535" s="151"/>
      <c r="O6535" s="152"/>
    </row>
    <row r="6537" spans="2:15">
      <c r="B6537" s="148"/>
      <c r="C6537" s="149"/>
      <c r="D6537" s="150"/>
      <c r="E6537" s="150"/>
      <c r="F6537" s="149"/>
      <c r="G6537" s="150"/>
      <c r="I6537" s="155"/>
      <c r="J6537" s="151"/>
      <c r="M6537" s="151"/>
      <c r="O6537" s="152"/>
    </row>
    <row r="6539" spans="2:15">
      <c r="B6539" s="148"/>
      <c r="C6539" s="149"/>
      <c r="D6539" s="150"/>
      <c r="E6539" s="150"/>
      <c r="F6539" s="149"/>
      <c r="G6539" s="150"/>
      <c r="I6539" s="155"/>
      <c r="J6539" s="151"/>
      <c r="M6539" s="151"/>
      <c r="O6539" s="152"/>
    </row>
    <row r="6541" spans="2:15">
      <c r="B6541" s="148"/>
      <c r="C6541" s="149"/>
      <c r="D6541" s="150"/>
      <c r="E6541" s="150"/>
      <c r="F6541" s="149"/>
      <c r="G6541" s="150"/>
      <c r="I6541" s="155"/>
      <c r="J6541" s="151"/>
      <c r="M6541" s="151"/>
      <c r="O6541" s="152"/>
    </row>
    <row r="6543" spans="2:15">
      <c r="B6543" s="148"/>
      <c r="C6543" s="149"/>
      <c r="D6543" s="150"/>
      <c r="E6543" s="150"/>
      <c r="F6543" s="149"/>
      <c r="G6543" s="150"/>
      <c r="I6543" s="155"/>
      <c r="J6543" s="151"/>
      <c r="M6543" s="151"/>
      <c r="O6543" s="152"/>
    </row>
    <row r="6545" spans="2:15">
      <c r="B6545" s="148"/>
      <c r="C6545" s="149"/>
      <c r="D6545" s="150"/>
      <c r="E6545" s="150"/>
      <c r="F6545" s="149"/>
      <c r="G6545" s="150"/>
      <c r="I6545" s="155"/>
      <c r="J6545" s="151"/>
      <c r="M6545" s="151"/>
      <c r="O6545" s="152"/>
    </row>
    <row r="6547" spans="2:15">
      <c r="B6547" s="148"/>
      <c r="C6547" s="149"/>
      <c r="D6547" s="150"/>
      <c r="E6547" s="150"/>
      <c r="F6547" s="149"/>
      <c r="G6547" s="150"/>
      <c r="I6547" s="155"/>
      <c r="J6547" s="151"/>
      <c r="M6547" s="151"/>
      <c r="O6547" s="152"/>
    </row>
    <row r="6549" spans="2:15">
      <c r="B6549" s="148"/>
      <c r="C6549" s="149"/>
      <c r="D6549" s="150"/>
      <c r="E6549" s="150"/>
      <c r="F6549" s="149"/>
      <c r="G6549" s="150"/>
      <c r="J6549" s="151"/>
      <c r="M6549" s="151"/>
      <c r="O6549" s="152"/>
    </row>
    <row r="6551" spans="2:15">
      <c r="B6551" s="148"/>
      <c r="C6551" s="149"/>
      <c r="D6551" s="150"/>
      <c r="E6551" s="150"/>
      <c r="F6551" s="149"/>
      <c r="G6551" s="150"/>
      <c r="I6551" s="155"/>
      <c r="J6551" s="151"/>
      <c r="M6551" s="151"/>
      <c r="O6551" s="152"/>
    </row>
    <row r="6553" spans="2:15">
      <c r="B6553" s="148"/>
      <c r="C6553" s="149"/>
      <c r="D6553" s="150"/>
      <c r="E6553" s="150"/>
      <c r="F6553" s="149"/>
      <c r="G6553" s="150"/>
      <c r="I6553" s="155"/>
      <c r="J6553" s="151"/>
      <c r="M6553" s="151"/>
      <c r="O6553" s="152"/>
    </row>
    <row r="6555" spans="2:15">
      <c r="B6555" s="148"/>
      <c r="C6555" s="149"/>
      <c r="D6555" s="150"/>
      <c r="E6555" s="150"/>
      <c r="F6555" s="149"/>
      <c r="G6555" s="150"/>
      <c r="J6555" s="151"/>
      <c r="M6555" s="151"/>
      <c r="O6555" s="152"/>
    </row>
    <row r="6557" spans="2:15">
      <c r="B6557" s="148"/>
      <c r="C6557" s="149"/>
      <c r="D6557" s="150"/>
      <c r="E6557" s="150"/>
      <c r="F6557" s="149"/>
      <c r="G6557" s="150"/>
      <c r="I6557" s="155"/>
      <c r="J6557" s="151"/>
      <c r="M6557" s="151"/>
      <c r="O6557" s="152"/>
    </row>
    <row r="6559" spans="2:15">
      <c r="B6559" s="148"/>
      <c r="C6559" s="149"/>
      <c r="D6559" s="150"/>
      <c r="E6559" s="150"/>
      <c r="F6559" s="149"/>
      <c r="G6559" s="150"/>
      <c r="I6559" s="155"/>
      <c r="J6559" s="151"/>
      <c r="M6559" s="151"/>
      <c r="O6559" s="152"/>
    </row>
    <row r="6561" spans="2:15">
      <c r="B6561" s="148"/>
      <c r="C6561" s="149"/>
      <c r="D6561" s="150"/>
      <c r="E6561" s="150"/>
      <c r="F6561" s="149"/>
      <c r="G6561" s="150"/>
      <c r="I6561" s="155"/>
      <c r="J6561" s="151"/>
      <c r="M6561" s="151"/>
      <c r="O6561" s="152"/>
    </row>
    <row r="6563" spans="2:15">
      <c r="B6563" s="148"/>
      <c r="C6563" s="149"/>
      <c r="D6563" s="150"/>
      <c r="E6563" s="150"/>
      <c r="F6563" s="149"/>
      <c r="G6563" s="150"/>
      <c r="I6563" s="155"/>
      <c r="J6563" s="151"/>
      <c r="M6563" s="151"/>
      <c r="O6563" s="152"/>
    </row>
    <row r="6565" spans="2:15">
      <c r="B6565" s="148"/>
      <c r="C6565" s="149"/>
      <c r="D6565" s="150"/>
      <c r="E6565" s="150"/>
      <c r="F6565" s="149"/>
      <c r="G6565" s="150"/>
      <c r="I6565" s="155"/>
      <c r="J6565" s="151"/>
      <c r="M6565" s="151"/>
      <c r="O6565" s="152"/>
    </row>
    <row r="6567" spans="2:15">
      <c r="B6567" s="148"/>
      <c r="C6567" s="149"/>
      <c r="D6567" s="150"/>
      <c r="E6567" s="150"/>
      <c r="F6567" s="149"/>
      <c r="G6567" s="150"/>
      <c r="I6567" s="155"/>
      <c r="J6567" s="151"/>
      <c r="M6567" s="151"/>
      <c r="O6567" s="152"/>
    </row>
    <row r="6569" spans="2:15">
      <c r="B6569" s="148"/>
      <c r="C6569" s="149"/>
      <c r="D6569" s="150"/>
      <c r="E6569" s="150"/>
      <c r="F6569" s="149"/>
      <c r="G6569" s="150"/>
      <c r="I6569" s="155"/>
      <c r="J6569" s="151"/>
      <c r="M6569" s="151"/>
      <c r="O6569" s="152"/>
    </row>
    <row r="6571" spans="2:15">
      <c r="B6571" s="148"/>
      <c r="C6571" s="149"/>
      <c r="D6571" s="150"/>
      <c r="E6571" s="150"/>
      <c r="F6571" s="149"/>
      <c r="G6571" s="150"/>
      <c r="I6571" s="155"/>
      <c r="J6571" s="151"/>
      <c r="M6571" s="151"/>
      <c r="O6571" s="152"/>
    </row>
    <row r="6573" spans="2:15">
      <c r="B6573" s="148"/>
      <c r="C6573" s="149"/>
      <c r="D6573" s="150"/>
      <c r="E6573" s="150"/>
      <c r="F6573" s="149"/>
      <c r="G6573" s="150"/>
      <c r="I6573" s="155"/>
      <c r="J6573" s="151"/>
      <c r="M6573" s="151"/>
      <c r="O6573" s="152"/>
    </row>
    <row r="6575" spans="2:15">
      <c r="B6575" s="148"/>
      <c r="C6575" s="149"/>
      <c r="D6575" s="150"/>
      <c r="E6575" s="150"/>
      <c r="F6575" s="149"/>
      <c r="G6575" s="150"/>
      <c r="I6575" s="155"/>
      <c r="J6575" s="151"/>
      <c r="M6575" s="151"/>
      <c r="O6575" s="152"/>
    </row>
    <row r="6577" spans="2:15">
      <c r="B6577" s="148"/>
      <c r="C6577" s="149"/>
      <c r="D6577" s="150"/>
      <c r="E6577" s="150"/>
      <c r="F6577" s="149"/>
      <c r="G6577" s="150"/>
      <c r="I6577" s="155"/>
      <c r="J6577" s="151"/>
      <c r="M6577" s="151"/>
      <c r="O6577" s="152"/>
    </row>
    <row r="6579" spans="2:15">
      <c r="B6579" s="148"/>
      <c r="C6579" s="149"/>
      <c r="D6579" s="150"/>
      <c r="E6579" s="150"/>
      <c r="F6579" s="149"/>
      <c r="G6579" s="150"/>
      <c r="J6579" s="151"/>
      <c r="M6579" s="151"/>
      <c r="O6579" s="152"/>
    </row>
    <row r="6581" spans="2:15">
      <c r="B6581" s="148"/>
      <c r="C6581" s="149"/>
      <c r="D6581" s="150"/>
      <c r="E6581" s="150"/>
      <c r="F6581" s="149"/>
      <c r="G6581" s="150"/>
      <c r="I6581" s="155"/>
      <c r="J6581" s="151"/>
      <c r="M6581" s="151"/>
      <c r="O6581" s="152"/>
    </row>
    <row r="6583" spans="2:15">
      <c r="B6583" s="148"/>
      <c r="C6583" s="149"/>
      <c r="D6583" s="150"/>
      <c r="E6583" s="150"/>
      <c r="F6583" s="149"/>
      <c r="G6583" s="150"/>
      <c r="I6583" s="155"/>
      <c r="J6583" s="151"/>
      <c r="M6583" s="151"/>
      <c r="O6583" s="152"/>
    </row>
    <row r="6585" spans="2:15">
      <c r="B6585" s="148"/>
      <c r="C6585" s="149"/>
      <c r="D6585" s="150"/>
      <c r="E6585" s="150"/>
      <c r="F6585" s="149"/>
      <c r="G6585" s="150"/>
      <c r="I6585" s="155"/>
      <c r="J6585" s="151"/>
      <c r="M6585" s="151"/>
      <c r="O6585" s="152"/>
    </row>
    <row r="6587" spans="2:15">
      <c r="B6587" s="148"/>
      <c r="C6587" s="149"/>
      <c r="D6587" s="150"/>
      <c r="E6587" s="150"/>
      <c r="F6587" s="149"/>
      <c r="G6587" s="150"/>
      <c r="I6587" s="155"/>
      <c r="J6587" s="151"/>
      <c r="M6587" s="151"/>
      <c r="O6587" s="152"/>
    </row>
    <row r="6589" spans="2:15">
      <c r="B6589" s="148"/>
      <c r="C6589" s="149"/>
      <c r="D6589" s="150"/>
      <c r="E6589" s="150"/>
      <c r="F6589" s="149"/>
      <c r="G6589" s="150"/>
      <c r="I6589" s="155"/>
      <c r="J6589" s="151"/>
      <c r="M6589" s="151"/>
      <c r="O6589" s="152"/>
    </row>
    <row r="6591" spans="2:15">
      <c r="B6591" s="148"/>
      <c r="C6591" s="149"/>
      <c r="D6591" s="150"/>
      <c r="E6591" s="150"/>
      <c r="F6591" s="149"/>
      <c r="G6591" s="150"/>
      <c r="I6591" s="155"/>
      <c r="J6591" s="151"/>
      <c r="M6591" s="151"/>
      <c r="O6591" s="152"/>
    </row>
    <row r="6593" spans="2:15">
      <c r="B6593" s="148"/>
      <c r="C6593" s="149"/>
      <c r="D6593" s="150"/>
      <c r="E6593" s="150"/>
      <c r="F6593" s="149"/>
      <c r="G6593" s="150"/>
      <c r="I6593" s="155"/>
      <c r="J6593" s="151"/>
      <c r="M6593" s="151"/>
      <c r="O6593" s="152"/>
    </row>
    <row r="6595" spans="2:15">
      <c r="B6595" s="148"/>
      <c r="C6595" s="149"/>
      <c r="D6595" s="150"/>
      <c r="E6595" s="150"/>
      <c r="F6595" s="149"/>
      <c r="G6595" s="150"/>
      <c r="I6595" s="155"/>
      <c r="J6595" s="151"/>
      <c r="M6595" s="151"/>
      <c r="O6595" s="152"/>
    </row>
    <row r="6597" spans="2:15">
      <c r="B6597" s="148"/>
      <c r="C6597" s="149"/>
      <c r="D6597" s="150"/>
      <c r="E6597" s="150"/>
      <c r="F6597" s="149"/>
      <c r="G6597" s="150"/>
      <c r="I6597" s="155"/>
      <c r="J6597" s="151"/>
      <c r="M6597" s="151"/>
      <c r="O6597" s="152"/>
    </row>
    <row r="6599" spans="2:15">
      <c r="B6599" s="148"/>
      <c r="C6599" s="149"/>
      <c r="D6599" s="150"/>
      <c r="E6599" s="150"/>
      <c r="F6599" s="149"/>
      <c r="G6599" s="150"/>
      <c r="I6599" s="155"/>
      <c r="J6599" s="151"/>
      <c r="M6599" s="151"/>
      <c r="O6599" s="152"/>
    </row>
    <row r="6601" spans="2:15">
      <c r="B6601" s="148"/>
      <c r="C6601" s="149"/>
      <c r="D6601" s="150"/>
      <c r="E6601" s="150"/>
      <c r="F6601" s="149"/>
      <c r="G6601" s="150"/>
      <c r="I6601" s="155"/>
      <c r="J6601" s="151"/>
      <c r="M6601" s="151"/>
      <c r="O6601" s="152"/>
    </row>
    <row r="6603" spans="2:15">
      <c r="B6603" s="148"/>
      <c r="C6603" s="149"/>
      <c r="D6603" s="150"/>
      <c r="E6603" s="150"/>
      <c r="F6603" s="149"/>
      <c r="G6603" s="150"/>
      <c r="I6603" s="155"/>
      <c r="L6603" s="151"/>
      <c r="N6603" s="151"/>
      <c r="O6603" s="152"/>
    </row>
    <row r="6605" spans="2:15">
      <c r="B6605" s="148"/>
      <c r="C6605" s="149"/>
      <c r="D6605" s="150"/>
      <c r="E6605" s="150"/>
      <c r="F6605" s="149"/>
      <c r="G6605" s="150"/>
      <c r="J6605" s="151"/>
      <c r="M6605" s="151"/>
      <c r="O6605" s="152"/>
    </row>
    <row r="6607" spans="2:15">
      <c r="B6607" s="148"/>
      <c r="C6607" s="149"/>
      <c r="D6607" s="150"/>
      <c r="E6607" s="150"/>
      <c r="F6607" s="149"/>
      <c r="G6607" s="150"/>
      <c r="J6607" s="151"/>
      <c r="M6607" s="151"/>
      <c r="O6607" s="152"/>
    </row>
    <row r="6609" spans="2:15">
      <c r="B6609" s="148"/>
      <c r="C6609" s="149"/>
      <c r="D6609" s="150"/>
      <c r="E6609" s="150"/>
      <c r="F6609" s="149"/>
      <c r="G6609" s="150"/>
      <c r="I6609" s="155"/>
      <c r="J6609" s="151"/>
      <c r="M6609" s="151"/>
      <c r="O6609" s="152"/>
    </row>
    <row r="6611" spans="2:15">
      <c r="B6611" s="148"/>
      <c r="C6611" s="149"/>
      <c r="D6611" s="150"/>
      <c r="E6611" s="150"/>
      <c r="F6611" s="149"/>
      <c r="G6611" s="150"/>
      <c r="I6611" s="155"/>
      <c r="J6611" s="151"/>
      <c r="M6611" s="151"/>
      <c r="O6611" s="152"/>
    </row>
    <row r="6613" spans="2:15">
      <c r="B6613" s="148"/>
      <c r="C6613" s="149"/>
      <c r="D6613" s="150"/>
      <c r="E6613" s="150"/>
      <c r="F6613" s="149"/>
      <c r="G6613" s="150"/>
      <c r="I6613" s="155"/>
      <c r="J6613" s="151"/>
      <c r="M6613" s="151"/>
      <c r="O6613" s="152"/>
    </row>
    <row r="6615" spans="2:15">
      <c r="B6615" s="148"/>
      <c r="C6615" s="149"/>
      <c r="D6615" s="150"/>
      <c r="E6615" s="150"/>
      <c r="F6615" s="149"/>
      <c r="G6615" s="150"/>
      <c r="I6615" s="155"/>
      <c r="J6615" s="151"/>
      <c r="M6615" s="151"/>
      <c r="O6615" s="152"/>
    </row>
    <row r="6617" spans="2:15">
      <c r="B6617" s="148"/>
      <c r="C6617" s="149"/>
      <c r="D6617" s="150"/>
      <c r="E6617" s="150"/>
      <c r="F6617" s="149"/>
      <c r="G6617" s="150"/>
      <c r="I6617" s="155"/>
      <c r="J6617" s="151"/>
      <c r="M6617" s="151"/>
      <c r="O6617" s="152"/>
    </row>
    <row r="6619" spans="2:15">
      <c r="B6619" s="148"/>
      <c r="C6619" s="149"/>
      <c r="D6619" s="150"/>
      <c r="E6619" s="150"/>
      <c r="F6619" s="149"/>
      <c r="G6619" s="150"/>
      <c r="I6619" s="155"/>
      <c r="J6619" s="151"/>
      <c r="M6619" s="151"/>
      <c r="O6619" s="152"/>
    </row>
    <row r="6621" spans="2:15">
      <c r="B6621" s="148"/>
      <c r="C6621" s="149"/>
      <c r="D6621" s="150"/>
      <c r="E6621" s="150"/>
      <c r="F6621" s="149"/>
      <c r="G6621" s="150"/>
      <c r="I6621" s="155"/>
      <c r="J6621" s="151"/>
      <c r="M6621" s="151"/>
      <c r="O6621" s="152"/>
    </row>
    <row r="6623" spans="2:15">
      <c r="B6623" s="148"/>
      <c r="C6623" s="149"/>
      <c r="D6623" s="150"/>
      <c r="E6623" s="150"/>
      <c r="F6623" s="149"/>
      <c r="G6623" s="150"/>
      <c r="I6623" s="155"/>
      <c r="J6623" s="151"/>
      <c r="M6623" s="151"/>
      <c r="O6623" s="152"/>
    </row>
    <row r="6625" spans="2:15">
      <c r="B6625" s="148"/>
      <c r="C6625" s="149"/>
      <c r="D6625" s="150"/>
      <c r="E6625" s="150"/>
      <c r="F6625" s="149"/>
      <c r="G6625" s="150"/>
      <c r="I6625" s="155"/>
      <c r="J6625" s="151"/>
      <c r="M6625" s="151"/>
      <c r="O6625" s="152"/>
    </row>
    <row r="6627" spans="2:15">
      <c r="B6627" s="148"/>
      <c r="C6627" s="149"/>
      <c r="D6627" s="150"/>
      <c r="E6627" s="150"/>
      <c r="F6627" s="149"/>
      <c r="G6627" s="150"/>
      <c r="I6627" s="155"/>
      <c r="J6627" s="151"/>
      <c r="M6627" s="151"/>
      <c r="O6627" s="152"/>
    </row>
    <row r="6629" spans="2:15">
      <c r="B6629" s="148"/>
      <c r="C6629" s="149"/>
      <c r="D6629" s="150"/>
      <c r="E6629" s="150"/>
      <c r="F6629" s="149"/>
      <c r="G6629" s="150"/>
      <c r="I6629" s="155"/>
      <c r="J6629" s="151"/>
      <c r="M6629" s="151"/>
      <c r="O6629" s="152"/>
    </row>
    <row r="6631" spans="2:15">
      <c r="B6631" s="148"/>
      <c r="C6631" s="149"/>
      <c r="D6631" s="150"/>
      <c r="E6631" s="150"/>
      <c r="F6631" s="149"/>
      <c r="G6631" s="150"/>
      <c r="I6631" s="155"/>
      <c r="J6631" s="151"/>
      <c r="M6631" s="151"/>
      <c r="O6631" s="152"/>
    </row>
    <row r="6633" spans="2:15">
      <c r="B6633" s="148"/>
      <c r="C6633" s="149"/>
      <c r="D6633" s="150"/>
      <c r="E6633" s="150"/>
      <c r="F6633" s="149"/>
      <c r="G6633" s="150"/>
      <c r="I6633" s="155"/>
      <c r="J6633" s="151"/>
      <c r="M6633" s="151"/>
      <c r="O6633" s="152"/>
    </row>
    <row r="6635" spans="2:15">
      <c r="B6635" s="148"/>
      <c r="C6635" s="149"/>
      <c r="D6635" s="150"/>
      <c r="E6635" s="150"/>
      <c r="F6635" s="149"/>
      <c r="G6635" s="150"/>
      <c r="I6635" s="155"/>
      <c r="J6635" s="151"/>
      <c r="M6635" s="151"/>
      <c r="O6635" s="152"/>
    </row>
    <row r="6637" spans="2:15">
      <c r="B6637" s="148"/>
      <c r="C6637" s="149"/>
      <c r="D6637" s="150"/>
      <c r="E6637" s="150"/>
      <c r="F6637" s="149"/>
      <c r="G6637" s="150"/>
      <c r="I6637" s="155"/>
      <c r="J6637" s="151"/>
      <c r="M6637" s="151"/>
      <c r="O6637" s="152"/>
    </row>
    <row r="6639" spans="2:15">
      <c r="B6639" s="148"/>
      <c r="C6639" s="149"/>
      <c r="D6639" s="150"/>
      <c r="E6639" s="150"/>
      <c r="F6639" s="149"/>
      <c r="G6639" s="150"/>
      <c r="I6639" s="155"/>
      <c r="J6639" s="151"/>
      <c r="M6639" s="151"/>
      <c r="O6639" s="152"/>
    </row>
    <row r="6641" spans="2:15">
      <c r="B6641" s="148"/>
      <c r="C6641" s="149"/>
      <c r="D6641" s="150"/>
      <c r="E6641" s="150"/>
      <c r="F6641" s="149"/>
      <c r="G6641" s="150"/>
      <c r="I6641" s="155"/>
      <c r="J6641" s="151"/>
      <c r="M6641" s="151"/>
      <c r="O6641" s="152"/>
    </row>
    <row r="6643" spans="2:15">
      <c r="B6643" s="148"/>
      <c r="C6643" s="149"/>
      <c r="D6643" s="150"/>
      <c r="E6643" s="150"/>
      <c r="F6643" s="149"/>
      <c r="G6643" s="150"/>
      <c r="I6643" s="155"/>
      <c r="J6643" s="151"/>
      <c r="M6643" s="151"/>
      <c r="O6643" s="152"/>
    </row>
    <row r="6645" spans="2:15">
      <c r="B6645" s="148"/>
      <c r="C6645" s="149"/>
      <c r="D6645" s="150"/>
      <c r="E6645" s="150"/>
      <c r="F6645" s="149"/>
      <c r="G6645" s="150"/>
      <c r="I6645" s="155"/>
      <c r="J6645" s="151"/>
      <c r="M6645" s="151"/>
      <c r="O6645" s="152"/>
    </row>
    <row r="6647" spans="2:15">
      <c r="B6647" s="148"/>
      <c r="C6647" s="149"/>
      <c r="D6647" s="150"/>
      <c r="E6647" s="150"/>
      <c r="F6647" s="149"/>
      <c r="G6647" s="150"/>
      <c r="I6647" s="155"/>
      <c r="J6647" s="151"/>
      <c r="M6647" s="151"/>
      <c r="O6647" s="152"/>
    </row>
    <row r="6649" spans="2:15">
      <c r="B6649" s="148"/>
      <c r="C6649" s="149"/>
      <c r="D6649" s="150"/>
      <c r="E6649" s="150"/>
      <c r="F6649" s="149"/>
      <c r="G6649" s="150"/>
      <c r="I6649" s="155"/>
      <c r="J6649" s="151"/>
      <c r="M6649" s="151"/>
      <c r="O6649" s="152"/>
    </row>
    <row r="6651" spans="2:15">
      <c r="B6651" s="148"/>
      <c r="C6651" s="149"/>
      <c r="D6651" s="150"/>
      <c r="E6651" s="150"/>
      <c r="F6651" s="149"/>
      <c r="G6651" s="150"/>
      <c r="I6651" s="155"/>
      <c r="J6651" s="151"/>
      <c r="M6651" s="151"/>
      <c r="O6651" s="152"/>
    </row>
    <row r="6653" spans="2:15">
      <c r="B6653" s="148"/>
      <c r="C6653" s="149"/>
      <c r="D6653" s="150"/>
      <c r="E6653" s="150"/>
      <c r="F6653" s="149"/>
      <c r="G6653" s="150"/>
      <c r="I6653" s="155"/>
      <c r="J6653" s="151"/>
      <c r="M6653" s="151"/>
      <c r="O6653" s="152"/>
    </row>
    <row r="6655" spans="2:15">
      <c r="B6655" s="148"/>
      <c r="C6655" s="149"/>
      <c r="D6655" s="150"/>
      <c r="E6655" s="150"/>
      <c r="F6655" s="149"/>
      <c r="G6655" s="150"/>
      <c r="I6655" s="155"/>
      <c r="J6655" s="151"/>
      <c r="M6655" s="151"/>
      <c r="O6655" s="152"/>
    </row>
    <row r="6657" spans="2:15">
      <c r="B6657" s="148"/>
      <c r="C6657" s="149"/>
      <c r="D6657" s="150"/>
      <c r="E6657" s="150"/>
      <c r="F6657" s="149"/>
      <c r="G6657" s="150"/>
      <c r="I6657" s="155"/>
      <c r="J6657" s="151"/>
      <c r="M6657" s="151"/>
      <c r="O6657" s="152"/>
    </row>
    <row r="6659" spans="2:15">
      <c r="B6659" s="148"/>
      <c r="C6659" s="149"/>
      <c r="D6659" s="150"/>
      <c r="E6659" s="150"/>
      <c r="F6659" s="149"/>
      <c r="G6659" s="150"/>
      <c r="I6659" s="155"/>
      <c r="J6659" s="151"/>
      <c r="M6659" s="151"/>
      <c r="O6659" s="152"/>
    </row>
    <row r="6661" spans="2:15">
      <c r="B6661" s="148"/>
      <c r="C6661" s="149"/>
      <c r="D6661" s="150"/>
      <c r="E6661" s="150"/>
      <c r="F6661" s="149"/>
      <c r="G6661" s="150"/>
      <c r="J6661" s="151"/>
      <c r="M6661" s="151"/>
      <c r="O6661" s="152"/>
    </row>
    <row r="6663" spans="2:15">
      <c r="B6663" s="148"/>
      <c r="C6663" s="149"/>
      <c r="D6663" s="150"/>
      <c r="E6663" s="150"/>
      <c r="F6663" s="149"/>
      <c r="G6663" s="150"/>
      <c r="I6663" s="155"/>
      <c r="J6663" s="151"/>
      <c r="M6663" s="151"/>
      <c r="O6663" s="152"/>
    </row>
    <row r="6665" spans="2:15">
      <c r="B6665" s="148"/>
      <c r="C6665" s="149"/>
      <c r="D6665" s="150"/>
      <c r="E6665" s="150"/>
      <c r="F6665" s="149"/>
      <c r="G6665" s="150"/>
      <c r="I6665" s="155"/>
      <c r="J6665" s="151"/>
      <c r="M6665" s="151"/>
      <c r="O6665" s="152"/>
    </row>
    <row r="6667" spans="2:15">
      <c r="B6667" s="148"/>
      <c r="C6667" s="149"/>
      <c r="D6667" s="150"/>
      <c r="E6667" s="150"/>
      <c r="F6667" s="149"/>
      <c r="G6667" s="150"/>
      <c r="I6667" s="155"/>
      <c r="J6667" s="151"/>
      <c r="M6667" s="151"/>
      <c r="O6667" s="152"/>
    </row>
    <row r="6669" spans="2:15">
      <c r="B6669" s="148"/>
      <c r="C6669" s="149"/>
      <c r="D6669" s="150"/>
      <c r="E6669" s="150"/>
      <c r="F6669" s="149"/>
      <c r="G6669" s="150"/>
      <c r="I6669" s="155"/>
      <c r="J6669" s="151"/>
      <c r="M6669" s="151"/>
      <c r="O6669" s="152"/>
    </row>
    <row r="6671" spans="2:15">
      <c r="B6671" s="148"/>
      <c r="C6671" s="149"/>
      <c r="D6671" s="150"/>
      <c r="E6671" s="150"/>
      <c r="F6671" s="149"/>
      <c r="G6671" s="150"/>
      <c r="I6671" s="155"/>
      <c r="J6671" s="151"/>
      <c r="M6671" s="151"/>
      <c r="O6671" s="152"/>
    </row>
    <row r="6673" spans="2:15">
      <c r="B6673" s="148"/>
      <c r="C6673" s="149"/>
      <c r="D6673" s="150"/>
      <c r="E6673" s="150"/>
      <c r="F6673" s="149"/>
      <c r="G6673" s="150"/>
      <c r="I6673" s="155"/>
      <c r="J6673" s="151"/>
      <c r="M6673" s="151"/>
      <c r="O6673" s="152"/>
    </row>
    <row r="6675" spans="2:15">
      <c r="B6675" s="148"/>
      <c r="C6675" s="149"/>
      <c r="D6675" s="150"/>
      <c r="E6675" s="150"/>
      <c r="F6675" s="149"/>
      <c r="G6675" s="150"/>
      <c r="I6675" s="155"/>
      <c r="J6675" s="151"/>
      <c r="M6675" s="151"/>
      <c r="O6675" s="152"/>
    </row>
    <row r="6677" spans="2:15">
      <c r="B6677" s="148"/>
      <c r="C6677" s="149"/>
      <c r="D6677" s="150"/>
      <c r="E6677" s="150"/>
      <c r="F6677" s="149"/>
      <c r="G6677" s="150"/>
      <c r="I6677" s="155"/>
      <c r="J6677" s="151"/>
      <c r="M6677" s="151"/>
      <c r="O6677" s="152"/>
    </row>
    <row r="6679" spans="2:15">
      <c r="B6679" s="148"/>
      <c r="C6679" s="149"/>
      <c r="D6679" s="150"/>
      <c r="E6679" s="150"/>
      <c r="F6679" s="149"/>
      <c r="G6679" s="150"/>
      <c r="I6679" s="155"/>
      <c r="J6679" s="151"/>
      <c r="M6679" s="151"/>
      <c r="O6679" s="152"/>
    </row>
    <row r="6681" spans="2:15">
      <c r="B6681" s="148"/>
      <c r="C6681" s="149"/>
      <c r="D6681" s="150"/>
      <c r="E6681" s="150"/>
      <c r="F6681" s="149"/>
      <c r="G6681" s="150"/>
      <c r="I6681" s="155"/>
      <c r="J6681" s="151"/>
      <c r="M6681" s="151"/>
      <c r="O6681" s="152"/>
    </row>
    <row r="6683" spans="2:15">
      <c r="B6683" s="148"/>
      <c r="C6683" s="149"/>
      <c r="D6683" s="150"/>
      <c r="E6683" s="150"/>
      <c r="F6683" s="149"/>
      <c r="G6683" s="150"/>
      <c r="I6683" s="155"/>
      <c r="J6683" s="151"/>
      <c r="M6683" s="151"/>
      <c r="O6683" s="152"/>
    </row>
    <row r="6685" spans="2:15">
      <c r="B6685" s="148"/>
      <c r="C6685" s="149"/>
      <c r="D6685" s="150"/>
      <c r="E6685" s="150"/>
      <c r="F6685" s="149"/>
      <c r="G6685" s="150"/>
      <c r="I6685" s="155"/>
      <c r="J6685" s="151"/>
      <c r="M6685" s="151"/>
      <c r="O6685" s="152"/>
    </row>
    <row r="6687" spans="2:15">
      <c r="B6687" s="148"/>
      <c r="C6687" s="149"/>
      <c r="D6687" s="150"/>
      <c r="E6687" s="150"/>
      <c r="F6687" s="149"/>
      <c r="G6687" s="150"/>
      <c r="I6687" s="155"/>
      <c r="J6687" s="151"/>
      <c r="M6687" s="151"/>
      <c r="O6687" s="152"/>
    </row>
    <row r="6689" spans="2:15">
      <c r="B6689" s="148"/>
      <c r="C6689" s="149"/>
      <c r="D6689" s="150"/>
      <c r="E6689" s="150"/>
      <c r="F6689" s="149"/>
      <c r="G6689" s="150"/>
      <c r="I6689" s="155"/>
      <c r="J6689" s="151"/>
      <c r="M6689" s="151"/>
      <c r="O6689" s="152"/>
    </row>
    <row r="6691" spans="2:15">
      <c r="B6691" s="148"/>
      <c r="C6691" s="149"/>
      <c r="D6691" s="150"/>
      <c r="E6691" s="150"/>
      <c r="F6691" s="149"/>
      <c r="G6691" s="150"/>
      <c r="I6691" s="155"/>
      <c r="J6691" s="151"/>
      <c r="M6691" s="151"/>
      <c r="O6691" s="152"/>
    </row>
    <row r="6693" spans="2:15">
      <c r="B6693" s="148"/>
      <c r="C6693" s="149"/>
      <c r="D6693" s="150"/>
      <c r="E6693" s="150"/>
      <c r="F6693" s="149"/>
      <c r="G6693" s="150"/>
      <c r="I6693" s="155"/>
      <c r="J6693" s="151"/>
      <c r="M6693" s="151"/>
      <c r="O6693" s="152"/>
    </row>
    <row r="6695" spans="2:15">
      <c r="B6695" s="148"/>
      <c r="C6695" s="149"/>
      <c r="D6695" s="150"/>
      <c r="E6695" s="150"/>
      <c r="F6695" s="149"/>
      <c r="G6695" s="150"/>
      <c r="I6695" s="155"/>
      <c r="J6695" s="151"/>
      <c r="M6695" s="151"/>
      <c r="O6695" s="152"/>
    </row>
    <row r="6697" spans="2:15">
      <c r="B6697" s="148"/>
      <c r="C6697" s="149"/>
      <c r="D6697" s="150"/>
      <c r="E6697" s="150"/>
      <c r="F6697" s="149"/>
      <c r="G6697" s="150"/>
      <c r="I6697" s="155"/>
      <c r="L6697" s="151"/>
      <c r="N6697" s="151"/>
      <c r="O6697" s="152"/>
    </row>
    <row r="6699" spans="2:15">
      <c r="B6699" s="148"/>
      <c r="C6699" s="149"/>
      <c r="D6699" s="150"/>
      <c r="E6699" s="150"/>
      <c r="F6699" s="149"/>
      <c r="G6699" s="150"/>
      <c r="I6699" s="155"/>
      <c r="J6699" s="151"/>
      <c r="M6699" s="151"/>
      <c r="O6699" s="152"/>
    </row>
    <row r="6701" spans="2:15">
      <c r="B6701" s="148"/>
      <c r="C6701" s="149"/>
      <c r="D6701" s="150"/>
      <c r="E6701" s="150"/>
      <c r="F6701" s="149"/>
      <c r="G6701" s="150"/>
      <c r="I6701" s="155"/>
      <c r="J6701" s="151"/>
      <c r="M6701" s="151"/>
      <c r="O6701" s="152"/>
    </row>
    <row r="6703" spans="2:15">
      <c r="B6703" s="148"/>
      <c r="C6703" s="149"/>
      <c r="D6703" s="150"/>
      <c r="E6703" s="150"/>
      <c r="F6703" s="149"/>
      <c r="G6703" s="150"/>
      <c r="I6703" s="155"/>
      <c r="J6703" s="151"/>
      <c r="M6703" s="151"/>
      <c r="O6703" s="152"/>
    </row>
    <row r="6705" spans="2:15">
      <c r="B6705" s="148"/>
      <c r="C6705" s="149"/>
      <c r="D6705" s="150"/>
      <c r="E6705" s="150"/>
      <c r="F6705" s="149"/>
      <c r="G6705" s="150"/>
      <c r="I6705" s="155"/>
      <c r="J6705" s="151"/>
      <c r="M6705" s="151"/>
      <c r="O6705" s="152"/>
    </row>
    <row r="6707" spans="2:15">
      <c r="B6707" s="148"/>
      <c r="C6707" s="149"/>
      <c r="D6707" s="150"/>
      <c r="E6707" s="150"/>
      <c r="F6707" s="149"/>
      <c r="G6707" s="150"/>
      <c r="I6707" s="155"/>
      <c r="J6707" s="151"/>
      <c r="M6707" s="151"/>
      <c r="O6707" s="152"/>
    </row>
    <row r="6709" spans="2:15">
      <c r="B6709" s="148"/>
      <c r="C6709" s="149"/>
      <c r="D6709" s="150"/>
      <c r="E6709" s="150"/>
      <c r="F6709" s="149"/>
      <c r="G6709" s="150"/>
      <c r="I6709" s="155"/>
      <c r="J6709" s="151"/>
      <c r="M6709" s="151"/>
      <c r="O6709" s="152"/>
    </row>
    <row r="6711" spans="2:15">
      <c r="B6711" s="148"/>
      <c r="C6711" s="149"/>
      <c r="D6711" s="150"/>
      <c r="E6711" s="150"/>
      <c r="F6711" s="149"/>
      <c r="G6711" s="150"/>
      <c r="I6711" s="155"/>
      <c r="J6711" s="151"/>
      <c r="M6711" s="151"/>
      <c r="O6711" s="152"/>
    </row>
    <row r="6713" spans="2:15">
      <c r="B6713" s="148"/>
      <c r="C6713" s="149"/>
      <c r="D6713" s="150"/>
      <c r="E6713" s="150"/>
      <c r="F6713" s="149"/>
      <c r="G6713" s="150"/>
      <c r="I6713" s="155"/>
      <c r="J6713" s="151"/>
      <c r="M6713" s="151"/>
      <c r="O6713" s="152"/>
    </row>
    <row r="6715" spans="2:15">
      <c r="B6715" s="148"/>
      <c r="C6715" s="149"/>
      <c r="D6715" s="150"/>
      <c r="E6715" s="150"/>
      <c r="F6715" s="149"/>
      <c r="G6715" s="150"/>
      <c r="I6715" s="155"/>
      <c r="J6715" s="151"/>
      <c r="M6715" s="151"/>
      <c r="O6715" s="152"/>
    </row>
    <row r="6717" spans="2:15">
      <c r="B6717" s="148"/>
      <c r="C6717" s="149"/>
      <c r="D6717" s="150"/>
      <c r="E6717" s="150"/>
      <c r="F6717" s="149"/>
      <c r="G6717" s="150"/>
      <c r="I6717" s="155"/>
      <c r="J6717" s="151"/>
      <c r="M6717" s="151"/>
      <c r="O6717" s="152"/>
    </row>
    <row r="6719" spans="2:15">
      <c r="B6719" s="148"/>
      <c r="C6719" s="149"/>
      <c r="D6719" s="150"/>
      <c r="E6719" s="150"/>
      <c r="F6719" s="149"/>
      <c r="G6719" s="150"/>
      <c r="I6719" s="155"/>
      <c r="J6719" s="151"/>
      <c r="M6719" s="151"/>
      <c r="O6719" s="152"/>
    </row>
    <row r="6721" spans="1:15">
      <c r="B6721" s="148"/>
      <c r="C6721" s="149"/>
      <c r="D6721" s="150"/>
      <c r="E6721" s="150"/>
      <c r="F6721" s="149"/>
      <c r="G6721" s="150"/>
      <c r="I6721" s="155"/>
      <c r="J6721" s="151"/>
      <c r="M6721" s="151"/>
      <c r="O6721" s="152"/>
    </row>
    <row r="6723" spans="1:15">
      <c r="B6723" s="148"/>
      <c r="C6723" s="149"/>
      <c r="D6723" s="150"/>
      <c r="E6723" s="150"/>
      <c r="F6723" s="149"/>
      <c r="G6723" s="150"/>
      <c r="J6723" s="151"/>
      <c r="M6723" s="151"/>
      <c r="O6723" s="152"/>
    </row>
    <row r="6726" spans="1:15">
      <c r="I6726" s="154"/>
      <c r="J6726" s="151"/>
      <c r="L6726" s="151"/>
      <c r="M6726" s="151"/>
      <c r="N6726" s="151"/>
    </row>
    <row r="6728" spans="1:15">
      <c r="I6728" s="154"/>
      <c r="J6728" s="151"/>
      <c r="L6728" s="151"/>
      <c r="M6728" s="151"/>
      <c r="N6728" s="151"/>
    </row>
    <row r="6729" spans="1:15">
      <c r="I6729" s="154"/>
      <c r="J6729" s="151"/>
      <c r="M6729" s="151"/>
    </row>
    <row r="6733" spans="1:15">
      <c r="A6733" s="146"/>
      <c r="D6733" s="146"/>
      <c r="F6733" s="146"/>
    </row>
    <row r="6735" spans="1:15">
      <c r="F6735" s="147"/>
    </row>
    <row r="6736" spans="1:15">
      <c r="B6736" s="148"/>
      <c r="C6736" s="149"/>
      <c r="D6736" s="150"/>
      <c r="E6736" s="150"/>
      <c r="F6736" s="149"/>
      <c r="G6736" s="150"/>
      <c r="I6736" s="155"/>
      <c r="J6736" s="151"/>
      <c r="M6736" s="151"/>
      <c r="O6736" s="152"/>
    </row>
    <row r="6738" spans="1:15">
      <c r="B6738" s="148"/>
      <c r="C6738" s="149"/>
      <c r="D6738" s="150"/>
      <c r="E6738" s="150"/>
      <c r="F6738" s="149"/>
      <c r="G6738" s="150"/>
      <c r="I6738" s="155"/>
      <c r="J6738" s="151"/>
      <c r="M6738" s="151"/>
      <c r="O6738" s="152"/>
    </row>
    <row r="6740" spans="1:15">
      <c r="B6740" s="148"/>
      <c r="C6740" s="149"/>
      <c r="D6740" s="150"/>
      <c r="E6740" s="150"/>
      <c r="F6740" s="149"/>
      <c r="G6740" s="150"/>
      <c r="I6740" s="155"/>
      <c r="J6740" s="151"/>
      <c r="M6740" s="151"/>
      <c r="O6740" s="152"/>
    </row>
    <row r="6742" spans="1:15">
      <c r="B6742" s="148"/>
      <c r="C6742" s="149"/>
      <c r="D6742" s="150"/>
      <c r="E6742" s="150"/>
      <c r="F6742" s="149"/>
      <c r="G6742" s="150"/>
      <c r="I6742" s="155"/>
      <c r="J6742" s="151"/>
      <c r="M6742" s="151"/>
      <c r="O6742" s="152"/>
    </row>
    <row r="6745" spans="1:15">
      <c r="I6745" s="154"/>
      <c r="J6745" s="151"/>
      <c r="M6745" s="151"/>
    </row>
    <row r="6747" spans="1:15">
      <c r="I6747" s="154"/>
      <c r="J6747" s="151"/>
      <c r="L6747" s="151"/>
      <c r="M6747" s="151"/>
    </row>
    <row r="6748" spans="1:15">
      <c r="I6748" s="154"/>
      <c r="J6748" s="151"/>
      <c r="M6748" s="151"/>
    </row>
    <row r="6752" spans="1:15">
      <c r="A6752" s="146"/>
      <c r="D6752" s="146"/>
      <c r="F6752" s="146"/>
    </row>
    <row r="6754" spans="2:15">
      <c r="F6754" s="147"/>
    </row>
    <row r="6755" spans="2:15">
      <c r="B6755" s="148"/>
      <c r="C6755" s="149"/>
      <c r="D6755" s="150"/>
      <c r="E6755" s="150"/>
      <c r="F6755" s="149"/>
      <c r="G6755" s="150"/>
      <c r="J6755" s="151"/>
      <c r="M6755" s="151"/>
      <c r="O6755" s="152"/>
    </row>
    <row r="6757" spans="2:15">
      <c r="B6757" s="148"/>
      <c r="C6757" s="149"/>
      <c r="D6757" s="150"/>
      <c r="E6757" s="150"/>
      <c r="F6757" s="149"/>
      <c r="J6757" s="151"/>
      <c r="M6757" s="151"/>
      <c r="O6757" s="152"/>
    </row>
    <row r="6759" spans="2:15">
      <c r="B6759" s="148"/>
      <c r="C6759" s="149"/>
      <c r="D6759" s="150"/>
      <c r="E6759" s="150"/>
      <c r="F6759" s="149"/>
      <c r="G6759" s="150"/>
      <c r="J6759" s="151"/>
      <c r="M6759" s="151"/>
      <c r="O6759" s="152"/>
    </row>
    <row r="6761" spans="2:15">
      <c r="B6761" s="148"/>
      <c r="C6761" s="149"/>
      <c r="D6761" s="150"/>
      <c r="E6761" s="150"/>
      <c r="F6761" s="149"/>
      <c r="G6761" s="150"/>
      <c r="J6761" s="151"/>
      <c r="M6761" s="151"/>
      <c r="O6761" s="152"/>
    </row>
    <row r="6763" spans="2:15">
      <c r="B6763" s="148"/>
      <c r="C6763" s="149"/>
      <c r="D6763" s="150"/>
      <c r="E6763" s="150"/>
      <c r="F6763" s="149"/>
      <c r="G6763" s="150"/>
      <c r="J6763" s="151"/>
      <c r="M6763" s="151"/>
      <c r="O6763" s="152"/>
    </row>
    <row r="6765" spans="2:15">
      <c r="B6765" s="148"/>
      <c r="C6765" s="149"/>
      <c r="D6765" s="150"/>
      <c r="E6765" s="150"/>
      <c r="F6765" s="149"/>
      <c r="G6765" s="150"/>
      <c r="J6765" s="151"/>
      <c r="M6765" s="151"/>
      <c r="O6765" s="152"/>
    </row>
    <row r="6767" spans="2:15">
      <c r="B6767" s="148"/>
      <c r="C6767" s="149"/>
      <c r="D6767" s="150"/>
      <c r="E6767" s="150"/>
      <c r="F6767" s="149"/>
      <c r="G6767" s="150"/>
      <c r="J6767" s="151"/>
      <c r="M6767" s="151"/>
      <c r="O6767" s="152"/>
    </row>
    <row r="6769" spans="2:15">
      <c r="B6769" s="148"/>
      <c r="C6769" s="149"/>
      <c r="D6769" s="150"/>
      <c r="E6769" s="150"/>
      <c r="F6769" s="149"/>
      <c r="J6769" s="151"/>
      <c r="M6769" s="151"/>
      <c r="O6769" s="152"/>
    </row>
    <row r="6771" spans="2:15">
      <c r="B6771" s="148"/>
      <c r="C6771" s="149"/>
      <c r="D6771" s="150"/>
      <c r="E6771" s="150"/>
      <c r="F6771" s="149"/>
      <c r="J6771" s="151"/>
      <c r="M6771" s="151"/>
      <c r="O6771" s="152"/>
    </row>
    <row r="6773" spans="2:15">
      <c r="B6773" s="148"/>
      <c r="C6773" s="149"/>
      <c r="D6773" s="150"/>
      <c r="E6773" s="150"/>
      <c r="F6773" s="149"/>
      <c r="G6773" s="150"/>
      <c r="J6773" s="151"/>
      <c r="M6773" s="151"/>
      <c r="O6773" s="152"/>
    </row>
    <row r="6775" spans="2:15">
      <c r="B6775" s="148"/>
      <c r="C6775" s="149"/>
      <c r="D6775" s="150"/>
      <c r="E6775" s="150"/>
      <c r="F6775" s="149"/>
      <c r="G6775" s="150"/>
      <c r="J6775" s="151"/>
      <c r="M6775" s="151"/>
      <c r="O6775" s="152"/>
    </row>
    <row r="6777" spans="2:15">
      <c r="B6777" s="148"/>
      <c r="C6777" s="149"/>
      <c r="D6777" s="150"/>
      <c r="E6777" s="150"/>
      <c r="F6777" s="149"/>
      <c r="G6777" s="150"/>
      <c r="L6777" s="151"/>
      <c r="N6777" s="151"/>
      <c r="O6777" s="152"/>
    </row>
    <row r="6779" spans="2:15">
      <c r="B6779" s="148"/>
      <c r="C6779" s="149"/>
      <c r="D6779" s="150"/>
      <c r="E6779" s="150"/>
      <c r="F6779" s="149"/>
      <c r="G6779" s="150"/>
      <c r="J6779" s="151"/>
      <c r="M6779" s="151"/>
      <c r="O6779" s="152"/>
    </row>
    <row r="6782" spans="2:15">
      <c r="I6782" s="154"/>
      <c r="J6782" s="151"/>
      <c r="L6782" s="151"/>
      <c r="M6782" s="151"/>
      <c r="N6782" s="151"/>
    </row>
    <row r="6784" spans="2:15">
      <c r="I6784" s="154"/>
      <c r="J6784" s="151"/>
      <c r="L6784" s="151"/>
      <c r="M6784" s="151"/>
      <c r="N6784" s="151"/>
    </row>
    <row r="6785" spans="1:15">
      <c r="I6785" s="154"/>
      <c r="J6785" s="151"/>
      <c r="M6785" s="151"/>
    </row>
    <row r="6789" spans="1:15">
      <c r="A6789" s="146"/>
      <c r="D6789" s="146"/>
      <c r="F6789" s="146"/>
    </row>
    <row r="6791" spans="1:15">
      <c r="F6791" s="147"/>
    </row>
    <row r="6792" spans="1:15">
      <c r="B6792" s="148"/>
      <c r="C6792" s="149"/>
      <c r="D6792" s="150"/>
      <c r="E6792" s="150"/>
      <c r="F6792" s="149"/>
      <c r="G6792" s="150"/>
      <c r="J6792" s="151"/>
      <c r="M6792" s="151"/>
      <c r="O6792" s="152"/>
    </row>
    <row r="6794" spans="1:15">
      <c r="B6794" s="148"/>
      <c r="C6794" s="149"/>
      <c r="D6794" s="150"/>
      <c r="E6794" s="150"/>
      <c r="F6794" s="149"/>
      <c r="J6794" s="151"/>
      <c r="M6794" s="151"/>
      <c r="O6794" s="152"/>
    </row>
    <row r="6796" spans="1:15">
      <c r="B6796" s="148"/>
      <c r="C6796" s="149"/>
      <c r="D6796" s="150"/>
      <c r="E6796" s="150"/>
      <c r="F6796" s="149"/>
      <c r="G6796" s="150"/>
      <c r="J6796" s="151"/>
      <c r="M6796" s="151"/>
      <c r="O6796" s="152"/>
    </row>
    <row r="6798" spans="1:15">
      <c r="B6798" s="148"/>
      <c r="C6798" s="149"/>
      <c r="D6798" s="150"/>
      <c r="E6798" s="150"/>
      <c r="F6798" s="149"/>
      <c r="G6798" s="150"/>
      <c r="J6798" s="151"/>
      <c r="M6798" s="151"/>
      <c r="O6798" s="152"/>
    </row>
    <row r="6800" spans="1:15">
      <c r="B6800" s="148"/>
      <c r="C6800" s="149"/>
      <c r="D6800" s="150"/>
      <c r="E6800" s="150"/>
      <c r="F6800" s="149"/>
      <c r="G6800" s="150"/>
      <c r="J6800" s="151"/>
      <c r="M6800" s="151"/>
      <c r="O6800" s="152"/>
    </row>
    <row r="6802" spans="2:15">
      <c r="B6802" s="148"/>
      <c r="C6802" s="149"/>
      <c r="D6802" s="150"/>
      <c r="E6802" s="150"/>
      <c r="F6802" s="149"/>
      <c r="G6802" s="150"/>
      <c r="J6802" s="151"/>
      <c r="M6802" s="151"/>
      <c r="O6802" s="152"/>
    </row>
    <row r="6804" spans="2:15">
      <c r="B6804" s="148"/>
      <c r="C6804" s="149"/>
      <c r="D6804" s="150"/>
      <c r="E6804" s="150"/>
      <c r="F6804" s="149"/>
      <c r="G6804" s="150"/>
      <c r="J6804" s="151"/>
      <c r="M6804" s="151"/>
      <c r="O6804" s="152"/>
    </row>
    <row r="6806" spans="2:15">
      <c r="B6806" s="148"/>
      <c r="C6806" s="149"/>
      <c r="D6806" s="150"/>
      <c r="E6806" s="150"/>
      <c r="F6806" s="149"/>
      <c r="J6806" s="151"/>
      <c r="M6806" s="151"/>
      <c r="O6806" s="152"/>
    </row>
    <row r="6808" spans="2:15">
      <c r="B6808" s="148"/>
      <c r="C6808" s="149"/>
      <c r="D6808" s="150"/>
      <c r="E6808" s="150"/>
      <c r="F6808" s="149"/>
      <c r="J6808" s="151"/>
      <c r="M6808" s="151"/>
      <c r="O6808" s="152"/>
    </row>
    <row r="6810" spans="2:15">
      <c r="B6810" s="148"/>
      <c r="C6810" s="149"/>
      <c r="D6810" s="150"/>
      <c r="E6810" s="150"/>
      <c r="F6810" s="149"/>
      <c r="G6810" s="150"/>
      <c r="J6810" s="151"/>
      <c r="M6810" s="151"/>
      <c r="O6810" s="152"/>
    </row>
    <row r="6812" spans="2:15">
      <c r="B6812" s="148"/>
      <c r="C6812" s="149"/>
      <c r="D6812" s="150"/>
      <c r="E6812" s="150"/>
      <c r="F6812" s="149"/>
      <c r="G6812" s="150"/>
      <c r="J6812" s="151"/>
      <c r="M6812" s="151"/>
      <c r="O6812" s="152"/>
    </row>
    <row r="6814" spans="2:15">
      <c r="B6814" s="148"/>
      <c r="C6814" s="149"/>
      <c r="D6814" s="150"/>
      <c r="E6814" s="150"/>
      <c r="F6814" s="149"/>
      <c r="G6814" s="150"/>
      <c r="J6814" s="151"/>
      <c r="M6814" s="151"/>
      <c r="O6814" s="152"/>
    </row>
    <row r="6817" spans="1:15">
      <c r="I6817" s="154"/>
      <c r="J6817" s="151"/>
      <c r="M6817" s="151"/>
    </row>
    <row r="6819" spans="1:15">
      <c r="I6819" s="154"/>
      <c r="J6819" s="151"/>
      <c r="L6819" s="151"/>
      <c r="M6819" s="151"/>
    </row>
    <row r="6820" spans="1:15">
      <c r="I6820" s="154"/>
      <c r="J6820" s="151"/>
      <c r="M6820" s="151"/>
    </row>
    <row r="6824" spans="1:15">
      <c r="A6824" s="146"/>
      <c r="D6824" s="146"/>
      <c r="F6824" s="146"/>
    </row>
    <row r="6826" spans="1:15">
      <c r="F6826" s="147"/>
    </row>
    <row r="6827" spans="1:15">
      <c r="B6827" s="148"/>
      <c r="C6827" s="149"/>
      <c r="D6827" s="150"/>
      <c r="E6827" s="150"/>
      <c r="F6827" s="149"/>
      <c r="G6827" s="150"/>
      <c r="I6827" s="155"/>
      <c r="J6827" s="151"/>
      <c r="M6827" s="151"/>
      <c r="O6827" s="152"/>
    </row>
    <row r="6830" spans="1:15">
      <c r="I6830" s="154"/>
      <c r="J6830" s="151"/>
      <c r="M6830" s="151"/>
    </row>
    <row r="6832" spans="1:15">
      <c r="I6832" s="154"/>
      <c r="J6832" s="151"/>
      <c r="L6832" s="151"/>
      <c r="M6832" s="151"/>
    </row>
    <row r="6833" spans="1:15">
      <c r="I6833" s="154"/>
      <c r="J6833" s="151"/>
      <c r="M6833" s="151"/>
    </row>
    <row r="6837" spans="1:15">
      <c r="A6837" s="146"/>
      <c r="D6837" s="146"/>
      <c r="F6837" s="146"/>
    </row>
    <row r="6839" spans="1:15">
      <c r="F6839" s="147"/>
    </row>
    <row r="6840" spans="1:15">
      <c r="B6840" s="148"/>
      <c r="C6840" s="149"/>
      <c r="D6840" s="150"/>
      <c r="E6840" s="150"/>
      <c r="F6840" s="149"/>
      <c r="G6840" s="150"/>
      <c r="J6840" s="151"/>
      <c r="M6840" s="151"/>
      <c r="O6840" s="152"/>
    </row>
    <row r="6842" spans="1:15">
      <c r="B6842" s="148"/>
      <c r="C6842" s="149"/>
      <c r="D6842" s="150"/>
      <c r="E6842" s="150"/>
      <c r="F6842" s="149"/>
      <c r="G6842" s="150"/>
      <c r="I6842" s="155"/>
      <c r="J6842" s="151"/>
      <c r="M6842" s="151"/>
      <c r="O6842" s="152"/>
    </row>
    <row r="6845" spans="1:15">
      <c r="I6845" s="154"/>
      <c r="J6845" s="151"/>
      <c r="M6845" s="151"/>
    </row>
    <row r="6847" spans="1:15">
      <c r="I6847" s="154"/>
      <c r="J6847" s="151"/>
      <c r="L6847" s="151"/>
      <c r="M6847" s="151"/>
    </row>
    <row r="6848" spans="1:15">
      <c r="I6848" s="154"/>
      <c r="J6848" s="151"/>
      <c r="M6848" s="151"/>
    </row>
    <row r="6852" spans="1:15">
      <c r="A6852" s="146"/>
      <c r="D6852" s="146"/>
      <c r="F6852" s="146"/>
    </row>
    <row r="6854" spans="1:15">
      <c r="F6854" s="147"/>
    </row>
    <row r="6855" spans="1:15">
      <c r="B6855" s="148"/>
      <c r="C6855" s="149"/>
      <c r="D6855" s="150"/>
      <c r="E6855" s="150"/>
      <c r="F6855" s="149"/>
      <c r="G6855" s="150"/>
      <c r="I6855" s="155"/>
      <c r="J6855" s="151"/>
      <c r="M6855" s="151"/>
      <c r="O6855" s="152"/>
    </row>
    <row r="6857" spans="1:15">
      <c r="B6857" s="148"/>
      <c r="C6857" s="149"/>
      <c r="D6857" s="150"/>
      <c r="E6857" s="150"/>
      <c r="F6857" s="149"/>
      <c r="G6857" s="150"/>
      <c r="I6857" s="155"/>
      <c r="J6857" s="151"/>
      <c r="M6857" s="151"/>
      <c r="O6857" s="152"/>
    </row>
    <row r="6860" spans="1:15">
      <c r="I6860" s="154"/>
      <c r="J6860" s="151"/>
      <c r="M6860" s="151"/>
    </row>
    <row r="6862" spans="1:15">
      <c r="I6862" s="154"/>
      <c r="J6862" s="151"/>
      <c r="L6862" s="151"/>
      <c r="M6862" s="151"/>
    </row>
    <row r="6863" spans="1:15">
      <c r="I6863" s="154"/>
      <c r="J6863" s="151"/>
      <c r="M6863" s="151"/>
    </row>
    <row r="6867" spans="1:15">
      <c r="A6867" s="146"/>
      <c r="D6867" s="146"/>
      <c r="F6867" s="146"/>
    </row>
    <row r="6869" spans="1:15">
      <c r="F6869" s="147"/>
    </row>
    <row r="6870" spans="1:15">
      <c r="B6870" s="148"/>
      <c r="C6870" s="149"/>
      <c r="D6870" s="150"/>
      <c r="E6870" s="150"/>
      <c r="F6870" s="149"/>
      <c r="J6870" s="151"/>
      <c r="M6870" s="151"/>
      <c r="O6870" s="152"/>
    </row>
    <row r="6873" spans="1:15">
      <c r="I6873" s="154"/>
      <c r="J6873" s="151"/>
      <c r="M6873" s="151"/>
    </row>
    <row r="6875" spans="1:15">
      <c r="I6875" s="154"/>
      <c r="J6875" s="151"/>
      <c r="L6875" s="151"/>
    </row>
    <row r="6876" spans="1:15">
      <c r="I6876" s="154"/>
      <c r="J6876" s="151"/>
      <c r="M6876" s="151"/>
    </row>
    <row r="6880" spans="1:15">
      <c r="A6880" s="146"/>
      <c r="D6880" s="146"/>
      <c r="F6880" s="146"/>
    </row>
    <row r="6882" spans="1:15">
      <c r="F6882" s="147"/>
    </row>
    <row r="6883" spans="1:15">
      <c r="B6883" s="148"/>
      <c r="C6883" s="149"/>
      <c r="D6883" s="150"/>
      <c r="E6883" s="150"/>
      <c r="F6883" s="149"/>
      <c r="J6883" s="151"/>
      <c r="M6883" s="151"/>
      <c r="O6883" s="152"/>
    </row>
    <row r="6886" spans="1:15">
      <c r="I6886" s="154"/>
      <c r="J6886" s="151"/>
      <c r="M6886" s="151"/>
    </row>
    <row r="6888" spans="1:15">
      <c r="I6888" s="154"/>
      <c r="J6888" s="151"/>
      <c r="L6888" s="151"/>
    </row>
    <row r="6889" spans="1:15">
      <c r="I6889" s="154"/>
      <c r="J6889" s="151"/>
      <c r="M6889" s="151"/>
    </row>
    <row r="6893" spans="1:15">
      <c r="A6893" s="146"/>
      <c r="D6893" s="146"/>
      <c r="F6893" s="146"/>
    </row>
    <row r="6895" spans="1:15">
      <c r="F6895" s="147"/>
    </row>
    <row r="6896" spans="1:15">
      <c r="B6896" s="148"/>
      <c r="C6896" s="149"/>
      <c r="D6896" s="150"/>
      <c r="E6896" s="150"/>
      <c r="F6896" s="149"/>
      <c r="G6896" s="150"/>
      <c r="J6896" s="151"/>
      <c r="M6896" s="151"/>
      <c r="O6896" s="152"/>
    </row>
    <row r="6899" spans="1:15">
      <c r="I6899" s="154"/>
      <c r="J6899" s="151"/>
      <c r="M6899" s="151"/>
    </row>
    <row r="6901" spans="1:15">
      <c r="I6901" s="154"/>
      <c r="J6901" s="151"/>
      <c r="L6901" s="151"/>
    </row>
    <row r="6902" spans="1:15">
      <c r="I6902" s="154"/>
      <c r="J6902" s="151"/>
      <c r="M6902" s="151"/>
    </row>
    <row r="6906" spans="1:15">
      <c r="A6906" s="146"/>
      <c r="D6906" s="146"/>
      <c r="F6906" s="146"/>
    </row>
    <row r="6908" spans="1:15">
      <c r="F6908" s="147"/>
    </row>
    <row r="6909" spans="1:15">
      <c r="B6909" s="148"/>
      <c r="C6909" s="149"/>
      <c r="D6909" s="150"/>
      <c r="E6909" s="150"/>
      <c r="F6909" s="149"/>
      <c r="G6909" s="150"/>
      <c r="J6909" s="151"/>
      <c r="M6909" s="151"/>
      <c r="O6909" s="152"/>
    </row>
    <row r="6911" spans="1:15">
      <c r="B6911" s="148"/>
      <c r="C6911" s="149"/>
      <c r="D6911" s="150"/>
      <c r="E6911" s="150"/>
      <c r="F6911" s="149"/>
      <c r="G6911" s="150"/>
      <c r="J6911" s="151"/>
      <c r="M6911" s="151"/>
      <c r="O6911" s="152"/>
    </row>
    <row r="6914" spans="1:15">
      <c r="I6914" s="154"/>
      <c r="J6914" s="151"/>
      <c r="M6914" s="151"/>
    </row>
    <row r="6916" spans="1:15">
      <c r="I6916" s="154"/>
      <c r="J6916" s="151"/>
      <c r="L6916" s="151"/>
    </row>
    <row r="6917" spans="1:15">
      <c r="I6917" s="154"/>
      <c r="J6917" s="151"/>
      <c r="M6917" s="151"/>
    </row>
    <row r="6921" spans="1:15">
      <c r="A6921" s="146"/>
      <c r="D6921" s="146"/>
      <c r="F6921" s="146"/>
    </row>
    <row r="6923" spans="1:15">
      <c r="F6923" s="147"/>
    </row>
    <row r="6924" spans="1:15">
      <c r="B6924" s="148"/>
      <c r="C6924" s="149"/>
      <c r="D6924" s="150"/>
      <c r="E6924" s="150"/>
      <c r="F6924" s="149"/>
      <c r="J6924" s="151"/>
      <c r="M6924" s="151"/>
      <c r="O6924" s="152"/>
    </row>
    <row r="6926" spans="1:15">
      <c r="B6926" s="148"/>
      <c r="C6926" s="149"/>
      <c r="D6926" s="150"/>
      <c r="E6926" s="150"/>
      <c r="F6926" s="149"/>
      <c r="G6926" s="150"/>
      <c r="J6926" s="151"/>
      <c r="M6926" s="151"/>
      <c r="O6926" s="152"/>
    </row>
    <row r="6928" spans="1:15">
      <c r="B6928" s="148"/>
      <c r="C6928" s="149"/>
      <c r="D6928" s="150"/>
      <c r="E6928" s="150"/>
      <c r="F6928" s="149"/>
      <c r="G6928" s="150"/>
      <c r="J6928" s="151"/>
      <c r="M6928" s="151"/>
      <c r="O6928" s="152"/>
    </row>
    <row r="6930" spans="2:15">
      <c r="B6930" s="148"/>
      <c r="C6930" s="149"/>
      <c r="D6930" s="150"/>
      <c r="E6930" s="150"/>
      <c r="F6930" s="149"/>
      <c r="G6930" s="150"/>
      <c r="J6930" s="151"/>
      <c r="M6930" s="151"/>
      <c r="O6930" s="152"/>
    </row>
    <row r="6932" spans="2:15">
      <c r="B6932" s="148"/>
      <c r="C6932" s="149"/>
      <c r="D6932" s="150"/>
      <c r="E6932" s="150"/>
      <c r="F6932" s="149"/>
      <c r="G6932" s="150"/>
      <c r="J6932" s="151"/>
      <c r="M6932" s="151"/>
      <c r="O6932" s="152"/>
    </row>
    <row r="6934" spans="2:15">
      <c r="B6934" s="148"/>
      <c r="C6934" s="149"/>
      <c r="D6934" s="150"/>
      <c r="E6934" s="150"/>
      <c r="F6934" s="149"/>
      <c r="G6934" s="150"/>
      <c r="J6934" s="151"/>
      <c r="M6934" s="151"/>
      <c r="O6934" s="152"/>
    </row>
    <row r="6936" spans="2:15">
      <c r="B6936" s="148"/>
      <c r="C6936" s="149"/>
      <c r="D6936" s="150"/>
      <c r="E6936" s="150"/>
      <c r="F6936" s="149"/>
      <c r="G6936" s="150"/>
      <c r="J6936" s="151"/>
      <c r="M6936" s="151"/>
      <c r="O6936" s="152"/>
    </row>
    <row r="6938" spans="2:15">
      <c r="B6938" s="148"/>
      <c r="C6938" s="149"/>
      <c r="D6938" s="150"/>
      <c r="E6938" s="150"/>
      <c r="F6938" s="149"/>
      <c r="J6938" s="151"/>
      <c r="M6938" s="151"/>
      <c r="O6938" s="152"/>
    </row>
    <row r="6940" spans="2:15">
      <c r="B6940" s="148"/>
      <c r="C6940" s="149"/>
      <c r="D6940" s="150"/>
      <c r="E6940" s="150"/>
      <c r="F6940" s="149"/>
      <c r="G6940" s="150"/>
      <c r="J6940" s="151"/>
      <c r="M6940" s="151"/>
      <c r="O6940" s="152"/>
    </row>
    <row r="6942" spans="2:15">
      <c r="B6942" s="148"/>
      <c r="C6942" s="149"/>
      <c r="D6942" s="150"/>
      <c r="E6942" s="150"/>
      <c r="F6942" s="149"/>
      <c r="J6942" s="151"/>
      <c r="M6942" s="151"/>
      <c r="O6942" s="152"/>
    </row>
    <row r="6944" spans="2:15">
      <c r="B6944" s="148"/>
      <c r="C6944" s="149"/>
      <c r="D6944" s="150"/>
      <c r="E6944" s="150"/>
      <c r="F6944" s="149"/>
      <c r="G6944" s="150"/>
      <c r="J6944" s="151"/>
      <c r="M6944" s="151"/>
      <c r="O6944" s="152"/>
    </row>
    <row r="6946" spans="2:15">
      <c r="B6946" s="148"/>
      <c r="C6946" s="149"/>
      <c r="D6946" s="150"/>
      <c r="E6946" s="150"/>
      <c r="F6946" s="149"/>
      <c r="G6946" s="150"/>
      <c r="J6946" s="151"/>
      <c r="M6946" s="151"/>
      <c r="O6946" s="152"/>
    </row>
    <row r="6948" spans="2:15">
      <c r="B6948" s="148"/>
      <c r="C6948" s="149"/>
      <c r="D6948" s="150"/>
      <c r="E6948" s="150"/>
      <c r="F6948" s="149"/>
      <c r="G6948" s="150"/>
      <c r="J6948" s="151"/>
      <c r="M6948" s="151"/>
      <c r="O6948" s="152"/>
    </row>
    <row r="6950" spans="2:15">
      <c r="B6950" s="148"/>
      <c r="C6950" s="149"/>
      <c r="D6950" s="150"/>
      <c r="E6950" s="150"/>
      <c r="F6950" s="149"/>
      <c r="G6950" s="150"/>
      <c r="J6950" s="151"/>
      <c r="M6950" s="151"/>
      <c r="O6950" s="152"/>
    </row>
    <row r="6952" spans="2:15">
      <c r="B6952" s="148"/>
      <c r="C6952" s="149"/>
      <c r="D6952" s="150"/>
      <c r="E6952" s="150"/>
      <c r="F6952" s="149"/>
      <c r="G6952" s="150"/>
      <c r="J6952" s="151"/>
      <c r="M6952" s="151"/>
      <c r="O6952" s="152"/>
    </row>
    <row r="6954" spans="2:15">
      <c r="B6954" s="148"/>
      <c r="C6954" s="149"/>
      <c r="D6954" s="150"/>
      <c r="E6954" s="150"/>
      <c r="F6954" s="149"/>
      <c r="G6954" s="150"/>
      <c r="J6954" s="151"/>
      <c r="M6954" s="151"/>
      <c r="O6954" s="152"/>
    </row>
    <row r="6956" spans="2:15">
      <c r="B6956" s="148"/>
      <c r="C6956" s="149"/>
      <c r="D6956" s="150"/>
      <c r="E6956" s="150"/>
      <c r="F6956" s="149"/>
      <c r="G6956" s="150"/>
      <c r="J6956" s="151"/>
      <c r="M6956" s="151"/>
      <c r="O6956" s="152"/>
    </row>
    <row r="6958" spans="2:15">
      <c r="B6958" s="148"/>
      <c r="C6958" s="149"/>
      <c r="D6958" s="150"/>
      <c r="E6958" s="150"/>
      <c r="F6958" s="149"/>
      <c r="G6958" s="150"/>
      <c r="J6958" s="151"/>
      <c r="M6958" s="151"/>
      <c r="O6958" s="152"/>
    </row>
    <row r="6960" spans="2:15">
      <c r="B6960" s="148"/>
      <c r="C6960" s="149"/>
      <c r="D6960" s="150"/>
      <c r="E6960" s="150"/>
      <c r="F6960" s="149"/>
      <c r="G6960" s="150"/>
      <c r="J6960" s="151"/>
      <c r="M6960" s="151"/>
      <c r="O6960" s="152"/>
    </row>
    <row r="6962" spans="2:15">
      <c r="B6962" s="148"/>
      <c r="C6962" s="149"/>
      <c r="D6962" s="150"/>
      <c r="E6962" s="150"/>
      <c r="F6962" s="149"/>
      <c r="G6962" s="150"/>
      <c r="J6962" s="151"/>
      <c r="M6962" s="151"/>
      <c r="O6962" s="152"/>
    </row>
    <row r="6964" spans="2:15">
      <c r="B6964" s="148"/>
      <c r="C6964" s="149"/>
      <c r="D6964" s="150"/>
      <c r="E6964" s="150"/>
      <c r="F6964" s="149"/>
      <c r="G6964" s="150"/>
      <c r="J6964" s="151"/>
      <c r="M6964" s="151"/>
      <c r="O6964" s="152"/>
    </row>
    <row r="6966" spans="2:15">
      <c r="B6966" s="148"/>
      <c r="C6966" s="149"/>
      <c r="D6966" s="150"/>
      <c r="E6966" s="150"/>
      <c r="F6966" s="149"/>
      <c r="G6966" s="150"/>
      <c r="J6966" s="151"/>
      <c r="M6966" s="151"/>
      <c r="O6966" s="152"/>
    </row>
    <row r="6968" spans="2:15">
      <c r="B6968" s="148"/>
      <c r="C6968" s="149"/>
      <c r="D6968" s="150"/>
      <c r="E6968" s="150"/>
      <c r="F6968" s="149"/>
      <c r="G6968" s="150"/>
      <c r="J6968" s="151"/>
      <c r="M6968" s="151"/>
      <c r="O6968" s="152"/>
    </row>
    <row r="6970" spans="2:15">
      <c r="B6970" s="148"/>
      <c r="C6970" s="149"/>
      <c r="D6970" s="150"/>
      <c r="E6970" s="150"/>
      <c r="F6970" s="149"/>
      <c r="G6970" s="150"/>
      <c r="J6970" s="151"/>
      <c r="M6970" s="151"/>
      <c r="O6970" s="152"/>
    </row>
    <row r="6972" spans="2:15">
      <c r="B6972" s="148"/>
      <c r="C6972" s="149"/>
      <c r="D6972" s="150"/>
      <c r="E6972" s="150"/>
      <c r="F6972" s="149"/>
      <c r="G6972" s="150"/>
      <c r="J6972" s="151"/>
      <c r="M6972" s="151"/>
      <c r="O6972" s="152"/>
    </row>
    <row r="6974" spans="2:15">
      <c r="B6974" s="148"/>
      <c r="C6974" s="149"/>
      <c r="D6974" s="150"/>
      <c r="E6974" s="150"/>
      <c r="F6974" s="149"/>
      <c r="G6974" s="150"/>
      <c r="J6974" s="151"/>
      <c r="M6974" s="151"/>
      <c r="O6974" s="152"/>
    </row>
    <row r="6976" spans="2:15">
      <c r="B6976" s="148"/>
      <c r="C6976" s="149"/>
      <c r="D6976" s="150"/>
      <c r="E6976" s="150"/>
      <c r="F6976" s="149"/>
      <c r="G6976" s="150"/>
      <c r="J6976" s="151"/>
      <c r="M6976" s="151"/>
      <c r="O6976" s="152"/>
    </row>
    <row r="6978" spans="2:15">
      <c r="B6978" s="148"/>
      <c r="C6978" s="149"/>
      <c r="D6978" s="150"/>
      <c r="E6978" s="150"/>
      <c r="F6978" s="149"/>
      <c r="G6978" s="150"/>
      <c r="J6978" s="151"/>
      <c r="M6978" s="151"/>
      <c r="O6978" s="152"/>
    </row>
    <row r="6980" spans="2:15">
      <c r="B6980" s="148"/>
      <c r="C6980" s="149"/>
      <c r="D6980" s="150"/>
      <c r="E6980" s="150"/>
      <c r="F6980" s="149"/>
      <c r="G6980" s="150"/>
      <c r="J6980" s="151"/>
      <c r="M6980" s="151"/>
      <c r="O6980" s="152"/>
    </row>
    <row r="6982" spans="2:15">
      <c r="B6982" s="148"/>
      <c r="C6982" s="149"/>
      <c r="D6982" s="150"/>
      <c r="E6982" s="150"/>
      <c r="F6982" s="149"/>
      <c r="G6982" s="150"/>
      <c r="J6982" s="151"/>
      <c r="M6982" s="151"/>
      <c r="O6982" s="152"/>
    </row>
    <row r="6984" spans="2:15">
      <c r="B6984" s="148"/>
      <c r="C6984" s="149"/>
      <c r="D6984" s="150"/>
      <c r="E6984" s="150"/>
      <c r="F6984" s="149"/>
      <c r="G6984" s="150"/>
      <c r="J6984" s="151"/>
      <c r="M6984" s="151"/>
      <c r="O6984" s="152"/>
    </row>
    <row r="6986" spans="2:15">
      <c r="B6986" s="148"/>
      <c r="C6986" s="149"/>
      <c r="D6986" s="150"/>
      <c r="E6986" s="150"/>
      <c r="F6986" s="149"/>
      <c r="G6986" s="150"/>
      <c r="J6986" s="151"/>
      <c r="M6986" s="151"/>
      <c r="O6986" s="152"/>
    </row>
    <row r="6989" spans="2:15">
      <c r="I6989" s="154"/>
      <c r="J6989" s="151"/>
      <c r="M6989" s="151"/>
    </row>
    <row r="6991" spans="2:15">
      <c r="I6991" s="154"/>
      <c r="J6991" s="151"/>
      <c r="L6991" s="151"/>
      <c r="M6991" s="151"/>
    </row>
    <row r="6992" spans="2:15">
      <c r="I6992" s="154"/>
      <c r="J6992" s="151"/>
      <c r="M6992" s="151"/>
    </row>
    <row r="6996" spans="1:15">
      <c r="A6996" s="146"/>
      <c r="D6996" s="146"/>
      <c r="F6996" s="146"/>
    </row>
    <row r="6998" spans="1:15">
      <c r="F6998" s="147"/>
    </row>
    <row r="6999" spans="1:15">
      <c r="B6999" s="148"/>
      <c r="C6999" s="149"/>
      <c r="D6999" s="150"/>
      <c r="E6999" s="150"/>
      <c r="F6999" s="149"/>
      <c r="G6999" s="150"/>
      <c r="J6999" s="151"/>
      <c r="M6999" s="151"/>
      <c r="O6999" s="152"/>
    </row>
    <row r="7001" spans="1:15">
      <c r="B7001" s="148"/>
      <c r="C7001" s="149"/>
      <c r="D7001" s="150"/>
      <c r="E7001" s="150"/>
      <c r="F7001" s="149"/>
      <c r="G7001" s="150"/>
      <c r="J7001" s="151"/>
      <c r="M7001" s="151"/>
      <c r="O7001" s="152"/>
    </row>
    <row r="7004" spans="1:15">
      <c r="I7004" s="154"/>
      <c r="J7004" s="151"/>
      <c r="M7004" s="151"/>
    </row>
    <row r="7006" spans="1:15">
      <c r="I7006" s="154"/>
      <c r="J7006" s="151"/>
      <c r="L7006" s="151"/>
    </row>
    <row r="7007" spans="1:15">
      <c r="I7007" s="154"/>
      <c r="J7007" s="151"/>
      <c r="M7007" s="151"/>
    </row>
    <row r="7011" spans="1:15">
      <c r="A7011" s="146"/>
      <c r="D7011" s="146"/>
      <c r="F7011" s="146"/>
    </row>
    <row r="7013" spans="1:15">
      <c r="F7013" s="147"/>
    </row>
    <row r="7014" spans="1:15">
      <c r="B7014" s="148"/>
      <c r="C7014" s="149"/>
      <c r="D7014" s="150"/>
      <c r="E7014" s="150"/>
      <c r="F7014" s="149"/>
      <c r="G7014" s="150"/>
      <c r="J7014" s="151"/>
      <c r="M7014" s="151"/>
      <c r="O7014" s="152"/>
    </row>
    <row r="7016" spans="1:15">
      <c r="B7016" s="148"/>
      <c r="C7016" s="149"/>
      <c r="D7016" s="150"/>
      <c r="E7016" s="150"/>
      <c r="F7016" s="149"/>
      <c r="G7016" s="150"/>
      <c r="J7016" s="151"/>
      <c r="M7016" s="151"/>
      <c r="O7016" s="152"/>
    </row>
    <row r="7019" spans="1:15">
      <c r="I7019" s="154"/>
      <c r="J7019" s="151"/>
      <c r="M7019" s="151"/>
    </row>
    <row r="7021" spans="1:15">
      <c r="I7021" s="154"/>
      <c r="J7021" s="151"/>
      <c r="L7021" s="151"/>
    </row>
    <row r="7022" spans="1:15">
      <c r="I7022" s="154"/>
      <c r="J7022" s="151"/>
      <c r="M7022" s="151"/>
    </row>
    <row r="7026" spans="1:15">
      <c r="A7026" s="146"/>
      <c r="D7026" s="146"/>
      <c r="F7026" s="146"/>
    </row>
    <row r="7028" spans="1:15">
      <c r="F7028" s="147"/>
    </row>
    <row r="7029" spans="1:15">
      <c r="B7029" s="148"/>
      <c r="C7029" s="149"/>
      <c r="D7029" s="150"/>
      <c r="E7029" s="150"/>
      <c r="F7029" s="149"/>
      <c r="G7029" s="150"/>
      <c r="J7029" s="151"/>
      <c r="M7029" s="151"/>
      <c r="O7029" s="152"/>
    </row>
    <row r="7032" spans="1:15">
      <c r="I7032" s="154"/>
      <c r="J7032" s="151"/>
      <c r="M7032" s="151"/>
    </row>
    <row r="7034" spans="1:15">
      <c r="I7034" s="154"/>
      <c r="J7034" s="151"/>
      <c r="L7034" s="151"/>
      <c r="M7034" s="151"/>
    </row>
    <row r="7035" spans="1:15">
      <c r="I7035" s="154"/>
      <c r="J7035" s="151"/>
      <c r="M7035" s="151"/>
    </row>
    <row r="7039" spans="1:15">
      <c r="A7039" s="146"/>
      <c r="D7039" s="146"/>
      <c r="F7039" s="146"/>
    </row>
    <row r="7041" spans="2:15">
      <c r="F7041" s="147"/>
    </row>
    <row r="7042" spans="2:15">
      <c r="B7042" s="148"/>
      <c r="C7042" s="149"/>
      <c r="D7042" s="150"/>
      <c r="E7042" s="150"/>
      <c r="F7042" s="149"/>
      <c r="G7042" s="150"/>
      <c r="J7042" s="151"/>
      <c r="M7042" s="151"/>
      <c r="O7042" s="152"/>
    </row>
    <row r="7044" spans="2:15">
      <c r="B7044" s="148"/>
      <c r="C7044" s="149"/>
      <c r="D7044" s="150"/>
      <c r="E7044" s="150"/>
      <c r="F7044" s="149"/>
      <c r="G7044" s="150"/>
      <c r="J7044" s="151"/>
      <c r="M7044" s="151"/>
      <c r="O7044" s="152"/>
    </row>
    <row r="7046" spans="2:15">
      <c r="B7046" s="148"/>
      <c r="C7046" s="149"/>
      <c r="D7046" s="150"/>
      <c r="E7046" s="150"/>
      <c r="F7046" s="149"/>
      <c r="G7046" s="150"/>
      <c r="L7046" s="151"/>
      <c r="N7046" s="151"/>
      <c r="O7046" s="152"/>
    </row>
    <row r="7048" spans="2:15">
      <c r="B7048" s="148"/>
      <c r="C7048" s="149"/>
      <c r="D7048" s="150"/>
      <c r="E7048" s="150"/>
      <c r="F7048" s="149"/>
      <c r="G7048" s="150"/>
      <c r="J7048" s="151"/>
      <c r="M7048" s="151"/>
      <c r="O7048" s="152"/>
    </row>
    <row r="7050" spans="2:15">
      <c r="B7050" s="148"/>
      <c r="C7050" s="149"/>
      <c r="D7050" s="150"/>
      <c r="E7050" s="150"/>
      <c r="F7050" s="149"/>
      <c r="G7050" s="150"/>
      <c r="J7050" s="151"/>
      <c r="M7050" s="151"/>
      <c r="O7050" s="152"/>
    </row>
    <row r="7052" spans="2:15">
      <c r="B7052" s="148"/>
      <c r="C7052" s="149"/>
      <c r="D7052" s="150"/>
      <c r="E7052" s="150"/>
      <c r="F7052" s="149"/>
      <c r="G7052" s="150"/>
      <c r="L7052" s="151"/>
      <c r="N7052" s="151"/>
      <c r="O7052" s="152"/>
    </row>
    <row r="7055" spans="2:15">
      <c r="I7055" s="154"/>
      <c r="J7055" s="151"/>
      <c r="L7055" s="151"/>
      <c r="M7055" s="151"/>
      <c r="N7055" s="151"/>
    </row>
    <row r="7057" spans="1:15">
      <c r="I7057" s="154"/>
      <c r="J7057" s="151"/>
      <c r="L7057" s="151"/>
      <c r="M7057" s="151"/>
      <c r="N7057" s="151"/>
    </row>
    <row r="7058" spans="1:15">
      <c r="I7058" s="154"/>
      <c r="L7058" s="151"/>
      <c r="N7058" s="151"/>
    </row>
    <row r="7062" spans="1:15">
      <c r="A7062" s="146"/>
      <c r="D7062" s="146"/>
      <c r="F7062" s="146"/>
    </row>
    <row r="7064" spans="1:15">
      <c r="F7064" s="147"/>
    </row>
    <row r="7065" spans="1:15">
      <c r="B7065" s="148"/>
      <c r="C7065" s="149"/>
      <c r="D7065" s="150"/>
      <c r="E7065" s="150"/>
      <c r="F7065" s="149"/>
      <c r="G7065" s="150"/>
      <c r="J7065" s="151"/>
      <c r="M7065" s="151"/>
      <c r="O7065" s="152"/>
    </row>
    <row r="7068" spans="1:15">
      <c r="I7068" s="154"/>
      <c r="J7068" s="151"/>
      <c r="M7068" s="151"/>
    </row>
    <row r="7070" spans="1:15">
      <c r="I7070" s="154"/>
      <c r="J7070" s="151"/>
      <c r="L7070" s="151"/>
      <c r="M7070" s="151"/>
    </row>
    <row r="7071" spans="1:15">
      <c r="I7071" s="154"/>
      <c r="J7071" s="151"/>
      <c r="M7071" s="151"/>
    </row>
    <row r="7075" spans="1:15">
      <c r="A7075" s="146"/>
      <c r="D7075" s="146"/>
      <c r="F7075" s="146"/>
    </row>
    <row r="7077" spans="1:15">
      <c r="F7077" s="147"/>
    </row>
    <row r="7078" spans="1:15">
      <c r="B7078" s="148"/>
      <c r="C7078" s="149"/>
      <c r="D7078" s="150"/>
      <c r="E7078" s="150"/>
      <c r="F7078" s="149"/>
      <c r="G7078" s="150"/>
      <c r="I7078" s="155"/>
      <c r="L7078" s="151"/>
      <c r="N7078" s="151"/>
      <c r="O7078" s="152"/>
    </row>
    <row r="7080" spans="1:15">
      <c r="B7080" s="148"/>
      <c r="C7080" s="149"/>
      <c r="D7080" s="150"/>
      <c r="E7080" s="150"/>
      <c r="F7080" s="149"/>
      <c r="G7080" s="150"/>
      <c r="I7080" s="155"/>
      <c r="L7080" s="151"/>
      <c r="N7080" s="151"/>
      <c r="O7080" s="152"/>
    </row>
    <row r="7082" spans="1:15">
      <c r="B7082" s="148"/>
      <c r="C7082" s="149"/>
      <c r="D7082" s="150"/>
      <c r="E7082" s="150"/>
      <c r="F7082" s="149"/>
      <c r="G7082" s="150"/>
      <c r="I7082" s="155"/>
      <c r="L7082" s="151"/>
      <c r="N7082" s="151"/>
      <c r="O7082" s="152"/>
    </row>
    <row r="7084" spans="1:15">
      <c r="B7084" s="148"/>
      <c r="C7084" s="149"/>
      <c r="D7084" s="150"/>
      <c r="E7084" s="150"/>
      <c r="F7084" s="149"/>
      <c r="G7084" s="150"/>
      <c r="I7084" s="155"/>
      <c r="L7084" s="151"/>
      <c r="N7084" s="151"/>
      <c r="O7084" s="152"/>
    </row>
    <row r="7086" spans="1:15">
      <c r="B7086" s="148"/>
      <c r="C7086" s="149"/>
      <c r="D7086" s="150"/>
      <c r="E7086" s="150"/>
      <c r="F7086" s="149"/>
      <c r="G7086" s="150"/>
      <c r="I7086" s="155"/>
      <c r="L7086" s="151"/>
      <c r="N7086" s="151"/>
      <c r="O7086" s="152"/>
    </row>
    <row r="7088" spans="1:15">
      <c r="B7088" s="148"/>
      <c r="C7088" s="149"/>
      <c r="D7088" s="150"/>
      <c r="E7088" s="150"/>
      <c r="F7088" s="149"/>
      <c r="G7088" s="150"/>
      <c r="I7088" s="155"/>
      <c r="L7088" s="151"/>
      <c r="N7088" s="151"/>
      <c r="O7088" s="152"/>
    </row>
    <row r="7090" spans="2:15">
      <c r="B7090" s="148"/>
      <c r="C7090" s="149"/>
      <c r="D7090" s="150"/>
      <c r="E7090" s="150"/>
      <c r="F7090" s="149"/>
      <c r="G7090" s="150"/>
      <c r="I7090" s="155"/>
      <c r="L7090" s="151"/>
      <c r="N7090" s="151"/>
      <c r="O7090" s="152"/>
    </row>
    <row r="7092" spans="2:15">
      <c r="B7092" s="148"/>
      <c r="C7092" s="149"/>
      <c r="D7092" s="150"/>
      <c r="E7092" s="150"/>
      <c r="F7092" s="149"/>
      <c r="G7092" s="150"/>
      <c r="I7092" s="155"/>
      <c r="L7092" s="151"/>
      <c r="N7092" s="151"/>
      <c r="O7092" s="152"/>
    </row>
    <row r="7094" spans="2:15">
      <c r="B7094" s="148"/>
      <c r="C7094" s="149"/>
      <c r="D7094" s="150"/>
      <c r="E7094" s="150"/>
      <c r="F7094" s="149"/>
      <c r="G7094" s="150"/>
      <c r="I7094" s="155"/>
      <c r="L7094" s="151"/>
      <c r="N7094" s="151"/>
      <c r="O7094" s="152"/>
    </row>
    <row r="7096" spans="2:15">
      <c r="B7096" s="148"/>
      <c r="C7096" s="149"/>
      <c r="D7096" s="150"/>
      <c r="E7096" s="150"/>
      <c r="F7096" s="149"/>
      <c r="G7096" s="150"/>
      <c r="I7096" s="155"/>
      <c r="L7096" s="151"/>
      <c r="N7096" s="151"/>
      <c r="O7096" s="152"/>
    </row>
    <row r="7098" spans="2:15">
      <c r="B7098" s="148"/>
      <c r="C7098" s="149"/>
      <c r="D7098" s="150"/>
      <c r="E7098" s="150"/>
      <c r="F7098" s="149"/>
      <c r="G7098" s="150"/>
      <c r="I7098" s="155"/>
      <c r="L7098" s="151"/>
      <c r="N7098" s="151"/>
      <c r="O7098" s="152"/>
    </row>
    <row r="7101" spans="2:15">
      <c r="I7101" s="154"/>
      <c r="L7101" s="151"/>
      <c r="N7101" s="151"/>
    </row>
    <row r="7103" spans="2:15">
      <c r="I7103" s="154"/>
      <c r="J7103" s="151"/>
      <c r="L7103" s="151"/>
      <c r="N7103" s="151"/>
    </row>
    <row r="7104" spans="2:15">
      <c r="I7104" s="154"/>
      <c r="L7104" s="151"/>
      <c r="N7104" s="151"/>
    </row>
    <row r="7108" spans="1:15">
      <c r="A7108" s="146"/>
      <c r="D7108" s="146"/>
      <c r="F7108" s="146"/>
    </row>
    <row r="7110" spans="1:15">
      <c r="F7110" s="147"/>
    </row>
    <row r="7111" spans="1:15">
      <c r="B7111" s="148"/>
      <c r="C7111" s="149"/>
      <c r="D7111" s="150"/>
      <c r="E7111" s="150"/>
      <c r="F7111" s="149"/>
      <c r="G7111" s="150"/>
      <c r="I7111" s="155"/>
      <c r="L7111" s="151"/>
      <c r="N7111" s="151"/>
      <c r="O7111" s="152"/>
    </row>
    <row r="7113" spans="1:15">
      <c r="B7113" s="148"/>
      <c r="C7113" s="149"/>
      <c r="D7113" s="150"/>
      <c r="E7113" s="150"/>
      <c r="F7113" s="149"/>
      <c r="G7113" s="150"/>
      <c r="I7113" s="155"/>
      <c r="L7113" s="151"/>
      <c r="N7113" s="151"/>
      <c r="O7113" s="152"/>
    </row>
    <row r="7115" spans="1:15">
      <c r="B7115" s="148"/>
      <c r="C7115" s="149"/>
      <c r="D7115" s="150"/>
      <c r="E7115" s="150"/>
      <c r="F7115" s="149"/>
      <c r="G7115" s="150"/>
      <c r="I7115" s="155"/>
      <c r="L7115" s="151"/>
      <c r="N7115" s="151"/>
      <c r="O7115" s="152"/>
    </row>
    <row r="7117" spans="1:15">
      <c r="B7117" s="148"/>
      <c r="C7117" s="149"/>
      <c r="D7117" s="150"/>
      <c r="E7117" s="150"/>
      <c r="F7117" s="149"/>
      <c r="G7117" s="150"/>
      <c r="I7117" s="155"/>
      <c r="L7117" s="151"/>
      <c r="N7117" s="151"/>
      <c r="O7117" s="152"/>
    </row>
    <row r="7119" spans="1:15">
      <c r="B7119" s="148"/>
      <c r="C7119" s="149"/>
      <c r="D7119" s="150"/>
      <c r="E7119" s="150"/>
      <c r="F7119" s="149"/>
      <c r="G7119" s="150"/>
      <c r="I7119" s="155"/>
      <c r="L7119" s="151"/>
      <c r="N7119" s="151"/>
      <c r="O7119" s="152"/>
    </row>
    <row r="7121" spans="2:15">
      <c r="B7121" s="148"/>
      <c r="C7121" s="149"/>
      <c r="D7121" s="150"/>
      <c r="E7121" s="150"/>
      <c r="F7121" s="149"/>
      <c r="G7121" s="150"/>
      <c r="I7121" s="155"/>
      <c r="L7121" s="151"/>
      <c r="N7121" s="151"/>
      <c r="O7121" s="152"/>
    </row>
    <row r="7123" spans="2:15">
      <c r="B7123" s="148"/>
      <c r="C7123" s="149"/>
      <c r="D7123" s="150"/>
      <c r="E7123" s="150"/>
      <c r="F7123" s="149"/>
      <c r="G7123" s="150"/>
      <c r="L7123" s="151"/>
      <c r="N7123" s="151"/>
      <c r="O7123" s="152"/>
    </row>
    <row r="7125" spans="2:15">
      <c r="B7125" s="148"/>
      <c r="C7125" s="149"/>
      <c r="D7125" s="150"/>
      <c r="E7125" s="150"/>
      <c r="F7125" s="149"/>
      <c r="G7125" s="150"/>
      <c r="I7125" s="155"/>
      <c r="L7125" s="151"/>
      <c r="N7125" s="151"/>
      <c r="O7125" s="152"/>
    </row>
    <row r="7127" spans="2:15">
      <c r="B7127" s="148"/>
      <c r="C7127" s="149"/>
      <c r="D7127" s="150"/>
      <c r="E7127" s="150"/>
      <c r="F7127" s="149"/>
      <c r="G7127" s="150"/>
      <c r="I7127" s="155"/>
      <c r="L7127" s="151"/>
      <c r="N7127" s="151"/>
      <c r="O7127" s="152"/>
    </row>
    <row r="7129" spans="2:15">
      <c r="B7129" s="148"/>
      <c r="C7129" s="149"/>
      <c r="D7129" s="150"/>
      <c r="E7129" s="150"/>
      <c r="F7129" s="149"/>
      <c r="G7129" s="150"/>
      <c r="L7129" s="151"/>
      <c r="N7129" s="151"/>
      <c r="O7129" s="152"/>
    </row>
    <row r="7131" spans="2:15">
      <c r="B7131" s="148"/>
      <c r="C7131" s="149"/>
      <c r="D7131" s="150"/>
      <c r="E7131" s="150"/>
      <c r="F7131" s="149"/>
      <c r="G7131" s="150"/>
      <c r="I7131" s="155"/>
      <c r="L7131" s="151"/>
      <c r="N7131" s="151"/>
      <c r="O7131" s="152"/>
    </row>
    <row r="7133" spans="2:15">
      <c r="B7133" s="148"/>
      <c r="C7133" s="149"/>
      <c r="D7133" s="150"/>
      <c r="E7133" s="150"/>
      <c r="F7133" s="149"/>
      <c r="G7133" s="150"/>
      <c r="I7133" s="155"/>
      <c r="L7133" s="151"/>
      <c r="N7133" s="151"/>
      <c r="O7133" s="152"/>
    </row>
    <row r="7136" spans="2:15">
      <c r="I7136" s="154"/>
      <c r="L7136" s="151"/>
      <c r="N7136" s="151"/>
    </row>
    <row r="7138" spans="1:15">
      <c r="I7138" s="154"/>
      <c r="J7138" s="151"/>
      <c r="L7138" s="151"/>
      <c r="N7138" s="151"/>
    </row>
    <row r="7139" spans="1:15">
      <c r="I7139" s="154"/>
      <c r="L7139" s="151"/>
      <c r="N7139" s="151"/>
    </row>
    <row r="7143" spans="1:15">
      <c r="A7143" s="146"/>
      <c r="D7143" s="146"/>
      <c r="F7143" s="146"/>
    </row>
    <row r="7145" spans="1:15">
      <c r="F7145" s="147"/>
    </row>
    <row r="7146" spans="1:15">
      <c r="B7146" s="148"/>
      <c r="C7146" s="149"/>
      <c r="D7146" s="150"/>
      <c r="E7146" s="150"/>
      <c r="F7146" s="149"/>
      <c r="G7146" s="150"/>
      <c r="I7146" s="155"/>
      <c r="L7146" s="151"/>
      <c r="N7146" s="151"/>
      <c r="O7146" s="152"/>
    </row>
    <row r="7148" spans="1:15">
      <c r="B7148" s="148"/>
      <c r="C7148" s="149"/>
      <c r="D7148" s="150"/>
      <c r="E7148" s="150"/>
      <c r="F7148" s="149"/>
      <c r="G7148" s="150"/>
      <c r="I7148" s="155"/>
      <c r="L7148" s="151"/>
      <c r="N7148" s="151"/>
      <c r="O7148" s="152"/>
    </row>
    <row r="7150" spans="1:15">
      <c r="B7150" s="148"/>
      <c r="C7150" s="149"/>
      <c r="D7150" s="150"/>
      <c r="E7150" s="150"/>
      <c r="F7150" s="149"/>
      <c r="G7150" s="150"/>
      <c r="I7150" s="155"/>
      <c r="L7150" s="151"/>
      <c r="N7150" s="151"/>
      <c r="O7150" s="152"/>
    </row>
    <row r="7152" spans="1:15">
      <c r="B7152" s="148"/>
      <c r="C7152" s="149"/>
      <c r="D7152" s="150"/>
      <c r="E7152" s="150"/>
      <c r="F7152" s="149"/>
      <c r="G7152" s="150"/>
      <c r="I7152" s="155"/>
      <c r="L7152" s="151"/>
      <c r="N7152" s="151"/>
      <c r="O7152" s="152"/>
    </row>
    <row r="7154" spans="2:15">
      <c r="B7154" s="148"/>
      <c r="C7154" s="149"/>
      <c r="D7154" s="150"/>
      <c r="E7154" s="150"/>
      <c r="F7154" s="149"/>
      <c r="G7154" s="150"/>
      <c r="I7154" s="155"/>
      <c r="L7154" s="151"/>
      <c r="N7154" s="151"/>
      <c r="O7154" s="152"/>
    </row>
    <row r="7156" spans="2:15">
      <c r="B7156" s="148"/>
      <c r="C7156" s="149"/>
      <c r="D7156" s="150"/>
      <c r="E7156" s="150"/>
      <c r="F7156" s="149"/>
      <c r="G7156" s="150"/>
      <c r="I7156" s="155"/>
      <c r="L7156" s="151"/>
      <c r="N7156" s="151"/>
      <c r="O7156" s="152"/>
    </row>
    <row r="7158" spans="2:15">
      <c r="B7158" s="148"/>
      <c r="C7158" s="149"/>
      <c r="D7158" s="150"/>
      <c r="E7158" s="150"/>
      <c r="F7158" s="149"/>
      <c r="G7158" s="150"/>
      <c r="I7158" s="155"/>
      <c r="L7158" s="151"/>
      <c r="N7158" s="151"/>
      <c r="O7158" s="152"/>
    </row>
    <row r="7160" spans="2:15">
      <c r="B7160" s="148"/>
      <c r="C7160" s="149"/>
      <c r="D7160" s="150"/>
      <c r="E7160" s="150"/>
      <c r="F7160" s="149"/>
      <c r="G7160" s="150"/>
      <c r="L7160" s="151"/>
      <c r="N7160" s="151"/>
      <c r="O7160" s="152"/>
    </row>
    <row r="7162" spans="2:15">
      <c r="B7162" s="148"/>
      <c r="C7162" s="149"/>
      <c r="D7162" s="150"/>
      <c r="E7162" s="150"/>
      <c r="F7162" s="149"/>
      <c r="G7162" s="150"/>
      <c r="I7162" s="155"/>
      <c r="L7162" s="151"/>
      <c r="N7162" s="151"/>
      <c r="O7162" s="152"/>
    </row>
    <row r="7164" spans="2:15">
      <c r="B7164" s="148"/>
      <c r="C7164" s="149"/>
      <c r="D7164" s="150"/>
      <c r="E7164" s="150"/>
      <c r="F7164" s="149"/>
      <c r="G7164" s="150"/>
      <c r="L7164" s="151"/>
      <c r="N7164" s="151"/>
      <c r="O7164" s="152"/>
    </row>
    <row r="7166" spans="2:15">
      <c r="B7166" s="148"/>
      <c r="C7166" s="149"/>
      <c r="D7166" s="150"/>
      <c r="E7166" s="150"/>
      <c r="F7166" s="149"/>
      <c r="G7166" s="150"/>
      <c r="I7166" s="155"/>
      <c r="L7166" s="151"/>
      <c r="N7166" s="151"/>
      <c r="O7166" s="152"/>
    </row>
    <row r="7168" spans="2:15">
      <c r="B7168" s="148"/>
      <c r="C7168" s="149"/>
      <c r="D7168" s="150"/>
      <c r="E7168" s="150"/>
      <c r="F7168" s="149"/>
      <c r="G7168" s="150"/>
      <c r="I7168" s="155"/>
      <c r="L7168" s="151"/>
      <c r="N7168" s="151"/>
      <c r="O7168" s="152"/>
    </row>
    <row r="7170" spans="1:15">
      <c r="B7170" s="148"/>
      <c r="C7170" s="149"/>
      <c r="D7170" s="150"/>
      <c r="E7170" s="150"/>
      <c r="F7170" s="149"/>
      <c r="G7170" s="150"/>
      <c r="I7170" s="155"/>
      <c r="L7170" s="151"/>
      <c r="N7170" s="151"/>
      <c r="O7170" s="152"/>
    </row>
    <row r="7172" spans="1:15">
      <c r="B7172" s="148"/>
      <c r="C7172" s="149"/>
      <c r="D7172" s="150"/>
      <c r="E7172" s="150"/>
      <c r="F7172" s="149"/>
      <c r="G7172" s="150"/>
      <c r="I7172" s="155"/>
      <c r="L7172" s="151"/>
      <c r="N7172" s="151"/>
      <c r="O7172" s="152"/>
    </row>
    <row r="7175" spans="1:15">
      <c r="I7175" s="154"/>
      <c r="L7175" s="151"/>
      <c r="N7175" s="151"/>
    </row>
    <row r="7177" spans="1:15">
      <c r="I7177" s="154"/>
      <c r="J7177" s="151"/>
      <c r="L7177" s="151"/>
      <c r="N7177" s="151"/>
    </row>
    <row r="7178" spans="1:15">
      <c r="I7178" s="154"/>
      <c r="L7178" s="151"/>
      <c r="N7178" s="151"/>
    </row>
    <row r="7182" spans="1:15">
      <c r="A7182" s="146"/>
      <c r="D7182" s="146"/>
      <c r="F7182" s="146"/>
    </row>
    <row r="7184" spans="1:15">
      <c r="F7184" s="147"/>
    </row>
    <row r="7185" spans="2:15">
      <c r="B7185" s="148"/>
      <c r="C7185" s="149"/>
      <c r="D7185" s="150"/>
      <c r="E7185" s="150"/>
      <c r="F7185" s="149"/>
      <c r="G7185" s="150"/>
      <c r="I7185" s="155"/>
      <c r="L7185" s="151"/>
      <c r="N7185" s="151"/>
      <c r="O7185" s="152"/>
    </row>
    <row r="7187" spans="2:15">
      <c r="B7187" s="148"/>
      <c r="C7187" s="149"/>
      <c r="D7187" s="150"/>
      <c r="E7187" s="150"/>
      <c r="F7187" s="149"/>
      <c r="G7187" s="150"/>
      <c r="I7187" s="155"/>
      <c r="L7187" s="151"/>
      <c r="N7187" s="151"/>
      <c r="O7187" s="152"/>
    </row>
    <row r="7189" spans="2:15">
      <c r="B7189" s="148"/>
      <c r="C7189" s="149"/>
      <c r="D7189" s="150"/>
      <c r="E7189" s="150"/>
      <c r="F7189" s="149"/>
      <c r="G7189" s="150"/>
      <c r="I7189" s="155"/>
      <c r="L7189" s="151"/>
      <c r="N7189" s="151"/>
      <c r="O7189" s="152"/>
    </row>
    <row r="7191" spans="2:15">
      <c r="B7191" s="148"/>
      <c r="C7191" s="149"/>
      <c r="D7191" s="150"/>
      <c r="E7191" s="150"/>
      <c r="F7191" s="149"/>
      <c r="G7191" s="150"/>
      <c r="I7191" s="155"/>
      <c r="L7191" s="151"/>
      <c r="N7191" s="151"/>
      <c r="O7191" s="152"/>
    </row>
    <row r="7193" spans="2:15">
      <c r="B7193" s="148"/>
      <c r="C7193" s="149"/>
      <c r="D7193" s="150"/>
      <c r="E7193" s="150"/>
      <c r="F7193" s="149"/>
      <c r="G7193" s="150"/>
      <c r="I7193" s="155"/>
      <c r="L7193" s="151"/>
      <c r="N7193" s="151"/>
      <c r="O7193" s="152"/>
    </row>
    <row r="7195" spans="2:15">
      <c r="B7195" s="148"/>
      <c r="C7195" s="149"/>
      <c r="D7195" s="150"/>
      <c r="E7195" s="150"/>
      <c r="F7195" s="149"/>
      <c r="G7195" s="150"/>
      <c r="I7195" s="155"/>
      <c r="L7195" s="151"/>
      <c r="N7195" s="151"/>
      <c r="O7195" s="152"/>
    </row>
    <row r="7197" spans="2:15">
      <c r="B7197" s="148"/>
      <c r="C7197" s="149"/>
      <c r="D7197" s="150"/>
      <c r="E7197" s="150"/>
      <c r="F7197" s="149"/>
      <c r="G7197" s="150"/>
      <c r="I7197" s="155"/>
      <c r="L7197" s="151"/>
      <c r="N7197" s="151"/>
      <c r="O7197" s="152"/>
    </row>
    <row r="7199" spans="2:15">
      <c r="B7199" s="148"/>
      <c r="C7199" s="149"/>
      <c r="D7199" s="150"/>
      <c r="E7199" s="150"/>
      <c r="F7199" s="149"/>
      <c r="G7199" s="150"/>
      <c r="I7199" s="155"/>
      <c r="L7199" s="151"/>
      <c r="N7199" s="151"/>
      <c r="O7199" s="152"/>
    </row>
    <row r="7201" spans="2:15">
      <c r="B7201" s="148"/>
      <c r="C7201" s="149"/>
      <c r="D7201" s="150"/>
      <c r="E7201" s="150"/>
      <c r="F7201" s="149"/>
      <c r="G7201" s="150"/>
      <c r="I7201" s="155"/>
      <c r="L7201" s="151"/>
      <c r="N7201" s="151"/>
      <c r="O7201" s="152"/>
    </row>
    <row r="7203" spans="2:15">
      <c r="B7203" s="148"/>
      <c r="C7203" s="149"/>
      <c r="D7203" s="150"/>
      <c r="E7203" s="150"/>
      <c r="F7203" s="149"/>
      <c r="G7203" s="150"/>
      <c r="I7203" s="155"/>
      <c r="L7203" s="151"/>
      <c r="N7203" s="151"/>
      <c r="O7203" s="152"/>
    </row>
    <row r="7205" spans="2:15">
      <c r="B7205" s="148"/>
      <c r="C7205" s="149"/>
      <c r="D7205" s="150"/>
      <c r="E7205" s="150"/>
      <c r="F7205" s="149"/>
      <c r="G7205" s="150"/>
      <c r="I7205" s="155"/>
      <c r="L7205" s="151"/>
      <c r="N7205" s="151"/>
      <c r="O7205" s="152"/>
    </row>
    <row r="7207" spans="2:15">
      <c r="B7207" s="148"/>
      <c r="C7207" s="149"/>
      <c r="D7207" s="150"/>
      <c r="E7207" s="150"/>
      <c r="F7207" s="149"/>
      <c r="G7207" s="150"/>
      <c r="I7207" s="155"/>
      <c r="L7207" s="151"/>
      <c r="N7207" s="151"/>
      <c r="O7207" s="152"/>
    </row>
    <row r="7209" spans="2:15">
      <c r="B7209" s="148"/>
      <c r="C7209" s="149"/>
      <c r="D7209" s="150"/>
      <c r="E7209" s="150"/>
      <c r="F7209" s="149"/>
      <c r="G7209" s="150"/>
      <c r="I7209" s="155"/>
      <c r="L7209" s="151"/>
      <c r="N7209" s="151"/>
      <c r="O7209" s="152"/>
    </row>
    <row r="7211" spans="2:15">
      <c r="B7211" s="148"/>
      <c r="C7211" s="149"/>
      <c r="D7211" s="150"/>
      <c r="E7211" s="150"/>
      <c r="F7211" s="149"/>
      <c r="G7211" s="150"/>
      <c r="I7211" s="155"/>
      <c r="L7211" s="151"/>
      <c r="N7211" s="151"/>
      <c r="O7211" s="152"/>
    </row>
    <row r="7213" spans="2:15">
      <c r="B7213" s="148"/>
      <c r="C7213" s="149"/>
      <c r="D7213" s="150"/>
      <c r="E7213" s="150"/>
      <c r="F7213" s="149"/>
      <c r="G7213" s="150"/>
      <c r="I7213" s="155"/>
      <c r="L7213" s="151"/>
      <c r="N7213" s="151"/>
      <c r="O7213" s="152"/>
    </row>
    <row r="7215" spans="2:15">
      <c r="B7215" s="148"/>
      <c r="C7215" s="149"/>
      <c r="D7215" s="150"/>
      <c r="E7215" s="150"/>
      <c r="F7215" s="149"/>
      <c r="G7215" s="150"/>
      <c r="I7215" s="155"/>
      <c r="L7215" s="151"/>
      <c r="N7215" s="151"/>
      <c r="O7215" s="152"/>
    </row>
    <row r="7217" spans="1:15">
      <c r="B7217" s="148"/>
      <c r="C7217" s="149"/>
      <c r="D7217" s="150"/>
      <c r="E7217" s="150"/>
      <c r="F7217" s="149"/>
      <c r="G7217" s="150"/>
      <c r="I7217" s="155"/>
      <c r="L7217" s="151"/>
      <c r="N7217" s="151"/>
      <c r="O7217" s="152"/>
    </row>
    <row r="7219" spans="1:15">
      <c r="B7219" s="148"/>
      <c r="C7219" s="149"/>
      <c r="D7219" s="150"/>
      <c r="E7219" s="150"/>
      <c r="F7219" s="149"/>
      <c r="G7219" s="150"/>
      <c r="I7219" s="155"/>
      <c r="L7219" s="151"/>
      <c r="N7219" s="151"/>
      <c r="O7219" s="152"/>
    </row>
    <row r="7221" spans="1:15">
      <c r="B7221" s="148"/>
      <c r="C7221" s="149"/>
      <c r="D7221" s="150"/>
      <c r="E7221" s="150"/>
      <c r="F7221" s="149"/>
      <c r="G7221" s="150"/>
      <c r="I7221" s="155"/>
      <c r="L7221" s="151"/>
      <c r="N7221" s="151"/>
      <c r="O7221" s="152"/>
    </row>
    <row r="7224" spans="1:15">
      <c r="I7224" s="154"/>
      <c r="L7224" s="151"/>
      <c r="N7224" s="151"/>
    </row>
    <row r="7226" spans="1:15">
      <c r="I7226" s="154"/>
      <c r="J7226" s="151"/>
      <c r="L7226" s="151"/>
      <c r="N7226" s="151"/>
    </row>
    <row r="7227" spans="1:15">
      <c r="I7227" s="154"/>
      <c r="L7227" s="151"/>
      <c r="N7227" s="151"/>
    </row>
    <row r="7231" spans="1:15">
      <c r="A7231" s="146"/>
      <c r="D7231" s="146"/>
      <c r="F7231" s="146"/>
    </row>
    <row r="7233" spans="1:15">
      <c r="F7233" s="147"/>
    </row>
    <row r="7234" spans="1:15">
      <c r="B7234" s="148"/>
      <c r="C7234" s="149"/>
      <c r="D7234" s="150"/>
      <c r="E7234" s="150"/>
      <c r="F7234" s="149"/>
      <c r="G7234" s="150"/>
      <c r="L7234" s="151"/>
      <c r="N7234" s="151"/>
      <c r="O7234" s="152"/>
    </row>
    <row r="7237" spans="1:15">
      <c r="I7237" s="154"/>
      <c r="L7237" s="151"/>
      <c r="N7237" s="151"/>
    </row>
    <row r="7239" spans="1:15">
      <c r="I7239" s="154"/>
      <c r="J7239" s="151"/>
      <c r="L7239" s="151"/>
      <c r="N7239" s="151"/>
    </row>
    <row r="7240" spans="1:15">
      <c r="I7240" s="154"/>
      <c r="L7240" s="151"/>
      <c r="N7240" s="151"/>
    </row>
    <row r="7244" spans="1:15">
      <c r="A7244" s="146"/>
      <c r="D7244" s="146"/>
      <c r="F7244" s="146"/>
    </row>
    <row r="7246" spans="1:15">
      <c r="F7246" s="147"/>
    </row>
    <row r="7247" spans="1:15">
      <c r="B7247" s="148"/>
      <c r="C7247" s="149"/>
      <c r="D7247" s="150"/>
      <c r="E7247" s="150"/>
      <c r="F7247" s="149"/>
      <c r="G7247" s="150"/>
      <c r="L7247" s="151"/>
      <c r="N7247" s="151"/>
      <c r="O7247" s="152"/>
    </row>
    <row r="7249" spans="2:15">
      <c r="B7249" s="148"/>
      <c r="C7249" s="149"/>
      <c r="D7249" s="150"/>
      <c r="E7249" s="150"/>
      <c r="F7249" s="149"/>
      <c r="L7249" s="151"/>
      <c r="N7249" s="151"/>
      <c r="O7249" s="152"/>
    </row>
    <row r="7251" spans="2:15">
      <c r="B7251" s="148"/>
      <c r="C7251" s="149"/>
      <c r="D7251" s="150"/>
      <c r="E7251" s="150"/>
      <c r="F7251" s="149"/>
      <c r="G7251" s="150"/>
      <c r="L7251" s="151"/>
      <c r="N7251" s="151"/>
      <c r="O7251" s="152"/>
    </row>
    <row r="7253" spans="2:15">
      <c r="B7253" s="148"/>
      <c r="C7253" s="149"/>
      <c r="D7253" s="150"/>
      <c r="E7253" s="150"/>
      <c r="F7253" s="149"/>
      <c r="G7253" s="150"/>
      <c r="L7253" s="151"/>
      <c r="N7253" s="151"/>
      <c r="O7253" s="152"/>
    </row>
    <row r="7255" spans="2:15">
      <c r="B7255" s="148"/>
      <c r="C7255" s="149"/>
      <c r="D7255" s="150"/>
      <c r="E7255" s="150"/>
      <c r="F7255" s="149"/>
      <c r="G7255" s="150"/>
      <c r="L7255" s="151"/>
      <c r="N7255" s="151"/>
      <c r="O7255" s="152"/>
    </row>
    <row r="7257" spans="2:15">
      <c r="B7257" s="148"/>
      <c r="C7257" s="149"/>
      <c r="D7257" s="150"/>
      <c r="E7257" s="150"/>
      <c r="F7257" s="149"/>
      <c r="G7257" s="150"/>
      <c r="L7257" s="151"/>
      <c r="N7257" s="151"/>
      <c r="O7257" s="152"/>
    </row>
    <row r="7259" spans="2:15">
      <c r="B7259" s="148"/>
      <c r="C7259" s="149"/>
      <c r="D7259" s="150"/>
      <c r="E7259" s="150"/>
      <c r="F7259" s="149"/>
      <c r="G7259" s="150"/>
      <c r="L7259" s="151"/>
      <c r="N7259" s="151"/>
      <c r="O7259" s="152"/>
    </row>
    <row r="7261" spans="2:15">
      <c r="B7261" s="148"/>
      <c r="C7261" s="149"/>
      <c r="D7261" s="150"/>
      <c r="E7261" s="150"/>
      <c r="F7261" s="149"/>
      <c r="G7261" s="150"/>
      <c r="L7261" s="151"/>
      <c r="N7261" s="151"/>
      <c r="O7261" s="152"/>
    </row>
    <row r="7263" spans="2:15">
      <c r="B7263" s="148"/>
      <c r="C7263" s="149"/>
      <c r="D7263" s="150"/>
      <c r="E7263" s="150"/>
      <c r="F7263" s="149"/>
      <c r="G7263" s="150"/>
      <c r="L7263" s="151"/>
      <c r="N7263" s="151"/>
      <c r="O7263" s="152"/>
    </row>
    <row r="7265" spans="1:15">
      <c r="B7265" s="148"/>
      <c r="C7265" s="149"/>
      <c r="D7265" s="150"/>
      <c r="E7265" s="150"/>
      <c r="F7265" s="149"/>
      <c r="G7265" s="150"/>
      <c r="L7265" s="151"/>
      <c r="N7265" s="151"/>
      <c r="O7265" s="152"/>
    </row>
    <row r="7268" spans="1:15">
      <c r="I7268" s="154"/>
      <c r="L7268" s="151"/>
      <c r="N7268" s="151"/>
    </row>
    <row r="7270" spans="1:15">
      <c r="I7270" s="154"/>
      <c r="J7270" s="151"/>
      <c r="L7270" s="151"/>
      <c r="N7270" s="151"/>
    </row>
    <row r="7271" spans="1:15">
      <c r="I7271" s="154"/>
      <c r="L7271" s="151"/>
      <c r="N7271" s="151"/>
    </row>
    <row r="7275" spans="1:15">
      <c r="A7275" s="146"/>
      <c r="D7275" s="146"/>
      <c r="F7275" s="146"/>
    </row>
    <row r="7277" spans="1:15">
      <c r="F7277" s="147"/>
    </row>
    <row r="7278" spans="1:15">
      <c r="B7278" s="148"/>
      <c r="C7278" s="149"/>
      <c r="D7278" s="150"/>
      <c r="E7278" s="150"/>
      <c r="F7278" s="149"/>
      <c r="G7278" s="150"/>
      <c r="I7278" s="155"/>
      <c r="L7278" s="151"/>
      <c r="N7278" s="151"/>
      <c r="O7278" s="152"/>
    </row>
    <row r="7281" spans="1:15">
      <c r="I7281" s="154"/>
      <c r="L7281" s="151"/>
      <c r="N7281" s="151"/>
    </row>
    <row r="7283" spans="1:15">
      <c r="I7283" s="154"/>
      <c r="J7283" s="151"/>
      <c r="L7283" s="151"/>
      <c r="N7283" s="151"/>
    </row>
    <row r="7284" spans="1:15">
      <c r="I7284" s="154"/>
      <c r="L7284" s="151"/>
      <c r="N7284" s="151"/>
    </row>
    <row r="7288" spans="1:15">
      <c r="A7288" s="146"/>
      <c r="D7288" s="146"/>
      <c r="F7288" s="146"/>
    </row>
    <row r="7290" spans="1:15">
      <c r="F7290" s="147"/>
    </row>
    <row r="7291" spans="1:15">
      <c r="B7291" s="148"/>
      <c r="C7291" s="149"/>
      <c r="D7291" s="150"/>
      <c r="E7291" s="150"/>
      <c r="F7291" s="149"/>
      <c r="G7291" s="150"/>
      <c r="I7291" s="155"/>
      <c r="L7291" s="151"/>
      <c r="N7291" s="151"/>
      <c r="O7291" s="152"/>
    </row>
    <row r="7293" spans="1:15">
      <c r="B7293" s="148"/>
      <c r="C7293" s="149"/>
      <c r="D7293" s="150"/>
      <c r="E7293" s="150"/>
      <c r="F7293" s="149"/>
      <c r="G7293" s="150"/>
      <c r="I7293" s="155"/>
      <c r="L7293" s="151"/>
      <c r="N7293" s="151"/>
      <c r="O7293" s="152"/>
    </row>
    <row r="7295" spans="1:15">
      <c r="B7295" s="148"/>
      <c r="C7295" s="149"/>
      <c r="D7295" s="150"/>
      <c r="E7295" s="150"/>
      <c r="F7295" s="149"/>
      <c r="G7295" s="150"/>
      <c r="I7295" s="155"/>
      <c r="L7295" s="151"/>
      <c r="N7295" s="151"/>
      <c r="O7295" s="152"/>
    </row>
    <row r="7297" spans="2:15">
      <c r="B7297" s="148"/>
      <c r="C7297" s="149"/>
      <c r="D7297" s="150"/>
      <c r="E7297" s="150"/>
      <c r="F7297" s="149"/>
      <c r="G7297" s="150"/>
      <c r="I7297" s="155"/>
      <c r="L7297" s="151"/>
      <c r="N7297" s="151"/>
      <c r="O7297" s="152"/>
    </row>
    <row r="7299" spans="2:15">
      <c r="B7299" s="148"/>
      <c r="C7299" s="149"/>
      <c r="D7299" s="150"/>
      <c r="E7299" s="150"/>
      <c r="F7299" s="149"/>
      <c r="G7299" s="150"/>
      <c r="I7299" s="155"/>
      <c r="L7299" s="151"/>
      <c r="N7299" s="151"/>
      <c r="O7299" s="152"/>
    </row>
    <row r="7301" spans="2:15">
      <c r="B7301" s="148"/>
      <c r="C7301" s="149"/>
      <c r="D7301" s="150"/>
      <c r="E7301" s="150"/>
      <c r="F7301" s="149"/>
      <c r="G7301" s="150"/>
      <c r="I7301" s="155"/>
      <c r="L7301" s="151"/>
      <c r="N7301" s="151"/>
      <c r="O7301" s="152"/>
    </row>
    <row r="7303" spans="2:15">
      <c r="B7303" s="148"/>
      <c r="C7303" s="149"/>
      <c r="D7303" s="150"/>
      <c r="E7303" s="150"/>
      <c r="F7303" s="149"/>
      <c r="G7303" s="150"/>
      <c r="I7303" s="155"/>
      <c r="L7303" s="151"/>
      <c r="N7303" s="151"/>
      <c r="O7303" s="152"/>
    </row>
    <row r="7306" spans="2:15">
      <c r="I7306" s="154"/>
      <c r="L7306" s="151"/>
      <c r="N7306" s="151"/>
    </row>
    <row r="7308" spans="2:15">
      <c r="I7308" s="154"/>
      <c r="J7308" s="151"/>
      <c r="L7308" s="151"/>
      <c r="N7308" s="151"/>
    </row>
    <row r="7309" spans="2:15">
      <c r="I7309" s="154"/>
      <c r="L7309" s="151"/>
      <c r="N7309" s="151"/>
    </row>
    <row r="7313" spans="1:15">
      <c r="A7313" s="146"/>
      <c r="D7313" s="146"/>
      <c r="F7313" s="146"/>
    </row>
    <row r="7315" spans="1:15">
      <c r="F7315" s="147"/>
    </row>
    <row r="7316" spans="1:15">
      <c r="B7316" s="148"/>
      <c r="C7316" s="149"/>
      <c r="D7316" s="150"/>
      <c r="E7316" s="150"/>
      <c r="F7316" s="149"/>
      <c r="G7316" s="150"/>
      <c r="L7316" s="151"/>
      <c r="N7316" s="151"/>
      <c r="O7316" s="152"/>
    </row>
    <row r="7319" spans="1:15">
      <c r="I7319" s="154"/>
      <c r="L7319" s="151"/>
      <c r="N7319" s="151"/>
    </row>
    <row r="7321" spans="1:15">
      <c r="I7321" s="154"/>
      <c r="J7321" s="151"/>
      <c r="L7321" s="151"/>
      <c r="N7321" s="151"/>
    </row>
    <row r="7322" spans="1:15">
      <c r="I7322" s="154"/>
      <c r="L7322" s="151"/>
      <c r="N7322" s="151"/>
    </row>
    <row r="7326" spans="1:15">
      <c r="A7326" s="146"/>
      <c r="D7326" s="146"/>
      <c r="F7326" s="146"/>
    </row>
    <row r="7328" spans="1:15">
      <c r="F7328" s="147"/>
    </row>
    <row r="7329" spans="1:15">
      <c r="B7329" s="148"/>
      <c r="C7329" s="149"/>
      <c r="D7329" s="150"/>
      <c r="E7329" s="150"/>
      <c r="F7329" s="149"/>
      <c r="G7329" s="150"/>
      <c r="L7329" s="151"/>
      <c r="N7329" s="151"/>
      <c r="O7329" s="152"/>
    </row>
    <row r="7332" spans="1:15">
      <c r="I7332" s="154"/>
      <c r="L7332" s="151"/>
      <c r="N7332" s="151"/>
    </row>
    <row r="7334" spans="1:15">
      <c r="I7334" s="154"/>
      <c r="J7334" s="151"/>
      <c r="L7334" s="151"/>
      <c r="N7334" s="151"/>
    </row>
    <row r="7335" spans="1:15">
      <c r="I7335" s="154"/>
      <c r="L7335" s="151"/>
      <c r="N7335" s="151"/>
    </row>
    <row r="7339" spans="1:15">
      <c r="A7339" s="146"/>
      <c r="D7339" s="146"/>
      <c r="F7339" s="146"/>
    </row>
    <row r="7341" spans="1:15">
      <c r="F7341" s="147"/>
    </row>
    <row r="7342" spans="1:15">
      <c r="B7342" s="148"/>
      <c r="C7342" s="149"/>
      <c r="D7342" s="150"/>
      <c r="E7342" s="150"/>
      <c r="F7342" s="149"/>
      <c r="G7342" s="150"/>
      <c r="I7342" s="155"/>
      <c r="L7342" s="151"/>
      <c r="N7342" s="151"/>
      <c r="O7342" s="152"/>
    </row>
    <row r="7344" spans="1:15">
      <c r="B7344" s="148"/>
      <c r="C7344" s="149"/>
      <c r="D7344" s="150"/>
      <c r="E7344" s="150"/>
      <c r="F7344" s="149"/>
      <c r="G7344" s="150"/>
      <c r="I7344" s="155"/>
      <c r="L7344" s="151"/>
      <c r="N7344" s="151"/>
      <c r="O7344" s="152"/>
    </row>
    <row r="7346" spans="2:15">
      <c r="B7346" s="148"/>
      <c r="C7346" s="149"/>
      <c r="D7346" s="150"/>
      <c r="E7346" s="150"/>
      <c r="F7346" s="149"/>
      <c r="G7346" s="150"/>
      <c r="I7346" s="155"/>
      <c r="L7346" s="151"/>
      <c r="N7346" s="151"/>
      <c r="O7346" s="152"/>
    </row>
    <row r="7348" spans="2:15">
      <c r="B7348" s="148"/>
      <c r="C7348" s="149"/>
      <c r="D7348" s="150"/>
      <c r="E7348" s="150"/>
      <c r="F7348" s="149"/>
      <c r="G7348" s="150"/>
      <c r="I7348" s="155"/>
      <c r="L7348" s="151"/>
      <c r="N7348" s="151"/>
      <c r="O7348" s="152"/>
    </row>
    <row r="7350" spans="2:15">
      <c r="B7350" s="148"/>
      <c r="C7350" s="149"/>
      <c r="D7350" s="150"/>
      <c r="E7350" s="150"/>
      <c r="F7350" s="149"/>
      <c r="G7350" s="150"/>
      <c r="I7350" s="155"/>
      <c r="L7350" s="151"/>
      <c r="N7350" s="151"/>
      <c r="O7350" s="152"/>
    </row>
    <row r="7352" spans="2:15">
      <c r="B7352" s="148"/>
      <c r="C7352" s="149"/>
      <c r="D7352" s="150"/>
      <c r="E7352" s="150"/>
      <c r="F7352" s="149"/>
      <c r="G7352" s="150"/>
      <c r="I7352" s="155"/>
      <c r="L7352" s="151"/>
      <c r="N7352" s="151"/>
      <c r="O7352" s="152"/>
    </row>
    <row r="7354" spans="2:15">
      <c r="B7354" s="148"/>
      <c r="C7354" s="149"/>
      <c r="D7354" s="150"/>
      <c r="E7354" s="150"/>
      <c r="F7354" s="149"/>
      <c r="G7354" s="150"/>
      <c r="I7354" s="155"/>
      <c r="L7354" s="151"/>
      <c r="N7354" s="151"/>
      <c r="O7354" s="152"/>
    </row>
    <row r="7356" spans="2:15">
      <c r="B7356" s="148"/>
      <c r="C7356" s="149"/>
      <c r="D7356" s="150"/>
      <c r="E7356" s="150"/>
      <c r="F7356" s="149"/>
      <c r="G7356" s="150"/>
      <c r="I7356" s="155"/>
      <c r="L7356" s="151"/>
      <c r="N7356" s="151"/>
      <c r="O7356" s="152"/>
    </row>
    <row r="7358" spans="2:15">
      <c r="B7358" s="148"/>
      <c r="C7358" s="149"/>
      <c r="D7358" s="150"/>
      <c r="E7358" s="150"/>
      <c r="F7358" s="149"/>
      <c r="G7358" s="150"/>
      <c r="I7358" s="155"/>
      <c r="L7358" s="151"/>
      <c r="N7358" s="151"/>
      <c r="O7358" s="152"/>
    </row>
    <row r="7360" spans="2:15">
      <c r="B7360" s="148"/>
      <c r="C7360" s="149"/>
      <c r="D7360" s="150"/>
      <c r="E7360" s="150"/>
      <c r="F7360" s="149"/>
      <c r="G7360" s="150"/>
      <c r="I7360" s="155"/>
      <c r="L7360" s="151"/>
      <c r="N7360" s="151"/>
      <c r="O7360" s="152"/>
    </row>
    <row r="7362" spans="2:15">
      <c r="B7362" s="148"/>
      <c r="C7362" s="149"/>
      <c r="D7362" s="150"/>
      <c r="E7362" s="150"/>
      <c r="F7362" s="149"/>
      <c r="G7362" s="150"/>
      <c r="I7362" s="155"/>
      <c r="L7362" s="151"/>
      <c r="N7362" s="151"/>
      <c r="O7362" s="152"/>
    </row>
    <row r="7364" spans="2:15">
      <c r="B7364" s="148"/>
      <c r="C7364" s="149"/>
      <c r="D7364" s="150"/>
      <c r="E7364" s="150"/>
      <c r="F7364" s="149"/>
      <c r="G7364" s="150"/>
      <c r="I7364" s="155"/>
      <c r="L7364" s="151"/>
      <c r="N7364" s="151"/>
      <c r="O7364" s="152"/>
    </row>
    <row r="7366" spans="2:15">
      <c r="B7366" s="148"/>
      <c r="C7366" s="149"/>
      <c r="D7366" s="150"/>
      <c r="E7366" s="150"/>
      <c r="F7366" s="149"/>
      <c r="G7366" s="150"/>
      <c r="I7366" s="155"/>
      <c r="L7366" s="151"/>
      <c r="N7366" s="151"/>
      <c r="O7366" s="152"/>
    </row>
    <row r="7368" spans="2:15">
      <c r="B7368" s="148"/>
      <c r="C7368" s="149"/>
      <c r="D7368" s="150"/>
      <c r="E7368" s="150"/>
      <c r="F7368" s="149"/>
      <c r="G7368" s="150"/>
      <c r="I7368" s="155"/>
      <c r="L7368" s="151"/>
      <c r="N7368" s="151"/>
      <c r="O7368" s="152"/>
    </row>
    <row r="7370" spans="2:15">
      <c r="B7370" s="148"/>
      <c r="C7370" s="149"/>
      <c r="D7370" s="150"/>
      <c r="E7370" s="150"/>
      <c r="F7370" s="149"/>
      <c r="G7370" s="150"/>
      <c r="I7370" s="155"/>
      <c r="L7370" s="151"/>
      <c r="N7370" s="151"/>
      <c r="O7370" s="152"/>
    </row>
    <row r="7372" spans="2:15">
      <c r="B7372" s="148"/>
      <c r="C7372" s="149"/>
      <c r="D7372" s="150"/>
      <c r="E7372" s="150"/>
      <c r="F7372" s="149"/>
      <c r="G7372" s="150"/>
      <c r="I7372" s="155"/>
      <c r="L7372" s="151"/>
      <c r="N7372" s="151"/>
      <c r="O7372" s="152"/>
    </row>
    <row r="7374" spans="2:15">
      <c r="B7374" s="148"/>
      <c r="C7374" s="149"/>
      <c r="D7374" s="150"/>
      <c r="E7374" s="150"/>
      <c r="F7374" s="149"/>
      <c r="G7374" s="150"/>
      <c r="I7374" s="155"/>
      <c r="L7374" s="151"/>
      <c r="N7374" s="151"/>
      <c r="O7374" s="152"/>
    </row>
    <row r="7376" spans="2:15">
      <c r="B7376" s="148"/>
      <c r="C7376" s="149"/>
      <c r="D7376" s="150"/>
      <c r="E7376" s="150"/>
      <c r="F7376" s="149"/>
      <c r="G7376" s="150"/>
      <c r="I7376" s="155"/>
      <c r="L7376" s="151"/>
      <c r="N7376" s="151"/>
      <c r="O7376" s="152"/>
    </row>
    <row r="7378" spans="2:15">
      <c r="B7378" s="148"/>
      <c r="C7378" s="149"/>
      <c r="D7378" s="150"/>
      <c r="E7378" s="150"/>
      <c r="F7378" s="149"/>
      <c r="G7378" s="150"/>
      <c r="I7378" s="155"/>
      <c r="L7378" s="151"/>
      <c r="N7378" s="151"/>
      <c r="O7378" s="152"/>
    </row>
    <row r="7380" spans="2:15">
      <c r="B7380" s="148"/>
      <c r="C7380" s="149"/>
      <c r="D7380" s="150"/>
      <c r="E7380" s="150"/>
      <c r="F7380" s="149"/>
      <c r="G7380" s="150"/>
      <c r="I7380" s="155"/>
      <c r="L7380" s="151"/>
      <c r="N7380" s="151"/>
      <c r="O7380" s="152"/>
    </row>
    <row r="7382" spans="2:15">
      <c r="B7382" s="148"/>
      <c r="C7382" s="149"/>
      <c r="D7382" s="150"/>
      <c r="E7382" s="150"/>
      <c r="F7382" s="149"/>
      <c r="G7382" s="150"/>
      <c r="I7382" s="155"/>
      <c r="L7382" s="151"/>
      <c r="N7382" s="151"/>
      <c r="O7382" s="152"/>
    </row>
    <row r="7384" spans="2:15">
      <c r="B7384" s="148"/>
      <c r="C7384" s="149"/>
      <c r="D7384" s="150"/>
      <c r="E7384" s="150"/>
      <c r="F7384" s="149"/>
      <c r="G7384" s="150"/>
      <c r="I7384" s="155"/>
      <c r="L7384" s="151"/>
      <c r="N7384" s="151"/>
      <c r="O7384" s="152"/>
    </row>
    <row r="7386" spans="2:15">
      <c r="B7386" s="148"/>
      <c r="C7386" s="149"/>
      <c r="D7386" s="150"/>
      <c r="E7386" s="150"/>
      <c r="F7386" s="149"/>
      <c r="G7386" s="150"/>
      <c r="I7386" s="155"/>
      <c r="L7386" s="151"/>
      <c r="N7386" s="151"/>
      <c r="O7386" s="152"/>
    </row>
    <row r="7388" spans="2:15">
      <c r="B7388" s="148"/>
      <c r="C7388" s="149"/>
      <c r="D7388" s="150"/>
      <c r="E7388" s="150"/>
      <c r="F7388" s="149"/>
      <c r="G7388" s="150"/>
      <c r="I7388" s="155"/>
      <c r="L7388" s="151"/>
      <c r="N7388" s="151"/>
      <c r="O7388" s="152"/>
    </row>
    <row r="7390" spans="2:15">
      <c r="B7390" s="148"/>
      <c r="C7390" s="149"/>
      <c r="D7390" s="150"/>
      <c r="E7390" s="150"/>
      <c r="F7390" s="149"/>
      <c r="G7390" s="150"/>
      <c r="I7390" s="155"/>
      <c r="L7390" s="151"/>
      <c r="N7390" s="151"/>
      <c r="O7390" s="152"/>
    </row>
    <row r="7392" spans="2:15">
      <c r="B7392" s="148"/>
      <c r="C7392" s="149"/>
      <c r="D7392" s="150"/>
      <c r="E7392" s="150"/>
      <c r="F7392" s="149"/>
      <c r="G7392" s="150"/>
      <c r="I7392" s="155"/>
      <c r="L7392" s="151"/>
      <c r="N7392" s="151"/>
      <c r="O7392" s="152"/>
    </row>
    <row r="7394" spans="2:15">
      <c r="B7394" s="148"/>
      <c r="C7394" s="149"/>
      <c r="D7394" s="150"/>
      <c r="E7394" s="150"/>
      <c r="F7394" s="149"/>
      <c r="G7394" s="150"/>
      <c r="I7394" s="155"/>
      <c r="L7394" s="151"/>
      <c r="N7394" s="151"/>
      <c r="O7394" s="152"/>
    </row>
    <row r="7396" spans="2:15">
      <c r="B7396" s="148"/>
      <c r="C7396" s="149"/>
      <c r="D7396" s="150"/>
      <c r="E7396" s="150"/>
      <c r="F7396" s="149"/>
      <c r="G7396" s="150"/>
      <c r="I7396" s="155"/>
      <c r="L7396" s="151"/>
      <c r="N7396" s="151"/>
      <c r="O7396" s="152"/>
    </row>
    <row r="7398" spans="2:15">
      <c r="B7398" s="148"/>
      <c r="C7398" s="149"/>
      <c r="D7398" s="150"/>
      <c r="E7398" s="150"/>
      <c r="F7398" s="149"/>
      <c r="G7398" s="150"/>
      <c r="I7398" s="155"/>
      <c r="L7398" s="151"/>
      <c r="N7398" s="151"/>
      <c r="O7398" s="152"/>
    </row>
    <row r="7400" spans="2:15">
      <c r="B7400" s="148"/>
      <c r="C7400" s="149"/>
      <c r="D7400" s="150"/>
      <c r="E7400" s="150"/>
      <c r="F7400" s="149"/>
      <c r="G7400" s="150"/>
      <c r="I7400" s="155"/>
      <c r="L7400" s="151"/>
      <c r="N7400" s="151"/>
      <c r="O7400" s="152"/>
    </row>
    <row r="7403" spans="2:15">
      <c r="I7403" s="154"/>
      <c r="L7403" s="151"/>
      <c r="N7403" s="151"/>
    </row>
    <row r="7405" spans="2:15">
      <c r="I7405" s="154"/>
      <c r="J7405" s="151"/>
      <c r="L7405" s="151"/>
      <c r="N7405" s="151"/>
    </row>
    <row r="7406" spans="2:15">
      <c r="I7406" s="154"/>
      <c r="L7406" s="151"/>
      <c r="N7406" s="151"/>
    </row>
    <row r="7410" spans="1:15">
      <c r="A7410" s="146"/>
      <c r="D7410" s="146"/>
      <c r="F7410" s="146"/>
    </row>
    <row r="7412" spans="1:15">
      <c r="F7412" s="147"/>
    </row>
    <row r="7413" spans="1:15">
      <c r="B7413" s="148"/>
      <c r="C7413" s="149"/>
      <c r="D7413" s="150"/>
      <c r="E7413" s="150"/>
      <c r="F7413" s="149"/>
      <c r="G7413" s="150"/>
      <c r="I7413" s="155"/>
      <c r="L7413" s="151"/>
      <c r="N7413" s="151"/>
      <c r="O7413" s="152"/>
    </row>
    <row r="7415" spans="1:15">
      <c r="B7415" s="148"/>
      <c r="C7415" s="149"/>
      <c r="D7415" s="150"/>
      <c r="E7415" s="150"/>
      <c r="F7415" s="149"/>
      <c r="G7415" s="150"/>
      <c r="I7415" s="155"/>
      <c r="L7415" s="151"/>
      <c r="N7415" s="151"/>
      <c r="O7415" s="152"/>
    </row>
    <row r="7418" spans="1:15">
      <c r="I7418" s="154"/>
      <c r="L7418" s="151"/>
      <c r="N7418" s="151"/>
    </row>
    <row r="7420" spans="1:15">
      <c r="I7420" s="154"/>
      <c r="J7420" s="151"/>
      <c r="L7420" s="151"/>
      <c r="N7420" s="151"/>
    </row>
    <row r="7421" spans="1:15">
      <c r="I7421" s="154"/>
      <c r="L7421" s="151"/>
      <c r="N7421" s="151"/>
    </row>
    <row r="7425" spans="1:15">
      <c r="A7425" s="146"/>
      <c r="D7425" s="146"/>
      <c r="F7425" s="146"/>
    </row>
    <row r="7427" spans="1:15">
      <c r="F7427" s="147"/>
    </row>
    <row r="7428" spans="1:15">
      <c r="B7428" s="148"/>
      <c r="C7428" s="149"/>
      <c r="D7428" s="150"/>
      <c r="E7428" s="150"/>
      <c r="F7428" s="149"/>
      <c r="L7428" s="151"/>
      <c r="N7428" s="151"/>
      <c r="O7428" s="152"/>
    </row>
    <row r="7431" spans="1:15">
      <c r="I7431" s="154"/>
      <c r="L7431" s="151"/>
      <c r="N7431" s="151"/>
    </row>
    <row r="7433" spans="1:15">
      <c r="I7433" s="154"/>
      <c r="J7433" s="151"/>
      <c r="L7433" s="151"/>
      <c r="N7433" s="151"/>
    </row>
    <row r="7434" spans="1:15">
      <c r="I7434" s="154"/>
      <c r="L7434" s="151"/>
      <c r="N7434" s="151"/>
    </row>
    <row r="7438" spans="1:15">
      <c r="A7438" s="146"/>
      <c r="D7438" s="146"/>
      <c r="F7438" s="146"/>
    </row>
    <row r="7440" spans="1:15">
      <c r="F7440" s="147"/>
    </row>
    <row r="7441" spans="1:15">
      <c r="B7441" s="148"/>
      <c r="C7441" s="149"/>
      <c r="D7441" s="150"/>
      <c r="E7441" s="150"/>
      <c r="F7441" s="149"/>
      <c r="L7441" s="151"/>
      <c r="N7441" s="151"/>
      <c r="O7441" s="152"/>
    </row>
    <row r="7444" spans="1:15">
      <c r="I7444" s="154"/>
      <c r="L7444" s="151"/>
      <c r="N7444" s="151"/>
    </row>
    <row r="7446" spans="1:15">
      <c r="I7446" s="154"/>
      <c r="J7446" s="151"/>
      <c r="L7446" s="151"/>
      <c r="N7446" s="151"/>
    </row>
    <row r="7447" spans="1:15">
      <c r="I7447" s="154"/>
      <c r="L7447" s="151"/>
      <c r="N7447" s="151"/>
    </row>
    <row r="7451" spans="1:15">
      <c r="A7451" s="146"/>
      <c r="D7451" s="146"/>
      <c r="F7451" s="146"/>
    </row>
    <row r="7453" spans="1:15">
      <c r="F7453" s="147"/>
    </row>
    <row r="7454" spans="1:15">
      <c r="B7454" s="148"/>
      <c r="C7454" s="149"/>
      <c r="D7454" s="150"/>
      <c r="E7454" s="150"/>
      <c r="F7454" s="149"/>
      <c r="G7454" s="150"/>
      <c r="L7454" s="151"/>
      <c r="N7454" s="151"/>
      <c r="O7454" s="152"/>
    </row>
    <row r="7456" spans="1:15">
      <c r="B7456" s="148"/>
      <c r="C7456" s="149"/>
      <c r="D7456" s="150"/>
      <c r="E7456" s="150"/>
      <c r="F7456" s="149"/>
      <c r="G7456" s="150"/>
      <c r="L7456" s="151"/>
      <c r="N7456" s="151"/>
      <c r="O7456" s="152"/>
    </row>
    <row r="7458" spans="1:15">
      <c r="B7458" s="148"/>
      <c r="C7458" s="149"/>
      <c r="D7458" s="150"/>
      <c r="E7458" s="150"/>
      <c r="F7458" s="149"/>
      <c r="G7458" s="150"/>
      <c r="L7458" s="151"/>
      <c r="N7458" s="151"/>
      <c r="O7458" s="152"/>
    </row>
    <row r="7461" spans="1:15">
      <c r="I7461" s="154"/>
      <c r="L7461" s="151"/>
      <c r="N7461" s="151"/>
    </row>
    <row r="7463" spans="1:15">
      <c r="I7463" s="154"/>
      <c r="J7463" s="151"/>
      <c r="L7463" s="151"/>
      <c r="N7463" s="151"/>
    </row>
    <row r="7464" spans="1:15">
      <c r="I7464" s="154"/>
      <c r="L7464" s="151"/>
      <c r="N7464" s="151"/>
    </row>
    <row r="7468" spans="1:15">
      <c r="A7468" s="146"/>
      <c r="D7468" s="146"/>
      <c r="F7468" s="146"/>
    </row>
    <row r="7470" spans="1:15">
      <c r="F7470" s="147"/>
    </row>
    <row r="7471" spans="1:15">
      <c r="B7471" s="148"/>
      <c r="C7471" s="149"/>
      <c r="D7471" s="150"/>
      <c r="E7471" s="150"/>
      <c r="F7471" s="149"/>
      <c r="G7471" s="150"/>
      <c r="L7471" s="151"/>
      <c r="N7471" s="151"/>
      <c r="O7471" s="152"/>
    </row>
    <row r="7474" spans="1:15">
      <c r="I7474" s="154"/>
      <c r="L7474" s="151"/>
      <c r="N7474" s="151"/>
    </row>
    <row r="7476" spans="1:15">
      <c r="I7476" s="154"/>
      <c r="J7476" s="151"/>
      <c r="L7476" s="151"/>
      <c r="N7476" s="151"/>
    </row>
    <row r="7477" spans="1:15">
      <c r="I7477" s="154"/>
      <c r="L7477" s="151"/>
      <c r="N7477" s="151"/>
    </row>
    <row r="7481" spans="1:15">
      <c r="A7481" s="146"/>
      <c r="D7481" s="146"/>
      <c r="F7481" s="146"/>
    </row>
    <row r="7483" spans="1:15">
      <c r="F7483" s="147"/>
    </row>
    <row r="7484" spans="1:15">
      <c r="B7484" s="148"/>
      <c r="C7484" s="149"/>
      <c r="D7484" s="150"/>
      <c r="E7484" s="150"/>
      <c r="F7484" s="149"/>
      <c r="G7484" s="150"/>
      <c r="L7484" s="151"/>
      <c r="N7484" s="151"/>
      <c r="O7484" s="152"/>
    </row>
    <row r="7486" spans="1:15">
      <c r="B7486" s="148"/>
      <c r="C7486" s="149"/>
      <c r="D7486" s="150"/>
      <c r="E7486" s="150"/>
      <c r="F7486" s="149"/>
      <c r="G7486" s="150"/>
      <c r="L7486" s="151"/>
      <c r="N7486" s="151"/>
      <c r="O7486" s="152"/>
    </row>
    <row r="7488" spans="1:15">
      <c r="B7488" s="148"/>
      <c r="C7488" s="149"/>
      <c r="D7488" s="150"/>
      <c r="E7488" s="150"/>
      <c r="F7488" s="149"/>
      <c r="G7488" s="150"/>
      <c r="L7488" s="151"/>
      <c r="N7488" s="151"/>
      <c r="O7488" s="152"/>
    </row>
    <row r="7490" spans="2:15">
      <c r="B7490" s="148"/>
      <c r="C7490" s="149"/>
      <c r="D7490" s="150"/>
      <c r="E7490" s="150"/>
      <c r="F7490" s="149"/>
      <c r="G7490" s="150"/>
      <c r="L7490" s="151"/>
      <c r="N7490" s="151"/>
      <c r="O7490" s="152"/>
    </row>
    <row r="7492" spans="2:15">
      <c r="B7492" s="148"/>
      <c r="C7492" s="149"/>
      <c r="D7492" s="150"/>
      <c r="E7492" s="150"/>
      <c r="F7492" s="149"/>
      <c r="G7492" s="150"/>
      <c r="L7492" s="151"/>
      <c r="N7492" s="151"/>
      <c r="O7492" s="152"/>
    </row>
    <row r="7494" spans="2:15">
      <c r="B7494" s="148"/>
      <c r="C7494" s="149"/>
      <c r="D7494" s="150"/>
      <c r="E7494" s="150"/>
      <c r="F7494" s="149"/>
      <c r="G7494" s="150"/>
      <c r="L7494" s="151"/>
      <c r="N7494" s="151"/>
      <c r="O7494" s="152"/>
    </row>
    <row r="7496" spans="2:15">
      <c r="B7496" s="148"/>
      <c r="C7496" s="149"/>
      <c r="D7496" s="150"/>
      <c r="E7496" s="150"/>
      <c r="F7496" s="149"/>
      <c r="G7496" s="150"/>
      <c r="L7496" s="151"/>
      <c r="N7496" s="151"/>
      <c r="O7496" s="152"/>
    </row>
    <row r="7498" spans="2:15">
      <c r="B7498" s="148"/>
      <c r="C7498" s="149"/>
      <c r="D7498" s="150"/>
      <c r="E7498" s="150"/>
      <c r="F7498" s="149"/>
      <c r="G7498" s="150"/>
      <c r="L7498" s="151"/>
      <c r="N7498" s="151"/>
      <c r="O7498" s="152"/>
    </row>
    <row r="7500" spans="2:15">
      <c r="B7500" s="148"/>
      <c r="C7500" s="149"/>
      <c r="D7500" s="150"/>
      <c r="E7500" s="150"/>
      <c r="F7500" s="149"/>
      <c r="G7500" s="150"/>
      <c r="L7500" s="151"/>
      <c r="N7500" s="151"/>
      <c r="O7500" s="152"/>
    </row>
    <row r="7502" spans="2:15">
      <c r="B7502" s="148"/>
      <c r="C7502" s="149"/>
      <c r="D7502" s="150"/>
      <c r="E7502" s="150"/>
      <c r="F7502" s="149"/>
      <c r="G7502" s="150"/>
      <c r="L7502" s="151"/>
      <c r="N7502" s="151"/>
      <c r="O7502" s="152"/>
    </row>
    <row r="7504" spans="2:15">
      <c r="B7504" s="148"/>
      <c r="C7504" s="149"/>
      <c r="D7504" s="150"/>
      <c r="E7504" s="150"/>
      <c r="F7504" s="149"/>
      <c r="G7504" s="150"/>
      <c r="L7504" s="151"/>
      <c r="N7504" s="151"/>
      <c r="O7504" s="152"/>
    </row>
    <row r="7506" spans="1:15">
      <c r="B7506" s="148"/>
      <c r="C7506" s="149"/>
      <c r="D7506" s="150"/>
      <c r="E7506" s="150"/>
      <c r="F7506" s="149"/>
      <c r="G7506" s="150"/>
      <c r="L7506" s="151"/>
      <c r="N7506" s="151"/>
      <c r="O7506" s="152"/>
    </row>
    <row r="7508" spans="1:15">
      <c r="B7508" s="148"/>
      <c r="C7508" s="149"/>
      <c r="D7508" s="150"/>
      <c r="E7508" s="150"/>
      <c r="F7508" s="149"/>
      <c r="G7508" s="150"/>
      <c r="L7508" s="151"/>
      <c r="N7508" s="151"/>
      <c r="O7508" s="152"/>
    </row>
    <row r="7510" spans="1:15">
      <c r="B7510" s="148"/>
      <c r="C7510" s="149"/>
      <c r="D7510" s="150"/>
      <c r="E7510" s="150"/>
      <c r="F7510" s="149"/>
      <c r="G7510" s="150"/>
      <c r="L7510" s="151"/>
      <c r="N7510" s="151"/>
      <c r="O7510" s="152"/>
    </row>
    <row r="7513" spans="1:15">
      <c r="I7513" s="154"/>
      <c r="L7513" s="151"/>
      <c r="N7513" s="151"/>
    </row>
    <row r="7515" spans="1:15">
      <c r="I7515" s="154"/>
      <c r="J7515" s="151"/>
      <c r="L7515" s="151"/>
      <c r="N7515" s="151"/>
    </row>
    <row r="7516" spans="1:15">
      <c r="I7516" s="154"/>
      <c r="L7516" s="151"/>
      <c r="N7516" s="151"/>
    </row>
    <row r="7520" spans="1:15">
      <c r="A7520" s="146"/>
      <c r="D7520" s="146"/>
      <c r="F7520" s="146"/>
    </row>
    <row r="7522" spans="2:15">
      <c r="F7522" s="147"/>
    </row>
    <row r="7523" spans="2:15">
      <c r="B7523" s="148"/>
      <c r="C7523" s="149"/>
      <c r="D7523" s="150"/>
      <c r="E7523" s="150"/>
      <c r="F7523" s="149"/>
      <c r="G7523" s="150"/>
      <c r="L7523" s="151"/>
      <c r="N7523" s="151"/>
      <c r="O7523" s="152"/>
    </row>
    <row r="7525" spans="2:15">
      <c r="B7525" s="148"/>
      <c r="C7525" s="149"/>
      <c r="D7525" s="150"/>
      <c r="E7525" s="150"/>
      <c r="F7525" s="149"/>
      <c r="G7525" s="150"/>
      <c r="L7525" s="151"/>
      <c r="N7525" s="151"/>
      <c r="O7525" s="152"/>
    </row>
    <row r="7527" spans="2:15">
      <c r="B7527" s="148"/>
      <c r="C7527" s="149"/>
      <c r="D7527" s="150"/>
      <c r="E7527" s="150"/>
      <c r="F7527" s="149"/>
      <c r="G7527" s="150"/>
      <c r="L7527" s="151"/>
      <c r="N7527" s="151"/>
      <c r="O7527" s="152"/>
    </row>
    <row r="7529" spans="2:15">
      <c r="B7529" s="148"/>
      <c r="C7529" s="149"/>
      <c r="D7529" s="150"/>
      <c r="E7529" s="150"/>
      <c r="F7529" s="149"/>
      <c r="G7529" s="150"/>
      <c r="L7529" s="151"/>
      <c r="N7529" s="151"/>
      <c r="O7529" s="152"/>
    </row>
    <row r="7532" spans="2:15">
      <c r="I7532" s="154"/>
      <c r="L7532" s="151"/>
      <c r="N7532" s="151"/>
    </row>
    <row r="7534" spans="2:15">
      <c r="I7534" s="154"/>
      <c r="J7534" s="151"/>
      <c r="L7534" s="151"/>
      <c r="N7534" s="151"/>
    </row>
    <row r="7535" spans="2:15">
      <c r="I7535" s="154"/>
      <c r="L7535" s="151"/>
      <c r="N7535" s="151"/>
    </row>
    <row r="7539" spans="1:15">
      <c r="A7539" s="146"/>
      <c r="D7539" s="146"/>
      <c r="F7539" s="146"/>
    </row>
    <row r="7541" spans="1:15">
      <c r="F7541" s="147"/>
    </row>
    <row r="7542" spans="1:15">
      <c r="B7542" s="148"/>
      <c r="C7542" s="149"/>
      <c r="D7542" s="150"/>
      <c r="E7542" s="150"/>
      <c r="F7542" s="149"/>
      <c r="I7542" s="155"/>
      <c r="L7542" s="151"/>
      <c r="N7542" s="151"/>
      <c r="O7542" s="152"/>
    </row>
    <row r="7544" spans="1:15">
      <c r="B7544" s="148"/>
      <c r="C7544" s="149"/>
      <c r="D7544" s="150"/>
      <c r="E7544" s="150"/>
      <c r="F7544" s="149"/>
      <c r="I7544" s="155"/>
      <c r="L7544" s="151"/>
      <c r="N7544" s="151"/>
      <c r="O7544" s="152"/>
    </row>
    <row r="7546" spans="1:15">
      <c r="B7546" s="148"/>
      <c r="C7546" s="149"/>
      <c r="D7546" s="150"/>
      <c r="E7546" s="150"/>
      <c r="F7546" s="149"/>
      <c r="G7546" s="150"/>
      <c r="J7546" s="151"/>
      <c r="M7546" s="151"/>
      <c r="O7546" s="152"/>
    </row>
    <row r="7548" spans="1:15">
      <c r="B7548" s="148"/>
      <c r="C7548" s="149"/>
      <c r="D7548" s="150"/>
      <c r="E7548" s="150"/>
      <c r="F7548" s="149"/>
      <c r="I7548" s="155"/>
      <c r="O7548" s="152"/>
    </row>
    <row r="7551" spans="1:15">
      <c r="I7551" s="154"/>
      <c r="J7551" s="151"/>
      <c r="L7551" s="151"/>
      <c r="M7551" s="151"/>
      <c r="N7551" s="151"/>
    </row>
    <row r="7553" spans="1:14">
      <c r="I7553" s="154"/>
      <c r="J7553" s="151"/>
      <c r="L7553" s="151"/>
      <c r="M7553" s="151"/>
      <c r="N7553" s="151"/>
    </row>
    <row r="7554" spans="1:14">
      <c r="I7554" s="154"/>
      <c r="L7554" s="151"/>
      <c r="N7554" s="151"/>
    </row>
    <row r="7558" spans="1:14">
      <c r="I7558" s="156"/>
      <c r="J7558" s="157"/>
      <c r="L7558" s="157"/>
    </row>
    <row r="7560" spans="1:14">
      <c r="I7560" s="156"/>
      <c r="J7560" s="157"/>
      <c r="L7560" s="157"/>
    </row>
    <row r="7562" spans="1:14">
      <c r="A7562" s="158"/>
      <c r="C7562" s="159"/>
      <c r="I7562" s="159"/>
      <c r="N7562" s="160"/>
    </row>
  </sheetData>
  <pageMargins left="0.15694444444444444" right="0.16250000000000001" top="0.15833333333333333" bottom="0.1562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J108"/>
  <sheetViews>
    <sheetView topLeftCell="A16" workbookViewId="0">
      <selection activeCell="E78" sqref="E78"/>
    </sheetView>
  </sheetViews>
  <sheetFormatPr defaultRowHeight="12.75"/>
  <cols>
    <col min="2" max="2" width="27.7109375" customWidth="1"/>
    <col min="5" max="5" width="14.42578125" customWidth="1"/>
    <col min="6" max="6" width="13.7109375" customWidth="1"/>
    <col min="7" max="7" width="18.5703125" customWidth="1"/>
    <col min="8" max="8" width="20" customWidth="1"/>
    <col min="10" max="11" width="10.85546875" customWidth="1"/>
  </cols>
  <sheetData>
    <row r="2" spans="1:10" ht="15.75">
      <c r="A2" s="282" t="s">
        <v>415</v>
      </c>
    </row>
    <row r="4" spans="1:10" ht="18">
      <c r="E4" s="283" t="s">
        <v>205</v>
      </c>
    </row>
    <row r="6" spans="1:10">
      <c r="G6" s="284" t="s">
        <v>416</v>
      </c>
    </row>
    <row r="8" spans="1:10">
      <c r="A8" s="279" t="s">
        <v>417</v>
      </c>
    </row>
    <row r="11" spans="1:10">
      <c r="A11" s="285" t="s">
        <v>206</v>
      </c>
      <c r="B11" s="286" t="s">
        <v>0</v>
      </c>
    </row>
    <row r="12" spans="1:10">
      <c r="E12" s="287" t="s">
        <v>207</v>
      </c>
    </row>
    <row r="13" spans="1:10">
      <c r="H13" s="287" t="s">
        <v>208</v>
      </c>
      <c r="J13" s="290" t="s">
        <v>419</v>
      </c>
    </row>
    <row r="15" spans="1:10">
      <c r="A15" s="285" t="s">
        <v>209</v>
      </c>
      <c r="B15" s="285" t="s">
        <v>210</v>
      </c>
      <c r="C15" s="288" t="s">
        <v>418</v>
      </c>
      <c r="D15" s="288"/>
      <c r="E15" s="287" t="s">
        <v>211</v>
      </c>
      <c r="F15" s="287" t="s">
        <v>212</v>
      </c>
      <c r="G15" s="287" t="s">
        <v>211</v>
      </c>
      <c r="H15" s="287" t="s">
        <v>212</v>
      </c>
      <c r="J15">
        <f>F16/H16</f>
        <v>1</v>
      </c>
    </row>
    <row r="16" spans="1:10">
      <c r="A16" s="279" t="s">
        <v>182</v>
      </c>
      <c r="B16" s="279" t="s">
        <v>213</v>
      </c>
      <c r="C16" s="280" t="s">
        <v>0</v>
      </c>
      <c r="F16" s="281">
        <v>100000</v>
      </c>
      <c r="H16" s="281">
        <v>100000</v>
      </c>
      <c r="J16">
        <f>F16/H16</f>
        <v>1</v>
      </c>
    </row>
    <row r="17" spans="1:10">
      <c r="A17" s="279" t="s">
        <v>331</v>
      </c>
      <c r="B17" s="279" t="s">
        <v>332</v>
      </c>
      <c r="C17" s="280" t="s">
        <v>0</v>
      </c>
      <c r="F17" s="281">
        <v>29313.754000000001</v>
      </c>
      <c r="H17" s="281">
        <v>29313.754000000001</v>
      </c>
      <c r="J17">
        <f t="shared" ref="J17:J32" si="0">F17/H17</f>
        <v>1</v>
      </c>
    </row>
    <row r="18" spans="1:10">
      <c r="A18" s="279" t="s">
        <v>333</v>
      </c>
      <c r="B18" s="279" t="s">
        <v>334</v>
      </c>
      <c r="C18" s="280" t="s">
        <v>0</v>
      </c>
      <c r="E18" s="281">
        <v>1962800</v>
      </c>
      <c r="G18" s="281">
        <v>1962800</v>
      </c>
      <c r="J18" t="e">
        <f t="shared" si="0"/>
        <v>#DIV/0!</v>
      </c>
    </row>
    <row r="19" spans="1:10">
      <c r="A19" s="279" t="s">
        <v>215</v>
      </c>
      <c r="B19" s="279" t="s">
        <v>250</v>
      </c>
      <c r="C19" s="280" t="s">
        <v>1</v>
      </c>
      <c r="J19" t="e">
        <f t="shared" si="0"/>
        <v>#DIV/0!</v>
      </c>
    </row>
    <row r="20" spans="1:10">
      <c r="A20" s="279" t="s">
        <v>251</v>
      </c>
      <c r="B20" s="279" t="s">
        <v>252</v>
      </c>
      <c r="C20" s="280" t="s">
        <v>0</v>
      </c>
      <c r="J20" t="e">
        <f t="shared" si="0"/>
        <v>#DIV/0!</v>
      </c>
    </row>
    <row r="21" spans="1:10">
      <c r="A21" s="279" t="s">
        <v>253</v>
      </c>
      <c r="B21" s="279" t="s">
        <v>37</v>
      </c>
      <c r="C21" s="280" t="s">
        <v>0</v>
      </c>
      <c r="F21" s="281">
        <v>216000</v>
      </c>
      <c r="H21" s="281">
        <v>216000</v>
      </c>
      <c r="J21">
        <f t="shared" si="0"/>
        <v>1</v>
      </c>
    </row>
    <row r="22" spans="1:10">
      <c r="A22" s="279" t="s">
        <v>335</v>
      </c>
      <c r="B22" s="279" t="s">
        <v>336</v>
      </c>
      <c r="C22" s="280" t="s">
        <v>0</v>
      </c>
      <c r="E22" s="281">
        <v>0.18</v>
      </c>
      <c r="G22" s="281">
        <v>0.18</v>
      </c>
      <c r="J22" t="e">
        <f t="shared" si="0"/>
        <v>#DIV/0!</v>
      </c>
    </row>
    <row r="23" spans="1:10">
      <c r="A23" s="279" t="s">
        <v>337</v>
      </c>
      <c r="B23" s="279" t="s">
        <v>338</v>
      </c>
      <c r="C23" s="280" t="s">
        <v>1</v>
      </c>
      <c r="J23" t="e">
        <f t="shared" si="0"/>
        <v>#DIV/0!</v>
      </c>
    </row>
    <row r="24" spans="1:10">
      <c r="A24" s="279" t="s">
        <v>339</v>
      </c>
      <c r="B24" s="279" t="s">
        <v>340</v>
      </c>
      <c r="C24" s="280" t="s">
        <v>0</v>
      </c>
      <c r="F24" s="281">
        <v>143400</v>
      </c>
      <c r="H24" s="281">
        <v>143400</v>
      </c>
      <c r="J24">
        <f t="shared" si="0"/>
        <v>1</v>
      </c>
    </row>
    <row r="25" spans="1:10">
      <c r="A25" s="279" t="s">
        <v>341</v>
      </c>
      <c r="B25" s="279" t="s">
        <v>342</v>
      </c>
      <c r="C25" s="280" t="s">
        <v>1</v>
      </c>
      <c r="J25" t="e">
        <f t="shared" si="0"/>
        <v>#DIV/0!</v>
      </c>
    </row>
    <row r="26" spans="1:10">
      <c r="A26" s="279" t="s">
        <v>343</v>
      </c>
      <c r="B26" s="279" t="s">
        <v>344</v>
      </c>
      <c r="C26" s="280" t="s">
        <v>0</v>
      </c>
      <c r="J26" t="e">
        <f>F26/H26</f>
        <v>#DIV/0!</v>
      </c>
    </row>
    <row r="27" spans="1:10">
      <c r="A27" s="279" t="s">
        <v>345</v>
      </c>
      <c r="B27" s="279" t="s">
        <v>346</v>
      </c>
      <c r="C27" s="280" t="s">
        <v>1</v>
      </c>
      <c r="J27" t="e">
        <f t="shared" si="0"/>
        <v>#DIV/0!</v>
      </c>
    </row>
    <row r="28" spans="1:10">
      <c r="A28" s="279" t="s">
        <v>347</v>
      </c>
      <c r="B28" s="279" t="s">
        <v>348</v>
      </c>
      <c r="C28" s="280" t="s">
        <v>0</v>
      </c>
      <c r="J28" t="e">
        <f t="shared" si="0"/>
        <v>#DIV/0!</v>
      </c>
    </row>
    <row r="29" spans="1:10">
      <c r="A29" s="279" t="s">
        <v>349</v>
      </c>
      <c r="B29" s="279" t="s">
        <v>350</v>
      </c>
      <c r="C29" s="280" t="s">
        <v>1</v>
      </c>
      <c r="F29" s="281">
        <v>981400</v>
      </c>
      <c r="H29" s="281">
        <v>7000</v>
      </c>
      <c r="J29">
        <f t="shared" si="0"/>
        <v>140.19999999999999</v>
      </c>
    </row>
    <row r="30" spans="1:10">
      <c r="A30" s="279" t="s">
        <v>351</v>
      </c>
      <c r="B30" s="279" t="s">
        <v>352</v>
      </c>
      <c r="C30" s="280" t="s">
        <v>1</v>
      </c>
      <c r="F30" s="281">
        <v>5.2013999999966476</v>
      </c>
      <c r="H30" s="281">
        <v>3.7099999999991272E-2</v>
      </c>
      <c r="J30">
        <f t="shared" si="0"/>
        <v>140.19946091638468</v>
      </c>
    </row>
    <row r="31" spans="1:10">
      <c r="A31" s="279" t="s">
        <v>353</v>
      </c>
      <c r="B31" s="279" t="s">
        <v>354</v>
      </c>
      <c r="C31" s="280" t="s">
        <v>0</v>
      </c>
      <c r="J31" t="e">
        <f t="shared" si="0"/>
        <v>#DIV/0!</v>
      </c>
    </row>
    <row r="32" spans="1:10">
      <c r="A32" s="279" t="s">
        <v>355</v>
      </c>
      <c r="B32" s="279" t="s">
        <v>216</v>
      </c>
      <c r="C32" s="280" t="s">
        <v>0</v>
      </c>
      <c r="J32" t="e">
        <f t="shared" si="0"/>
        <v>#DIV/0!</v>
      </c>
    </row>
    <row r="33" spans="1:10" s="323" customFormat="1">
      <c r="A33" s="321" t="s">
        <v>254</v>
      </c>
      <c r="B33" s="321" t="s">
        <v>255</v>
      </c>
      <c r="C33" s="322" t="s">
        <v>0</v>
      </c>
      <c r="J33" s="323" t="e">
        <f>E33/G33</f>
        <v>#DIV/0!</v>
      </c>
    </row>
    <row r="34" spans="1:10" s="323" customFormat="1">
      <c r="A34" s="321" t="s">
        <v>256</v>
      </c>
      <c r="B34" s="321" t="s">
        <v>257</v>
      </c>
      <c r="C34" s="322" t="s">
        <v>0</v>
      </c>
      <c r="E34" s="324">
        <v>360000</v>
      </c>
      <c r="G34" s="324">
        <v>360000</v>
      </c>
      <c r="J34" s="323">
        <f t="shared" ref="J34:J39" si="1">E34/G34</f>
        <v>1</v>
      </c>
    </row>
    <row r="35" spans="1:10" s="323" customFormat="1">
      <c r="A35" s="321" t="s">
        <v>260</v>
      </c>
      <c r="B35" s="321" t="s">
        <v>261</v>
      </c>
      <c r="C35" s="322" t="s">
        <v>0</v>
      </c>
      <c r="J35" s="323" t="e">
        <f t="shared" si="1"/>
        <v>#DIV/0!</v>
      </c>
    </row>
    <row r="36" spans="1:10" s="323" customFormat="1">
      <c r="A36" s="321" t="s">
        <v>264</v>
      </c>
      <c r="B36" s="321" t="s">
        <v>265</v>
      </c>
      <c r="C36" s="322" t="s">
        <v>1</v>
      </c>
      <c r="E36" s="324">
        <v>67296</v>
      </c>
      <c r="G36" s="324">
        <v>480</v>
      </c>
      <c r="J36" s="323">
        <f t="shared" si="1"/>
        <v>140.19999999999999</v>
      </c>
    </row>
    <row r="37" spans="1:10" s="323" customFormat="1">
      <c r="A37" s="321" t="s">
        <v>266</v>
      </c>
      <c r="B37" s="321" t="s">
        <v>267</v>
      </c>
      <c r="C37" s="322" t="s">
        <v>0</v>
      </c>
      <c r="E37" s="324">
        <v>180000</v>
      </c>
      <c r="G37" s="324">
        <v>180000</v>
      </c>
      <c r="J37" s="323">
        <f t="shared" si="1"/>
        <v>1</v>
      </c>
    </row>
    <row r="38" spans="1:10" s="323" customFormat="1">
      <c r="A38" s="321" t="s">
        <v>268</v>
      </c>
      <c r="B38" s="321" t="s">
        <v>269</v>
      </c>
      <c r="C38" s="322" t="s">
        <v>0</v>
      </c>
      <c r="J38" s="323" t="e">
        <f t="shared" si="1"/>
        <v>#DIV/0!</v>
      </c>
    </row>
    <row r="39" spans="1:10" s="323" customFormat="1">
      <c r="A39" s="321" t="s">
        <v>270</v>
      </c>
      <c r="B39" s="321" t="s">
        <v>271</v>
      </c>
      <c r="C39" s="322" t="s">
        <v>0</v>
      </c>
      <c r="J39" s="323" t="e">
        <f t="shared" si="1"/>
        <v>#DIV/0!</v>
      </c>
    </row>
    <row r="40" spans="1:10" s="323" customFormat="1">
      <c r="A40" s="321" t="s">
        <v>272</v>
      </c>
      <c r="B40" s="321" t="s">
        <v>273</v>
      </c>
      <c r="C40" s="322" t="s">
        <v>0</v>
      </c>
      <c r="E40" s="324">
        <v>252000</v>
      </c>
      <c r="G40" s="324">
        <v>252000</v>
      </c>
      <c r="J40" s="323">
        <f t="shared" ref="J40:J51" si="2">E40/G40</f>
        <v>1</v>
      </c>
    </row>
    <row r="41" spans="1:10" s="323" customFormat="1">
      <c r="A41" s="321" t="s">
        <v>274</v>
      </c>
      <c r="B41" s="321" t="s">
        <v>275</v>
      </c>
      <c r="C41" s="322" t="s">
        <v>1</v>
      </c>
      <c r="E41" s="324"/>
      <c r="G41" s="324"/>
      <c r="J41" s="323" t="e">
        <f t="shared" si="2"/>
        <v>#DIV/0!</v>
      </c>
    </row>
    <row r="42" spans="1:10" s="323" customFormat="1">
      <c r="A42" s="321" t="s">
        <v>276</v>
      </c>
      <c r="B42" s="321" t="s">
        <v>277</v>
      </c>
      <c r="C42" s="322" t="s">
        <v>0</v>
      </c>
      <c r="E42" s="324">
        <v>424000</v>
      </c>
      <c r="G42" s="324">
        <v>424000</v>
      </c>
      <c r="J42" s="323">
        <f t="shared" si="2"/>
        <v>1</v>
      </c>
    </row>
    <row r="43" spans="1:10" s="323" customFormat="1">
      <c r="A43" s="321" t="s">
        <v>280</v>
      </c>
      <c r="B43" s="321" t="s">
        <v>281</v>
      </c>
      <c r="C43" s="322" t="s">
        <v>0</v>
      </c>
      <c r="J43" s="323" t="e">
        <f t="shared" si="2"/>
        <v>#DIV/0!</v>
      </c>
    </row>
    <row r="44" spans="1:10" s="323" customFormat="1">
      <c r="A44" s="321" t="s">
        <v>282</v>
      </c>
      <c r="B44" s="321" t="s">
        <v>283</v>
      </c>
      <c r="C44" s="322" t="s">
        <v>1</v>
      </c>
      <c r="E44" s="324">
        <v>412188</v>
      </c>
      <c r="G44" s="324">
        <v>2940</v>
      </c>
      <c r="J44" s="323">
        <f t="shared" si="2"/>
        <v>140.19999999999999</v>
      </c>
    </row>
    <row r="45" spans="1:10" s="323" customFormat="1">
      <c r="A45" s="321" t="s">
        <v>356</v>
      </c>
      <c r="B45" s="321" t="s">
        <v>357</v>
      </c>
      <c r="C45" s="322" t="s">
        <v>0</v>
      </c>
      <c r="J45" s="323" t="e">
        <f t="shared" si="2"/>
        <v>#DIV/0!</v>
      </c>
    </row>
    <row r="46" spans="1:10" s="323" customFormat="1">
      <c r="A46" s="321" t="s">
        <v>358</v>
      </c>
      <c r="B46" s="321" t="s">
        <v>359</v>
      </c>
      <c r="C46" s="322" t="s">
        <v>0</v>
      </c>
      <c r="J46" s="323" t="e">
        <f t="shared" si="2"/>
        <v>#DIV/0!</v>
      </c>
    </row>
    <row r="47" spans="1:10" s="323" customFormat="1">
      <c r="A47" s="321" t="s">
        <v>360</v>
      </c>
      <c r="B47" s="321" t="s">
        <v>361</v>
      </c>
      <c r="C47" s="322" t="s">
        <v>1</v>
      </c>
      <c r="J47" s="323" t="e">
        <f t="shared" si="2"/>
        <v>#DIV/0!</v>
      </c>
    </row>
    <row r="48" spans="1:10" s="323" customFormat="1">
      <c r="A48" s="321" t="s">
        <v>362</v>
      </c>
      <c r="B48" s="321" t="s">
        <v>363</v>
      </c>
      <c r="C48" s="322" t="s">
        <v>0</v>
      </c>
      <c r="J48" s="323" t="e">
        <f t="shared" si="2"/>
        <v>#DIV/0!</v>
      </c>
    </row>
    <row r="49" spans="1:10" s="323" customFormat="1">
      <c r="A49" s="321" t="s">
        <v>364</v>
      </c>
      <c r="B49" s="321" t="s">
        <v>365</v>
      </c>
      <c r="C49" s="322" t="s">
        <v>0</v>
      </c>
      <c r="J49" s="323" t="e">
        <f t="shared" si="2"/>
        <v>#DIV/0!</v>
      </c>
    </row>
    <row r="50" spans="1:10" s="323" customFormat="1">
      <c r="A50" s="321" t="s">
        <v>366</v>
      </c>
      <c r="B50" s="321" t="s">
        <v>367</v>
      </c>
      <c r="C50" s="322" t="s">
        <v>0</v>
      </c>
      <c r="J50" s="323" t="e">
        <f t="shared" si="2"/>
        <v>#DIV/0!</v>
      </c>
    </row>
    <row r="51" spans="1:10" s="323" customFormat="1">
      <c r="A51" s="321" t="s">
        <v>368</v>
      </c>
      <c r="B51" s="321" t="s">
        <v>369</v>
      </c>
      <c r="C51" s="322" t="s">
        <v>0</v>
      </c>
      <c r="J51" s="323" t="e">
        <f t="shared" si="2"/>
        <v>#DIV/0!</v>
      </c>
    </row>
    <row r="52" spans="1:10" s="323" customFormat="1">
      <c r="A52" s="321" t="s">
        <v>370</v>
      </c>
      <c r="B52" s="321" t="s">
        <v>371</v>
      </c>
      <c r="C52" s="322" t="s">
        <v>1</v>
      </c>
      <c r="E52" s="324">
        <v>126180</v>
      </c>
      <c r="G52" s="324">
        <v>900</v>
      </c>
      <c r="J52" s="323">
        <f t="shared" ref="J52:J58" si="3">E52/G52</f>
        <v>140.19999999999999</v>
      </c>
    </row>
    <row r="53" spans="1:10" s="323" customFormat="1">
      <c r="A53" s="321" t="s">
        <v>372</v>
      </c>
      <c r="B53" s="321" t="s">
        <v>373</v>
      </c>
      <c r="C53" s="322" t="s">
        <v>1</v>
      </c>
      <c r="E53" s="324">
        <v>90849.600000000006</v>
      </c>
      <c r="G53" s="324">
        <v>648</v>
      </c>
      <c r="J53" s="323">
        <f t="shared" si="3"/>
        <v>140.20000000000002</v>
      </c>
    </row>
    <row r="54" spans="1:10" s="323" customFormat="1">
      <c r="A54" s="321" t="s">
        <v>374</v>
      </c>
      <c r="B54" s="321" t="s">
        <v>375</v>
      </c>
      <c r="C54" s="322" t="s">
        <v>0</v>
      </c>
      <c r="J54" s="323" t="e">
        <f t="shared" si="3"/>
        <v>#DIV/0!</v>
      </c>
    </row>
    <row r="55" spans="1:10" s="323" customFormat="1">
      <c r="A55" s="321" t="s">
        <v>376</v>
      </c>
      <c r="B55" s="321" t="s">
        <v>377</v>
      </c>
      <c r="C55" s="322" t="s">
        <v>0</v>
      </c>
      <c r="E55" s="324">
        <v>120000</v>
      </c>
      <c r="G55" s="324">
        <v>120000</v>
      </c>
      <c r="J55" s="323">
        <f t="shared" si="3"/>
        <v>1</v>
      </c>
    </row>
    <row r="56" spans="1:10" s="323" customFormat="1">
      <c r="A56" s="321" t="s">
        <v>378</v>
      </c>
      <c r="B56" s="321" t="s">
        <v>379</v>
      </c>
      <c r="C56" s="322" t="s">
        <v>1</v>
      </c>
      <c r="E56" s="324">
        <v>168239.99999999997</v>
      </c>
      <c r="G56" s="324">
        <v>1200</v>
      </c>
      <c r="J56" s="323">
        <f t="shared" si="3"/>
        <v>140.19999999999999</v>
      </c>
    </row>
    <row r="57" spans="1:10" s="323" customFormat="1">
      <c r="A57" s="321" t="s">
        <v>380</v>
      </c>
      <c r="B57" s="321" t="s">
        <v>381</v>
      </c>
      <c r="C57" s="322" t="s">
        <v>0</v>
      </c>
      <c r="J57" s="323" t="e">
        <f t="shared" si="3"/>
        <v>#DIV/0!</v>
      </c>
    </row>
    <row r="58" spans="1:10" s="323" customFormat="1">
      <c r="A58" s="321" t="s">
        <v>382</v>
      </c>
      <c r="B58" s="321" t="s">
        <v>383</v>
      </c>
      <c r="C58" s="322" t="s">
        <v>384</v>
      </c>
      <c r="J58" s="323" t="e">
        <f t="shared" si="3"/>
        <v>#DIV/0!</v>
      </c>
    </row>
    <row r="59" spans="1:10" s="323" customFormat="1">
      <c r="A59" s="321" t="s">
        <v>385</v>
      </c>
      <c r="B59" s="321" t="s">
        <v>386</v>
      </c>
      <c r="C59" s="322" t="s">
        <v>0</v>
      </c>
      <c r="E59" s="324">
        <v>19200000</v>
      </c>
      <c r="G59" s="324">
        <v>19200000</v>
      </c>
      <c r="J59" s="323">
        <f t="shared" ref="J59:J76" si="4">E59/G59</f>
        <v>1</v>
      </c>
    </row>
    <row r="60" spans="1:10" s="323" customFormat="1">
      <c r="A60" s="321" t="s">
        <v>387</v>
      </c>
      <c r="B60" s="321" t="s">
        <v>388</v>
      </c>
      <c r="C60" s="322" t="s">
        <v>0</v>
      </c>
      <c r="J60" s="323" t="e">
        <f t="shared" si="4"/>
        <v>#DIV/0!</v>
      </c>
    </row>
    <row r="61" spans="1:10" s="323" customFormat="1">
      <c r="A61" s="321" t="s">
        <v>389</v>
      </c>
      <c r="B61" s="321" t="s">
        <v>390</v>
      </c>
      <c r="C61" s="322" t="s">
        <v>0</v>
      </c>
      <c r="J61" s="323" t="e">
        <f t="shared" si="4"/>
        <v>#DIV/0!</v>
      </c>
    </row>
    <row r="62" spans="1:10" s="323" customFormat="1">
      <c r="A62" s="321" t="s">
        <v>391</v>
      </c>
      <c r="B62" s="321" t="s">
        <v>392</v>
      </c>
      <c r="C62" s="322" t="s">
        <v>0</v>
      </c>
      <c r="J62" s="323" t="e">
        <f t="shared" si="4"/>
        <v>#DIV/0!</v>
      </c>
    </row>
    <row r="63" spans="1:10">
      <c r="A63" s="279" t="s">
        <v>188</v>
      </c>
      <c r="B63" s="279" t="s">
        <v>217</v>
      </c>
      <c r="C63" s="280" t="s">
        <v>0</v>
      </c>
      <c r="F63" s="281">
        <v>10749768.5</v>
      </c>
      <c r="H63" s="281">
        <v>10749768.5</v>
      </c>
      <c r="J63" t="e">
        <f t="shared" si="4"/>
        <v>#DIV/0!</v>
      </c>
    </row>
    <row r="64" spans="1:10">
      <c r="A64" s="279" t="s">
        <v>3</v>
      </c>
      <c r="B64" s="279" t="s">
        <v>184</v>
      </c>
      <c r="C64" s="280" t="s">
        <v>0</v>
      </c>
      <c r="F64" s="325">
        <v>42471.588000000047</v>
      </c>
      <c r="H64" s="281">
        <v>42471.588000000047</v>
      </c>
      <c r="J64" t="e">
        <f t="shared" si="4"/>
        <v>#DIV/0!</v>
      </c>
    </row>
    <row r="65" spans="1:10">
      <c r="A65" s="279" t="s">
        <v>4</v>
      </c>
      <c r="B65" s="279" t="s">
        <v>185</v>
      </c>
      <c r="C65" s="280" t="s">
        <v>0</v>
      </c>
      <c r="F65" s="325">
        <v>820711</v>
      </c>
      <c r="H65" s="281">
        <v>820711</v>
      </c>
      <c r="J65" t="e">
        <f t="shared" si="4"/>
        <v>#DIV/0!</v>
      </c>
    </row>
    <row r="66" spans="1:10">
      <c r="A66" s="279" t="s">
        <v>5</v>
      </c>
      <c r="B66" s="279" t="s">
        <v>186</v>
      </c>
      <c r="C66" s="280" t="s">
        <v>0</v>
      </c>
      <c r="F66" s="325">
        <v>29859</v>
      </c>
      <c r="H66" s="281">
        <v>29859</v>
      </c>
      <c r="J66" t="e">
        <f t="shared" si="4"/>
        <v>#DIV/0!</v>
      </c>
    </row>
    <row r="67" spans="1:10">
      <c r="A67" s="279" t="s">
        <v>218</v>
      </c>
      <c r="B67" s="279" t="s">
        <v>219</v>
      </c>
      <c r="C67" s="280" t="s">
        <v>0</v>
      </c>
      <c r="F67" s="325">
        <v>79116.416499999163</v>
      </c>
      <c r="H67" s="281">
        <v>79116.416499999163</v>
      </c>
      <c r="J67" t="e">
        <f t="shared" si="4"/>
        <v>#DIV/0!</v>
      </c>
    </row>
    <row r="68" spans="1:10">
      <c r="A68" s="279" t="s">
        <v>284</v>
      </c>
      <c r="B68" s="279" t="s">
        <v>285</v>
      </c>
      <c r="C68" s="280" t="s">
        <v>0</v>
      </c>
      <c r="F68" s="281">
        <v>0.1265000000037253</v>
      </c>
      <c r="H68" s="281">
        <v>0.1265000000037253</v>
      </c>
      <c r="J68" t="e">
        <f t="shared" si="4"/>
        <v>#DIV/0!</v>
      </c>
    </row>
    <row r="69" spans="1:10">
      <c r="A69" s="279" t="s">
        <v>286</v>
      </c>
      <c r="B69" s="279" t="s">
        <v>287</v>
      </c>
      <c r="C69" s="280" t="s">
        <v>0</v>
      </c>
      <c r="F69" s="281">
        <v>0.21029999971389771</v>
      </c>
      <c r="H69" s="281">
        <v>0.21029999971389771</v>
      </c>
      <c r="J69" t="e">
        <f t="shared" si="4"/>
        <v>#DIV/0!</v>
      </c>
    </row>
    <row r="70" spans="1:10">
      <c r="A70" s="279" t="s">
        <v>288</v>
      </c>
      <c r="B70" s="279" t="s">
        <v>289</v>
      </c>
      <c r="C70" s="280" t="s">
        <v>0</v>
      </c>
      <c r="E70" s="171"/>
      <c r="J70" t="e">
        <f t="shared" si="4"/>
        <v>#DIV/0!</v>
      </c>
    </row>
    <row r="71" spans="1:10">
      <c r="A71" s="279" t="s">
        <v>187</v>
      </c>
      <c r="B71" s="279" t="s">
        <v>220</v>
      </c>
      <c r="C71" s="280" t="s">
        <v>0</v>
      </c>
      <c r="F71" s="325">
        <v>3420599</v>
      </c>
      <c r="H71" s="281">
        <v>3420599</v>
      </c>
      <c r="J71" t="e">
        <f t="shared" si="4"/>
        <v>#DIV/0!</v>
      </c>
    </row>
    <row r="72" spans="1:10">
      <c r="A72" s="279" t="s">
        <v>290</v>
      </c>
      <c r="B72" s="279" t="s">
        <v>291</v>
      </c>
      <c r="C72" s="280" t="s">
        <v>0</v>
      </c>
      <c r="J72" t="e">
        <f t="shared" si="4"/>
        <v>#DIV/0!</v>
      </c>
    </row>
    <row r="73" spans="1:10">
      <c r="A73" s="279" t="s">
        <v>393</v>
      </c>
      <c r="B73" s="279" t="s">
        <v>394</v>
      </c>
      <c r="C73" s="280" t="s">
        <v>0</v>
      </c>
      <c r="E73" s="281">
        <v>29321</v>
      </c>
      <c r="G73" s="281">
        <v>29321</v>
      </c>
      <c r="J73">
        <f t="shared" si="4"/>
        <v>1</v>
      </c>
    </row>
    <row r="74" spans="1:10">
      <c r="A74" s="279" t="s">
        <v>395</v>
      </c>
      <c r="B74" s="279" t="s">
        <v>396</v>
      </c>
      <c r="C74" s="280" t="s">
        <v>0</v>
      </c>
      <c r="F74" s="325">
        <v>8000000</v>
      </c>
      <c r="H74" s="281">
        <v>8000000</v>
      </c>
      <c r="J74" t="e">
        <f t="shared" si="4"/>
        <v>#DIV/0!</v>
      </c>
    </row>
    <row r="75" spans="1:10">
      <c r="A75" s="279" t="s">
        <v>292</v>
      </c>
      <c r="B75" s="279" t="s">
        <v>221</v>
      </c>
      <c r="C75" s="280" t="s">
        <v>0</v>
      </c>
      <c r="E75" s="294">
        <v>113003.21</v>
      </c>
      <c r="G75" s="281">
        <v>113003.21</v>
      </c>
      <c r="J75">
        <f t="shared" si="4"/>
        <v>1</v>
      </c>
    </row>
    <row r="76" spans="1:10">
      <c r="A76" s="279" t="s">
        <v>293</v>
      </c>
      <c r="B76" s="279" t="s">
        <v>294</v>
      </c>
      <c r="C76" s="280" t="s">
        <v>0</v>
      </c>
      <c r="E76" s="294">
        <v>950077.14</v>
      </c>
      <c r="G76" s="281">
        <v>950077.14</v>
      </c>
      <c r="J76">
        <f t="shared" si="4"/>
        <v>1</v>
      </c>
    </row>
    <row r="77" spans="1:10">
      <c r="A77" s="279" t="s">
        <v>295</v>
      </c>
      <c r="B77" s="279" t="s">
        <v>222</v>
      </c>
      <c r="C77" s="280" t="s">
        <v>1</v>
      </c>
      <c r="E77" s="294">
        <v>155237.85199999867</v>
      </c>
      <c r="G77" s="281">
        <v>1107.26</v>
      </c>
      <c r="J77">
        <f>E77/G77</f>
        <v>140.19999999999879</v>
      </c>
    </row>
    <row r="78" spans="1:10">
      <c r="A78" s="414">
        <v>51241</v>
      </c>
      <c r="B78" s="253" t="s">
        <v>521</v>
      </c>
      <c r="C78" s="415" t="s">
        <v>1</v>
      </c>
      <c r="E78" s="294">
        <f>2360*140.2</f>
        <v>330872</v>
      </c>
      <c r="G78" s="281"/>
    </row>
    <row r="79" spans="1:10">
      <c r="A79" s="279" t="s">
        <v>189</v>
      </c>
      <c r="B79" s="279" t="s">
        <v>190</v>
      </c>
      <c r="C79" s="280" t="s">
        <v>0</v>
      </c>
    </row>
    <row r="80" spans="1:10" s="319" customFormat="1">
      <c r="A80" s="317" t="s">
        <v>296</v>
      </c>
      <c r="B80" s="317" t="s">
        <v>297</v>
      </c>
      <c r="C80" s="318" t="s">
        <v>0</v>
      </c>
      <c r="E80" s="320">
        <v>4050</v>
      </c>
      <c r="G80" s="320">
        <v>4050</v>
      </c>
    </row>
    <row r="81" spans="1:7" s="319" customFormat="1">
      <c r="A81" s="317" t="s">
        <v>397</v>
      </c>
      <c r="B81" s="317" t="s">
        <v>398</v>
      </c>
      <c r="C81" s="318" t="s">
        <v>0</v>
      </c>
      <c r="E81" s="320">
        <v>143400</v>
      </c>
      <c r="G81" s="320">
        <v>143400</v>
      </c>
    </row>
    <row r="82" spans="1:7" s="319" customFormat="1">
      <c r="A82" s="317" t="s">
        <v>38</v>
      </c>
      <c r="B82" s="317" t="s">
        <v>164</v>
      </c>
      <c r="C82" s="318" t="s">
        <v>0</v>
      </c>
      <c r="E82" s="320">
        <v>84519</v>
      </c>
      <c r="G82" s="320">
        <v>84519</v>
      </c>
    </row>
    <row r="83" spans="1:7" s="319" customFormat="1">
      <c r="A83" s="317" t="s">
        <v>399</v>
      </c>
      <c r="B83" s="317" t="s">
        <v>400</v>
      </c>
      <c r="C83" s="318" t="s">
        <v>0</v>
      </c>
      <c r="E83" s="320">
        <v>28050</v>
      </c>
      <c r="G83" s="320">
        <v>28050</v>
      </c>
    </row>
    <row r="84" spans="1:7" s="319" customFormat="1">
      <c r="A84" s="317" t="s">
        <v>401</v>
      </c>
      <c r="B84" s="317" t="s">
        <v>402</v>
      </c>
      <c r="C84" s="318" t="s">
        <v>0</v>
      </c>
      <c r="E84" s="320">
        <v>7000</v>
      </c>
      <c r="G84" s="320">
        <v>7000</v>
      </c>
    </row>
    <row r="85" spans="1:7" s="319" customFormat="1">
      <c r="A85" s="317" t="s">
        <v>298</v>
      </c>
      <c r="B85" s="317" t="s">
        <v>299</v>
      </c>
      <c r="C85" s="318" t="s">
        <v>0</v>
      </c>
      <c r="E85" s="320">
        <v>240000</v>
      </c>
      <c r="G85" s="320">
        <v>240000</v>
      </c>
    </row>
    <row r="86" spans="1:7" s="319" customFormat="1">
      <c r="A86" s="317" t="s">
        <v>403</v>
      </c>
      <c r="B86" s="317" t="s">
        <v>404</v>
      </c>
      <c r="C86" s="318" t="s">
        <v>0</v>
      </c>
      <c r="E86" s="320">
        <v>25003.173499999997</v>
      </c>
      <c r="G86" s="320">
        <v>25003.173499999997</v>
      </c>
    </row>
    <row r="87" spans="1:7" s="319" customFormat="1">
      <c r="A87" s="317" t="s">
        <v>405</v>
      </c>
      <c r="B87" s="317" t="s">
        <v>406</v>
      </c>
      <c r="C87" s="318" t="s">
        <v>0</v>
      </c>
      <c r="E87" s="320">
        <v>1400</v>
      </c>
      <c r="G87" s="320">
        <v>1400</v>
      </c>
    </row>
    <row r="88" spans="1:7" s="319" customFormat="1">
      <c r="A88" s="317" t="s">
        <v>407</v>
      </c>
      <c r="B88" s="317" t="s">
        <v>408</v>
      </c>
      <c r="C88" s="318" t="s">
        <v>0</v>
      </c>
      <c r="E88" s="320">
        <v>46939.199999999997</v>
      </c>
      <c r="G88" s="320">
        <v>46939.199999999997</v>
      </c>
    </row>
    <row r="89" spans="1:7" s="319" customFormat="1">
      <c r="A89" s="317" t="s">
        <v>409</v>
      </c>
      <c r="B89" s="317" t="s">
        <v>410</v>
      </c>
      <c r="C89" s="318" t="s">
        <v>0</v>
      </c>
      <c r="E89" s="320">
        <v>63046.38</v>
      </c>
      <c r="G89" s="320">
        <v>63046.38</v>
      </c>
    </row>
    <row r="90" spans="1:7" s="319" customFormat="1">
      <c r="A90" s="317" t="s">
        <v>411</v>
      </c>
      <c r="B90" s="317" t="s">
        <v>412</v>
      </c>
      <c r="C90" s="318" t="s">
        <v>0</v>
      </c>
      <c r="E90" s="320">
        <v>59341.383000000002</v>
      </c>
      <c r="G90" s="320">
        <v>59341.383000000002</v>
      </c>
    </row>
    <row r="91" spans="1:7" s="319" customFormat="1">
      <c r="A91" s="317" t="s">
        <v>6</v>
      </c>
      <c r="B91" s="317" t="s">
        <v>165</v>
      </c>
      <c r="C91" s="318" t="s">
        <v>0</v>
      </c>
      <c r="E91" s="320">
        <v>20242.881999999998</v>
      </c>
      <c r="G91" s="320">
        <v>20242.881999999998</v>
      </c>
    </row>
    <row r="92" spans="1:7" s="319" customFormat="1">
      <c r="A92" s="317" t="s">
        <v>413</v>
      </c>
      <c r="B92" s="317" t="s">
        <v>414</v>
      </c>
      <c r="C92" s="318" t="s">
        <v>0</v>
      </c>
      <c r="E92" s="320">
        <v>200</v>
      </c>
      <c r="G92" s="320">
        <v>200</v>
      </c>
    </row>
    <row r="93" spans="1:7" s="319" customFormat="1">
      <c r="A93" s="317" t="s">
        <v>300</v>
      </c>
      <c r="B93" s="317" t="s">
        <v>301</v>
      </c>
      <c r="C93" s="318" t="s">
        <v>0</v>
      </c>
      <c r="E93" s="320">
        <v>15120</v>
      </c>
      <c r="G93" s="320">
        <v>15120</v>
      </c>
    </row>
    <row r="94" spans="1:7" s="319" customFormat="1">
      <c r="A94" s="317" t="s">
        <v>302</v>
      </c>
      <c r="B94" s="317" t="s">
        <v>303</v>
      </c>
      <c r="C94" s="318" t="s">
        <v>0</v>
      </c>
      <c r="E94" s="320">
        <v>130000</v>
      </c>
      <c r="G94" s="320">
        <v>130000</v>
      </c>
    </row>
    <row r="95" spans="1:7" s="319" customFormat="1">
      <c r="A95" s="317" t="s">
        <v>223</v>
      </c>
      <c r="B95" s="317" t="s">
        <v>224</v>
      </c>
      <c r="C95" s="318" t="s">
        <v>0</v>
      </c>
      <c r="E95" s="320">
        <v>14259697</v>
      </c>
      <c r="G95" s="320">
        <v>14259697</v>
      </c>
    </row>
    <row r="96" spans="1:7" s="319" customFormat="1">
      <c r="A96" s="317" t="s">
        <v>225</v>
      </c>
      <c r="B96" s="317" t="s">
        <v>226</v>
      </c>
      <c r="C96" s="318" t="s">
        <v>0</v>
      </c>
      <c r="E96" s="320">
        <v>294942</v>
      </c>
      <c r="G96" s="320">
        <v>294942</v>
      </c>
    </row>
    <row r="97" spans="1:9" s="319" customFormat="1">
      <c r="A97" s="317" t="s">
        <v>191</v>
      </c>
      <c r="B97" s="317" t="s">
        <v>192</v>
      </c>
      <c r="C97" s="318" t="s">
        <v>0</v>
      </c>
      <c r="E97" s="320">
        <v>14240.111399999996</v>
      </c>
      <c r="G97" s="320">
        <v>14240.111399999996</v>
      </c>
    </row>
    <row r="98" spans="1:9" s="319" customFormat="1">
      <c r="A98" s="317" t="s">
        <v>193</v>
      </c>
      <c r="B98" s="317" t="s">
        <v>194</v>
      </c>
      <c r="C98" s="318" t="s">
        <v>0</v>
      </c>
      <c r="E98" s="320">
        <v>2071.8660999999997</v>
      </c>
      <c r="G98" s="320">
        <v>2071.8660999999997</v>
      </c>
    </row>
    <row r="99" spans="1:9" s="319" customFormat="1">
      <c r="A99" s="317" t="s">
        <v>430</v>
      </c>
      <c r="B99" s="317" t="s">
        <v>431</v>
      </c>
      <c r="C99" s="318" t="s">
        <v>0</v>
      </c>
      <c r="E99" s="320">
        <v>8000000</v>
      </c>
      <c r="G99" s="320">
        <v>8000000</v>
      </c>
    </row>
    <row r="100" spans="1:9" s="319" customFormat="1">
      <c r="A100" s="317" t="s">
        <v>432</v>
      </c>
      <c r="B100" s="317" t="s">
        <v>433</v>
      </c>
      <c r="C100" s="318" t="s">
        <v>0</v>
      </c>
      <c r="E100" s="320">
        <v>36602</v>
      </c>
      <c r="G100" s="320">
        <v>36602</v>
      </c>
    </row>
    <row r="101" spans="1:9" s="319" customFormat="1">
      <c r="A101" s="317" t="s">
        <v>304</v>
      </c>
      <c r="B101" s="317" t="s">
        <v>164</v>
      </c>
      <c r="C101" s="318" t="s">
        <v>0</v>
      </c>
      <c r="F101" s="320">
        <v>23798756.686000001</v>
      </c>
      <c r="H101" s="320">
        <v>23798756.686000001</v>
      </c>
    </row>
    <row r="102" spans="1:9" s="319" customFormat="1">
      <c r="A102" s="317" t="s">
        <v>305</v>
      </c>
      <c r="B102" s="317" t="s">
        <v>306</v>
      </c>
      <c r="C102" s="318" t="s">
        <v>0</v>
      </c>
      <c r="F102" s="320">
        <v>247.92869999999996</v>
      </c>
      <c r="H102" s="320">
        <v>247.92869999999996</v>
      </c>
    </row>
    <row r="103" spans="1:9" s="319" customFormat="1">
      <c r="A103" s="317" t="s">
        <v>197</v>
      </c>
      <c r="B103" s="317" t="s">
        <v>198</v>
      </c>
      <c r="C103" s="318" t="s">
        <v>0</v>
      </c>
      <c r="F103" s="320">
        <v>6280.5666000000001</v>
      </c>
      <c r="H103" s="320">
        <v>6280.5666000000001</v>
      </c>
    </row>
    <row r="104" spans="1:9">
      <c r="C104" s="316" t="s">
        <v>98</v>
      </c>
      <c r="E104" s="289">
        <f>SUM(E16:E103)</f>
        <v>48417929.978</v>
      </c>
      <c r="F104" s="289">
        <f>SUM(F16:F103)</f>
        <v>48417929.978</v>
      </c>
      <c r="G104" s="171"/>
      <c r="I104" s="171"/>
    </row>
    <row r="105" spans="1:9">
      <c r="B105" s="256"/>
      <c r="C105" s="256"/>
      <c r="D105" s="256" t="s">
        <v>322</v>
      </c>
      <c r="E105" s="171">
        <f>SUM(E80:E103)</f>
        <v>23475864.995999999</v>
      </c>
      <c r="F105" s="171">
        <f>SUM(F89:F103)</f>
        <v>23805285.181299999</v>
      </c>
    </row>
    <row r="106" spans="1:9">
      <c r="D106" t="s">
        <v>323</v>
      </c>
      <c r="E106" s="171">
        <f>+F105-E105</f>
        <v>329420.18530000001</v>
      </c>
    </row>
    <row r="107" spans="1:9">
      <c r="D107" t="s">
        <v>324</v>
      </c>
      <c r="E107" s="278">
        <f>-E106*0.1</f>
        <v>-32942.018530000001</v>
      </c>
    </row>
    <row r="108" spans="1:9">
      <c r="E108" s="171">
        <f>SUM(E106:E107)</f>
        <v>296478.16677000001</v>
      </c>
      <c r="F108" s="171"/>
    </row>
  </sheetData>
  <pageMargins left="0.7" right="0.7" top="0.75" bottom="0.75" header="0.3" footer="0.3"/>
  <pageSetup orientation="portrait" verticalDpi="0" r:id="rId1"/>
  <ignoredErrors>
    <ignoredError sqref="A16:H40 A101:H103 A100:D100 F100:H100 A79:H99 A70:D70 F70:H70 A71:H77 A42:H69 A41:D41 F41 H4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M72"/>
  <sheetViews>
    <sheetView showGridLines="0" topLeftCell="A26" workbookViewId="0">
      <selection activeCell="D61" sqref="D61"/>
    </sheetView>
  </sheetViews>
  <sheetFormatPr defaultRowHeight="12.75"/>
  <cols>
    <col min="1" max="1" width="12.85546875" customWidth="1"/>
    <col min="2" max="2" width="24" customWidth="1"/>
    <col min="3" max="3" width="15.140625" customWidth="1"/>
    <col min="4" max="4" width="15.7109375" customWidth="1"/>
    <col min="5" max="5" width="15.42578125" customWidth="1"/>
    <col min="6" max="7" width="11.42578125" customWidth="1"/>
    <col min="8" max="8" width="14.85546875" bestFit="1" customWidth="1"/>
    <col min="9" max="9" width="9.42578125" customWidth="1"/>
    <col min="10" max="10" width="13" customWidth="1"/>
    <col min="11" max="11" width="7.85546875" customWidth="1"/>
    <col min="12" max="12" width="11.42578125" customWidth="1"/>
    <col min="13" max="13" width="11.140625" customWidth="1"/>
    <col min="14" max="16384" width="9.140625" style="2"/>
  </cols>
  <sheetData>
    <row r="1" spans="1:13" s="1" customFormat="1">
      <c r="A1"/>
      <c r="B1"/>
      <c r="C1"/>
      <c r="D1"/>
      <c r="E1"/>
      <c r="F1"/>
      <c r="G1"/>
      <c r="H1"/>
      <c r="I1"/>
      <c r="J1"/>
      <c r="K1"/>
      <c r="L1"/>
      <c r="M1"/>
    </row>
    <row r="2" spans="1:13" ht="15.75">
      <c r="A2" s="140" t="s">
        <v>307</v>
      </c>
    </row>
    <row r="4" spans="1:13" ht="18">
      <c r="H4" s="141" t="s">
        <v>205</v>
      </c>
    </row>
    <row r="6" spans="1:13">
      <c r="L6" s="142" t="s">
        <v>308</v>
      </c>
    </row>
    <row r="8" spans="1:13">
      <c r="A8" s="135" t="s">
        <v>173</v>
      </c>
    </row>
    <row r="11" spans="1:13">
      <c r="A11" s="143" t="s">
        <v>206</v>
      </c>
      <c r="C11" s="146" t="s">
        <v>0</v>
      </c>
    </row>
    <row r="12" spans="1:13">
      <c r="H12" s="144" t="s">
        <v>207</v>
      </c>
    </row>
    <row r="13" spans="1:13">
      <c r="M13" s="144" t="s">
        <v>208</v>
      </c>
    </row>
    <row r="14" spans="1:13" ht="13.5" customHeight="1"/>
    <row r="15" spans="1:13" customFormat="1">
      <c r="A15" s="143" t="s">
        <v>209</v>
      </c>
      <c r="B15" s="143" t="s">
        <v>210</v>
      </c>
      <c r="C15" s="144" t="s">
        <v>211</v>
      </c>
      <c r="D15" s="144" t="s">
        <v>212</v>
      </c>
      <c r="E15" s="144" t="s">
        <v>211</v>
      </c>
      <c r="F15" s="144" t="s">
        <v>212</v>
      </c>
    </row>
    <row r="16" spans="1:13" customFormat="1">
      <c r="A16" s="253" t="s">
        <v>182</v>
      </c>
      <c r="B16" s="253" t="s">
        <v>213</v>
      </c>
      <c r="D16" s="254">
        <v>100000</v>
      </c>
      <c r="F16" s="254">
        <v>100000</v>
      </c>
      <c r="G16" s="255"/>
    </row>
    <row r="17" spans="1:7" customFormat="1">
      <c r="A17" s="186" t="s">
        <v>214</v>
      </c>
      <c r="B17" s="186" t="s">
        <v>249</v>
      </c>
      <c r="G17" s="263"/>
    </row>
    <row r="18" spans="1:7" customFormat="1">
      <c r="A18" s="186" t="s">
        <v>215</v>
      </c>
      <c r="B18" s="186" t="s">
        <v>250</v>
      </c>
      <c r="D18" s="264">
        <v>469022.4</v>
      </c>
      <c r="F18" s="264">
        <v>3360</v>
      </c>
      <c r="G18" s="263"/>
    </row>
    <row r="19" spans="1:7" customFormat="1">
      <c r="A19" s="186" t="s">
        <v>251</v>
      </c>
      <c r="B19" s="186" t="s">
        <v>252</v>
      </c>
      <c r="G19" s="263"/>
    </row>
    <row r="20" spans="1:7" customFormat="1">
      <c r="A20" s="186" t="s">
        <v>253</v>
      </c>
      <c r="B20" s="186" t="s">
        <v>37</v>
      </c>
      <c r="D20" s="264">
        <v>180000</v>
      </c>
      <c r="F20" s="264">
        <v>180000</v>
      </c>
      <c r="G20" s="263"/>
    </row>
    <row r="21" spans="1:7" customFormat="1">
      <c r="A21" s="186" t="s">
        <v>254</v>
      </c>
      <c r="B21" s="186" t="s">
        <v>255</v>
      </c>
      <c r="G21" s="263"/>
    </row>
    <row r="22" spans="1:7" customFormat="1">
      <c r="A22" s="186" t="s">
        <v>256</v>
      </c>
      <c r="B22" s="186" t="s">
        <v>257</v>
      </c>
      <c r="C22" s="259">
        <v>360000</v>
      </c>
      <c r="E22" s="264">
        <v>360000</v>
      </c>
      <c r="G22" s="263"/>
    </row>
    <row r="23" spans="1:7" customFormat="1">
      <c r="A23" s="186" t="s">
        <v>258</v>
      </c>
      <c r="B23" s="186" t="s">
        <v>259</v>
      </c>
      <c r="C23" s="260"/>
      <c r="G23" s="263"/>
    </row>
    <row r="24" spans="1:7" customFormat="1">
      <c r="A24" s="186" t="s">
        <v>260</v>
      </c>
      <c r="B24" s="186" t="s">
        <v>261</v>
      </c>
      <c r="C24" s="260"/>
      <c r="G24" s="263"/>
    </row>
    <row r="25" spans="1:7" customFormat="1">
      <c r="A25" s="186" t="s">
        <v>262</v>
      </c>
      <c r="B25" s="186" t="s">
        <v>263</v>
      </c>
      <c r="C25" s="260"/>
      <c r="G25" s="263"/>
    </row>
    <row r="26" spans="1:7" customFormat="1">
      <c r="A26" s="186" t="s">
        <v>264</v>
      </c>
      <c r="B26" s="186" t="s">
        <v>265</v>
      </c>
      <c r="C26" s="260"/>
      <c r="G26" s="263"/>
    </row>
    <row r="27" spans="1:7" customFormat="1">
      <c r="A27" s="186" t="s">
        <v>266</v>
      </c>
      <c r="B27" s="186" t="s">
        <v>267</v>
      </c>
      <c r="C27" s="259">
        <v>180000</v>
      </c>
      <c r="E27" s="264">
        <v>180000</v>
      </c>
      <c r="G27" s="263"/>
    </row>
    <row r="28" spans="1:7" customFormat="1">
      <c r="A28" s="186" t="s">
        <v>268</v>
      </c>
      <c r="B28" s="186" t="s">
        <v>269</v>
      </c>
      <c r="C28" s="259">
        <v>540000</v>
      </c>
      <c r="E28" s="264">
        <v>540000</v>
      </c>
      <c r="G28" s="263"/>
    </row>
    <row r="29" spans="1:7" customFormat="1">
      <c r="A29" s="186" t="s">
        <v>270</v>
      </c>
      <c r="B29" s="186" t="s">
        <v>271</v>
      </c>
      <c r="C29" s="259">
        <v>252000</v>
      </c>
      <c r="E29" s="264">
        <v>252000</v>
      </c>
      <c r="G29" s="263"/>
    </row>
    <row r="30" spans="1:7" customFormat="1">
      <c r="A30" s="186" t="s">
        <v>272</v>
      </c>
      <c r="B30" s="186" t="s">
        <v>273</v>
      </c>
      <c r="C30" s="259">
        <v>252000</v>
      </c>
      <c r="E30" s="264">
        <v>252000</v>
      </c>
      <c r="G30" s="263"/>
    </row>
    <row r="31" spans="1:7" customFormat="1">
      <c r="A31" s="186" t="s">
        <v>274</v>
      </c>
      <c r="B31" s="186" t="s">
        <v>275</v>
      </c>
      <c r="C31" s="259">
        <v>329432.40000000002</v>
      </c>
      <c r="E31" s="264">
        <v>2360</v>
      </c>
      <c r="G31" s="263"/>
    </row>
    <row r="32" spans="1:7" customFormat="1">
      <c r="A32" s="186" t="s">
        <v>276</v>
      </c>
      <c r="B32" s="186" t="s">
        <v>277</v>
      </c>
      <c r="C32" s="259">
        <v>724000</v>
      </c>
      <c r="E32" s="264">
        <v>724000</v>
      </c>
      <c r="G32" s="263"/>
    </row>
    <row r="33" spans="1:8" customFormat="1">
      <c r="A33" s="186" t="s">
        <v>278</v>
      </c>
      <c r="B33" s="186" t="s">
        <v>279</v>
      </c>
      <c r="C33" s="260"/>
      <c r="G33" s="263"/>
    </row>
    <row r="34" spans="1:8" customFormat="1">
      <c r="A34" s="186" t="s">
        <v>280</v>
      </c>
      <c r="B34" s="186" t="s">
        <v>281</v>
      </c>
      <c r="C34" s="259">
        <v>252000</v>
      </c>
      <c r="E34" s="264">
        <v>252000</v>
      </c>
      <c r="G34" s="263"/>
    </row>
    <row r="35" spans="1:8" customFormat="1">
      <c r="A35" s="186" t="s">
        <v>282</v>
      </c>
      <c r="B35" s="186" t="s">
        <v>283</v>
      </c>
      <c r="C35" s="259">
        <v>117255.6</v>
      </c>
      <c r="E35" s="264">
        <v>840</v>
      </c>
      <c r="G35" s="263"/>
    </row>
    <row r="36" spans="1:8" customFormat="1">
      <c r="A36" s="186" t="s">
        <v>188</v>
      </c>
      <c r="B36" s="186" t="s">
        <v>217</v>
      </c>
      <c r="D36" s="264">
        <v>2543938.5</v>
      </c>
      <c r="F36" s="264">
        <v>2543938.5</v>
      </c>
      <c r="G36" s="263"/>
    </row>
    <row r="37" spans="1:8" customFormat="1">
      <c r="A37" s="186" t="s">
        <v>3</v>
      </c>
      <c r="B37" s="186" t="s">
        <v>184</v>
      </c>
      <c r="D37" s="264">
        <v>41453.587999999894</v>
      </c>
      <c r="F37" s="264">
        <v>41453.587999999894</v>
      </c>
      <c r="G37" s="263"/>
    </row>
    <row r="38" spans="1:8" customFormat="1">
      <c r="A38" s="186" t="s">
        <v>4</v>
      </c>
      <c r="B38" s="186" t="s">
        <v>185</v>
      </c>
      <c r="C38" s="260"/>
      <c r="D38" s="264">
        <v>49859</v>
      </c>
      <c r="F38" s="264">
        <v>49859</v>
      </c>
      <c r="G38" s="263"/>
    </row>
    <row r="39" spans="1:8" customFormat="1">
      <c r="A39" s="186" t="s">
        <v>5</v>
      </c>
      <c r="B39" s="186" t="s">
        <v>186</v>
      </c>
      <c r="C39" s="259">
        <v>10000</v>
      </c>
      <c r="E39" s="264">
        <v>10000</v>
      </c>
      <c r="G39" s="263"/>
    </row>
    <row r="40" spans="1:8" s="260" customFormat="1" ht="11.25" customHeight="1">
      <c r="A40" s="258" t="s">
        <v>218</v>
      </c>
      <c r="B40" s="258" t="s">
        <v>219</v>
      </c>
      <c r="D40" s="259">
        <v>37934</v>
      </c>
      <c r="F40" s="259">
        <v>37934</v>
      </c>
      <c r="G40" s="261"/>
    </row>
    <row r="41" spans="1:8" customFormat="1">
      <c r="A41" s="186" t="s">
        <v>284</v>
      </c>
      <c r="B41" s="186" t="s">
        <v>285</v>
      </c>
      <c r="C41" s="260"/>
      <c r="D41" s="264">
        <v>0.2</v>
      </c>
      <c r="F41" s="264">
        <v>0.2</v>
      </c>
      <c r="G41" s="263"/>
      <c r="H41" s="171"/>
    </row>
    <row r="42" spans="1:8" customFormat="1">
      <c r="A42" s="186" t="s">
        <v>286</v>
      </c>
      <c r="B42" s="186" t="s">
        <v>287</v>
      </c>
      <c r="C42" s="259">
        <v>0.3</v>
      </c>
      <c r="E42" s="264">
        <v>0.3</v>
      </c>
      <c r="G42" s="263"/>
    </row>
    <row r="43" spans="1:8" customFormat="1">
      <c r="A43" s="186" t="s">
        <v>288</v>
      </c>
      <c r="B43" s="186" t="s">
        <v>289</v>
      </c>
      <c r="C43" s="260"/>
      <c r="G43" s="263"/>
    </row>
    <row r="44" spans="1:8" customFormat="1">
      <c r="A44" s="186" t="s">
        <v>187</v>
      </c>
      <c r="B44" s="186" t="s">
        <v>220</v>
      </c>
      <c r="C44" s="260"/>
      <c r="D44" s="264">
        <v>61250</v>
      </c>
      <c r="F44" s="264">
        <v>61250</v>
      </c>
      <c r="G44" s="263"/>
    </row>
    <row r="45" spans="1:8" customFormat="1">
      <c r="A45" s="186" t="s">
        <v>290</v>
      </c>
      <c r="B45" s="186" t="s">
        <v>291</v>
      </c>
      <c r="C45" s="259">
        <v>76067</v>
      </c>
      <c r="E45" s="264">
        <v>76067</v>
      </c>
      <c r="G45" s="263"/>
    </row>
    <row r="46" spans="1:8" customFormat="1">
      <c r="A46" s="186" t="s">
        <v>292</v>
      </c>
      <c r="B46" s="186" t="s">
        <v>221</v>
      </c>
      <c r="C46" s="264">
        <v>27110.99</v>
      </c>
      <c r="E46" s="264">
        <v>27110.99</v>
      </c>
      <c r="G46" s="263"/>
    </row>
    <row r="47" spans="1:8" customFormat="1">
      <c r="A47" s="186" t="s">
        <v>293</v>
      </c>
      <c r="B47" s="186" t="s">
        <v>294</v>
      </c>
      <c r="C47" s="264">
        <v>36327.050000000003</v>
      </c>
      <c r="E47" s="264">
        <v>36327.050000000003</v>
      </c>
      <c r="G47" s="263"/>
    </row>
    <row r="48" spans="1:8" customFormat="1">
      <c r="A48" s="186" t="s">
        <v>295</v>
      </c>
      <c r="B48" s="186" t="s">
        <v>222</v>
      </c>
      <c r="C48" s="264">
        <v>359835.10200000001</v>
      </c>
      <c r="E48" s="264">
        <v>2577.8000000000002</v>
      </c>
      <c r="G48" s="263"/>
    </row>
    <row r="49" spans="1:7" customFormat="1">
      <c r="A49" s="186" t="s">
        <v>189</v>
      </c>
      <c r="B49" s="186" t="s">
        <v>190</v>
      </c>
      <c r="G49" s="263"/>
    </row>
    <row r="50" spans="1:7" customFormat="1">
      <c r="A50" s="186" t="s">
        <v>296</v>
      </c>
      <c r="B50" s="186" t="s">
        <v>297</v>
      </c>
      <c r="C50" s="264">
        <v>11250</v>
      </c>
      <c r="E50" s="264">
        <v>11250</v>
      </c>
      <c r="G50" s="263"/>
    </row>
    <row r="51" spans="1:7" customFormat="1">
      <c r="A51" s="186" t="s">
        <v>38</v>
      </c>
      <c r="B51" s="186" t="s">
        <v>164</v>
      </c>
      <c r="C51" s="264">
        <v>384804</v>
      </c>
      <c r="E51" s="264">
        <v>384804</v>
      </c>
      <c r="G51" s="263"/>
    </row>
    <row r="52" spans="1:7" customFormat="1">
      <c r="A52" s="186" t="s">
        <v>298</v>
      </c>
      <c r="B52" s="186" t="s">
        <v>299</v>
      </c>
      <c r="C52" s="264">
        <v>200000</v>
      </c>
      <c r="E52" s="264">
        <v>200000</v>
      </c>
      <c r="G52" s="263"/>
    </row>
    <row r="53" spans="1:7" customFormat="1">
      <c r="A53" s="186" t="s">
        <v>6</v>
      </c>
      <c r="B53" s="186" t="s">
        <v>165</v>
      </c>
      <c r="C53" s="264">
        <v>7645.5</v>
      </c>
      <c r="E53" s="264">
        <v>7645.5</v>
      </c>
      <c r="G53" s="263"/>
    </row>
    <row r="54" spans="1:7" customFormat="1">
      <c r="A54" s="186" t="s">
        <v>300</v>
      </c>
      <c r="B54" s="186" t="s">
        <v>301</v>
      </c>
      <c r="C54" s="264">
        <v>13870</v>
      </c>
      <c r="E54" s="264">
        <v>13870</v>
      </c>
      <c r="G54" s="263"/>
    </row>
    <row r="55" spans="1:7" customFormat="1">
      <c r="A55" s="186" t="s">
        <v>302</v>
      </c>
      <c r="B55" s="186" t="s">
        <v>303</v>
      </c>
      <c r="C55" s="264">
        <v>100000</v>
      </c>
      <c r="E55" s="264">
        <v>100000</v>
      </c>
      <c r="G55" s="263"/>
    </row>
    <row r="56" spans="1:7" customFormat="1">
      <c r="A56" s="186" t="s">
        <v>223</v>
      </c>
      <c r="B56" s="186" t="s">
        <v>224</v>
      </c>
      <c r="C56" s="264">
        <v>4489649</v>
      </c>
      <c r="E56" s="264">
        <v>4489649</v>
      </c>
      <c r="G56" s="263"/>
    </row>
    <row r="57" spans="1:7" customFormat="1">
      <c r="A57" s="186" t="s">
        <v>225</v>
      </c>
      <c r="B57" s="186" t="s">
        <v>226</v>
      </c>
      <c r="C57" s="264">
        <v>230900.5</v>
      </c>
      <c r="E57" s="264">
        <v>230900.5</v>
      </c>
      <c r="G57" s="263"/>
    </row>
    <row r="58" spans="1:7" customFormat="1">
      <c r="A58" s="186" t="s">
        <v>191</v>
      </c>
      <c r="B58" s="186" t="s">
        <v>192</v>
      </c>
      <c r="C58" s="264">
        <v>13881.6</v>
      </c>
      <c r="E58" s="264">
        <v>13881.6</v>
      </c>
      <c r="G58" s="263"/>
    </row>
    <row r="59" spans="1:7" customFormat="1">
      <c r="A59" s="186" t="s">
        <v>193</v>
      </c>
      <c r="B59" s="186" t="s">
        <v>194</v>
      </c>
      <c r="C59" s="264">
        <v>1065.3121000000001</v>
      </c>
      <c r="E59" s="264">
        <v>1065.3121000000001</v>
      </c>
      <c r="G59" s="263"/>
    </row>
    <row r="60" spans="1:7" customFormat="1">
      <c r="A60" s="186" t="s">
        <v>304</v>
      </c>
      <c r="B60" s="186" t="s">
        <v>164</v>
      </c>
      <c r="D60" s="264">
        <v>5476268.5</v>
      </c>
      <c r="F60" s="264">
        <v>5476268.5</v>
      </c>
      <c r="G60" s="263"/>
    </row>
    <row r="61" spans="1:7" customFormat="1">
      <c r="A61" s="186" t="s">
        <v>195</v>
      </c>
      <c r="B61" s="186" t="s">
        <v>196</v>
      </c>
      <c r="D61" s="264">
        <v>2466</v>
      </c>
      <c r="F61" s="264">
        <v>2466</v>
      </c>
      <c r="G61" s="263"/>
    </row>
    <row r="62" spans="1:7" customFormat="1">
      <c r="A62" s="186" t="s">
        <v>305</v>
      </c>
      <c r="B62" s="186" t="s">
        <v>306</v>
      </c>
      <c r="D62" s="264">
        <v>109.3661</v>
      </c>
      <c r="F62" s="264">
        <v>109.3661</v>
      </c>
      <c r="G62" s="263"/>
    </row>
    <row r="63" spans="1:7" customFormat="1">
      <c r="A63" s="186" t="s">
        <v>197</v>
      </c>
      <c r="B63" s="186" t="s">
        <v>198</v>
      </c>
      <c r="D63" s="264">
        <v>6792.8</v>
      </c>
      <c r="F63" s="264">
        <v>6792.8</v>
      </c>
      <c r="G63" s="263"/>
    </row>
    <row r="64" spans="1:7" customFormat="1">
      <c r="A64" s="256"/>
      <c r="C64" s="171">
        <f>SUM(C50:C63)</f>
        <v>5453065.9120999994</v>
      </c>
      <c r="D64" s="171">
        <f>SUM(D50:D63)</f>
        <v>5485636.6661</v>
      </c>
      <c r="E64" s="171">
        <f>D64-C64</f>
        <v>32570.754000000656</v>
      </c>
      <c r="G64" s="255"/>
    </row>
    <row r="65" spans="1:13" customFormat="1">
      <c r="A65" s="154" t="s">
        <v>227</v>
      </c>
      <c r="B65" s="256"/>
      <c r="C65" s="257">
        <f>SUM(C16:C63)</f>
        <v>8969094.3541000001</v>
      </c>
      <c r="D65" s="257">
        <f>SUM(D16:D63)</f>
        <v>8969094.354100002</v>
      </c>
    </row>
    <row r="66" spans="1:13" customFormat="1">
      <c r="A66" s="154"/>
      <c r="B66" s="256" t="s">
        <v>322</v>
      </c>
      <c r="C66" s="171">
        <f>SUM(C50:C63)</f>
        <v>5453065.9120999994</v>
      </c>
      <c r="D66" s="171">
        <f>SUM(D50:D63)</f>
        <v>5485636.6661</v>
      </c>
    </row>
    <row r="67" spans="1:13">
      <c r="B67" t="s">
        <v>323</v>
      </c>
      <c r="C67" s="171">
        <f>+D66-C66</f>
        <v>32570.754000000656</v>
      </c>
      <c r="E67" s="154"/>
      <c r="H67" s="163"/>
      <c r="I67" s="163"/>
      <c r="J67" s="163"/>
      <c r="K67" s="157"/>
    </row>
    <row r="68" spans="1:13">
      <c r="B68" t="s">
        <v>324</v>
      </c>
      <c r="C68" s="278">
        <f>-C67*0.1</f>
        <v>-3257.0754000000657</v>
      </c>
      <c r="E68" s="154"/>
      <c r="H68" s="157"/>
      <c r="J68" s="157"/>
      <c r="K68" s="157"/>
    </row>
    <row r="69" spans="1:13">
      <c r="C69" s="171">
        <f>SUM(C67:C68)</f>
        <v>29313.678600000589</v>
      </c>
    </row>
    <row r="71" spans="1:13">
      <c r="A71" s="158"/>
      <c r="C71" s="159"/>
      <c r="G71" s="159"/>
      <c r="J71" s="171"/>
      <c r="M71" s="160"/>
    </row>
    <row r="72" spans="1:13">
      <c r="H72" s="171"/>
      <c r="J72" s="171"/>
    </row>
  </sheetData>
  <pageMargins left="0.7" right="0.7" top="0.75" bottom="0.75" header="0.3" footer="0.3"/>
  <pageSetup paperSize="9" scale="57" orientation="landscape" r:id="rId1"/>
  <headerFooter alignWithMargins="0"/>
  <ignoredErrors>
    <ignoredError sqref="A54:A63 A30:A53 A16:A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B2:M130"/>
  <sheetViews>
    <sheetView showGridLines="0" tabSelected="1" topLeftCell="A76" workbookViewId="0">
      <selection activeCell="B101" sqref="B101"/>
    </sheetView>
  </sheetViews>
  <sheetFormatPr defaultRowHeight="12"/>
  <cols>
    <col min="1" max="1" width="1.85546875" style="3" bestFit="1" customWidth="1"/>
    <col min="2" max="2" width="11" style="79" customWidth="1"/>
    <col min="3" max="3" width="9.85546875" style="79" bestFit="1" customWidth="1"/>
    <col min="4" max="4" width="16.28515625" style="79" customWidth="1"/>
    <col min="5" max="5" width="22" style="79" customWidth="1"/>
    <col min="6" max="6" width="25" style="79" bestFit="1" customWidth="1"/>
    <col min="7" max="7" width="4.28515625" style="80" customWidth="1"/>
    <col min="8" max="8" width="35.7109375" style="80" bestFit="1" customWidth="1"/>
    <col min="9" max="9" width="9.140625" style="79"/>
    <col min="10" max="10" width="11.140625" style="79" customWidth="1"/>
    <col min="11" max="12" width="15.7109375" style="79" customWidth="1"/>
    <col min="13" max="13" width="9.140625" style="77"/>
    <col min="14" max="16384" width="9.140625" style="3"/>
  </cols>
  <sheetData>
    <row r="2" spans="2:12">
      <c r="B2" s="78" t="str">
        <f>+'Balance Sheet'!B6</f>
        <v>Mjete monetare</v>
      </c>
      <c r="H2" s="78" t="str">
        <f>+'Balance Sheet'!H6</f>
        <v>Cash and cash equivalent</v>
      </c>
    </row>
    <row r="3" spans="2:12">
      <c r="B3" s="81"/>
      <c r="C3" s="81"/>
      <c r="D3" s="81"/>
      <c r="E3" s="96" t="s">
        <v>325</v>
      </c>
      <c r="F3" s="96" t="s">
        <v>134</v>
      </c>
      <c r="H3" s="79"/>
      <c r="I3" s="81"/>
      <c r="J3" s="81"/>
      <c r="K3" s="188">
        <v>41639</v>
      </c>
      <c r="L3" s="83">
        <v>41274</v>
      </c>
    </row>
    <row r="4" spans="2:12" ht="12.75">
      <c r="B4" s="186" t="s">
        <v>309</v>
      </c>
      <c r="C4"/>
      <c r="D4"/>
      <c r="E4" s="223"/>
      <c r="F4" s="97"/>
      <c r="H4" s="84" t="str">
        <f>B4</f>
        <v>BKT Bank</v>
      </c>
      <c r="I4" s="84"/>
      <c r="J4" s="84"/>
      <c r="K4" s="85">
        <f>E4</f>
        <v>0</v>
      </c>
      <c r="L4" s="85">
        <v>0</v>
      </c>
    </row>
    <row r="5" spans="2:12" ht="12.75">
      <c r="C5" s="186" t="s">
        <v>313</v>
      </c>
      <c r="D5"/>
      <c r="E5" s="166">
        <f>'2013'!E75</f>
        <v>113003.21</v>
      </c>
      <c r="F5" s="98">
        <v>27110.99</v>
      </c>
      <c r="H5" s="79" t="s">
        <v>238</v>
      </c>
      <c r="K5" s="86">
        <f t="shared" ref="K5:K10" si="0">E5</f>
        <v>113003.21</v>
      </c>
      <c r="L5" s="86">
        <v>27110.99</v>
      </c>
    </row>
    <row r="6" spans="2:12" ht="12.75">
      <c r="C6" s="186" t="s">
        <v>314</v>
      </c>
      <c r="D6"/>
      <c r="E6" s="166">
        <f>'2012'!H42</f>
        <v>0</v>
      </c>
      <c r="F6" s="98">
        <v>0</v>
      </c>
      <c r="H6" s="79" t="s">
        <v>239</v>
      </c>
      <c r="I6" s="170"/>
      <c r="J6" s="184"/>
      <c r="K6" s="86">
        <f t="shared" si="0"/>
        <v>0</v>
      </c>
      <c r="L6" s="86">
        <v>0</v>
      </c>
    </row>
    <row r="7" spans="2:12" ht="12.75">
      <c r="B7" s="186" t="s">
        <v>310</v>
      </c>
      <c r="C7"/>
      <c r="D7"/>
      <c r="E7" s="166"/>
      <c r="F7" s="98"/>
      <c r="H7" s="79" t="s">
        <v>241</v>
      </c>
      <c r="I7" s="170"/>
      <c r="J7" s="184"/>
      <c r="K7" s="86">
        <f t="shared" si="0"/>
        <v>0</v>
      </c>
      <c r="L7" s="86">
        <v>0</v>
      </c>
    </row>
    <row r="8" spans="2:12" ht="12.75">
      <c r="C8" s="265" t="s">
        <v>313</v>
      </c>
      <c r="D8"/>
      <c r="E8" s="166">
        <f>'2013'!E76</f>
        <v>950077.14</v>
      </c>
      <c r="F8" s="98">
        <v>36327.050000000003</v>
      </c>
      <c r="H8" s="79" t="s">
        <v>240</v>
      </c>
      <c r="K8" s="86">
        <f t="shared" si="0"/>
        <v>950077.14</v>
      </c>
      <c r="L8" s="86">
        <v>36327.050000000003</v>
      </c>
    </row>
    <row r="9" spans="2:12">
      <c r="C9" s="265" t="s">
        <v>314</v>
      </c>
      <c r="E9" s="166">
        <f>'2013'!E77</f>
        <v>155237.85199999867</v>
      </c>
      <c r="F9" s="98">
        <v>359835.10200000001</v>
      </c>
      <c r="H9" s="79" t="s">
        <v>1</v>
      </c>
      <c r="I9" s="88"/>
      <c r="J9" s="89"/>
      <c r="K9" s="86">
        <f t="shared" si="0"/>
        <v>155237.85199999867</v>
      </c>
      <c r="L9" s="86">
        <v>359835.10200000001</v>
      </c>
    </row>
    <row r="10" spans="2:12">
      <c r="B10" s="79" t="s">
        <v>521</v>
      </c>
      <c r="C10" s="265" t="s">
        <v>314</v>
      </c>
      <c r="D10" s="81"/>
      <c r="E10" s="99">
        <f>'2013'!E78</f>
        <v>330872</v>
      </c>
      <c r="F10" s="99"/>
      <c r="H10" s="81"/>
      <c r="I10" s="81"/>
      <c r="J10" s="81"/>
      <c r="K10" s="91">
        <f t="shared" si="0"/>
        <v>330872</v>
      </c>
      <c r="L10" s="91">
        <v>0</v>
      </c>
    </row>
    <row r="11" spans="2:12">
      <c r="B11" s="411" t="s">
        <v>2</v>
      </c>
      <c r="C11" s="84"/>
      <c r="E11" s="224">
        <f>SUM(E4:E10)</f>
        <v>1549190.2019999987</v>
      </c>
      <c r="F11" s="224">
        <v>423273.14199999999</v>
      </c>
      <c r="H11" s="92" t="s">
        <v>7</v>
      </c>
      <c r="K11" s="93">
        <f>SUM(K4:K10)</f>
        <v>1549190.2019999987</v>
      </c>
      <c r="L11" s="93">
        <v>423273.14199999999</v>
      </c>
    </row>
    <row r="12" spans="2:12">
      <c r="B12" s="94" t="s">
        <v>13</v>
      </c>
      <c r="C12" s="94"/>
      <c r="D12" s="94"/>
      <c r="E12" s="225">
        <f>+'Balance Sheet'!D6</f>
        <v>1549190.2019999987</v>
      </c>
      <c r="F12" s="225">
        <v>423273.14199999999</v>
      </c>
      <c r="H12" s="94" t="s">
        <v>13</v>
      </c>
      <c r="I12" s="94"/>
      <c r="J12" s="94"/>
      <c r="K12" s="95">
        <f>+E12</f>
        <v>1549190.2019999987</v>
      </c>
      <c r="L12" s="95">
        <v>423273.14199999999</v>
      </c>
    </row>
    <row r="14" spans="2:12">
      <c r="B14" s="78" t="str">
        <f>+'Balance Sheet'!B7</f>
        <v>Llogari te arketueshme</v>
      </c>
      <c r="H14" s="78" t="str">
        <f>+'Balance Sheet'!H7</f>
        <v>Trade  receivables</v>
      </c>
    </row>
    <row r="15" spans="2:12">
      <c r="B15" s="81"/>
      <c r="C15" s="81"/>
      <c r="D15" s="81"/>
      <c r="E15" s="96" t="s">
        <v>325</v>
      </c>
      <c r="F15" s="96" t="s">
        <v>134</v>
      </c>
      <c r="H15" s="79"/>
      <c r="K15" s="189">
        <f>+K3</f>
        <v>41639</v>
      </c>
      <c r="L15" s="189">
        <v>41274</v>
      </c>
    </row>
    <row r="16" spans="2:12" ht="12.75">
      <c r="B16" s="165" t="str">
        <f>'2012'!B21</f>
        <v>Fondacioni per Femijet</v>
      </c>
      <c r="C16"/>
      <c r="D16" s="165"/>
      <c r="E16" s="266">
        <f>'2013'!E33</f>
        <v>0</v>
      </c>
      <c r="F16" s="291">
        <v>0</v>
      </c>
      <c r="H16" s="295" t="str">
        <f>B16</f>
        <v>Fondacioni per Femijet</v>
      </c>
      <c r="I16" s="84"/>
      <c r="J16" s="84"/>
      <c r="K16" s="97">
        <f>E16</f>
        <v>0</v>
      </c>
      <c r="L16" s="297">
        <v>0</v>
      </c>
    </row>
    <row r="17" spans="2:12" ht="12.75">
      <c r="B17" s="165" t="str">
        <f>'2012'!B22</f>
        <v>Alsat Sha</v>
      </c>
      <c r="C17"/>
      <c r="D17" s="165"/>
      <c r="E17" s="266">
        <f>'2012'!C22</f>
        <v>360000</v>
      </c>
      <c r="F17" s="291">
        <v>360000</v>
      </c>
      <c r="H17" s="296" t="str">
        <f t="shared" ref="H17:H34" si="1">B17</f>
        <v>Alsat Sha</v>
      </c>
      <c r="K17" s="98">
        <f t="shared" ref="K17:K35" si="2">E17</f>
        <v>360000</v>
      </c>
      <c r="L17" s="298">
        <v>360000</v>
      </c>
    </row>
    <row r="18" spans="2:12" ht="12.75">
      <c r="B18" s="165" t="str">
        <f>'2012'!B23</f>
        <v>Taci Oil International</v>
      </c>
      <c r="C18"/>
      <c r="D18" s="165"/>
      <c r="E18" s="266">
        <f>'2012'!C23</f>
        <v>0</v>
      </c>
      <c r="F18" s="291">
        <v>0</v>
      </c>
      <c r="H18" s="296" t="str">
        <f t="shared" si="1"/>
        <v>Taci Oil International</v>
      </c>
      <c r="I18" s="169"/>
      <c r="J18" s="190"/>
      <c r="K18" s="98">
        <f t="shared" si="2"/>
        <v>0</v>
      </c>
      <c r="L18" s="298">
        <v>0</v>
      </c>
    </row>
    <row r="19" spans="2:12" ht="12.75">
      <c r="B19" s="165" t="str">
        <f>'2012'!B24</f>
        <v>Kombinati Makanik Polican</v>
      </c>
      <c r="C19"/>
      <c r="D19" s="165"/>
      <c r="E19" s="266">
        <f>'2012'!C24</f>
        <v>0</v>
      </c>
      <c r="F19" s="291">
        <v>0</v>
      </c>
      <c r="H19" s="296" t="str">
        <f t="shared" si="1"/>
        <v>Kombinati Makanik Polican</v>
      </c>
      <c r="I19" s="191"/>
      <c r="J19" s="190"/>
      <c r="K19" s="98">
        <f t="shared" si="2"/>
        <v>0</v>
      </c>
      <c r="L19" s="298">
        <v>0</v>
      </c>
    </row>
    <row r="20" spans="2:12" ht="12.75">
      <c r="B20" s="165" t="str">
        <f>'2012'!B25</f>
        <v>BFSH-Farma SHPK</v>
      </c>
      <c r="C20"/>
      <c r="D20" s="165"/>
      <c r="E20" s="266">
        <f>'2012'!C25</f>
        <v>0</v>
      </c>
      <c r="F20" s="291">
        <v>0</v>
      </c>
      <c r="H20" s="296" t="str">
        <f t="shared" si="1"/>
        <v>BFSH-Farma SHPK</v>
      </c>
      <c r="I20" s="191"/>
      <c r="J20" s="190"/>
      <c r="K20" s="98">
        <f t="shared" si="2"/>
        <v>0</v>
      </c>
      <c r="L20" s="298">
        <v>0</v>
      </c>
    </row>
    <row r="21" spans="2:12" ht="12.75">
      <c r="B21" s="165" t="str">
        <f>'2012'!B26</f>
        <v>Simed International</v>
      </c>
      <c r="C21"/>
      <c r="D21" s="165"/>
      <c r="E21" s="266">
        <f>'2013'!E36</f>
        <v>67296</v>
      </c>
      <c r="F21" s="291">
        <v>0</v>
      </c>
      <c r="H21" s="296" t="str">
        <f t="shared" si="1"/>
        <v>Simed International</v>
      </c>
      <c r="I21" s="191"/>
      <c r="J21" s="190"/>
      <c r="K21" s="98">
        <f t="shared" si="2"/>
        <v>67296</v>
      </c>
      <c r="L21" s="298">
        <v>0</v>
      </c>
    </row>
    <row r="22" spans="2:12" ht="12.75">
      <c r="B22" s="165" t="str">
        <f>'2012'!B27</f>
        <v>EBC Oil Company 2011 Sha</v>
      </c>
      <c r="C22"/>
      <c r="D22" s="165"/>
      <c r="E22" s="266">
        <f>'2012'!C27</f>
        <v>180000</v>
      </c>
      <c r="F22" s="291">
        <v>180000</v>
      </c>
      <c r="H22" s="296" t="str">
        <f t="shared" si="1"/>
        <v>EBC Oil Company 2011 Sha</v>
      </c>
      <c r="I22" s="191"/>
      <c r="J22" s="190"/>
      <c r="K22" s="98">
        <f t="shared" si="2"/>
        <v>180000</v>
      </c>
      <c r="L22" s="298">
        <v>180000</v>
      </c>
    </row>
    <row r="23" spans="2:12" ht="12.75">
      <c r="B23" s="165" t="str">
        <f>'2012'!B28</f>
        <v>New Petrol Sha</v>
      </c>
      <c r="C23"/>
      <c r="D23" s="165"/>
      <c r="E23" s="266"/>
      <c r="F23" s="291">
        <v>540000</v>
      </c>
      <c r="H23" s="296" t="str">
        <f t="shared" si="1"/>
        <v>New Petrol Sha</v>
      </c>
      <c r="I23" s="191"/>
      <c r="J23" s="190"/>
      <c r="K23" s="98">
        <f t="shared" si="2"/>
        <v>0</v>
      </c>
      <c r="L23" s="298">
        <v>540000</v>
      </c>
    </row>
    <row r="24" spans="2:12" ht="12.75">
      <c r="B24" s="165" t="str">
        <f>'2012'!B29</f>
        <v>Albanian Oil Company Sha</v>
      </c>
      <c r="C24"/>
      <c r="D24" s="165"/>
      <c r="E24" s="266"/>
      <c r="F24" s="291">
        <v>252000</v>
      </c>
      <c r="H24" s="296" t="str">
        <f t="shared" si="1"/>
        <v>Albanian Oil Company Sha</v>
      </c>
      <c r="I24" s="191"/>
      <c r="J24" s="190"/>
      <c r="K24" s="98">
        <f t="shared" si="2"/>
        <v>0</v>
      </c>
      <c r="L24" s="298">
        <v>252000</v>
      </c>
    </row>
    <row r="25" spans="2:12" ht="12.75">
      <c r="B25" s="165" t="str">
        <f>'2012'!B30</f>
        <v>Ben Albpetrol Sha</v>
      </c>
      <c r="C25"/>
      <c r="D25" s="165"/>
      <c r="E25" s="266">
        <f>'2013'!E40</f>
        <v>252000</v>
      </c>
      <c r="F25" s="291">
        <v>252000</v>
      </c>
      <c r="H25" s="296" t="str">
        <f t="shared" si="1"/>
        <v>Ben Albpetrol Sha</v>
      </c>
      <c r="I25" s="191"/>
      <c r="J25" s="190"/>
      <c r="K25" s="98">
        <f t="shared" si="2"/>
        <v>252000</v>
      </c>
      <c r="L25" s="298">
        <v>252000</v>
      </c>
    </row>
    <row r="26" spans="2:12" ht="12.75">
      <c r="B26" s="165" t="str">
        <f>'2012'!B31</f>
        <v>Emme &amp; Co Shpk</v>
      </c>
      <c r="C26"/>
      <c r="D26" s="165"/>
      <c r="E26" s="266">
        <f>'2013'!E41</f>
        <v>0</v>
      </c>
      <c r="F26" s="291">
        <v>329432.40000000002</v>
      </c>
      <c r="H26" s="296" t="str">
        <f t="shared" si="1"/>
        <v>Emme &amp; Co Shpk</v>
      </c>
      <c r="I26" s="191"/>
      <c r="J26" s="190"/>
      <c r="K26" s="98">
        <f t="shared" si="2"/>
        <v>0</v>
      </c>
      <c r="L26" s="298">
        <v>329432.40000000002</v>
      </c>
    </row>
    <row r="27" spans="2:12" ht="12.75">
      <c r="B27" s="165" t="str">
        <f>'2013'!B52</f>
        <v>Salus Tirana Sha</v>
      </c>
      <c r="C27"/>
      <c r="D27" s="165"/>
      <c r="E27" s="266">
        <f>'2013'!E52</f>
        <v>126180</v>
      </c>
      <c r="F27" s="291"/>
      <c r="H27" s="296" t="str">
        <f t="shared" si="1"/>
        <v>Salus Tirana Sha</v>
      </c>
      <c r="I27" s="191"/>
      <c r="J27" s="190"/>
      <c r="K27" s="98">
        <f t="shared" si="2"/>
        <v>126180</v>
      </c>
      <c r="L27" s="298"/>
    </row>
    <row r="28" spans="2:12" ht="12.75">
      <c r="B28" s="165" t="str">
        <f>'2012'!B32</f>
        <v>Kuid Shpk</v>
      </c>
      <c r="C28"/>
      <c r="D28" s="165"/>
      <c r="E28" s="266">
        <f>'2013'!E42</f>
        <v>424000</v>
      </c>
      <c r="F28" s="291">
        <v>724000</v>
      </c>
      <c r="H28" s="296" t="str">
        <f t="shared" si="1"/>
        <v>Kuid Shpk</v>
      </c>
      <c r="I28" s="191"/>
      <c r="J28" s="190"/>
      <c r="K28" s="98">
        <f t="shared" si="2"/>
        <v>424000</v>
      </c>
      <c r="L28" s="298">
        <v>724000</v>
      </c>
    </row>
    <row r="29" spans="2:12" ht="12.75">
      <c r="B29" s="165" t="str">
        <f>'2013'!B53</f>
        <v>Maap Albania Sha</v>
      </c>
      <c r="C29"/>
      <c r="D29" s="165"/>
      <c r="E29" s="266">
        <f>'2013'!E53</f>
        <v>90849.600000000006</v>
      </c>
      <c r="F29" s="291"/>
      <c r="H29" s="296" t="str">
        <f t="shared" si="1"/>
        <v>Maap Albania Sha</v>
      </c>
      <c r="I29" s="191"/>
      <c r="J29" s="190"/>
      <c r="K29" s="98">
        <f t="shared" si="2"/>
        <v>90849.600000000006</v>
      </c>
      <c r="L29" s="298"/>
    </row>
    <row r="30" spans="2:12" ht="12.75">
      <c r="B30" s="165" t="str">
        <f>'2012'!B33</f>
        <v>KESH Sha</v>
      </c>
      <c r="C30"/>
      <c r="D30" s="165"/>
      <c r="E30" s="266">
        <f>'2012'!C33</f>
        <v>0</v>
      </c>
      <c r="F30" s="291">
        <v>0</v>
      </c>
      <c r="H30" s="296" t="str">
        <f t="shared" si="1"/>
        <v>KESH Sha</v>
      </c>
      <c r="I30" s="191"/>
      <c r="J30" s="190"/>
      <c r="K30" s="98">
        <f t="shared" si="2"/>
        <v>0</v>
      </c>
      <c r="L30" s="298">
        <v>0</v>
      </c>
    </row>
    <row r="31" spans="2:12" ht="12.75">
      <c r="B31" s="165" t="str">
        <f>'2012'!B34</f>
        <v>Gramozi Oil Company SHA</v>
      </c>
      <c r="C31"/>
      <c r="D31" s="262"/>
      <c r="E31" s="326"/>
      <c r="F31" s="291">
        <v>252000</v>
      </c>
      <c r="H31" s="296" t="str">
        <f t="shared" si="1"/>
        <v>Gramozi Oil Company SHA</v>
      </c>
      <c r="I31" s="191"/>
      <c r="J31" s="190"/>
      <c r="K31" s="98">
        <f t="shared" si="2"/>
        <v>0</v>
      </c>
      <c r="L31" s="298">
        <v>252000</v>
      </c>
    </row>
    <row r="32" spans="2:12" ht="12.75">
      <c r="B32" s="165" t="str">
        <f>'2013'!B55</f>
        <v>Italian Clean Industry</v>
      </c>
      <c r="C32"/>
      <c r="D32" s="262"/>
      <c r="E32" s="326">
        <f>'2013'!E55</f>
        <v>120000</v>
      </c>
      <c r="F32" s="291"/>
      <c r="H32" s="296" t="str">
        <f t="shared" si="1"/>
        <v>Italian Clean Industry</v>
      </c>
      <c r="I32" s="191"/>
      <c r="J32" s="190"/>
      <c r="K32" s="98">
        <f t="shared" si="2"/>
        <v>120000</v>
      </c>
      <c r="L32" s="298"/>
    </row>
    <row r="33" spans="2:12" ht="12.75">
      <c r="B33" s="165" t="str">
        <f>'2013'!B56</f>
        <v>Pe Aksesore Mobilierie</v>
      </c>
      <c r="C33"/>
      <c r="D33" s="262"/>
      <c r="E33" s="326">
        <f>'2013'!E56</f>
        <v>168239.99999999997</v>
      </c>
      <c r="F33" s="291"/>
      <c r="H33" s="296" t="str">
        <f t="shared" si="1"/>
        <v>Pe Aksesore Mobilierie</v>
      </c>
      <c r="I33" s="191"/>
      <c r="J33" s="190"/>
      <c r="K33" s="98">
        <f t="shared" si="2"/>
        <v>168239.99999999997</v>
      </c>
      <c r="L33" s="298"/>
    </row>
    <row r="34" spans="2:12" ht="12.75">
      <c r="B34" s="165" t="str">
        <f>'2013'!B59</f>
        <v>Armo Sha</v>
      </c>
      <c r="C34"/>
      <c r="D34" s="262"/>
      <c r="E34" s="326">
        <f>'2013'!E59</f>
        <v>19200000</v>
      </c>
      <c r="F34" s="291"/>
      <c r="H34" s="296" t="str">
        <f t="shared" si="1"/>
        <v>Armo Sha</v>
      </c>
      <c r="I34" s="191"/>
      <c r="J34" s="190"/>
      <c r="K34" s="98">
        <f t="shared" si="2"/>
        <v>19200000</v>
      </c>
      <c r="L34" s="298"/>
    </row>
    <row r="35" spans="2:12" ht="12" customHeight="1">
      <c r="B35" s="262" t="str">
        <f>'2012'!B35</f>
        <v>Emanuele Adriatic Energy Limites</v>
      </c>
      <c r="C35"/>
      <c r="E35" s="326">
        <f>'2013'!E44</f>
        <v>412188</v>
      </c>
      <c r="F35" s="409">
        <v>117255.6</v>
      </c>
      <c r="H35" s="296" t="str">
        <f>B35</f>
        <v>Emanuele Adriatic Energy Limites</v>
      </c>
      <c r="K35" s="98">
        <f t="shared" si="2"/>
        <v>412188</v>
      </c>
      <c r="L35" s="298">
        <v>117255.6</v>
      </c>
    </row>
    <row r="36" spans="2:12" ht="12" customHeight="1">
      <c r="B36" s="168" t="s">
        <v>516</v>
      </c>
      <c r="C36" s="227"/>
      <c r="D36" s="81"/>
      <c r="E36" s="327">
        <v>-8000000</v>
      </c>
      <c r="F36" s="292"/>
      <c r="G36" s="410"/>
      <c r="H36" s="252"/>
      <c r="I36" s="81"/>
      <c r="J36" s="81"/>
      <c r="K36" s="99">
        <f>E36</f>
        <v>-8000000</v>
      </c>
      <c r="L36" s="299"/>
    </row>
    <row r="37" spans="2:12">
      <c r="B37" s="92" t="s">
        <v>2</v>
      </c>
      <c r="E37" s="224">
        <f>SUM(E16:E36)</f>
        <v>13400753.600000001</v>
      </c>
      <c r="F37" s="224">
        <f>SUM(F16:F36)</f>
        <v>3006688</v>
      </c>
      <c r="H37" s="92" t="s">
        <v>2</v>
      </c>
      <c r="K37" s="93">
        <f>SUM(K16:K36)</f>
        <v>13400753.600000001</v>
      </c>
      <c r="L37" s="93">
        <f>SUM(L16:L35)</f>
        <v>3006688</v>
      </c>
    </row>
    <row r="38" spans="2:12">
      <c r="B38" s="94" t="s">
        <v>13</v>
      </c>
      <c r="C38" s="94"/>
      <c r="D38" s="94"/>
      <c r="E38" s="225"/>
      <c r="F38" s="225">
        <v>3006690</v>
      </c>
      <c r="H38" s="94" t="s">
        <v>13</v>
      </c>
      <c r="I38" s="94"/>
      <c r="J38" s="94"/>
      <c r="K38" s="95">
        <f>+'Balance Sheet'!D7</f>
        <v>13430074.600000001</v>
      </c>
      <c r="L38" s="95">
        <v>3006690</v>
      </c>
    </row>
    <row r="40" spans="2:12">
      <c r="B40" s="78" t="s">
        <v>135</v>
      </c>
      <c r="H40" s="78" t="s">
        <v>136</v>
      </c>
    </row>
    <row r="41" spans="2:12">
      <c r="B41" s="81"/>
      <c r="C41" s="81"/>
      <c r="D41" s="81"/>
      <c r="E41" s="96" t="s">
        <v>325</v>
      </c>
      <c r="F41" s="96" t="s">
        <v>134</v>
      </c>
      <c r="H41" s="81"/>
      <c r="I41" s="81"/>
      <c r="J41" s="81"/>
      <c r="K41" s="189">
        <f>+K15</f>
        <v>41639</v>
      </c>
      <c r="L41" s="189">
        <v>41274</v>
      </c>
    </row>
    <row r="42" spans="2:12" ht="12.75">
      <c r="B42" s="135" t="s">
        <v>216</v>
      </c>
      <c r="C42"/>
      <c r="D42" s="84"/>
      <c r="E42" s="136"/>
      <c r="F42" s="85"/>
      <c r="H42" s="84" t="e">
        <f>+'Balance Sheet'!#REF!</f>
        <v>#REF!</v>
      </c>
      <c r="I42" s="84"/>
      <c r="J42" s="84"/>
      <c r="K42" s="97">
        <f>E42</f>
        <v>0</v>
      </c>
      <c r="L42" s="85">
        <v>0</v>
      </c>
    </row>
    <row r="43" spans="2:12" ht="12.75">
      <c r="B43" s="135" t="s">
        <v>185</v>
      </c>
      <c r="C43"/>
      <c r="D43"/>
      <c r="E43"/>
      <c r="F43" s="86"/>
      <c r="H43" s="79" t="str">
        <f>+'Balance Sheet'!H8</f>
        <v>Income tax receivable</v>
      </c>
      <c r="K43" s="98">
        <f>E43</f>
        <v>0</v>
      </c>
      <c r="L43" s="86">
        <v>0</v>
      </c>
    </row>
    <row r="44" spans="2:12" ht="12.75">
      <c r="B44" s="135" t="s">
        <v>186</v>
      </c>
      <c r="C44"/>
      <c r="D44"/>
      <c r="E44" s="136"/>
      <c r="F44" s="86">
        <v>10000</v>
      </c>
      <c r="H44" s="79" t="e">
        <f>+'Balance Sheet'!#REF!</f>
        <v>#REF!</v>
      </c>
      <c r="I44" s="87"/>
      <c r="J44" s="88"/>
      <c r="K44" s="98">
        <f>E44</f>
        <v>0</v>
      </c>
      <c r="L44" s="86">
        <v>10000</v>
      </c>
    </row>
    <row r="45" spans="2:12" ht="12.75">
      <c r="B45" s="135" t="s">
        <v>219</v>
      </c>
      <c r="C45"/>
      <c r="D45"/>
      <c r="E45" s="136"/>
      <c r="F45" s="86"/>
      <c r="H45" s="79"/>
      <c r="I45" s="87"/>
      <c r="J45" s="88"/>
      <c r="K45" s="98">
        <f>E45</f>
        <v>0</v>
      </c>
      <c r="L45" s="86">
        <v>0</v>
      </c>
    </row>
    <row r="46" spans="2:12" ht="12.75">
      <c r="B46" s="253" t="s">
        <v>317</v>
      </c>
      <c r="C46"/>
      <c r="D46"/>
      <c r="E46" s="136">
        <f>'2013'!E73</f>
        <v>29321</v>
      </c>
      <c r="F46" s="86">
        <v>76067</v>
      </c>
      <c r="H46" s="79"/>
      <c r="I46" s="87"/>
      <c r="J46" s="88"/>
      <c r="K46" s="98">
        <f>E46</f>
        <v>29321</v>
      </c>
      <c r="L46" s="86">
        <v>76067</v>
      </c>
    </row>
    <row r="47" spans="2:12">
      <c r="B47" s="81"/>
      <c r="C47" s="81"/>
      <c r="D47" s="81"/>
      <c r="E47" s="99"/>
      <c r="F47" s="91"/>
      <c r="H47" s="81"/>
      <c r="I47" s="81"/>
      <c r="J47" s="81"/>
      <c r="K47" s="99"/>
      <c r="L47" s="91"/>
    </row>
    <row r="48" spans="2:12">
      <c r="B48" s="92" t="s">
        <v>2</v>
      </c>
      <c r="E48" s="93">
        <f>SUM(E42:E47)</f>
        <v>29321</v>
      </c>
      <c r="F48" s="93">
        <v>86067</v>
      </c>
      <c r="H48" s="92" t="s">
        <v>2</v>
      </c>
      <c r="K48" s="93">
        <f>SUM(K42:K47)</f>
        <v>29321</v>
      </c>
      <c r="L48" s="93">
        <v>86067</v>
      </c>
    </row>
    <row r="49" spans="2:12">
      <c r="B49" s="94" t="s">
        <v>13</v>
      </c>
      <c r="C49" s="94"/>
      <c r="D49" s="94"/>
      <c r="E49" s="95">
        <f>'2012'!H28+'2012'!H36+'2012'!H37+'2012'!H39+'2012'!H40</f>
        <v>0</v>
      </c>
      <c r="F49" s="95">
        <v>0</v>
      </c>
      <c r="H49" s="94" t="s">
        <v>13</v>
      </c>
      <c r="I49" s="94"/>
      <c r="J49" s="94"/>
      <c r="K49" s="95">
        <f>+E49</f>
        <v>0</v>
      </c>
      <c r="L49" s="95">
        <v>0</v>
      </c>
    </row>
    <row r="52" spans="2:12">
      <c r="B52" s="78" t="s">
        <v>246</v>
      </c>
      <c r="H52" s="78" t="s">
        <v>137</v>
      </c>
    </row>
    <row r="53" spans="2:12">
      <c r="B53" s="81"/>
      <c r="C53" s="81"/>
      <c r="D53" s="81"/>
      <c r="E53" s="96" t="s">
        <v>325</v>
      </c>
      <c r="F53" s="176" t="s">
        <v>134</v>
      </c>
      <c r="H53" s="81"/>
      <c r="I53" s="81"/>
      <c r="J53" s="81"/>
      <c r="K53" s="189">
        <f>+K41</f>
        <v>41639</v>
      </c>
      <c r="L53" s="189">
        <v>41274</v>
      </c>
    </row>
    <row r="54" spans="2:12">
      <c r="B54" s="165"/>
      <c r="C54" s="84"/>
      <c r="D54" s="84"/>
      <c r="E54" s="266">
        <f>'2012'!H18</f>
        <v>0</v>
      </c>
      <c r="F54" s="97">
        <v>0</v>
      </c>
      <c r="H54" s="104"/>
      <c r="I54" s="84"/>
      <c r="J54" s="84"/>
      <c r="K54" s="97">
        <f t="shared" ref="K54:K59" si="3">E54</f>
        <v>0</v>
      </c>
      <c r="L54" s="97">
        <v>0</v>
      </c>
    </row>
    <row r="55" spans="2:12">
      <c r="B55" s="165"/>
      <c r="E55" s="266">
        <f>'2012'!H19</f>
        <v>0</v>
      </c>
      <c r="F55" s="98">
        <v>0</v>
      </c>
      <c r="H55" s="79"/>
      <c r="K55" s="98">
        <f t="shared" si="3"/>
        <v>0</v>
      </c>
      <c r="L55" s="98">
        <v>0</v>
      </c>
    </row>
    <row r="56" spans="2:12">
      <c r="B56" s="165"/>
      <c r="E56" s="266">
        <f>'2012'!H20</f>
        <v>0</v>
      </c>
      <c r="F56" s="98">
        <v>0</v>
      </c>
      <c r="H56" s="104"/>
      <c r="K56" s="98">
        <f t="shared" si="3"/>
        <v>0</v>
      </c>
      <c r="L56" s="98">
        <v>0</v>
      </c>
    </row>
    <row r="57" spans="2:12">
      <c r="B57" s="165"/>
      <c r="E57" s="266">
        <f>'2012'!H21</f>
        <v>0</v>
      </c>
      <c r="F57" s="98">
        <v>0</v>
      </c>
      <c r="H57" s="79"/>
      <c r="K57" s="98">
        <f t="shared" si="3"/>
        <v>0</v>
      </c>
      <c r="L57" s="98">
        <v>0</v>
      </c>
    </row>
    <row r="58" spans="2:12">
      <c r="B58" s="165"/>
      <c r="C58" s="169"/>
      <c r="D58" s="170"/>
      <c r="E58" s="266">
        <f>'2012'!H22</f>
        <v>0</v>
      </c>
      <c r="F58" s="98">
        <v>0</v>
      </c>
      <c r="H58" s="104"/>
      <c r="I58" s="169"/>
      <c r="J58" s="170"/>
      <c r="K58" s="98">
        <f t="shared" si="3"/>
        <v>0</v>
      </c>
      <c r="L58" s="98">
        <v>0</v>
      </c>
    </row>
    <row r="59" spans="2:12">
      <c r="B59" s="165"/>
      <c r="C59" s="169"/>
      <c r="D59" s="170"/>
      <c r="E59" s="266">
        <f>'2012'!H23</f>
        <v>0</v>
      </c>
      <c r="F59" s="98">
        <v>0</v>
      </c>
      <c r="H59" s="104"/>
      <c r="I59" s="169"/>
      <c r="J59" s="170"/>
      <c r="K59" s="98">
        <f t="shared" si="3"/>
        <v>0</v>
      </c>
      <c r="L59" s="98">
        <v>0</v>
      </c>
    </row>
    <row r="60" spans="2:12">
      <c r="B60" s="81"/>
      <c r="C60" s="81"/>
      <c r="D60" s="81"/>
      <c r="E60" s="99">
        <v>0</v>
      </c>
      <c r="F60" s="91">
        <v>0</v>
      </c>
      <c r="H60" s="81"/>
      <c r="I60" s="81"/>
      <c r="J60" s="81"/>
      <c r="K60" s="99"/>
      <c r="L60" s="91"/>
    </row>
    <row r="61" spans="2:12">
      <c r="B61" s="92" t="s">
        <v>2</v>
      </c>
      <c r="E61" s="93">
        <f>SUM(E54:E60)</f>
        <v>0</v>
      </c>
      <c r="F61" s="93">
        <v>0</v>
      </c>
      <c r="H61" s="92" t="s">
        <v>2</v>
      </c>
      <c r="K61" s="93">
        <f>SUM(K54:K60)</f>
        <v>0</v>
      </c>
      <c r="L61" s="93">
        <v>0</v>
      </c>
    </row>
    <row r="62" spans="2:12">
      <c r="B62" s="94" t="s">
        <v>13</v>
      </c>
      <c r="C62" s="94"/>
      <c r="D62" s="94"/>
      <c r="E62" s="95">
        <f>'2012'!H18+'2012'!H19+'2012'!H20+'2012'!H21+'2012'!H22+'2012'!H23</f>
        <v>0</v>
      </c>
      <c r="F62" s="95">
        <v>0</v>
      </c>
      <c r="G62" s="95"/>
      <c r="H62" s="94" t="s">
        <v>13</v>
      </c>
      <c r="I62" s="94"/>
      <c r="J62" s="94"/>
      <c r="K62" s="95">
        <f>+E62</f>
        <v>0</v>
      </c>
      <c r="L62" s="95">
        <v>0</v>
      </c>
    </row>
    <row r="67" spans="2:12">
      <c r="B67" s="78" t="s">
        <v>170</v>
      </c>
      <c r="H67" s="78" t="s">
        <v>11</v>
      </c>
    </row>
    <row r="68" spans="2:12">
      <c r="B68" s="81"/>
      <c r="C68" s="81"/>
      <c r="D68" s="81"/>
      <c r="E68" s="96" t="s">
        <v>325</v>
      </c>
      <c r="F68" s="96" t="s">
        <v>134</v>
      </c>
      <c r="H68" s="81"/>
      <c r="I68" s="81"/>
      <c r="J68" s="81"/>
      <c r="K68" s="109">
        <f>+K53</f>
        <v>41639</v>
      </c>
      <c r="L68" s="109">
        <v>41274</v>
      </c>
    </row>
    <row r="69" spans="2:12" ht="2.25" customHeight="1">
      <c r="B69" s="135"/>
      <c r="E69" s="199"/>
      <c r="F69" s="86"/>
      <c r="H69" s="135"/>
      <c r="K69" s="125">
        <f>E69</f>
        <v>0</v>
      </c>
      <c r="L69" s="86">
        <v>0</v>
      </c>
    </row>
    <row r="70" spans="2:12">
      <c r="B70" s="135" t="str">
        <f>'2013'!B21</f>
        <v>Ilda Duhanxhiu</v>
      </c>
      <c r="E70" s="199">
        <f>'2013'!F21</f>
        <v>216000</v>
      </c>
      <c r="F70" s="86">
        <f>'2012'!D20</f>
        <v>180000</v>
      </c>
      <c r="H70" s="135" t="str">
        <f>B70</f>
        <v>Ilda Duhanxhiu</v>
      </c>
      <c r="K70" s="125">
        <f>E70</f>
        <v>216000</v>
      </c>
      <c r="L70" s="86">
        <f>F70</f>
        <v>180000</v>
      </c>
    </row>
    <row r="71" spans="2:12">
      <c r="B71" s="135" t="str">
        <f>'2013'!B24</f>
        <v>Kuid shpk</v>
      </c>
      <c r="E71" s="199">
        <f>'2013'!F24</f>
        <v>143400</v>
      </c>
      <c r="F71" s="86"/>
      <c r="H71" s="135" t="str">
        <f>B71</f>
        <v>Kuid shpk</v>
      </c>
      <c r="K71" s="125">
        <f>E71</f>
        <v>143400</v>
      </c>
      <c r="L71" s="86"/>
    </row>
    <row r="72" spans="2:12">
      <c r="B72" s="135" t="str">
        <f>'2013'!B29</f>
        <v>Raiffeisen Leasing Sha</v>
      </c>
      <c r="E72" s="199">
        <f>'2013'!F29</f>
        <v>981400</v>
      </c>
      <c r="F72" s="86"/>
      <c r="H72" s="135" t="str">
        <f>B72</f>
        <v>Raiffeisen Leasing Sha</v>
      </c>
      <c r="K72" s="125">
        <f>E72</f>
        <v>981400</v>
      </c>
      <c r="L72" s="86"/>
    </row>
    <row r="73" spans="2:12">
      <c r="B73" s="135" t="str">
        <f>'2013'!B30</f>
        <v>Sigal Uniqa Group Austria Sha</v>
      </c>
      <c r="E73" s="199">
        <f>'2013'!F30</f>
        <v>5.2013999999966476</v>
      </c>
      <c r="F73" s="86"/>
      <c r="H73" s="135"/>
      <c r="K73" s="125"/>
      <c r="L73" s="86"/>
    </row>
    <row r="74" spans="2:12">
      <c r="B74" s="226" t="str">
        <f>'2012'!B18</f>
        <v>Euro-Audit Consultancy Co Shpk</v>
      </c>
      <c r="C74" s="81"/>
      <c r="D74" s="81"/>
      <c r="E74" s="267"/>
      <c r="F74" s="293">
        <f>'2012'!D18</f>
        <v>469022.4</v>
      </c>
      <c r="H74" s="226" t="str">
        <f>B74</f>
        <v>Euro-Audit Consultancy Co Shpk</v>
      </c>
      <c r="I74" s="81"/>
      <c r="J74" s="81"/>
      <c r="K74" s="107"/>
      <c r="L74" s="91">
        <f>F74</f>
        <v>469022.4</v>
      </c>
    </row>
    <row r="75" spans="2:12">
      <c r="B75" s="92" t="s">
        <v>2</v>
      </c>
      <c r="C75" s="92"/>
      <c r="D75" s="92"/>
      <c r="E75" s="93">
        <f>SUM(E69:E74)+2</f>
        <v>1340807.2013999999</v>
      </c>
      <c r="F75" s="93">
        <v>649024.4</v>
      </c>
      <c r="H75" s="92" t="s">
        <v>7</v>
      </c>
      <c r="I75" s="92"/>
      <c r="J75" s="92"/>
      <c r="K75" s="93">
        <f>SUM(K69:K74)+2</f>
        <v>1340802</v>
      </c>
      <c r="L75" s="93">
        <v>649024.4</v>
      </c>
    </row>
    <row r="76" spans="2:12">
      <c r="B76" s="94" t="s">
        <v>13</v>
      </c>
      <c r="E76" s="108">
        <f>+'Balance Sheet'!D21</f>
        <v>1340807.2013999999</v>
      </c>
      <c r="F76" s="95">
        <v>649024.4</v>
      </c>
      <c r="H76" s="94" t="s">
        <v>13</v>
      </c>
      <c r="K76" s="108">
        <f>+'Balance Sheet'!J21</f>
        <v>0</v>
      </c>
      <c r="L76" s="95">
        <v>649024.4</v>
      </c>
    </row>
    <row r="78" spans="2:12">
      <c r="B78" s="78" t="str">
        <f>+'Balance Sheet'!B22</f>
        <v>Te pagueshme ndaj personelit</v>
      </c>
      <c r="H78" s="78" t="str">
        <f>+'Balance Sheet'!H22</f>
        <v>Salary payable</v>
      </c>
    </row>
    <row r="79" spans="2:12">
      <c r="B79" s="81"/>
      <c r="C79" s="81"/>
      <c r="D79" s="81"/>
      <c r="E79" s="96" t="s">
        <v>325</v>
      </c>
      <c r="F79" s="96" t="s">
        <v>134</v>
      </c>
      <c r="H79" s="81"/>
      <c r="I79" s="81"/>
      <c r="J79" s="81"/>
      <c r="K79" s="109">
        <f>+K68</f>
        <v>41639</v>
      </c>
      <c r="L79" s="109">
        <v>41274</v>
      </c>
    </row>
    <row r="80" spans="2:12">
      <c r="B80" s="135" t="s">
        <v>217</v>
      </c>
      <c r="E80" s="136">
        <f>'2013'!F63</f>
        <v>10749768.5</v>
      </c>
      <c r="F80" s="85">
        <v>2543938.5</v>
      </c>
      <c r="H80" s="79"/>
      <c r="K80" s="192"/>
      <c r="L80" s="192"/>
    </row>
    <row r="81" spans="2:12">
      <c r="B81" s="177"/>
      <c r="E81" s="172"/>
      <c r="F81" s="86"/>
      <c r="H81" s="79"/>
      <c r="K81" s="106"/>
      <c r="L81" s="106"/>
    </row>
    <row r="82" spans="2:12">
      <c r="B82" s="174"/>
      <c r="C82" s="81"/>
      <c r="D82" s="81"/>
      <c r="E82" s="175"/>
      <c r="F82" s="91"/>
      <c r="H82" s="81"/>
      <c r="I82" s="81"/>
      <c r="J82" s="81"/>
      <c r="K82" s="107"/>
      <c r="L82" s="91"/>
    </row>
    <row r="83" spans="2:12">
      <c r="B83" s="92" t="s">
        <v>2</v>
      </c>
      <c r="E83" s="93">
        <f>SUM(E80:E82)</f>
        <v>10749768.5</v>
      </c>
      <c r="F83" s="93">
        <v>2543938.5</v>
      </c>
      <c r="H83" s="92" t="s">
        <v>7</v>
      </c>
      <c r="K83" s="105">
        <f>SUM(K80:K82)</f>
        <v>0</v>
      </c>
      <c r="L83" s="93">
        <v>0</v>
      </c>
    </row>
    <row r="84" spans="2:12">
      <c r="B84" s="94" t="s">
        <v>13</v>
      </c>
      <c r="E84" s="108">
        <f>'2012'!J33+'2012'!J34</f>
        <v>0</v>
      </c>
      <c r="F84" s="95">
        <v>0</v>
      </c>
      <c r="H84" s="94" t="s">
        <v>13</v>
      </c>
      <c r="K84" s="108">
        <f>+E84</f>
        <v>0</v>
      </c>
      <c r="L84" s="125">
        <v>0</v>
      </c>
    </row>
    <row r="85" spans="2:12">
      <c r="B85" s="94"/>
      <c r="E85" s="108"/>
      <c r="F85" s="95"/>
      <c r="K85" s="108"/>
    </row>
    <row r="86" spans="2:12">
      <c r="B86" s="228" t="str">
        <f>+'Balance Sheet'!B23</f>
        <v>Detyrime tatimore</v>
      </c>
      <c r="C86" s="90"/>
      <c r="D86" s="90"/>
      <c r="E86" s="134"/>
      <c r="F86" s="225"/>
      <c r="H86" s="78" t="str">
        <f>+'Balance Sheet'!H23</f>
        <v>Tax payable</v>
      </c>
      <c r="K86" s="108"/>
    </row>
    <row r="87" spans="2:12">
      <c r="B87" s="90"/>
      <c r="C87" s="90"/>
      <c r="D87" s="90"/>
      <c r="E87" s="96" t="s">
        <v>325</v>
      </c>
      <c r="F87" s="96" t="s">
        <v>134</v>
      </c>
      <c r="H87" s="81"/>
      <c r="I87" s="81"/>
      <c r="J87" s="81"/>
      <c r="K87" s="109">
        <f>+K79</f>
        <v>41639</v>
      </c>
      <c r="L87" s="109">
        <v>41274</v>
      </c>
    </row>
    <row r="88" spans="2:12">
      <c r="B88" s="230" t="str">
        <f>+'2012'!B37</f>
        <v>Sigurime shoqërore dhe shëndetsore</v>
      </c>
      <c r="C88" s="231"/>
      <c r="D88" s="231"/>
      <c r="E88" s="173">
        <f>'2013'!F64</f>
        <v>42471.588000000047</v>
      </c>
      <c r="F88" s="97">
        <v>41453.587999999894</v>
      </c>
      <c r="H88" s="79"/>
      <c r="K88" s="106"/>
      <c r="L88" s="85"/>
    </row>
    <row r="89" spans="2:12">
      <c r="B89" s="232" t="s">
        <v>185</v>
      </c>
      <c r="C89" s="90"/>
      <c r="D89" s="90"/>
      <c r="E89" s="172">
        <f>'2013'!F65</f>
        <v>820711</v>
      </c>
      <c r="F89" s="98">
        <v>49859</v>
      </c>
      <c r="H89" s="79" t="s">
        <v>138</v>
      </c>
      <c r="K89" s="125">
        <f>E89</f>
        <v>820711</v>
      </c>
      <c r="L89" s="125">
        <v>49859</v>
      </c>
    </row>
    <row r="90" spans="2:12">
      <c r="B90" s="232" t="str">
        <f>+'2012'!B40</f>
        <v>TVSH</v>
      </c>
      <c r="C90" s="90"/>
      <c r="D90" s="90"/>
      <c r="E90" s="172">
        <f>'2013'!F67</f>
        <v>79116.416499999163</v>
      </c>
      <c r="F90" s="98">
        <v>37934</v>
      </c>
      <c r="H90" s="79"/>
      <c r="K90" s="106"/>
      <c r="L90" s="86"/>
    </row>
    <row r="91" spans="2:12">
      <c r="B91" s="413" t="s">
        <v>518</v>
      </c>
      <c r="C91" s="233"/>
      <c r="D91" s="233"/>
      <c r="E91" s="175">
        <f>'2013'!F66</f>
        <v>29859</v>
      </c>
      <c r="F91" s="99"/>
      <c r="H91" s="81"/>
      <c r="I91" s="81"/>
      <c r="J91" s="81"/>
      <c r="K91" s="107"/>
      <c r="L91" s="91"/>
    </row>
    <row r="92" spans="2:12">
      <c r="B92" s="229" t="s">
        <v>2</v>
      </c>
      <c r="C92" s="90"/>
      <c r="D92" s="90"/>
      <c r="E92" s="224">
        <f>SUM(E88:E91)</f>
        <v>972158.00449999911</v>
      </c>
      <c r="F92" s="224">
        <v>129246.5879999999</v>
      </c>
      <c r="H92" s="92" t="s">
        <v>7</v>
      </c>
      <c r="K92" s="126">
        <f>SUM(K88:K90)</f>
        <v>820711</v>
      </c>
      <c r="L92" s="93">
        <v>49859</v>
      </c>
    </row>
    <row r="93" spans="2:12">
      <c r="B93" s="94" t="s">
        <v>13</v>
      </c>
      <c r="E93" s="108">
        <f>+'Balance Sheet'!D23</f>
        <v>972158.00449999911</v>
      </c>
      <c r="F93" s="95">
        <v>129246.5879999999</v>
      </c>
      <c r="H93" s="94" t="s">
        <v>13</v>
      </c>
      <c r="K93" s="108">
        <f>+E93</f>
        <v>972158.00449999911</v>
      </c>
      <c r="L93" s="125">
        <v>129246.5879999999</v>
      </c>
    </row>
    <row r="94" spans="2:12">
      <c r="B94" s="94"/>
      <c r="E94" s="108"/>
      <c r="F94" s="95"/>
      <c r="H94" s="94"/>
      <c r="K94" s="108"/>
      <c r="L94" s="125"/>
    </row>
    <row r="95" spans="2:12">
      <c r="B95" s="78" t="s">
        <v>312</v>
      </c>
      <c r="E95" s="108"/>
      <c r="F95" s="95"/>
      <c r="H95" s="78"/>
      <c r="K95" s="108"/>
    </row>
    <row r="96" spans="2:12">
      <c r="B96" s="81"/>
      <c r="C96" s="81"/>
      <c r="D96" s="81"/>
      <c r="E96" s="96" t="s">
        <v>325</v>
      </c>
      <c r="F96" s="96" t="s">
        <v>134</v>
      </c>
      <c r="H96" s="81"/>
      <c r="I96" s="81"/>
      <c r="J96" s="81"/>
      <c r="K96" s="109">
        <f>+K79</f>
        <v>41639</v>
      </c>
      <c r="L96" s="109">
        <v>41274</v>
      </c>
    </row>
    <row r="97" spans="2:12">
      <c r="B97" s="253" t="str">
        <f>+'2012'!B44</f>
        <v>Financim nga ortaket</v>
      </c>
      <c r="E97" s="136">
        <f>'2013'!F71</f>
        <v>3420599</v>
      </c>
      <c r="F97" s="85">
        <v>61250</v>
      </c>
      <c r="H97" s="79" t="e">
        <f>+'Balance Sheet'!#REF!</f>
        <v>#REF!</v>
      </c>
      <c r="K97" s="125">
        <f>E97</f>
        <v>3420599</v>
      </c>
      <c r="L97" s="125">
        <v>61250</v>
      </c>
    </row>
    <row r="98" spans="2:12">
      <c r="B98" s="81"/>
      <c r="C98" s="81"/>
      <c r="D98" s="81"/>
      <c r="E98" s="107"/>
      <c r="F98" s="91"/>
      <c r="H98" s="81"/>
      <c r="I98" s="81"/>
      <c r="J98" s="81"/>
      <c r="K98" s="107"/>
      <c r="L98" s="91"/>
    </row>
    <row r="99" spans="2:12">
      <c r="B99" s="92" t="s">
        <v>2</v>
      </c>
      <c r="E99" s="93">
        <f>SUM(E97:E98)</f>
        <v>3420599</v>
      </c>
      <c r="F99" s="93">
        <v>61250</v>
      </c>
      <c r="H99" s="92" t="s">
        <v>2</v>
      </c>
      <c r="K99" s="105">
        <f>SUM(K97:K98)</f>
        <v>3420599</v>
      </c>
      <c r="L99" s="93">
        <v>61250</v>
      </c>
    </row>
    <row r="100" spans="2:12">
      <c r="B100" s="94" t="s">
        <v>13</v>
      </c>
      <c r="E100" s="108">
        <f>+'Balance Sheet'!D24</f>
        <v>3420599</v>
      </c>
      <c r="F100" s="95">
        <v>61250</v>
      </c>
      <c r="H100" s="94" t="s">
        <v>13</v>
      </c>
      <c r="K100" s="108">
        <f>E100</f>
        <v>3420599</v>
      </c>
      <c r="L100" s="95">
        <v>61250</v>
      </c>
    </row>
    <row r="101" spans="2:12">
      <c r="B101" s="94"/>
      <c r="E101" s="108"/>
      <c r="F101" s="95"/>
      <c r="H101" s="94"/>
      <c r="K101" s="108"/>
      <c r="L101" s="95"/>
    </row>
    <row r="102" spans="2:12">
      <c r="B102" s="276" t="s">
        <v>139</v>
      </c>
      <c r="C102" s="86"/>
      <c r="D102" s="86"/>
      <c r="E102" s="86"/>
      <c r="F102" s="95"/>
      <c r="H102" s="78" t="s">
        <v>140</v>
      </c>
      <c r="K102" s="108"/>
    </row>
    <row r="103" spans="2:12">
      <c r="B103" s="91"/>
      <c r="C103" s="91"/>
      <c r="D103" s="91"/>
      <c r="E103" s="96" t="s">
        <v>325</v>
      </c>
      <c r="F103" s="96" t="s">
        <v>134</v>
      </c>
      <c r="H103" s="81"/>
      <c r="I103" s="81"/>
      <c r="J103" s="81"/>
      <c r="K103" s="109">
        <f>+K87</f>
        <v>41639</v>
      </c>
      <c r="L103" s="109">
        <v>41274</v>
      </c>
    </row>
    <row r="104" spans="2:12">
      <c r="B104" s="277" t="s">
        <v>213</v>
      </c>
      <c r="C104" s="86"/>
      <c r="D104" s="86"/>
      <c r="E104" s="199">
        <f>'2012'!D16</f>
        <v>100000</v>
      </c>
      <c r="F104" s="85">
        <v>100000</v>
      </c>
      <c r="H104" s="79" t="str">
        <f>+'Balance Sheet'!H35</f>
        <v>Shareholder equity</v>
      </c>
      <c r="K104" s="125">
        <f>E104</f>
        <v>100000</v>
      </c>
      <c r="L104" s="125">
        <v>100000</v>
      </c>
    </row>
    <row r="105" spans="2:12">
      <c r="B105" s="277" t="s">
        <v>175</v>
      </c>
      <c r="C105" s="86"/>
      <c r="D105" s="86"/>
      <c r="E105" s="199">
        <f>'Balance Sheet'!D36</f>
        <v>29313.678599999999</v>
      </c>
      <c r="F105" s="86">
        <v>0</v>
      </c>
      <c r="H105" s="79" t="e">
        <f>+'Balance Sheet'!#REF!</f>
        <v>#REF!</v>
      </c>
      <c r="K105" s="125">
        <f>E105</f>
        <v>29313.678599999999</v>
      </c>
      <c r="L105" s="125">
        <v>0</v>
      </c>
    </row>
    <row r="106" spans="2:12">
      <c r="B106" s="91"/>
      <c r="C106" s="91"/>
      <c r="D106" s="91"/>
      <c r="E106" s="91"/>
      <c r="F106" s="91"/>
      <c r="H106" s="81"/>
      <c r="I106" s="81"/>
      <c r="J106" s="81"/>
      <c r="K106" s="107"/>
      <c r="L106" s="91"/>
    </row>
    <row r="107" spans="2:12">
      <c r="B107" s="101" t="s">
        <v>2</v>
      </c>
      <c r="C107" s="86"/>
      <c r="D107" s="86"/>
      <c r="E107" s="101">
        <f>SUM(E104:E106)</f>
        <v>129313.6786</v>
      </c>
      <c r="F107" s="93">
        <v>100000</v>
      </c>
      <c r="H107" s="92" t="s">
        <v>2</v>
      </c>
      <c r="K107" s="105">
        <f>SUM(K104:K106)</f>
        <v>129313.6786</v>
      </c>
      <c r="L107" s="93">
        <v>100000</v>
      </c>
    </row>
    <row r="108" spans="2:12">
      <c r="B108" s="94" t="s">
        <v>13</v>
      </c>
      <c r="E108" s="108">
        <f>'2012'!M16-'2012'!L17</f>
        <v>0</v>
      </c>
      <c r="F108" s="95">
        <v>0</v>
      </c>
      <c r="H108" s="94" t="s">
        <v>13</v>
      </c>
      <c r="K108" s="108">
        <f>+'Balance Sheet'!D38</f>
        <v>458733.8824000007</v>
      </c>
      <c r="L108" s="95">
        <v>129313.6786</v>
      </c>
    </row>
    <row r="109" spans="2:12">
      <c r="B109" s="94"/>
      <c r="E109" s="108"/>
      <c r="F109" s="95"/>
      <c r="H109" s="94"/>
      <c r="K109" s="108"/>
      <c r="L109" s="95"/>
    </row>
    <row r="110" spans="2:12">
      <c r="B110" s="94"/>
      <c r="E110" s="108"/>
      <c r="F110" s="95"/>
      <c r="H110" s="94" t="s">
        <v>122</v>
      </c>
      <c r="K110" s="108"/>
      <c r="L110" s="95"/>
    </row>
    <row r="111" spans="2:12">
      <c r="B111" s="94"/>
      <c r="E111" s="108"/>
      <c r="F111" s="95"/>
      <c r="H111" s="94"/>
      <c r="K111" s="108"/>
      <c r="L111" s="95"/>
    </row>
    <row r="112" spans="2:12">
      <c r="B112" s="81"/>
      <c r="C112" s="81"/>
      <c r="D112" s="81"/>
      <c r="E112" s="96" t="s">
        <v>325</v>
      </c>
      <c r="F112" s="96" t="s">
        <v>134</v>
      </c>
      <c r="H112" s="81"/>
      <c r="I112" s="81"/>
      <c r="J112" s="81"/>
      <c r="K112" s="83">
        <f>+K103</f>
        <v>41639</v>
      </c>
      <c r="L112" s="83">
        <v>41274</v>
      </c>
    </row>
    <row r="113" spans="2:12">
      <c r="B113" s="100" t="s">
        <v>144</v>
      </c>
      <c r="C113" s="84"/>
      <c r="D113" s="84"/>
      <c r="E113" s="127">
        <f>E115-E116</f>
        <v>6743</v>
      </c>
      <c r="F113" s="85"/>
      <c r="H113" s="100" t="s">
        <v>15</v>
      </c>
      <c r="I113" s="84"/>
      <c r="J113" s="84"/>
      <c r="K113" s="85"/>
      <c r="L113" s="85"/>
    </row>
    <row r="114" spans="2:12">
      <c r="B114" s="79" t="s">
        <v>145</v>
      </c>
      <c r="E114" s="123">
        <f>'2013'!F70</f>
        <v>0</v>
      </c>
      <c r="F114" s="86"/>
      <c r="H114" s="79" t="s">
        <v>14</v>
      </c>
      <c r="K114" s="86"/>
      <c r="L114" s="86"/>
    </row>
    <row r="115" spans="2:12">
      <c r="B115" s="81" t="s">
        <v>519</v>
      </c>
      <c r="C115" s="81"/>
      <c r="D115" s="81"/>
      <c r="E115" s="124">
        <f>-'Profit and Loss'!D21</f>
        <v>36602</v>
      </c>
      <c r="F115" s="91"/>
      <c r="H115" s="81" t="s">
        <v>16</v>
      </c>
      <c r="I115" s="81"/>
      <c r="J115" s="81"/>
      <c r="K115" s="91"/>
      <c r="L115" s="91"/>
    </row>
    <row r="116" spans="2:12">
      <c r="B116" s="92" t="s">
        <v>520</v>
      </c>
      <c r="C116" s="92"/>
      <c r="D116" s="92"/>
      <c r="E116" s="105">
        <f>'2013'!F66</f>
        <v>29859</v>
      </c>
      <c r="F116" s="101">
        <v>0</v>
      </c>
      <c r="H116" s="92" t="s">
        <v>12</v>
      </c>
      <c r="I116" s="92"/>
      <c r="J116" s="92"/>
      <c r="K116" s="101">
        <v>-125940383</v>
      </c>
      <c r="L116" s="101">
        <v>-125940383</v>
      </c>
    </row>
    <row r="117" spans="2:12">
      <c r="B117" s="92"/>
      <c r="C117" s="92"/>
      <c r="D117" s="92"/>
      <c r="E117" s="92"/>
      <c r="F117" s="101"/>
      <c r="H117" s="92"/>
      <c r="I117" s="92"/>
      <c r="J117" s="92"/>
      <c r="K117" s="92"/>
      <c r="L117" s="101"/>
    </row>
    <row r="118" spans="2:12">
      <c r="B118" s="94"/>
      <c r="F118" s="95"/>
      <c r="H118" s="78" t="s">
        <v>9</v>
      </c>
    </row>
    <row r="119" spans="2:12">
      <c r="B119" s="78" t="s">
        <v>141</v>
      </c>
      <c r="H119" s="102"/>
      <c r="I119" s="81"/>
      <c r="J119" s="81"/>
      <c r="K119" s="109">
        <f>+K103</f>
        <v>41639</v>
      </c>
      <c r="L119" s="109">
        <v>41274</v>
      </c>
    </row>
    <row r="120" spans="2:12">
      <c r="B120" s="102"/>
      <c r="C120" s="81"/>
      <c r="D120" s="81"/>
      <c r="E120" s="96" t="s">
        <v>325</v>
      </c>
      <c r="F120" s="96" t="s">
        <v>134</v>
      </c>
      <c r="H120" s="79" t="s">
        <v>17</v>
      </c>
      <c r="K120" s="86"/>
      <c r="L120" s="86"/>
    </row>
    <row r="121" spans="2:12">
      <c r="B121" s="79" t="s">
        <v>143</v>
      </c>
      <c r="E121" s="86"/>
      <c r="F121" s="86"/>
      <c r="H121" s="81" t="s">
        <v>18</v>
      </c>
      <c r="I121" s="81"/>
      <c r="J121" s="81"/>
      <c r="K121" s="91"/>
      <c r="L121" s="91"/>
    </row>
    <row r="122" spans="2:12">
      <c r="B122" s="81" t="s">
        <v>142</v>
      </c>
      <c r="C122" s="81"/>
      <c r="D122" s="81"/>
      <c r="E122" s="91"/>
      <c r="F122" s="91"/>
      <c r="H122" s="92" t="s">
        <v>19</v>
      </c>
      <c r="I122" s="92"/>
      <c r="J122" s="92"/>
      <c r="K122" s="92"/>
      <c r="L122" s="101">
        <f>SUM(L120:L121)</f>
        <v>0</v>
      </c>
    </row>
    <row r="123" spans="2:12">
      <c r="B123" s="92" t="s">
        <v>2</v>
      </c>
      <c r="E123" s="105">
        <f>SUM(E120:E122)</f>
        <v>0</v>
      </c>
      <c r="F123" s="93">
        <v>0</v>
      </c>
      <c r="H123" s="79"/>
    </row>
    <row r="124" spans="2:12">
      <c r="B124" s="94" t="s">
        <v>13</v>
      </c>
      <c r="E124" s="108">
        <f>+'Balance Sheet'!D50</f>
        <v>0</v>
      </c>
      <c r="F124" s="95">
        <v>0</v>
      </c>
    </row>
    <row r="127" spans="2:12">
      <c r="H127" s="103"/>
    </row>
    <row r="128" spans="2:12">
      <c r="F128" s="106"/>
    </row>
    <row r="130" spans="5:5">
      <c r="E130" s="10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B2:J43"/>
  <sheetViews>
    <sheetView showGridLines="0" topLeftCell="A19" workbookViewId="0">
      <selection activeCell="B2" sqref="B2:F40"/>
    </sheetView>
  </sheetViews>
  <sheetFormatPr defaultRowHeight="11.25"/>
  <cols>
    <col min="1" max="1" width="2" style="3" bestFit="1" customWidth="1"/>
    <col min="2" max="2" width="31.140625" style="3" customWidth="1"/>
    <col min="3" max="3" width="10.28515625" style="3" customWidth="1"/>
    <col min="4" max="4" width="17.28515625" style="234" bestFit="1" customWidth="1"/>
    <col min="5" max="5" width="2.42578125" style="14" customWidth="1"/>
    <col min="6" max="6" width="14.7109375" style="3" customWidth="1"/>
    <col min="7" max="7" width="2.5703125" style="3" customWidth="1"/>
    <col min="8" max="8" width="34.7109375" style="3" customWidth="1"/>
    <col min="9" max="16384" width="9.140625" style="3"/>
  </cols>
  <sheetData>
    <row r="2" spans="2:10" ht="12.75">
      <c r="B2" s="41"/>
      <c r="C2" s="42" t="s">
        <v>40</v>
      </c>
      <c r="D2" s="268" t="s">
        <v>326</v>
      </c>
      <c r="E2" s="43"/>
      <c r="F2" s="43" t="s">
        <v>59</v>
      </c>
      <c r="G2" s="43"/>
      <c r="H2" s="41"/>
    </row>
    <row r="3" spans="2:10" ht="12.75">
      <c r="B3" s="44" t="s">
        <v>41</v>
      </c>
      <c r="C3" s="45"/>
      <c r="D3" s="120"/>
      <c r="E3" s="45"/>
      <c r="F3" s="45"/>
      <c r="G3" s="45"/>
      <c r="H3" s="53" t="s">
        <v>8</v>
      </c>
    </row>
    <row r="4" spans="2:10" ht="12.75">
      <c r="B4" s="41" t="s">
        <v>42</v>
      </c>
      <c r="C4" s="46"/>
      <c r="D4" s="120"/>
      <c r="E4" s="45"/>
      <c r="F4" s="45"/>
      <c r="G4" s="45"/>
      <c r="H4" s="50" t="s">
        <v>60</v>
      </c>
    </row>
    <row r="5" spans="2:10" ht="7.5" customHeight="1">
      <c r="B5" s="41"/>
      <c r="C5" s="46"/>
      <c r="D5" s="120"/>
      <c r="E5" s="45"/>
      <c r="F5" s="45"/>
      <c r="G5" s="45"/>
      <c r="H5" s="50"/>
    </row>
    <row r="6" spans="2:10" ht="12.75">
      <c r="B6" s="56" t="s">
        <v>117</v>
      </c>
      <c r="C6" s="54">
        <v>4</v>
      </c>
      <c r="D6" s="120">
        <f>'Notes to Balance Sheet '!E11</f>
        <v>1549190.2019999987</v>
      </c>
      <c r="E6" s="45"/>
      <c r="F6" s="120">
        <v>423273.14199999999</v>
      </c>
      <c r="G6" s="45"/>
      <c r="H6" s="47" t="s">
        <v>118</v>
      </c>
    </row>
    <row r="7" spans="2:10" ht="12.75">
      <c r="B7" s="47" t="s">
        <v>43</v>
      </c>
      <c r="C7" s="48">
        <v>5</v>
      </c>
      <c r="D7" s="121">
        <f>'Notes to Balance Sheet '!E37+'Notes to Balance Sheet '!E48</f>
        <v>13430074.600000001</v>
      </c>
      <c r="E7" s="49"/>
      <c r="F7" s="121">
        <v>3006690</v>
      </c>
      <c r="G7" s="49"/>
      <c r="H7" s="47" t="s">
        <v>119</v>
      </c>
    </row>
    <row r="8" spans="2:10" ht="12.75">
      <c r="B8" s="47" t="s">
        <v>120</v>
      </c>
      <c r="C8" s="48">
        <v>6</v>
      </c>
      <c r="D8" s="121">
        <v>0</v>
      </c>
      <c r="E8" s="49"/>
      <c r="F8" s="49">
        <v>6742.9246000000003</v>
      </c>
      <c r="G8" s="49"/>
      <c r="H8" s="47" t="s">
        <v>122</v>
      </c>
      <c r="J8" s="7"/>
    </row>
    <row r="9" spans="2:10" ht="15.75" customHeight="1" thickBot="1">
      <c r="B9" s="182" t="s">
        <v>315</v>
      </c>
      <c r="C9" s="48">
        <v>6</v>
      </c>
      <c r="D9" s="315">
        <v>0</v>
      </c>
      <c r="E9" s="49"/>
      <c r="F9" s="49">
        <v>76067</v>
      </c>
      <c r="G9" s="49"/>
      <c r="H9" s="47"/>
      <c r="J9" s="7"/>
    </row>
    <row r="10" spans="2:10" ht="13.5" thickBot="1">
      <c r="B10" s="50" t="s">
        <v>44</v>
      </c>
      <c r="C10" s="48"/>
      <c r="D10" s="220">
        <f>SUM(D6:D9)</f>
        <v>14979264.802000001</v>
      </c>
      <c r="E10" s="63"/>
      <c r="F10" s="51">
        <v>3512773.0666</v>
      </c>
      <c r="G10" s="63"/>
      <c r="H10" s="50" t="s">
        <v>61</v>
      </c>
    </row>
    <row r="11" spans="2:10" ht="9.75" customHeight="1">
      <c r="B11" s="50"/>
      <c r="C11" s="48"/>
      <c r="D11" s="121"/>
      <c r="E11" s="52"/>
      <c r="F11" s="52"/>
      <c r="G11" s="52"/>
      <c r="H11" s="50"/>
    </row>
    <row r="12" spans="2:10" ht="12.75">
      <c r="B12" s="50" t="s">
        <v>45</v>
      </c>
      <c r="C12" s="48"/>
      <c r="D12" s="121"/>
      <c r="E12" s="52"/>
      <c r="F12" s="52"/>
      <c r="G12" s="52"/>
      <c r="H12" s="50" t="s">
        <v>62</v>
      </c>
    </row>
    <row r="13" spans="2:10" ht="13.5" thickBot="1">
      <c r="B13" s="50" t="s">
        <v>517</v>
      </c>
      <c r="C13" s="48"/>
      <c r="D13" s="121">
        <f>'2013'!E18</f>
        <v>1962800</v>
      </c>
      <c r="E13" s="52"/>
      <c r="F13" s="52">
        <v>0</v>
      </c>
      <c r="G13" s="52"/>
      <c r="H13" s="50"/>
    </row>
    <row r="14" spans="2:10" ht="13.5" thickBot="1">
      <c r="B14" s="50" t="s">
        <v>46</v>
      </c>
      <c r="C14" s="48"/>
      <c r="D14" s="220">
        <f>'2013'!E18</f>
        <v>1962800</v>
      </c>
      <c r="E14" s="221"/>
      <c r="F14" s="220">
        <v>0</v>
      </c>
      <c r="G14" s="64"/>
      <c r="H14" s="50" t="s">
        <v>63</v>
      </c>
    </row>
    <row r="15" spans="2:10" ht="5.25" customHeight="1" thickBot="1">
      <c r="B15" s="50"/>
      <c r="C15" s="48"/>
      <c r="D15" s="121"/>
      <c r="E15" s="52"/>
      <c r="F15" s="52"/>
      <c r="G15" s="52"/>
      <c r="H15" s="50"/>
    </row>
    <row r="16" spans="2:10" ht="13.5" thickBot="1">
      <c r="B16" s="50" t="s">
        <v>47</v>
      </c>
      <c r="C16" s="48"/>
      <c r="D16" s="220">
        <f>+D10+D14</f>
        <v>16942064.802000001</v>
      </c>
      <c r="E16" s="63"/>
      <c r="F16" s="51">
        <v>3512773.0666</v>
      </c>
      <c r="G16" s="63"/>
      <c r="H16" s="50" t="s">
        <v>64</v>
      </c>
    </row>
    <row r="17" spans="2:9" ht="12.75">
      <c r="B17" s="50"/>
      <c r="C17" s="48"/>
      <c r="D17" s="121"/>
      <c r="E17" s="52"/>
      <c r="F17" s="52"/>
      <c r="G17" s="52"/>
      <c r="H17" s="50"/>
    </row>
    <row r="18" spans="2:9" ht="12.75">
      <c r="B18" s="53" t="s">
        <v>48</v>
      </c>
      <c r="C18" s="48"/>
      <c r="D18" s="121"/>
      <c r="E18" s="52"/>
      <c r="F18" s="52"/>
      <c r="G18" s="52"/>
      <c r="H18" s="53" t="s">
        <v>65</v>
      </c>
    </row>
    <row r="19" spans="2:9" ht="12.75">
      <c r="B19" s="50"/>
      <c r="C19" s="48"/>
      <c r="D19" s="121"/>
      <c r="E19" s="52"/>
      <c r="F19" s="52"/>
      <c r="G19" s="52"/>
      <c r="H19" s="50"/>
    </row>
    <row r="20" spans="2:9" ht="12.75">
      <c r="B20" s="50" t="s">
        <v>49</v>
      </c>
      <c r="C20" s="48"/>
      <c r="D20" s="121"/>
      <c r="E20" s="52"/>
      <c r="F20" s="52"/>
      <c r="G20" s="52"/>
      <c r="H20" s="50" t="s">
        <v>66</v>
      </c>
    </row>
    <row r="21" spans="2:9" ht="12.75">
      <c r="B21" s="47" t="s">
        <v>50</v>
      </c>
      <c r="C21" s="48">
        <v>8</v>
      </c>
      <c r="D21" s="121">
        <f>'Notes to Balance Sheet '!E75</f>
        <v>1340807.2013999999</v>
      </c>
      <c r="E21" s="49"/>
      <c r="F21" s="49">
        <v>649024.4</v>
      </c>
      <c r="G21" s="49"/>
      <c r="H21" s="47" t="s">
        <v>11</v>
      </c>
      <c r="I21" s="222">
        <f>+D21-F21</f>
        <v>691782.80139999988</v>
      </c>
    </row>
    <row r="22" spans="2:9" ht="12.75">
      <c r="B22" s="47" t="s">
        <v>123</v>
      </c>
      <c r="C22" s="48">
        <v>9</v>
      </c>
      <c r="D22" s="121">
        <f>'Notes to Balance Sheet '!E83-2</f>
        <v>10749766.5</v>
      </c>
      <c r="E22" s="49"/>
      <c r="F22" s="49">
        <v>2543938.5</v>
      </c>
      <c r="G22" s="49"/>
      <c r="H22" s="47" t="s">
        <v>127</v>
      </c>
      <c r="I22" s="222">
        <f>+D22-F22</f>
        <v>8205828</v>
      </c>
    </row>
    <row r="23" spans="2:9" ht="12.75">
      <c r="B23" s="47" t="s">
        <v>124</v>
      </c>
      <c r="C23" s="48">
        <v>10</v>
      </c>
      <c r="D23" s="121">
        <f>'Notes to Balance Sheet '!E92</f>
        <v>972158.00449999911</v>
      </c>
      <c r="E23" s="49"/>
      <c r="F23" s="49">
        <v>129246.5879999999</v>
      </c>
      <c r="G23" s="49"/>
      <c r="H23" s="47" t="s">
        <v>128</v>
      </c>
      <c r="I23" s="222">
        <f>+D23-F23</f>
        <v>842911.41649999924</v>
      </c>
    </row>
    <row r="24" spans="2:9" ht="13.5" thickBot="1">
      <c r="B24" s="182" t="s">
        <v>311</v>
      </c>
      <c r="C24" s="48"/>
      <c r="D24" s="121">
        <f>'Notes to Balance Sheet '!E97</f>
        <v>3420599</v>
      </c>
      <c r="E24" s="49"/>
      <c r="F24" s="49">
        <v>61250</v>
      </c>
      <c r="G24" s="49"/>
      <c r="H24" s="47"/>
      <c r="I24" s="222"/>
    </row>
    <row r="25" spans="2:9" ht="13.5" thickBot="1">
      <c r="B25" s="41" t="s">
        <v>51</v>
      </c>
      <c r="C25" s="54"/>
      <c r="D25" s="269">
        <f>SUM(D21:D24)</f>
        <v>16483330.7059</v>
      </c>
      <c r="E25" s="65"/>
      <c r="F25" s="55">
        <v>3383459.4879999999</v>
      </c>
      <c r="G25" s="65"/>
      <c r="H25" s="50" t="s">
        <v>67</v>
      </c>
    </row>
    <row r="26" spans="2:9" ht="9" customHeight="1">
      <c r="B26" s="56"/>
      <c r="C26" s="54"/>
      <c r="D26" s="120"/>
      <c r="E26" s="45"/>
      <c r="F26" s="45"/>
      <c r="G26" s="45"/>
      <c r="H26" s="47"/>
    </row>
    <row r="27" spans="2:9" ht="13.5" thickBot="1">
      <c r="B27" s="41" t="s">
        <v>52</v>
      </c>
      <c r="C27" s="54"/>
      <c r="D27" s="187"/>
      <c r="E27" s="45"/>
      <c r="F27" s="57"/>
      <c r="G27" s="45"/>
      <c r="H27" s="50" t="s">
        <v>68</v>
      </c>
      <c r="I27" s="222" t="e">
        <f>+#REF!-#REF!</f>
        <v>#REF!</v>
      </c>
    </row>
    <row r="28" spans="2:9" ht="13.5" thickBot="1">
      <c r="B28" s="41" t="s">
        <v>53</v>
      </c>
      <c r="C28" s="54"/>
      <c r="D28" s="270">
        <v>0</v>
      </c>
      <c r="E28" s="65"/>
      <c r="F28" s="59">
        <v>0</v>
      </c>
      <c r="G28" s="43"/>
      <c r="H28" s="50" t="s">
        <v>69</v>
      </c>
    </row>
    <row r="29" spans="2:9" ht="13.5" thickBot="1">
      <c r="B29" s="164"/>
      <c r="C29" s="54"/>
      <c r="D29" s="271"/>
      <c r="E29" s="178"/>
      <c r="F29" s="179"/>
      <c r="G29" s="178"/>
      <c r="H29" s="180"/>
    </row>
    <row r="30" spans="2:9" ht="15">
      <c r="B30" s="58"/>
      <c r="C30" s="54"/>
      <c r="D30" s="272"/>
      <c r="E30" s="54"/>
      <c r="F30" s="54"/>
      <c r="G30" s="54"/>
      <c r="H30" s="181"/>
    </row>
    <row r="31" spans="2:9" ht="15.75" thickBot="1">
      <c r="B31" s="41" t="s">
        <v>54</v>
      </c>
      <c r="C31" s="58"/>
      <c r="D31" s="270">
        <f>SUM(D25)+D28</f>
        <v>16483330.7059</v>
      </c>
      <c r="E31" s="65"/>
      <c r="F31" s="59">
        <v>3383459.4879999999</v>
      </c>
      <c r="G31" s="65"/>
      <c r="H31" s="50" t="s">
        <v>70</v>
      </c>
    </row>
    <row r="32" spans="2:9" ht="12.75">
      <c r="B32" s="41"/>
      <c r="C32" s="54"/>
      <c r="D32" s="120"/>
      <c r="E32" s="45"/>
      <c r="F32" s="45"/>
      <c r="G32" s="45"/>
      <c r="H32" s="41"/>
    </row>
    <row r="33" spans="2:8" ht="12.75">
      <c r="B33" s="50" t="s">
        <v>55</v>
      </c>
      <c r="C33" s="48"/>
      <c r="D33" s="121"/>
      <c r="E33" s="52"/>
      <c r="F33" s="52"/>
      <c r="G33" s="52"/>
      <c r="H33" s="41" t="s">
        <v>71</v>
      </c>
    </row>
    <row r="34" spans="2:8" ht="12.75">
      <c r="B34" s="50"/>
      <c r="C34" s="48"/>
      <c r="D34" s="121"/>
      <c r="E34" s="52"/>
      <c r="F34" s="52"/>
      <c r="G34" s="52"/>
      <c r="H34" s="41"/>
    </row>
    <row r="35" spans="2:8" ht="12.75">
      <c r="B35" s="47" t="s">
        <v>125</v>
      </c>
      <c r="C35" s="48">
        <v>12</v>
      </c>
      <c r="D35" s="121">
        <f>'Notes to Balance Sheet '!E104</f>
        <v>100000</v>
      </c>
      <c r="E35" s="52"/>
      <c r="F35" s="121">
        <v>100000</v>
      </c>
      <c r="G35" s="52"/>
      <c r="H35" s="56" t="s">
        <v>36</v>
      </c>
    </row>
    <row r="36" spans="2:8" ht="15">
      <c r="B36" s="47" t="s">
        <v>56</v>
      </c>
      <c r="C36" s="245">
        <v>12</v>
      </c>
      <c r="D36" s="273">
        <f>F37</f>
        <v>29313.678599999999</v>
      </c>
      <c r="E36" s="183"/>
      <c r="F36" s="183">
        <v>0</v>
      </c>
      <c r="G36" s="49"/>
      <c r="H36" s="56" t="s">
        <v>242</v>
      </c>
    </row>
    <row r="37" spans="2:8" ht="15.75" thickBot="1">
      <c r="B37" s="182" t="s">
        <v>229</v>
      </c>
      <c r="C37" s="58"/>
      <c r="D37" s="274">
        <f>'Profit and Loss'!D22</f>
        <v>329420.20380000072</v>
      </c>
      <c r="E37" s="49"/>
      <c r="F37" s="60">
        <v>29313.678599999999</v>
      </c>
      <c r="G37" s="49"/>
      <c r="H37" s="56" t="s">
        <v>243</v>
      </c>
    </row>
    <row r="38" spans="2:8" ht="15.75" thickBot="1">
      <c r="B38" s="50" t="s">
        <v>57</v>
      </c>
      <c r="C38" s="58"/>
      <c r="D38" s="275">
        <f>SUM(D35:D37)</f>
        <v>458733.8824000007</v>
      </c>
      <c r="E38" s="63"/>
      <c r="F38" s="61">
        <v>129313.6786</v>
      </c>
      <c r="G38" s="63"/>
      <c r="H38" s="41" t="s">
        <v>72</v>
      </c>
    </row>
    <row r="39" spans="2:8" ht="13.5" thickBot="1">
      <c r="B39" s="50"/>
      <c r="C39" s="48"/>
      <c r="D39" s="274"/>
      <c r="E39" s="52"/>
      <c r="F39" s="62"/>
      <c r="G39" s="52"/>
      <c r="H39" s="41"/>
    </row>
    <row r="40" spans="2:8" ht="18" customHeight="1" thickBot="1">
      <c r="B40" s="50" t="s">
        <v>58</v>
      </c>
      <c r="C40" s="48"/>
      <c r="D40" s="275">
        <f>+D31+D38</f>
        <v>16942064.588300001</v>
      </c>
      <c r="E40" s="63"/>
      <c r="F40" s="61">
        <v>3512773.1666000001</v>
      </c>
      <c r="G40" s="63"/>
      <c r="H40" s="66" t="s">
        <v>73</v>
      </c>
    </row>
    <row r="43" spans="2:8">
      <c r="D43" s="234">
        <f>D16-D40</f>
        <v>0.21370000019669533</v>
      </c>
      <c r="E43" s="185"/>
      <c r="F43" s="185">
        <v>0.10000000009313226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B1:H33"/>
  <sheetViews>
    <sheetView showGridLines="0" topLeftCell="A2" workbookViewId="0">
      <selection activeCell="B2" sqref="B2:F23"/>
    </sheetView>
  </sheetViews>
  <sheetFormatPr defaultRowHeight="12.75"/>
  <cols>
    <col min="1" max="1" width="1.85546875" style="4" bestFit="1" customWidth="1"/>
    <col min="2" max="2" width="38.42578125" style="4" customWidth="1"/>
    <col min="3" max="3" width="7.7109375" style="248" customWidth="1"/>
    <col min="4" max="4" width="20.7109375" style="17" customWidth="1"/>
    <col min="5" max="5" width="2" style="4" customWidth="1"/>
    <col min="6" max="6" width="19.42578125" style="4" customWidth="1"/>
    <col min="7" max="7" width="9.140625" style="4"/>
    <col min="8" max="8" width="30.140625" style="4" customWidth="1"/>
    <col min="9" max="16384" width="9.140625" style="4"/>
  </cols>
  <sheetData>
    <row r="1" spans="2:8">
      <c r="D1" s="4"/>
    </row>
    <row r="2" spans="2:8" ht="57.75">
      <c r="B2" s="67"/>
      <c r="C2" s="246" t="s">
        <v>40</v>
      </c>
      <c r="D2" s="68" t="s">
        <v>327</v>
      </c>
      <c r="F2" s="68" t="s">
        <v>320</v>
      </c>
      <c r="H2" s="74"/>
    </row>
    <row r="3" spans="2:8" ht="15">
      <c r="B3" s="66" t="s">
        <v>74</v>
      </c>
      <c r="C3" s="249"/>
      <c r="D3" s="67"/>
      <c r="F3" s="67"/>
      <c r="H3" s="66" t="s">
        <v>20</v>
      </c>
    </row>
    <row r="4" spans="2:8">
      <c r="B4" s="69" t="s">
        <v>321</v>
      </c>
      <c r="C4" s="70">
        <v>11</v>
      </c>
      <c r="D4" s="137">
        <f>'Notes to Profit and Loss'!E7</f>
        <v>23798756.686000001</v>
      </c>
      <c r="E4" s="17"/>
      <c r="F4" s="137">
        <v>5476268.5</v>
      </c>
      <c r="H4" s="69" t="s">
        <v>129</v>
      </c>
    </row>
    <row r="5" spans="2:8" ht="13.5" customHeight="1" thickBot="1">
      <c r="B5" s="69" t="s">
        <v>130</v>
      </c>
      <c r="C5" s="70"/>
      <c r="D5" s="137">
        <f>'Notes to Profit and Loss'!E12</f>
        <v>0</v>
      </c>
      <c r="E5" s="17"/>
      <c r="F5" s="137">
        <v>2466</v>
      </c>
      <c r="H5" s="69" t="s">
        <v>160</v>
      </c>
    </row>
    <row r="6" spans="2:8" ht="15.75" thickBot="1">
      <c r="B6" s="67"/>
      <c r="C6" s="249"/>
      <c r="D6" s="195">
        <f>SUM(D4:D5)</f>
        <v>23798756.686000001</v>
      </c>
      <c r="E6" s="17"/>
      <c r="F6" s="195">
        <v>5478734.5</v>
      </c>
      <c r="H6" s="72"/>
    </row>
    <row r="7" spans="2:8">
      <c r="B7" s="66" t="s">
        <v>75</v>
      </c>
      <c r="C7" s="249"/>
      <c r="D7" s="137"/>
      <c r="E7" s="17"/>
      <c r="F7" s="137"/>
      <c r="H7" s="73" t="s">
        <v>21</v>
      </c>
    </row>
    <row r="8" spans="2:8" ht="23.25" customHeight="1">
      <c r="B8" s="69" t="s">
        <v>131</v>
      </c>
      <c r="C8" s="247"/>
      <c r="D8" s="137"/>
      <c r="E8" s="17"/>
      <c r="F8" s="137"/>
      <c r="H8" s="76" t="s">
        <v>162</v>
      </c>
    </row>
    <row r="9" spans="2:8" ht="15">
      <c r="B9" s="69" t="s">
        <v>76</v>
      </c>
      <c r="C9" s="247"/>
      <c r="D9" s="138"/>
      <c r="E9" s="17"/>
      <c r="F9" s="138"/>
      <c r="H9" s="72" t="s">
        <v>88</v>
      </c>
    </row>
    <row r="10" spans="2:8">
      <c r="B10" s="71" t="s">
        <v>77</v>
      </c>
      <c r="C10" s="247">
        <v>12</v>
      </c>
      <c r="D10" s="137">
        <f>'Notes to Profit and Loss'!E28</f>
        <v>-14259697</v>
      </c>
      <c r="E10" s="17"/>
      <c r="F10" s="137">
        <v>-4489649</v>
      </c>
      <c r="H10" s="75" t="s">
        <v>89</v>
      </c>
    </row>
    <row r="11" spans="2:8" ht="25.5">
      <c r="B11" s="71" t="s">
        <v>78</v>
      </c>
      <c r="C11" s="247">
        <v>12</v>
      </c>
      <c r="D11" s="137">
        <f>'Notes to Profit and Loss'!E29</f>
        <v>-294942</v>
      </c>
      <c r="E11" s="17"/>
      <c r="F11" s="137">
        <v>-230900.5</v>
      </c>
      <c r="H11" s="75" t="s">
        <v>90</v>
      </c>
    </row>
    <row r="12" spans="2:8">
      <c r="B12" s="72" t="s">
        <v>79</v>
      </c>
      <c r="C12" s="247">
        <v>13</v>
      </c>
      <c r="D12" s="137">
        <f>'Notes to Profit and Loss'!E74</f>
        <v>-8868312</v>
      </c>
      <c r="E12" s="17"/>
      <c r="F12" s="137">
        <v>-717569.5</v>
      </c>
      <c r="H12" s="72" t="s">
        <v>91</v>
      </c>
    </row>
    <row r="13" spans="2:8" ht="13.5" thickBot="1">
      <c r="B13" s="73" t="s">
        <v>81</v>
      </c>
      <c r="C13" s="249"/>
      <c r="D13" s="197">
        <f>SUM(D10:D12)</f>
        <v>-23422951</v>
      </c>
      <c r="E13" s="17"/>
      <c r="F13" s="197">
        <v>-5438119</v>
      </c>
      <c r="H13" s="73" t="s">
        <v>92</v>
      </c>
    </row>
    <row r="14" spans="2:8" ht="13.5" thickBot="1">
      <c r="B14" s="73" t="s">
        <v>82</v>
      </c>
      <c r="C14" s="249"/>
      <c r="D14" s="197">
        <f>+D6+D13</f>
        <v>375805.68600000069</v>
      </c>
      <c r="E14" s="17"/>
      <c r="F14" s="197">
        <v>40615.5</v>
      </c>
      <c r="H14" s="73" t="s">
        <v>93</v>
      </c>
    </row>
    <row r="15" spans="2:8" ht="15.75" customHeight="1">
      <c r="B15" s="72"/>
      <c r="C15" s="416">
        <v>14</v>
      </c>
      <c r="D15" s="137"/>
      <c r="E15" s="17"/>
      <c r="F15" s="137"/>
      <c r="H15" s="73"/>
    </row>
    <row r="16" spans="2:8">
      <c r="B16" s="72" t="s">
        <v>132</v>
      </c>
      <c r="C16" s="416"/>
      <c r="D16" s="137">
        <f>'Notes to Profit and Loss'!E67</f>
        <v>247.92869999999996</v>
      </c>
      <c r="E16" s="17"/>
      <c r="F16" s="137">
        <v>109.3661</v>
      </c>
      <c r="H16" s="72" t="s">
        <v>169</v>
      </c>
    </row>
    <row r="17" spans="2:8" ht="18.75" customHeight="1" thickBot="1">
      <c r="B17" s="72" t="s">
        <v>133</v>
      </c>
      <c r="C17" s="247">
        <v>15</v>
      </c>
      <c r="D17" s="197">
        <f>+'Notes to Profit and Loss'!E58</f>
        <v>-10031.410899999995</v>
      </c>
      <c r="E17" s="198"/>
      <c r="F17" s="197">
        <v>-8154.1121000000012</v>
      </c>
      <c r="H17" s="72" t="s">
        <v>166</v>
      </c>
    </row>
    <row r="18" spans="2:8" ht="13.5" thickBot="1">
      <c r="B18" s="66" t="s">
        <v>83</v>
      </c>
      <c r="C18" s="247"/>
      <c r="D18" s="197">
        <f>SUM(D16:D17)</f>
        <v>-9783.4821999999949</v>
      </c>
      <c r="E18" s="17"/>
      <c r="F18" s="197">
        <v>-8044.746000000001</v>
      </c>
      <c r="H18" s="73" t="s">
        <v>94</v>
      </c>
    </row>
    <row r="19" spans="2:8" ht="15">
      <c r="B19" s="66"/>
      <c r="C19" s="249"/>
      <c r="D19" s="138"/>
      <c r="E19" s="17"/>
      <c r="F19" s="138"/>
      <c r="H19" s="73"/>
    </row>
    <row r="20" spans="2:8">
      <c r="B20" s="66" t="s">
        <v>84</v>
      </c>
      <c r="C20" s="249"/>
      <c r="D20" s="198">
        <f>+D14+D18</f>
        <v>366022.20380000072</v>
      </c>
      <c r="E20" s="17"/>
      <c r="F20" s="198">
        <v>32570.754000000001</v>
      </c>
      <c r="H20" s="73" t="s">
        <v>95</v>
      </c>
    </row>
    <row r="21" spans="2:8" ht="13.5" thickBot="1">
      <c r="B21" s="69" t="s">
        <v>85</v>
      </c>
      <c r="C21" s="247"/>
      <c r="D21" s="196">
        <f>-'2013'!E100</f>
        <v>-36602</v>
      </c>
      <c r="E21" s="17"/>
      <c r="F21" s="196">
        <v>-3257.0754000000002</v>
      </c>
      <c r="H21" s="72" t="s">
        <v>32</v>
      </c>
    </row>
    <row r="22" spans="2:8">
      <c r="B22" s="417" t="s">
        <v>86</v>
      </c>
      <c r="C22" s="418"/>
      <c r="D22" s="198">
        <f>SUM(D20:D21)</f>
        <v>329420.20380000072</v>
      </c>
      <c r="E22" s="198"/>
      <c r="F22" s="198">
        <v>29313.678599999999</v>
      </c>
      <c r="H22" s="73" t="s">
        <v>96</v>
      </c>
    </row>
    <row r="23" spans="2:8" ht="4.5" customHeight="1" thickBot="1">
      <c r="B23" s="417"/>
      <c r="C23" s="418"/>
      <c r="D23" s="197" t="s">
        <v>87</v>
      </c>
      <c r="E23" s="17"/>
      <c r="F23" s="197" t="s">
        <v>87</v>
      </c>
    </row>
    <row r="24" spans="2:8">
      <c r="B24" s="5"/>
      <c r="C24" s="250"/>
      <c r="D24" s="15"/>
    </row>
    <row r="25" spans="2:8">
      <c r="B25" s="5"/>
      <c r="C25" s="250"/>
      <c r="D25" s="15"/>
    </row>
    <row r="26" spans="2:8">
      <c r="B26" s="39"/>
      <c r="C26" s="251"/>
      <c r="D26" s="40"/>
    </row>
    <row r="27" spans="2:8">
      <c r="B27" s="5"/>
      <c r="C27" s="250"/>
      <c r="D27" s="16">
        <f>D22-329420</f>
        <v>0.2038000007160008</v>
      </c>
    </row>
    <row r="28" spans="2:8">
      <c r="D28" s="6"/>
    </row>
    <row r="29" spans="2:8">
      <c r="D29" s="6"/>
    </row>
    <row r="30" spans="2:8">
      <c r="D30" s="6"/>
    </row>
    <row r="31" spans="2:8">
      <c r="D31" s="6"/>
    </row>
    <row r="32" spans="2:8">
      <c r="D32" s="6"/>
    </row>
    <row r="33" spans="4:4">
      <c r="D33" s="6"/>
    </row>
  </sheetData>
  <mergeCells count="3">
    <mergeCell ref="C15:C16"/>
    <mergeCell ref="B22:B23"/>
    <mergeCell ref="C22:C2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B2:L74"/>
  <sheetViews>
    <sheetView showGridLines="0" topLeftCell="A48" workbookViewId="0">
      <selection activeCell="B63" sqref="B63:F67"/>
    </sheetView>
  </sheetViews>
  <sheetFormatPr defaultRowHeight="11.25"/>
  <cols>
    <col min="1" max="1" width="2" style="3" bestFit="1" customWidth="1"/>
    <col min="2" max="3" width="9.140625" style="3"/>
    <col min="4" max="4" width="17.28515625" style="3" customWidth="1"/>
    <col min="5" max="5" width="28.42578125" style="3" customWidth="1"/>
    <col min="6" max="6" width="21.28515625" style="3" customWidth="1"/>
    <col min="7" max="7" width="6.7109375" style="14" customWidth="1"/>
    <col min="8" max="8" width="26.5703125" style="3" bestFit="1" customWidth="1"/>
    <col min="9" max="9" width="9.140625" style="3"/>
    <col min="10" max="10" width="6.5703125" style="3" customWidth="1"/>
    <col min="11" max="11" width="15.140625" style="3" bestFit="1" customWidth="1"/>
    <col min="12" max="12" width="16.85546875" style="3" customWidth="1"/>
    <col min="13" max="16384" width="9.140625" style="3"/>
  </cols>
  <sheetData>
    <row r="2" spans="2:12" ht="12">
      <c r="B2" s="78" t="s">
        <v>318</v>
      </c>
      <c r="C2" s="79"/>
      <c r="D2" s="79"/>
      <c r="E2" s="79"/>
      <c r="F2" s="79"/>
      <c r="G2" s="80"/>
      <c r="H2" s="78" t="str">
        <f>+'Profit and Loss'!H4</f>
        <v>Revenue from sale of energy</v>
      </c>
      <c r="I2" s="79"/>
      <c r="J2" s="79"/>
      <c r="K2" s="79"/>
      <c r="L2" s="79"/>
    </row>
    <row r="3" spans="2:12" ht="12">
      <c r="B3" s="81"/>
      <c r="C3" s="81"/>
      <c r="D3" s="81"/>
      <c r="E3" s="96" t="s">
        <v>325</v>
      </c>
      <c r="F3" s="82" t="s">
        <v>514</v>
      </c>
      <c r="G3" s="80"/>
      <c r="H3" s="81"/>
      <c r="I3" s="81"/>
      <c r="J3" s="81"/>
      <c r="K3" s="83">
        <v>41639</v>
      </c>
      <c r="L3" s="83">
        <v>41274</v>
      </c>
    </row>
    <row r="4" spans="2:12" ht="12">
      <c r="B4" s="84" t="s">
        <v>319</v>
      </c>
      <c r="C4" s="84"/>
      <c r="D4" s="84"/>
      <c r="E4" s="85">
        <f>'2013'!F101</f>
        <v>23798756.686000001</v>
      </c>
      <c r="F4" s="85">
        <v>5476268.5</v>
      </c>
      <c r="G4" s="80"/>
      <c r="H4" s="84" t="s">
        <v>247</v>
      </c>
      <c r="I4" s="84"/>
      <c r="J4" s="84"/>
      <c r="K4" s="85"/>
      <c r="L4" s="85"/>
    </row>
    <row r="5" spans="2:12" ht="12">
      <c r="B5" s="79"/>
      <c r="C5" s="79"/>
      <c r="D5" s="79"/>
      <c r="E5" s="86">
        <v>0</v>
      </c>
      <c r="F5" s="86">
        <v>0</v>
      </c>
      <c r="G5" s="80"/>
      <c r="H5" s="79" t="s">
        <v>248</v>
      </c>
      <c r="I5" s="79"/>
      <c r="J5" s="79"/>
      <c r="K5" s="86"/>
      <c r="L5" s="86"/>
    </row>
    <row r="6" spans="2:12" ht="12">
      <c r="B6" s="81"/>
      <c r="C6" s="81"/>
      <c r="D6" s="81"/>
      <c r="E6" s="91"/>
      <c r="F6" s="91"/>
      <c r="G6" s="80"/>
      <c r="H6" s="81"/>
      <c r="I6" s="81"/>
      <c r="J6" s="81"/>
      <c r="K6" s="91"/>
      <c r="L6" s="91"/>
    </row>
    <row r="7" spans="2:12" ht="12">
      <c r="B7" s="92" t="s">
        <v>2</v>
      </c>
      <c r="C7" s="79"/>
      <c r="D7" s="79"/>
      <c r="E7" s="93">
        <f>SUM(E4:E6)</f>
        <v>23798756.686000001</v>
      </c>
      <c r="F7" s="93">
        <v>5476268.5</v>
      </c>
      <c r="G7" s="80"/>
      <c r="H7" s="92" t="s">
        <v>7</v>
      </c>
      <c r="I7" s="79"/>
      <c r="J7" s="79"/>
      <c r="K7" s="93">
        <f>SUM(K4:K6)</f>
        <v>0</v>
      </c>
      <c r="L7" s="93">
        <v>0</v>
      </c>
    </row>
    <row r="8" spans="2:12" ht="12">
      <c r="B8" s="94" t="s">
        <v>13</v>
      </c>
      <c r="C8" s="94"/>
      <c r="D8" s="94"/>
      <c r="E8" s="95">
        <f>+'Profit and Loss'!D4</f>
        <v>23798756.686000001</v>
      </c>
      <c r="F8" s="95">
        <v>5476268.5</v>
      </c>
      <c r="G8" s="80"/>
      <c r="H8" s="94" t="s">
        <v>13</v>
      </c>
      <c r="I8" s="94"/>
      <c r="J8" s="94"/>
      <c r="K8" s="95">
        <f>K7</f>
        <v>0</v>
      </c>
      <c r="L8" s="95">
        <v>0</v>
      </c>
    </row>
    <row r="9" spans="2:12">
      <c r="B9" s="12"/>
      <c r="E9" s="13"/>
      <c r="F9" s="18"/>
      <c r="G9" s="19"/>
    </row>
    <row r="10" spans="2:12" ht="12">
      <c r="B10" s="78" t="str">
        <f>+'Profit and Loss'!B5</f>
        <v>Te ardhura te tjera nga veprimtarite e shfrytezimit</v>
      </c>
      <c r="C10" s="79"/>
      <c r="D10" s="79"/>
      <c r="E10" s="114"/>
      <c r="F10" s="114"/>
      <c r="G10" s="80"/>
      <c r="H10" s="78" t="s">
        <v>39</v>
      </c>
      <c r="I10" s="79"/>
      <c r="J10" s="79"/>
      <c r="K10" s="79"/>
      <c r="L10" s="79"/>
    </row>
    <row r="11" spans="2:12" ht="12">
      <c r="B11" s="81"/>
      <c r="C11" s="81"/>
      <c r="D11" s="81"/>
      <c r="E11" s="96" t="s">
        <v>134</v>
      </c>
      <c r="F11" s="96" t="s">
        <v>134</v>
      </c>
      <c r="G11" s="80"/>
      <c r="H11" s="81"/>
      <c r="I11" s="81"/>
      <c r="J11" s="81"/>
      <c r="K11" s="83">
        <v>41639</v>
      </c>
      <c r="L11" s="83">
        <v>41274</v>
      </c>
    </row>
    <row r="12" spans="2:12" ht="12">
      <c r="B12" s="79" t="s">
        <v>161</v>
      </c>
      <c r="C12" s="79"/>
      <c r="D12" s="79"/>
      <c r="E12" s="98"/>
      <c r="F12" s="98">
        <v>2466</v>
      </c>
      <c r="G12" s="80"/>
      <c r="H12" s="79" t="s">
        <v>39</v>
      </c>
      <c r="I12" s="79"/>
      <c r="J12" s="79"/>
      <c r="K12" s="86">
        <f>E12</f>
        <v>0</v>
      </c>
      <c r="L12" s="86">
        <v>2466</v>
      </c>
    </row>
    <row r="13" spans="2:12" ht="12">
      <c r="B13" s="81"/>
      <c r="C13" s="81"/>
      <c r="D13" s="81"/>
      <c r="E13" s="99"/>
      <c r="F13" s="99"/>
      <c r="G13" s="80"/>
      <c r="H13" s="81"/>
      <c r="I13" s="81"/>
      <c r="J13" s="81"/>
      <c r="K13" s="91"/>
      <c r="L13" s="91"/>
    </row>
    <row r="14" spans="2:12" ht="12">
      <c r="B14" s="92" t="s">
        <v>2</v>
      </c>
      <c r="C14" s="79"/>
      <c r="D14" s="79"/>
      <c r="E14" s="112">
        <f>SUM(E12:E13)</f>
        <v>0</v>
      </c>
      <c r="F14" s="112">
        <v>2466</v>
      </c>
      <c r="G14" s="80"/>
      <c r="H14" s="92" t="s">
        <v>7</v>
      </c>
      <c r="I14" s="79"/>
      <c r="J14" s="79"/>
      <c r="K14" s="93">
        <f>SUM(K12:K13)</f>
        <v>0</v>
      </c>
      <c r="L14" s="93">
        <v>2466</v>
      </c>
    </row>
    <row r="15" spans="2:12" ht="12">
      <c r="B15" s="94" t="s">
        <v>13</v>
      </c>
      <c r="C15" s="94"/>
      <c r="D15" s="94"/>
      <c r="E15" s="225">
        <f>+'Profit and Loss'!D5</f>
        <v>0</v>
      </c>
      <c r="F15" s="225">
        <v>2466</v>
      </c>
      <c r="G15" s="80"/>
      <c r="H15" s="94" t="s">
        <v>13</v>
      </c>
      <c r="I15" s="94"/>
      <c r="J15" s="94"/>
      <c r="K15" s="95">
        <f>+'Profit and Loss'!D5</f>
        <v>0</v>
      </c>
      <c r="L15" s="95">
        <v>2466</v>
      </c>
    </row>
    <row r="16" spans="2:12">
      <c r="B16" s="12"/>
      <c r="E16" s="13"/>
      <c r="F16" s="18"/>
      <c r="G16" s="21"/>
      <c r="L16" s="7"/>
    </row>
    <row r="17" spans="2:12" ht="12">
      <c r="B17" s="78" t="str">
        <f>+'Profit and Loss'!B8</f>
        <v>Materiale te konsumuara</v>
      </c>
      <c r="C17" s="79"/>
      <c r="D17" s="79"/>
      <c r="E17" s="79"/>
      <c r="F17" s="79"/>
      <c r="G17" s="80"/>
      <c r="H17" s="78" t="str">
        <f>+'Profit and Loss'!H8</f>
        <v>Cost of goods</v>
      </c>
      <c r="I17" s="79"/>
      <c r="J17" s="79"/>
      <c r="K17" s="79"/>
      <c r="L17" s="79"/>
    </row>
    <row r="18" spans="2:12" ht="12">
      <c r="B18" s="81"/>
      <c r="C18" s="81"/>
      <c r="D18" s="81"/>
      <c r="E18" s="96" t="s">
        <v>325</v>
      </c>
      <c r="F18" s="96" t="s">
        <v>134</v>
      </c>
      <c r="G18" s="80"/>
      <c r="H18" s="81"/>
      <c r="I18" s="81"/>
      <c r="J18" s="81"/>
      <c r="K18" s="83">
        <v>41639</v>
      </c>
      <c r="L18" s="83">
        <v>41274</v>
      </c>
    </row>
    <row r="19" spans="2:12" ht="12">
      <c r="B19" s="84" t="s">
        <v>228</v>
      </c>
      <c r="C19" s="84"/>
      <c r="D19" s="84"/>
      <c r="E19" s="85">
        <v>0</v>
      </c>
      <c r="F19" s="85">
        <v>0</v>
      </c>
      <c r="G19" s="80"/>
      <c r="H19" s="84" t="s">
        <v>230</v>
      </c>
      <c r="I19" s="84"/>
      <c r="J19" s="84"/>
      <c r="K19" s="85"/>
      <c r="L19" s="85"/>
    </row>
    <row r="20" spans="2:12" ht="12">
      <c r="B20" s="81"/>
      <c r="C20" s="81"/>
      <c r="D20" s="81"/>
      <c r="E20" s="91"/>
      <c r="F20" s="91"/>
      <c r="G20" s="80"/>
      <c r="H20" s="81"/>
      <c r="I20" s="81"/>
      <c r="J20" s="81"/>
      <c r="K20" s="91"/>
      <c r="L20" s="91"/>
    </row>
    <row r="21" spans="2:12" ht="12">
      <c r="B21" s="92" t="s">
        <v>2</v>
      </c>
      <c r="C21" s="79"/>
      <c r="D21" s="79"/>
      <c r="E21" s="93">
        <f>SUM(E19:E20)</f>
        <v>0</v>
      </c>
      <c r="F21" s="93">
        <v>0</v>
      </c>
      <c r="G21" s="80"/>
      <c r="H21" s="92" t="s">
        <v>7</v>
      </c>
      <c r="I21" s="79"/>
      <c r="J21" s="79"/>
      <c r="K21" s="93">
        <f>SUM(K19:K20)</f>
        <v>0</v>
      </c>
      <c r="L21" s="93">
        <v>0</v>
      </c>
    </row>
    <row r="22" spans="2:12" ht="12">
      <c r="B22" s="94" t="s">
        <v>13</v>
      </c>
      <c r="C22" s="94"/>
      <c r="D22" s="94"/>
      <c r="E22" s="95">
        <f>+'Profit and Loss'!D8</f>
        <v>0</v>
      </c>
      <c r="F22" s="95">
        <v>0</v>
      </c>
      <c r="G22" s="80"/>
      <c r="H22" s="94" t="s">
        <v>13</v>
      </c>
      <c r="I22" s="94"/>
      <c r="J22" s="94"/>
      <c r="K22" s="95">
        <f>K21</f>
        <v>0</v>
      </c>
      <c r="L22" s="95">
        <v>0</v>
      </c>
    </row>
    <row r="23" spans="2:12">
      <c r="F23" s="18"/>
      <c r="G23" s="21"/>
    </row>
    <row r="24" spans="2:12">
      <c r="B24" s="9"/>
      <c r="F24" s="18"/>
      <c r="G24" s="21"/>
    </row>
    <row r="25" spans="2:12">
      <c r="B25" s="9" t="str">
        <f>+'Profit and Loss'!B9</f>
        <v>Shpenzime personeli</v>
      </c>
      <c r="F25" s="129"/>
      <c r="G25" s="20"/>
      <c r="H25" s="9" t="s">
        <v>10</v>
      </c>
    </row>
    <row r="26" spans="2:12" ht="12">
      <c r="E26" s="96" t="s">
        <v>325</v>
      </c>
      <c r="F26" s="96" t="s">
        <v>134</v>
      </c>
      <c r="G26" s="22"/>
      <c r="K26" s="83">
        <v>41639</v>
      </c>
      <c r="L26" s="83">
        <v>41274</v>
      </c>
    </row>
    <row r="27" spans="2:12" ht="12">
      <c r="B27" s="237" t="s">
        <v>76</v>
      </c>
      <c r="C27" s="237"/>
      <c r="D27" s="237"/>
      <c r="E27" s="238"/>
      <c r="F27" s="238"/>
      <c r="H27" s="193" t="s">
        <v>10</v>
      </c>
      <c r="I27" s="11"/>
      <c r="J27" s="11"/>
    </row>
    <row r="28" spans="2:12" ht="12">
      <c r="B28" s="167" t="s">
        <v>224</v>
      </c>
      <c r="C28" s="167"/>
      <c r="D28" s="239"/>
      <c r="E28" s="240">
        <f>-'2013'!E95</f>
        <v>-14259697</v>
      </c>
      <c r="F28" s="241">
        <v>-4489649</v>
      </c>
      <c r="H28" s="186" t="s">
        <v>235</v>
      </c>
      <c r="K28" s="130">
        <f>E28</f>
        <v>-14259697</v>
      </c>
      <c r="L28" s="130">
        <v>-4489649</v>
      </c>
    </row>
    <row r="29" spans="2:12" ht="12">
      <c r="B29" s="168" t="s">
        <v>226</v>
      </c>
      <c r="C29" s="168"/>
      <c r="D29" s="242"/>
      <c r="E29" s="243">
        <f>-'2013'!E96</f>
        <v>-294942</v>
      </c>
      <c r="F29" s="244">
        <v>-230900.5</v>
      </c>
      <c r="H29" s="194" t="s">
        <v>34</v>
      </c>
      <c r="I29" s="8"/>
      <c r="J29" s="8"/>
      <c r="K29" s="131">
        <f>E29</f>
        <v>-294942</v>
      </c>
      <c r="L29" s="131">
        <v>-230900.5</v>
      </c>
    </row>
    <row r="30" spans="2:12" ht="12">
      <c r="B30" s="92" t="s">
        <v>2</v>
      </c>
      <c r="E30" s="235">
        <f>SUM(E28:E29)</f>
        <v>-14554639</v>
      </c>
      <c r="F30" s="235">
        <v>-4720549.5</v>
      </c>
      <c r="G30" s="133"/>
      <c r="H30" s="132"/>
      <c r="I30" s="132"/>
      <c r="J30" s="132"/>
      <c r="K30" s="122">
        <f>SUM(K28:K29)</f>
        <v>-14554639</v>
      </c>
      <c r="L30" s="122">
        <v>-4720549.5</v>
      </c>
    </row>
    <row r="31" spans="2:12" ht="12">
      <c r="B31" s="94" t="s">
        <v>13</v>
      </c>
      <c r="E31" s="234">
        <f>+'Profit and Loss'!D10+'Profit and Loss'!D11</f>
        <v>-14554639</v>
      </c>
      <c r="F31" s="234">
        <v>-4720549.5</v>
      </c>
      <c r="K31" s="95">
        <f>+E31</f>
        <v>-14554639</v>
      </c>
      <c r="L31" s="95">
        <v>-4720549.5</v>
      </c>
    </row>
    <row r="32" spans="2:12">
      <c r="B32" s="128"/>
      <c r="C32" s="10"/>
      <c r="D32" s="10"/>
      <c r="E32" s="236"/>
      <c r="F32" s="14"/>
    </row>
    <row r="33" spans="2:12">
      <c r="B33" s="9" t="s">
        <v>79</v>
      </c>
      <c r="E33" s="14"/>
      <c r="F33" s="14"/>
      <c r="H33" s="9" t="s">
        <v>163</v>
      </c>
    </row>
    <row r="34" spans="2:12" ht="12">
      <c r="B34" s="81"/>
      <c r="C34" s="81"/>
      <c r="D34" s="81"/>
      <c r="E34" s="96" t="s">
        <v>325</v>
      </c>
      <c r="F34" s="96" t="s">
        <v>134</v>
      </c>
      <c r="H34" s="81"/>
      <c r="I34" s="81"/>
      <c r="J34" s="79"/>
      <c r="K34" s="188">
        <v>41639</v>
      </c>
      <c r="L34" s="188">
        <v>41274</v>
      </c>
    </row>
    <row r="35" spans="2:12" ht="12">
      <c r="B35" s="279" t="s">
        <v>297</v>
      </c>
      <c r="C35" s="84"/>
      <c r="D35" s="84"/>
      <c r="E35" s="199">
        <f>-'2013'!E80</f>
        <v>-4050</v>
      </c>
      <c r="F35" s="97">
        <v>-11250</v>
      </c>
      <c r="H35" s="84" t="s">
        <v>231</v>
      </c>
      <c r="I35" s="84"/>
      <c r="J35" s="84"/>
      <c r="K35" s="85">
        <f>E35</f>
        <v>-4050</v>
      </c>
      <c r="L35" s="85">
        <v>-11250</v>
      </c>
    </row>
    <row r="36" spans="2:12" ht="12">
      <c r="B36" s="279" t="s">
        <v>398</v>
      </c>
      <c r="C36" s="79"/>
      <c r="D36" s="79"/>
      <c r="E36" s="199">
        <f>-'2013'!E81</f>
        <v>-143400</v>
      </c>
      <c r="F36" s="98">
        <v>-384804</v>
      </c>
      <c r="H36" s="186" t="s">
        <v>425</v>
      </c>
      <c r="I36" s="79"/>
      <c r="J36" s="79"/>
      <c r="K36" s="86">
        <f t="shared" ref="K36:K49" si="0">E36</f>
        <v>-143400</v>
      </c>
      <c r="L36" s="86">
        <v>-384804</v>
      </c>
    </row>
    <row r="37" spans="2:12" ht="12">
      <c r="B37" s="279" t="s">
        <v>164</v>
      </c>
      <c r="C37" s="79"/>
      <c r="D37" s="79"/>
      <c r="E37" s="199">
        <f>-'2013'!E82</f>
        <v>-84519</v>
      </c>
      <c r="F37" s="98">
        <v>-200000</v>
      </c>
      <c r="H37" s="186" t="s">
        <v>232</v>
      </c>
      <c r="I37" s="79"/>
      <c r="J37" s="79"/>
      <c r="K37" s="86">
        <f t="shared" si="0"/>
        <v>-84519</v>
      </c>
      <c r="L37" s="86">
        <v>-200000</v>
      </c>
    </row>
    <row r="38" spans="2:12" ht="12">
      <c r="B38" s="279" t="s">
        <v>400</v>
      </c>
      <c r="C38" s="79"/>
      <c r="D38" s="79"/>
      <c r="E38" s="199">
        <f>-'2013'!E83</f>
        <v>-28050</v>
      </c>
      <c r="F38" s="98">
        <v>-7645.5</v>
      </c>
      <c r="H38" s="186" t="s">
        <v>233</v>
      </c>
      <c r="I38" s="79"/>
      <c r="J38" s="79"/>
      <c r="K38" s="86">
        <f t="shared" si="0"/>
        <v>-28050</v>
      </c>
      <c r="L38" s="86">
        <v>-7645.5</v>
      </c>
    </row>
    <row r="39" spans="2:12" ht="12">
      <c r="B39" s="279" t="s">
        <v>402</v>
      </c>
      <c r="C39" s="79"/>
      <c r="D39" s="79"/>
      <c r="E39" s="199">
        <f>-'2013'!E84</f>
        <v>-7000</v>
      </c>
      <c r="F39" s="98"/>
      <c r="H39" s="186" t="s">
        <v>424</v>
      </c>
      <c r="I39" s="79"/>
      <c r="J39" s="79"/>
      <c r="K39" s="86">
        <f t="shared" si="0"/>
        <v>-7000</v>
      </c>
      <c r="L39" s="86"/>
    </row>
    <row r="40" spans="2:12" ht="12">
      <c r="B40" s="279" t="s">
        <v>299</v>
      </c>
      <c r="C40" s="79"/>
      <c r="D40" s="79"/>
      <c r="E40" s="199">
        <f>-'2013'!E85</f>
        <v>-240000</v>
      </c>
      <c r="F40" s="98"/>
      <c r="H40" s="186" t="s">
        <v>420</v>
      </c>
      <c r="I40" s="79"/>
      <c r="J40" s="79"/>
      <c r="K40" s="86">
        <f t="shared" si="0"/>
        <v>-240000</v>
      </c>
      <c r="L40" s="86"/>
    </row>
    <row r="41" spans="2:12" ht="12">
      <c r="B41" s="279" t="s">
        <v>404</v>
      </c>
      <c r="C41" s="79"/>
      <c r="D41" s="79"/>
      <c r="E41" s="199">
        <f>-'2013'!E86</f>
        <v>-25003.173499999997</v>
      </c>
      <c r="F41" s="98"/>
      <c r="H41" s="186" t="s">
        <v>421</v>
      </c>
      <c r="I41" s="79"/>
      <c r="J41" s="79"/>
      <c r="K41" s="86">
        <f t="shared" si="0"/>
        <v>-25003.173499999997</v>
      </c>
      <c r="L41" s="86"/>
    </row>
    <row r="42" spans="2:12" ht="12">
      <c r="B42" s="279" t="s">
        <v>406</v>
      </c>
      <c r="C42" s="79"/>
      <c r="D42" s="79"/>
      <c r="E42" s="199">
        <f>-'2013'!E87</f>
        <v>-1400</v>
      </c>
      <c r="F42" s="98"/>
      <c r="H42" s="186" t="s">
        <v>422</v>
      </c>
      <c r="I42" s="79"/>
      <c r="J42" s="79"/>
      <c r="K42" s="86">
        <f t="shared" si="0"/>
        <v>-1400</v>
      </c>
      <c r="L42" s="86"/>
    </row>
    <row r="43" spans="2:12" ht="12">
      <c r="B43" s="279" t="s">
        <v>408</v>
      </c>
      <c r="C43" s="79"/>
      <c r="D43" s="79"/>
      <c r="E43" s="199">
        <f>-'2013'!E88</f>
        <v>-46939.199999999997</v>
      </c>
      <c r="F43" s="98"/>
      <c r="H43" s="186" t="s">
        <v>422</v>
      </c>
      <c r="I43" s="79"/>
      <c r="J43" s="79"/>
      <c r="K43" s="86">
        <f t="shared" si="0"/>
        <v>-46939.199999999997</v>
      </c>
      <c r="L43" s="86"/>
    </row>
    <row r="44" spans="2:12" ht="12">
      <c r="B44" s="279" t="s">
        <v>410</v>
      </c>
      <c r="C44" s="79"/>
      <c r="D44" s="79"/>
      <c r="E44" s="199">
        <f>-'2013'!E89</f>
        <v>-63046.38</v>
      </c>
      <c r="F44" s="98">
        <v>-13870</v>
      </c>
      <c r="H44" s="186" t="s">
        <v>232</v>
      </c>
      <c r="I44" s="79"/>
      <c r="J44" s="79"/>
      <c r="K44" s="86">
        <f t="shared" si="0"/>
        <v>-63046.38</v>
      </c>
      <c r="L44" s="86">
        <v>-13870</v>
      </c>
    </row>
    <row r="45" spans="2:12" ht="12">
      <c r="B45" s="279" t="str">
        <f>'2013'!B90</f>
        <v>shpenzime program Alpha</v>
      </c>
      <c r="C45" s="79"/>
      <c r="D45" s="79"/>
      <c r="E45" s="199">
        <f>-'2013'!E90</f>
        <v>-59341.383000000002</v>
      </c>
      <c r="F45" s="98"/>
      <c r="H45" s="186"/>
      <c r="I45" s="79"/>
      <c r="J45" s="79"/>
      <c r="K45" s="86">
        <f t="shared" si="0"/>
        <v>-59341.383000000002</v>
      </c>
      <c r="L45" s="86"/>
    </row>
    <row r="46" spans="2:12" ht="12">
      <c r="B46" s="279" t="s">
        <v>165</v>
      </c>
      <c r="C46" s="79"/>
      <c r="D46" s="79"/>
      <c r="E46" s="199">
        <f>-'2013'!E91</f>
        <v>-20242.881999999998</v>
      </c>
      <c r="F46" s="98">
        <v>-100000</v>
      </c>
      <c r="H46" s="186" t="s">
        <v>234</v>
      </c>
      <c r="I46" s="79"/>
      <c r="J46" s="79"/>
      <c r="K46" s="86">
        <f t="shared" si="0"/>
        <v>-20242.881999999998</v>
      </c>
      <c r="L46" s="86">
        <v>-100000</v>
      </c>
    </row>
    <row r="47" spans="2:12" ht="12">
      <c r="B47" s="279" t="s">
        <v>414</v>
      </c>
      <c r="C47" s="79"/>
      <c r="D47" s="79"/>
      <c r="E47" s="199">
        <f>-'2013'!E92</f>
        <v>-200</v>
      </c>
      <c r="F47" s="98"/>
      <c r="H47" s="186" t="s">
        <v>426</v>
      </c>
      <c r="I47" s="79"/>
      <c r="J47" s="79"/>
      <c r="K47" s="86">
        <f t="shared" si="0"/>
        <v>-200</v>
      </c>
      <c r="L47" s="86"/>
    </row>
    <row r="48" spans="2:12" ht="12">
      <c r="B48" s="279" t="s">
        <v>301</v>
      </c>
      <c r="C48" s="79"/>
      <c r="D48" s="79"/>
      <c r="E48" s="300">
        <f>-'2013'!E93</f>
        <v>-15120</v>
      </c>
      <c r="F48" s="98"/>
      <c r="H48" s="186" t="s">
        <v>423</v>
      </c>
      <c r="I48" s="79"/>
      <c r="J48" s="79"/>
      <c r="K48" s="86">
        <f t="shared" si="0"/>
        <v>-15120</v>
      </c>
      <c r="L48" s="86"/>
    </row>
    <row r="49" spans="2:12" ht="12">
      <c r="B49" s="301" t="s">
        <v>303</v>
      </c>
      <c r="C49" s="81"/>
      <c r="D49" s="81"/>
      <c r="E49" s="267">
        <f>-'2013'!E94</f>
        <v>-130000</v>
      </c>
      <c r="F49" s="99" t="s">
        <v>237</v>
      </c>
      <c r="H49" s="252" t="s">
        <v>236</v>
      </c>
      <c r="I49" s="81"/>
      <c r="J49" s="81"/>
      <c r="K49" s="91">
        <f t="shared" si="0"/>
        <v>-130000</v>
      </c>
      <c r="L49" s="91" t="s">
        <v>237</v>
      </c>
    </row>
    <row r="50" spans="2:12" ht="12">
      <c r="B50" s="92" t="s">
        <v>2</v>
      </c>
      <c r="C50" s="79"/>
      <c r="D50" s="79"/>
      <c r="E50" s="224">
        <f>SUM(E35:E49)</f>
        <v>-868312.01850000001</v>
      </c>
      <c r="F50" s="224">
        <v>-717569.5</v>
      </c>
      <c r="H50" s="92" t="s">
        <v>7</v>
      </c>
      <c r="I50" s="79"/>
      <c r="J50" s="79"/>
      <c r="K50" s="93">
        <f>SUM(K35:K49)</f>
        <v>-868312.01850000001</v>
      </c>
      <c r="L50" s="93">
        <v>-717569.5</v>
      </c>
    </row>
    <row r="51" spans="2:12" ht="12">
      <c r="B51" s="94" t="s">
        <v>13</v>
      </c>
      <c r="C51" s="94"/>
      <c r="D51" s="94"/>
      <c r="E51" s="225">
        <f>'Profit and Loss'!D12</f>
        <v>-8868312</v>
      </c>
      <c r="F51" s="225">
        <v>-717569.5</v>
      </c>
      <c r="H51" s="94" t="s">
        <v>13</v>
      </c>
      <c r="I51" s="94"/>
      <c r="J51" s="94"/>
      <c r="K51" s="95">
        <f>E51</f>
        <v>-8868312</v>
      </c>
      <c r="L51" s="95">
        <v>-717569.5</v>
      </c>
    </row>
    <row r="52" spans="2:12" ht="12">
      <c r="B52" s="94"/>
      <c r="C52" s="94"/>
      <c r="D52" s="94"/>
      <c r="E52" s="95"/>
      <c r="F52" s="95"/>
      <c r="H52" s="94"/>
      <c r="I52" s="94"/>
      <c r="J52" s="94"/>
      <c r="K52" s="95"/>
      <c r="L52" s="95"/>
    </row>
    <row r="53" spans="2:12" ht="12">
      <c r="B53" s="9" t="str">
        <f>+'Profit and Loss'!B17</f>
        <v>Te ardhura/shpenzime nga kursi kembimi</v>
      </c>
      <c r="H53" s="9" t="s">
        <v>166</v>
      </c>
      <c r="I53" s="94"/>
      <c r="J53" s="94"/>
      <c r="K53" s="95"/>
      <c r="L53" s="95"/>
    </row>
    <row r="54" spans="2:12" ht="12">
      <c r="B54" s="81"/>
      <c r="C54" s="81"/>
      <c r="D54" s="81"/>
      <c r="E54" s="96" t="s">
        <v>325</v>
      </c>
      <c r="F54" s="96" t="s">
        <v>134</v>
      </c>
      <c r="G54" s="80"/>
      <c r="H54" s="81"/>
      <c r="I54" s="81"/>
      <c r="J54" s="81"/>
      <c r="K54" s="83">
        <v>41639</v>
      </c>
      <c r="L54" s="83">
        <v>41274</v>
      </c>
    </row>
    <row r="55" spans="2:12" ht="12">
      <c r="B55" s="84" t="str">
        <f>+'2012'!B63</f>
        <v>Fitim nga kembimet valutore</v>
      </c>
      <c r="C55" s="84"/>
      <c r="D55" s="84"/>
      <c r="E55" s="85">
        <f>'2013'!F103</f>
        <v>6280.5666000000001</v>
      </c>
      <c r="F55" s="85">
        <v>6792.8</v>
      </c>
      <c r="G55" s="80"/>
      <c r="H55" s="84" t="s">
        <v>435</v>
      </c>
      <c r="I55" s="84"/>
      <c r="J55" s="84"/>
      <c r="K55" s="85">
        <f>E55</f>
        <v>6280.5666000000001</v>
      </c>
      <c r="L55" s="85">
        <v>6792.8</v>
      </c>
    </row>
    <row r="56" spans="2:12" ht="12">
      <c r="B56" s="79" t="str">
        <f>+'2012'!B58</f>
        <v>Humbje nga këmbimet dhe perkthimet valutore</v>
      </c>
      <c r="C56" s="79"/>
      <c r="D56" s="79"/>
      <c r="E56" s="86">
        <f>-'2013'!E97-'2013'!E98</f>
        <v>-16311.977499999995</v>
      </c>
      <c r="F56" s="86">
        <v>-14946.912100000001</v>
      </c>
      <c r="G56" s="80"/>
      <c r="H56" s="79" t="s">
        <v>436</v>
      </c>
      <c r="I56" s="79"/>
      <c r="J56" s="79"/>
      <c r="K56" s="86">
        <f>E56</f>
        <v>-16311.977499999995</v>
      </c>
      <c r="L56" s="86">
        <v>-14946.912100000001</v>
      </c>
    </row>
    <row r="57" spans="2:12" ht="12">
      <c r="B57" s="81"/>
      <c r="C57" s="81"/>
      <c r="D57" s="81"/>
      <c r="E57" s="91"/>
      <c r="F57" s="91"/>
      <c r="G57" s="80"/>
      <c r="H57" s="81"/>
      <c r="I57" s="81"/>
      <c r="J57" s="81"/>
      <c r="K57" s="91"/>
      <c r="L57" s="91"/>
    </row>
    <row r="58" spans="2:12" ht="12">
      <c r="B58" s="92" t="s">
        <v>2</v>
      </c>
      <c r="C58" s="79"/>
      <c r="D58" s="79"/>
      <c r="E58" s="93">
        <f>SUM(E55:E57)</f>
        <v>-10031.410899999995</v>
      </c>
      <c r="F58" s="93">
        <v>-8154.1121000000012</v>
      </c>
      <c r="G58" s="80"/>
      <c r="H58" s="92" t="s">
        <v>7</v>
      </c>
      <c r="I58" s="79"/>
      <c r="J58" s="79"/>
      <c r="K58" s="93">
        <f>SUM(K55:K57)</f>
        <v>-10031.410899999995</v>
      </c>
      <c r="L58" s="93">
        <v>-8154.1121000000012</v>
      </c>
    </row>
    <row r="59" spans="2:12" ht="12">
      <c r="B59" s="94" t="s">
        <v>13</v>
      </c>
      <c r="C59" s="94"/>
      <c r="D59" s="94"/>
      <c r="E59" s="95">
        <f>'2013'!F103-'2013'!E98-'2013'!E97</f>
        <v>-10031.410899999995</v>
      </c>
      <c r="F59" s="95">
        <v>-8045</v>
      </c>
      <c r="G59" s="80"/>
      <c r="H59" s="94" t="s">
        <v>13</v>
      </c>
      <c r="I59" s="94"/>
      <c r="J59" s="94"/>
      <c r="K59" s="95">
        <f>E59</f>
        <v>-10031.410899999995</v>
      </c>
      <c r="L59" s="95">
        <v>-8045</v>
      </c>
    </row>
    <row r="60" spans="2:12" ht="12">
      <c r="B60" s="94"/>
      <c r="C60" s="94"/>
      <c r="D60" s="94"/>
      <c r="E60" s="95"/>
      <c r="F60" s="95"/>
      <c r="H60" s="94"/>
      <c r="I60" s="94"/>
      <c r="J60" s="94"/>
      <c r="K60" s="95"/>
      <c r="L60" s="95"/>
    </row>
    <row r="61" spans="2:12" ht="12">
      <c r="B61" s="9">
        <f>'Profit and Loss'!B24</f>
        <v>0</v>
      </c>
      <c r="H61" s="9"/>
      <c r="I61" s="94"/>
      <c r="J61" s="94"/>
      <c r="K61" s="95"/>
      <c r="L61" s="95"/>
    </row>
    <row r="62" spans="2:12" ht="14.25" customHeight="1">
      <c r="E62" s="7"/>
      <c r="F62" s="7"/>
    </row>
    <row r="63" spans="2:12" ht="13.5">
      <c r="B63" s="302" t="s">
        <v>132</v>
      </c>
      <c r="C63" s="303"/>
      <c r="D63" s="304"/>
      <c r="E63" s="248"/>
      <c r="F63" s="248"/>
      <c r="H63" s="9" t="s">
        <v>434</v>
      </c>
      <c r="I63" s="94"/>
      <c r="J63" s="94"/>
      <c r="K63" s="95"/>
      <c r="L63" s="95"/>
    </row>
    <row r="64" spans="2:12" ht="12.75">
      <c r="B64" s="305"/>
      <c r="C64" s="305"/>
      <c r="D64" s="306"/>
      <c r="E64" s="307" t="s">
        <v>326</v>
      </c>
      <c r="F64" s="307" t="s">
        <v>429</v>
      </c>
      <c r="H64" s="81"/>
      <c r="I64" s="81"/>
      <c r="J64" s="81"/>
      <c r="K64" s="83">
        <v>41639</v>
      </c>
      <c r="L64" s="83">
        <v>41274</v>
      </c>
    </row>
    <row r="65" spans="2:12" ht="12.75">
      <c r="B65" s="248" t="s">
        <v>427</v>
      </c>
      <c r="C65" s="248"/>
      <c r="D65" s="248"/>
      <c r="E65" s="308">
        <f>'2013'!F102</f>
        <v>247.92869999999996</v>
      </c>
      <c r="F65" s="308"/>
      <c r="H65" s="84" t="s">
        <v>167</v>
      </c>
      <c r="I65" s="84"/>
      <c r="J65" s="84"/>
      <c r="K65" s="85">
        <f>E65</f>
        <v>247.92869999999996</v>
      </c>
      <c r="L65" s="85">
        <f>K65</f>
        <v>247.92869999999996</v>
      </c>
    </row>
    <row r="66" spans="2:12" ht="12.75">
      <c r="B66" s="309" t="s">
        <v>428</v>
      </c>
      <c r="C66" s="310"/>
      <c r="D66" s="310"/>
      <c r="E66" s="311">
        <v>0</v>
      </c>
      <c r="F66" s="311"/>
      <c r="H66" s="79" t="s">
        <v>168</v>
      </c>
      <c r="I66" s="79"/>
      <c r="J66" s="79"/>
      <c r="K66" s="86">
        <f>E66</f>
        <v>0</v>
      </c>
      <c r="L66" s="86"/>
    </row>
    <row r="67" spans="2:12" ht="12.75">
      <c r="B67" s="312" t="s">
        <v>2</v>
      </c>
      <c r="C67" s="248"/>
      <c r="D67" s="248"/>
      <c r="E67" s="313">
        <f>SUM(E65:E66)</f>
        <v>247.92869999999996</v>
      </c>
      <c r="F67" s="313"/>
      <c r="H67" s="81"/>
      <c r="I67" s="81"/>
      <c r="J67" s="81"/>
      <c r="K67" s="91"/>
      <c r="L67" s="91"/>
    </row>
    <row r="68" spans="2:12" ht="13.5">
      <c r="B68" s="314" t="s">
        <v>13</v>
      </c>
      <c r="C68" s="248"/>
      <c r="D68" s="248"/>
      <c r="E68" s="308">
        <f>'2013'!F102</f>
        <v>247.92869999999996</v>
      </c>
      <c r="F68" s="308">
        <f>+'[1]P&amp;L'!F13</f>
        <v>0</v>
      </c>
      <c r="H68" s="92" t="s">
        <v>7</v>
      </c>
      <c r="I68" s="79"/>
      <c r="J68" s="79"/>
      <c r="K68" s="93">
        <f>SUM(K65:K67)</f>
        <v>247.92869999999996</v>
      </c>
      <c r="L68" s="93">
        <f>K68</f>
        <v>247.92869999999996</v>
      </c>
    </row>
    <row r="69" spans="2:12" ht="12">
      <c r="H69" s="94" t="s">
        <v>13</v>
      </c>
      <c r="I69" s="94"/>
      <c r="J69" s="94"/>
      <c r="K69" s="95">
        <f>E69</f>
        <v>0</v>
      </c>
      <c r="L69" s="95"/>
    </row>
    <row r="70" spans="2:12">
      <c r="B70" s="9" t="s">
        <v>79</v>
      </c>
      <c r="E70" s="14"/>
      <c r="F70" s="14"/>
    </row>
    <row r="71" spans="2:12" ht="12">
      <c r="B71" s="81"/>
      <c r="C71" s="81"/>
      <c r="D71" s="81"/>
      <c r="E71" s="96" t="s">
        <v>325</v>
      </c>
      <c r="F71" s="96" t="s">
        <v>134</v>
      </c>
    </row>
    <row r="72" spans="2:12">
      <c r="B72" s="3" t="s">
        <v>79</v>
      </c>
      <c r="E72" s="6">
        <f>-868312-8000000</f>
        <v>-8868312</v>
      </c>
      <c r="F72" s="6">
        <v>-717570</v>
      </c>
    </row>
    <row r="74" spans="2:12" ht="12">
      <c r="B74" s="411" t="s">
        <v>2</v>
      </c>
      <c r="C74" s="84"/>
      <c r="D74" s="84"/>
      <c r="E74" s="412">
        <f>E72</f>
        <v>-8868312</v>
      </c>
      <c r="F74" s="412">
        <v>-717569.5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3:E21"/>
  <sheetViews>
    <sheetView showGridLines="0" topLeftCell="A3" workbookViewId="0">
      <selection activeCell="A4" sqref="A4:E10"/>
    </sheetView>
  </sheetViews>
  <sheetFormatPr defaultRowHeight="12.75"/>
  <cols>
    <col min="1" max="1" width="30.28515625" style="79" customWidth="1"/>
    <col min="2" max="2" width="13.140625" style="79" bestFit="1" customWidth="1"/>
    <col min="3" max="3" width="21.28515625" style="79" customWidth="1"/>
    <col min="4" max="4" width="15.140625" style="79" bestFit="1" customWidth="1"/>
    <col min="5" max="5" width="14.7109375" style="79" bestFit="1" customWidth="1"/>
  </cols>
  <sheetData>
    <row r="3" spans="1:5" ht="13.5" thickBot="1"/>
    <row r="4" spans="1:5" ht="37.5" customHeight="1" thickBot="1">
      <c r="B4" s="110" t="s">
        <v>146</v>
      </c>
      <c r="C4" s="110" t="s">
        <v>147</v>
      </c>
      <c r="D4" s="110" t="s">
        <v>97</v>
      </c>
      <c r="E4" s="110" t="s">
        <v>98</v>
      </c>
    </row>
    <row r="6" spans="1:5">
      <c r="A6" s="111" t="s">
        <v>328</v>
      </c>
      <c r="B6" s="328">
        <v>100000</v>
      </c>
      <c r="C6" s="98"/>
      <c r="D6" s="98">
        <f>+'Balance Sheet'!D36</f>
        <v>29313.678599999999</v>
      </c>
      <c r="E6" s="98">
        <f>SUM(B6:D6)</f>
        <v>129313.6786</v>
      </c>
    </row>
    <row r="7" spans="1:5">
      <c r="A7" s="111" t="s">
        <v>316</v>
      </c>
      <c r="B7" s="328"/>
      <c r="C7" s="114"/>
      <c r="D7" s="98"/>
      <c r="E7" s="98">
        <f>SUM(B7:D7)</f>
        <v>0</v>
      </c>
    </row>
    <row r="8" spans="1:5" ht="24">
      <c r="A8" s="111" t="s">
        <v>148</v>
      </c>
      <c r="B8" s="113"/>
      <c r="C8" s="114"/>
      <c r="D8" s="114"/>
      <c r="E8" s="98">
        <f>SUM(B8:D8)</f>
        <v>0</v>
      </c>
    </row>
    <row r="9" spans="1:5" ht="13.5" thickBot="1">
      <c r="A9" s="111" t="s">
        <v>149</v>
      </c>
      <c r="B9" s="113"/>
      <c r="C9" s="114"/>
      <c r="D9" s="134">
        <f>+'Profit and Loss'!D22</f>
        <v>329420.20380000072</v>
      </c>
      <c r="E9" s="98">
        <f>SUM(B9:D9)</f>
        <v>329420.20380000072</v>
      </c>
    </row>
    <row r="10" spans="1:5" ht="13.5" thickBot="1">
      <c r="A10" s="116" t="s">
        <v>329</v>
      </c>
      <c r="B10" s="117">
        <f>SUM(B6:B9)</f>
        <v>100000</v>
      </c>
      <c r="C10" s="117">
        <f>SUM(C6:C9)</f>
        <v>0</v>
      </c>
      <c r="D10" s="118">
        <f>SUM(D6:D9)</f>
        <v>358733.8824000007</v>
      </c>
      <c r="E10" s="118">
        <f>SUM(B10:D10)</f>
        <v>458733.8824000007</v>
      </c>
    </row>
    <row r="11" spans="1:5">
      <c r="E11" s="108">
        <f>'Balance Sheet'!D38</f>
        <v>458733.8824000007</v>
      </c>
    </row>
    <row r="14" spans="1:5" ht="13.5" thickBot="1"/>
    <row r="15" spans="1:5" ht="24.75" thickBot="1">
      <c r="B15" s="110" t="s">
        <v>152</v>
      </c>
      <c r="C15" s="119" t="s">
        <v>150</v>
      </c>
      <c r="D15" s="119" t="s">
        <v>151</v>
      </c>
      <c r="E15" s="110" t="s">
        <v>7</v>
      </c>
    </row>
    <row r="17" spans="1:5">
      <c r="A17" s="111" t="s">
        <v>155</v>
      </c>
      <c r="B17" s="98">
        <f>B7</f>
        <v>0</v>
      </c>
      <c r="C17" s="98"/>
      <c r="D17" s="98">
        <f>'Profit and Loss'!F22</f>
        <v>29313.678599999999</v>
      </c>
      <c r="E17" s="98">
        <f>SUM(B17:D17)</f>
        <v>29313.678599999999</v>
      </c>
    </row>
    <row r="18" spans="1:5">
      <c r="A18" s="111" t="s">
        <v>153</v>
      </c>
      <c r="B18" s="113"/>
      <c r="C18" s="114"/>
      <c r="D18" s="114"/>
      <c r="E18" s="112">
        <f>SUM(B18:D18)</f>
        <v>0</v>
      </c>
    </row>
    <row r="19" spans="1:5">
      <c r="A19" s="111" t="s">
        <v>126</v>
      </c>
      <c r="B19" s="113"/>
      <c r="C19" s="114"/>
      <c r="D19" s="114"/>
      <c r="E19" s="112">
        <f>SUM(B19:D19)</f>
        <v>0</v>
      </c>
    </row>
    <row r="20" spans="1:5" ht="13.5" thickBot="1">
      <c r="A20" s="111" t="s">
        <v>154</v>
      </c>
      <c r="B20" s="113"/>
      <c r="C20" s="114"/>
      <c r="D20" s="134">
        <f>'Profit and Loss'!D22</f>
        <v>329420.20380000072</v>
      </c>
      <c r="E20" s="115"/>
    </row>
    <row r="21" spans="1:5" ht="13.5" thickBot="1">
      <c r="A21" s="116" t="s">
        <v>156</v>
      </c>
      <c r="B21" s="117">
        <f>SUM(B17:B20)</f>
        <v>0</v>
      </c>
      <c r="C21" s="117">
        <f>SUM(C17:C20)</f>
        <v>0</v>
      </c>
      <c r="D21" s="117">
        <f>SUM(D17:D20)</f>
        <v>358733.8824000007</v>
      </c>
      <c r="E21" s="117">
        <f>SUM(B21:D21)</f>
        <v>358733.8824000007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B2:F33"/>
  <sheetViews>
    <sheetView showGridLines="0" topLeftCell="A7" workbookViewId="0">
      <selection activeCell="B2" sqref="B2:F30"/>
    </sheetView>
  </sheetViews>
  <sheetFormatPr defaultRowHeight="12"/>
  <cols>
    <col min="1" max="1" width="6" style="6" customWidth="1"/>
    <col min="2" max="2" width="44.28515625" style="86" customWidth="1"/>
    <col min="3" max="3" width="5.42578125" style="86" customWidth="1"/>
    <col min="4" max="4" width="20.42578125" style="86" customWidth="1"/>
    <col min="5" max="5" width="2.85546875" style="86" customWidth="1"/>
    <col min="6" max="6" width="14.85546875" style="86" customWidth="1"/>
    <col min="7" max="9" width="9.140625" style="6"/>
    <col min="10" max="10" width="9.85546875" style="6" bestFit="1" customWidth="1"/>
    <col min="11" max="16384" width="9.140625" style="6"/>
  </cols>
  <sheetData>
    <row r="2" spans="2:6" ht="12.75" thickBot="1">
      <c r="B2" s="200"/>
      <c r="C2" s="200"/>
      <c r="D2" s="201" t="s">
        <v>326</v>
      </c>
      <c r="E2" s="201"/>
      <c r="F2" s="201" t="s">
        <v>59</v>
      </c>
    </row>
    <row r="3" spans="2:6">
      <c r="B3" s="202" t="s">
        <v>99</v>
      </c>
      <c r="C3" s="203"/>
      <c r="D3" s="204"/>
    </row>
    <row r="4" spans="2:6">
      <c r="B4" s="205" t="s">
        <v>56</v>
      </c>
      <c r="C4" s="202"/>
      <c r="D4" s="206">
        <f>'Profit and Loss'!D22</f>
        <v>329420.20380000072</v>
      </c>
      <c r="F4" s="101">
        <v>29313.678599999999</v>
      </c>
    </row>
    <row r="5" spans="2:6">
      <c r="B5" s="205" t="s">
        <v>100</v>
      </c>
      <c r="C5" s="202"/>
      <c r="D5" s="206" t="s">
        <v>101</v>
      </c>
      <c r="F5" s="86" t="s">
        <v>101</v>
      </c>
    </row>
    <row r="6" spans="2:6">
      <c r="B6" s="207" t="s">
        <v>85</v>
      </c>
      <c r="C6" s="203"/>
      <c r="D6" s="208">
        <f>-'Profit and Loss'!D21</f>
        <v>36602</v>
      </c>
      <c r="F6" s="86">
        <v>3257.0754000000002</v>
      </c>
    </row>
    <row r="7" spans="2:6">
      <c r="B7" s="207" t="s">
        <v>158</v>
      </c>
      <c r="C7" s="203"/>
      <c r="D7" s="208"/>
    </row>
    <row r="8" spans="2:6">
      <c r="B8" s="207" t="s">
        <v>80</v>
      </c>
      <c r="C8" s="203"/>
      <c r="D8" s="208"/>
    </row>
    <row r="9" spans="2:6">
      <c r="B9" s="207" t="s">
        <v>157</v>
      </c>
      <c r="C9" s="203"/>
      <c r="D9" s="208"/>
    </row>
    <row r="10" spans="2:6">
      <c r="B10" s="209" t="s">
        <v>102</v>
      </c>
      <c r="C10" s="203"/>
      <c r="D10" s="208"/>
      <c r="F10" s="86">
        <v>0</v>
      </c>
    </row>
    <row r="11" spans="2:6">
      <c r="B11" s="210" t="s">
        <v>103</v>
      </c>
      <c r="C11" s="203"/>
      <c r="D11" s="211">
        <f>'Balance Sheet'!F7-'Balance Sheet'!D7+'Balance Sheet'!F8+'Balance Sheet'!F9</f>
        <v>-10340574.675400002</v>
      </c>
      <c r="F11" s="86">
        <v>-3082756.9246</v>
      </c>
    </row>
    <row r="12" spans="2:6">
      <c r="B12" s="210" t="s">
        <v>104</v>
      </c>
      <c r="C12" s="209"/>
      <c r="D12" s="208">
        <f>'Balance Sheet'!D21-'Balance Sheet'!F21</f>
        <v>691782.80139999988</v>
      </c>
      <c r="F12" s="86">
        <v>3322209.4879999999</v>
      </c>
    </row>
    <row r="13" spans="2:6">
      <c r="B13" s="210" t="s">
        <v>105</v>
      </c>
      <c r="C13" s="203"/>
      <c r="D13" s="208">
        <f>'Balance Sheet'!D22-'Balance Sheet'!F22+'Balance Sheet'!D23-'Balance Sheet'!F23+'Balance Sheet'!D24-'Balance Sheet'!F24-1998864-538</f>
        <v>10408686.4165</v>
      </c>
      <c r="F13" s="86">
        <v>0</v>
      </c>
    </row>
    <row r="14" spans="2:6">
      <c r="B14" s="202" t="s">
        <v>106</v>
      </c>
      <c r="C14" s="203"/>
      <c r="D14" s="212" t="s">
        <v>245</v>
      </c>
      <c r="F14" s="86" t="s">
        <v>330</v>
      </c>
    </row>
    <row r="15" spans="2:6">
      <c r="B15" s="205" t="s">
        <v>159</v>
      </c>
      <c r="C15" s="203"/>
      <c r="D15" s="212"/>
    </row>
    <row r="16" spans="2:6" ht="12.75" thickBot="1">
      <c r="B16" s="205" t="s">
        <v>107</v>
      </c>
      <c r="C16" s="203"/>
      <c r="D16" s="208">
        <v>0</v>
      </c>
      <c r="F16" s="86">
        <v>-10000</v>
      </c>
    </row>
    <row r="17" spans="2:6" ht="12.75" thickBot="1">
      <c r="B17" s="202" t="s">
        <v>108</v>
      </c>
      <c r="C17" s="203"/>
      <c r="D17" s="213">
        <f>SUM(D3:D16)</f>
        <v>1125916.7462999988</v>
      </c>
      <c r="E17" s="213"/>
      <c r="F17" s="213">
        <v>262023.31740000006</v>
      </c>
    </row>
    <row r="18" spans="2:6">
      <c r="B18" s="203"/>
      <c r="C18" s="202"/>
      <c r="D18" s="214"/>
      <c r="E18" s="214"/>
      <c r="F18" s="214"/>
    </row>
    <row r="19" spans="2:6">
      <c r="B19" s="202" t="s">
        <v>109</v>
      </c>
      <c r="C19" s="203"/>
      <c r="D19" s="206"/>
      <c r="E19" s="206"/>
      <c r="F19" s="206"/>
    </row>
    <row r="20" spans="2:6" ht="12.75" thickBot="1">
      <c r="B20" s="203" t="s">
        <v>515</v>
      </c>
      <c r="C20" s="203"/>
      <c r="D20" s="206">
        <f>-'Balance Sheet'!D14</f>
        <v>-1962800</v>
      </c>
      <c r="E20" s="206"/>
      <c r="F20" s="206"/>
    </row>
    <row r="21" spans="2:6" ht="12.75" thickBot="1">
      <c r="B21" s="202" t="s">
        <v>111</v>
      </c>
      <c r="C21" s="203"/>
      <c r="D21" s="213">
        <f>SUM(D20)</f>
        <v>-1962800</v>
      </c>
      <c r="E21" s="213"/>
      <c r="F21" s="213">
        <v>0</v>
      </c>
    </row>
    <row r="22" spans="2:6">
      <c r="B22" s="203"/>
      <c r="C22" s="203"/>
      <c r="D22" s="214"/>
      <c r="E22" s="214"/>
      <c r="F22" s="214"/>
    </row>
    <row r="23" spans="2:6">
      <c r="B23" s="202" t="s">
        <v>112</v>
      </c>
      <c r="C23" s="203"/>
      <c r="D23" s="206" t="s">
        <v>110</v>
      </c>
      <c r="E23" s="206"/>
      <c r="F23" s="206" t="s">
        <v>110</v>
      </c>
    </row>
    <row r="24" spans="2:6">
      <c r="B24" s="203" t="s">
        <v>125</v>
      </c>
      <c r="C24" s="203"/>
      <c r="D24" s="206">
        <v>0</v>
      </c>
      <c r="E24" s="206"/>
      <c r="F24" s="206">
        <v>100000</v>
      </c>
    </row>
    <row r="25" spans="2:6" ht="12.75" thickBot="1">
      <c r="B25" s="203" t="s">
        <v>244</v>
      </c>
      <c r="C25" s="203"/>
      <c r="D25" s="206">
        <v>0</v>
      </c>
      <c r="E25" s="206"/>
      <c r="F25" s="208">
        <v>61250</v>
      </c>
    </row>
    <row r="26" spans="2:6" ht="12.75" thickBot="1">
      <c r="B26" s="202" t="s">
        <v>113</v>
      </c>
      <c r="C26" s="203"/>
      <c r="D26" s="213">
        <f>SUM(D24:D25)</f>
        <v>0</v>
      </c>
      <c r="E26" s="213"/>
      <c r="F26" s="213">
        <v>161250</v>
      </c>
    </row>
    <row r="27" spans="2:6">
      <c r="B27" s="203"/>
      <c r="C27" s="203"/>
      <c r="D27" s="208" t="s">
        <v>35</v>
      </c>
      <c r="E27" s="208"/>
      <c r="F27" s="208" t="s">
        <v>35</v>
      </c>
    </row>
    <row r="28" spans="2:6" ht="12.75" thickBot="1">
      <c r="B28" s="215" t="s">
        <v>114</v>
      </c>
      <c r="C28" s="216"/>
      <c r="D28" s="217">
        <f>+D17+D26</f>
        <v>1125916.7462999988</v>
      </c>
      <c r="E28" s="217"/>
      <c r="F28" s="217">
        <v>423273.31740000006</v>
      </c>
    </row>
    <row r="29" spans="2:6">
      <c r="B29" s="202" t="s">
        <v>115</v>
      </c>
      <c r="C29" s="203">
        <v>4</v>
      </c>
      <c r="D29" s="218">
        <f>F32</f>
        <v>423273.14199999999</v>
      </c>
      <c r="E29" s="218"/>
      <c r="F29" s="218">
        <v>0</v>
      </c>
    </row>
    <row r="30" spans="2:6" ht="12.75" thickBot="1">
      <c r="B30" s="215" t="s">
        <v>116</v>
      </c>
      <c r="C30" s="215">
        <v>4</v>
      </c>
      <c r="D30" s="219">
        <f>D29+D28</f>
        <v>1549189.8882999988</v>
      </c>
      <c r="E30" s="219"/>
      <c r="F30" s="219">
        <v>423273.31740000006</v>
      </c>
    </row>
    <row r="32" spans="2:6">
      <c r="D32" s="86">
        <f>+'Balance Sheet'!D6</f>
        <v>1549190.2019999987</v>
      </c>
      <c r="F32" s="86">
        <v>423273.14199999999</v>
      </c>
    </row>
    <row r="33" spans="4:4">
      <c r="D33" s="86">
        <f>D30-D32</f>
        <v>-0.3136999998241663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Index</vt:lpstr>
      <vt:lpstr>2013</vt:lpstr>
      <vt:lpstr>2012</vt:lpstr>
      <vt:lpstr>Notes to Balance Sheet </vt:lpstr>
      <vt:lpstr>Balance Sheet</vt:lpstr>
      <vt:lpstr>Profit and Loss</vt:lpstr>
      <vt:lpstr>Notes to Profit and Loss</vt:lpstr>
      <vt:lpstr>Change in equity</vt:lpstr>
      <vt:lpstr>Cash Flow</vt:lpstr>
      <vt:lpstr>CIT</vt:lpstr>
      <vt:lpstr>VAT Balance</vt:lpstr>
      <vt:lpstr>Ledger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Ilda Duhanxhiu</dc:creator>
  <cp:lastModifiedBy>agjetani</cp:lastModifiedBy>
  <cp:lastPrinted>2013-03-28T18:42:36Z</cp:lastPrinted>
  <dcterms:created xsi:type="dcterms:W3CDTF">2012-02-28T12:55:00Z</dcterms:created>
  <dcterms:modified xsi:type="dcterms:W3CDTF">2014-07-18T11:36:52Z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wPageNumber">
    <vt:lpwstr>False</vt:lpwstr>
  </property>
</Properties>
</file>