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0940" windowHeight="10110" activeTab="7"/>
  </bookViews>
  <sheets>
    <sheet name="P&amp;L" sheetId="16" r:id="rId1"/>
    <sheet name="BSH" sheetId="17" r:id="rId2"/>
    <sheet name="CF" sheetId="18" r:id="rId3"/>
    <sheet name="KP" sheetId="19" r:id="rId4"/>
    <sheet name="AQ" sheetId="20" r:id="rId5"/>
    <sheet name="kerkesa" sheetId="23" state="hidden" r:id="rId6"/>
    <sheet name="List Bank" sheetId="25" r:id="rId7"/>
    <sheet name="Inv Auto" sheetId="27" r:id="rId8"/>
  </sheets>
  <externalReferences>
    <externalReference r:id="rId9"/>
  </externalReferences>
  <definedNames>
    <definedName name="_xlnm._FilterDatabase" localSheetId="6" hidden="1">'List Bank'!$B$8:$H$19</definedName>
    <definedName name="_xlnm.Print_Area" localSheetId="1">BSH!$A$1:$E$136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4" i="23"/>
  <c r="D67" l="1"/>
  <c r="D79" s="1"/>
  <c r="D2"/>
  <c r="D172"/>
  <c r="D173" s="1"/>
  <c r="D215" l="1"/>
  <c r="D214"/>
  <c r="D216"/>
  <c r="D217"/>
  <c r="F81"/>
  <c r="D218" l="1"/>
  <c r="F218"/>
  <c r="F79"/>
  <c r="F173"/>
  <c r="D231"/>
  <c r="D233"/>
  <c r="D226"/>
  <c r="D224"/>
  <c r="C263"/>
  <c r="D227" l="1"/>
  <c r="D234"/>
  <c r="D208"/>
  <c r="C206" l="1"/>
  <c r="C205"/>
  <c r="C199"/>
  <c r="C204"/>
  <c r="C208" l="1"/>
  <c r="D135" l="1"/>
  <c r="D133"/>
  <c r="D132"/>
  <c r="D131"/>
  <c r="D114"/>
  <c r="D113"/>
  <c r="D81"/>
  <c r="D125"/>
  <c r="D94"/>
  <c r="D98" s="1"/>
  <c r="F98"/>
  <c r="D111" l="1"/>
  <c r="D116" s="1"/>
  <c r="D138"/>
  <c r="D10"/>
  <c r="D82"/>
  <c r="D21"/>
  <c r="D3" s="1"/>
  <c r="D13" l="1"/>
  <c r="C248" l="1"/>
  <c r="D143" l="1"/>
  <c r="D145" s="1"/>
  <c r="C247" l="1"/>
  <c r="C249" s="1"/>
  <c r="C250" s="1"/>
  <c r="C252" s="1"/>
  <c r="D34" l="1"/>
  <c r="D48" s="1"/>
  <c r="D49" s="1"/>
  <c r="D4" l="1"/>
  <c r="D5" s="1"/>
</calcChain>
</file>

<file path=xl/sharedStrings.xml><?xml version="1.0" encoding="utf-8"?>
<sst xmlns="http://schemas.openxmlformats.org/spreadsheetml/2006/main" count="682" uniqueCount="473">
  <si>
    <t>Numri I llogarise</t>
  </si>
  <si>
    <t>Banka</t>
  </si>
  <si>
    <t>-</t>
  </si>
  <si>
    <t>Totali</t>
  </si>
  <si>
    <t>Rezerva ligjore</t>
  </si>
  <si>
    <t>Rezerva statutore</t>
  </si>
  <si>
    <t>Inventari</t>
  </si>
  <si>
    <t>Huate dhe parapagimet</t>
  </si>
  <si>
    <t>Te pagueshme ndaj furnitoreve</t>
  </si>
  <si>
    <t>Furnitorë për mallra, produkte e shërbime Debitore</t>
  </si>
  <si>
    <t>Kerkesa te tjera te arketueshme</t>
  </si>
  <si>
    <t>Furnitorë për aktivet afatgjatë Debitore</t>
  </si>
  <si>
    <t>Parapagimet dhe Shpenzimet e shtyra</t>
  </si>
  <si>
    <t xml:space="preserve">Klientë për mallra, produkte e shërbime                               </t>
  </si>
  <si>
    <t>Kerkesa te arketueshme</t>
  </si>
  <si>
    <t>Premtim pagesa të arkëtueeshme</t>
  </si>
  <si>
    <t>Klientë për aktivet afatgjata</t>
  </si>
  <si>
    <t>Të drejta Për t’u arkëtuar nga proceset gjyqësore</t>
  </si>
  <si>
    <t xml:space="preserve"> Paga dhe shpërblime</t>
  </si>
  <si>
    <t>Te pagueshme ndaj Punonjesve</t>
  </si>
  <si>
    <t>Paradhënie për punonjësit</t>
  </si>
  <si>
    <t>Sigurime shoqërore dhe shëndetsore</t>
  </si>
  <si>
    <t>Detyrime Tatimore</t>
  </si>
  <si>
    <t>Akciza -Teprica Debitore</t>
  </si>
  <si>
    <t>Tatim mbi të ardhurat personale Teprica Debitore</t>
  </si>
  <si>
    <t>Tatim mbi të ardhurat personale Teprica Kreditore</t>
  </si>
  <si>
    <t>Tatime të tjera për punonjësit Teprica Debitore</t>
  </si>
  <si>
    <t>Tatim mbi fitimin Teprica Debitore</t>
  </si>
  <si>
    <t>TVSH Teprica Debitore</t>
  </si>
  <si>
    <t xml:space="preserve"> Shteti- TVSh për tu paguar</t>
  </si>
  <si>
    <t>Shteti- TVSH për tu marrë</t>
  </si>
  <si>
    <t>Shteti – TVSH për tu rregulluar</t>
  </si>
  <si>
    <t>Të tjera tatime pët’u paguar dhe për t’u kthyer Teprica Debitore</t>
  </si>
  <si>
    <t>Tatime te shtyra Teprica Debitore</t>
  </si>
  <si>
    <t xml:space="preserve">Të drejta dhe detyrime ndaj pjesëtarëve të tjerë të grupit </t>
  </si>
  <si>
    <t xml:space="preserve">Të drejta dhe detyrime ndaj ortakëve dhe aksionerëve </t>
  </si>
  <si>
    <t>Të drejta ndaj pronarëve për kapitalin e nënshkruar</t>
  </si>
  <si>
    <t>Qera financiare Debitore</t>
  </si>
  <si>
    <t>Investime te tjera financiare</t>
  </si>
  <si>
    <t>Të drejta për t’u arkëtuar nga shitjet e letrave me vlerë</t>
  </si>
  <si>
    <t>Grantet dhe te ardhura te shtyra</t>
  </si>
  <si>
    <t>Debitorë të tjerë, kreditorë të tjerë</t>
  </si>
  <si>
    <t>Huadhënie afatshkurtër</t>
  </si>
  <si>
    <t xml:space="preserve">Shpenzime të llogaritura </t>
  </si>
  <si>
    <t xml:space="preserve"> Interesa aktive të llogaritura </t>
  </si>
  <si>
    <t>Shpenzime të periudhave të ardhme</t>
  </si>
  <si>
    <t xml:space="preserve">Të ardhura të llogaritura </t>
  </si>
  <si>
    <t>Parapagimet e arketuara</t>
  </si>
  <si>
    <t>Blerje/Shpenzime të materialeve.</t>
  </si>
  <si>
    <t>Mallra, lende te para e sherbime</t>
  </si>
  <si>
    <t xml:space="preserve">Blerje/Shpenzime të materialeve të tjera     </t>
  </si>
  <si>
    <t>Blerje/Shpenzime mallrash, shërbimesh</t>
  </si>
  <si>
    <t>Blerje /Shpenzime të tjera</t>
  </si>
  <si>
    <t>Ndryshimet ne Inventarin e prodhim proces</t>
  </si>
  <si>
    <t>Shpenzime te tjera nga veprimtarite e shfrytezimit</t>
  </si>
  <si>
    <t>Trajtime të përgjithshme</t>
  </si>
  <si>
    <t>Qira</t>
  </si>
  <si>
    <t>Mirëmbajtje dhe riparime</t>
  </si>
  <si>
    <t>Sigurime</t>
  </si>
  <si>
    <t>Personel jashtë njesisë</t>
  </si>
  <si>
    <t>Pagesa te ndermjetsve dhe honorare</t>
  </si>
  <si>
    <t>Shpenzime për konçesione, patenta, liçensa dhe të ngjashme</t>
  </si>
  <si>
    <t>Publicitet, reklama</t>
  </si>
  <si>
    <t>Transferime, udhëtime, dieta</t>
  </si>
  <si>
    <t>Shpenzime postare dhe telekomunikimi</t>
  </si>
  <si>
    <t>Shpenzime transpoti</t>
  </si>
  <si>
    <t>Shpenzime për shërbimet bankare</t>
  </si>
  <si>
    <t>Taksa dhe tarifa vendore</t>
  </si>
  <si>
    <t>Shpenzime te Personelit</t>
  </si>
  <si>
    <t xml:space="preserve">Pagat dhe shpërblimet e personelit              </t>
  </si>
  <si>
    <t>Sigurimet shoqërore dhe shëndetsore</t>
  </si>
  <si>
    <t>Kontribute dhe kuota të tjera për personelin</t>
  </si>
  <si>
    <t>Shpenzime të tjera për personelin</t>
  </si>
  <si>
    <t>Shpenzime të tjera</t>
  </si>
  <si>
    <t>Aktive jasht perdorimi</t>
  </si>
  <si>
    <t xml:space="preserve"> Shpenzime për pritje dhe përfaqësime</t>
  </si>
  <si>
    <t>Gjoba dhe dëmshpërblime</t>
  </si>
  <si>
    <t xml:space="preserve">Te ardhurat e shpenzimet financiare </t>
  </si>
  <si>
    <t>Te ardhurat e shpenzimet financiare nga njesite e kontrolluara</t>
  </si>
  <si>
    <t>Shpenzime për interesa</t>
  </si>
  <si>
    <t>Shpenzime financiare të tjera</t>
  </si>
  <si>
    <t xml:space="preserve">Humbje nga këmbimet dhe perkthimet valutore </t>
  </si>
  <si>
    <t>Renia ne vlere (zhvleresimi) dhe amortizimi</t>
  </si>
  <si>
    <t>Shpenzimet e tatimit te fitimit</t>
  </si>
  <si>
    <t>Shitjet neto</t>
  </si>
  <si>
    <t>Te ardhura te tjera nga veprimtarite e shfrytezimit</t>
  </si>
  <si>
    <t>Të ardhura financiare</t>
  </si>
  <si>
    <t>Te ardhurat e shpenzimet financiare nga pjesemarrjet</t>
  </si>
  <si>
    <t>Të ardhura nga interesat</t>
  </si>
  <si>
    <t>Mjete transporti</t>
  </si>
  <si>
    <t>AMC</t>
  </si>
  <si>
    <t>Concept &amp; Design</t>
  </si>
  <si>
    <t>METRO Sha</t>
  </si>
  <si>
    <t>Media 66 sha</t>
  </si>
  <si>
    <t>Empire Shpk</t>
  </si>
  <si>
    <t>Forca Media</t>
  </si>
  <si>
    <t>Media Mapo</t>
  </si>
  <si>
    <t>Ergys Demneri</t>
  </si>
  <si>
    <t>Digi Print AL Shpk</t>
  </si>
  <si>
    <t>Top Channel</t>
  </si>
  <si>
    <t>Marketing &amp; Distribution</t>
  </si>
  <si>
    <t>Digit Alb sha</t>
  </si>
  <si>
    <t>OKSIGJEN Media shpk</t>
  </si>
  <si>
    <t>Mediapart Shpk</t>
  </si>
  <si>
    <t>R.T.SH.</t>
  </si>
  <si>
    <t>Media Vizion Sha</t>
  </si>
  <si>
    <t>OGILVY Shpk (ALBANIA)</t>
  </si>
  <si>
    <t>Edisud Radio-TV (news 24)</t>
  </si>
  <si>
    <t>Panorama Group Sha</t>
  </si>
  <si>
    <t>ABC News sh.a</t>
  </si>
  <si>
    <t>Tring TV</t>
  </si>
  <si>
    <t>New Politics shpk</t>
  </si>
  <si>
    <t>Topalbania Radio</t>
  </si>
  <si>
    <t>Gent Grafik Shpk</t>
  </si>
  <si>
    <t>Foss s.a.</t>
  </si>
  <si>
    <t>Direct Club sa</t>
  </si>
  <si>
    <t>Albartex Shpk</t>
  </si>
  <si>
    <t>411110</t>
  </si>
  <si>
    <t>ALBARTEX Shpk</t>
  </si>
  <si>
    <t>411113</t>
  </si>
  <si>
    <t>Force Media System Shpk</t>
  </si>
  <si>
    <t>411116</t>
  </si>
  <si>
    <t>Metro sha</t>
  </si>
  <si>
    <t>4111162</t>
  </si>
  <si>
    <t>Univers Reklama</t>
  </si>
  <si>
    <t>4111200</t>
  </si>
  <si>
    <t>411121</t>
  </si>
  <si>
    <t>Shijak TV Media+</t>
  </si>
  <si>
    <t>Shekulli Media Group</t>
  </si>
  <si>
    <t>411138</t>
  </si>
  <si>
    <t>Sot News</t>
  </si>
  <si>
    <t>411140</t>
  </si>
  <si>
    <t>Ferrano Group</t>
  </si>
  <si>
    <t>411141</t>
  </si>
  <si>
    <t>Media 7 Korrieri</t>
  </si>
  <si>
    <t>411151</t>
  </si>
  <si>
    <t>TESHP Albania Daily News</t>
  </si>
  <si>
    <t>411154</t>
  </si>
  <si>
    <t>Shqip shpk</t>
  </si>
  <si>
    <t>4111555</t>
  </si>
  <si>
    <t>Tring TV Sha</t>
  </si>
  <si>
    <t>4111611</t>
  </si>
  <si>
    <t>Edisud Radio-Tv</t>
  </si>
  <si>
    <t>4111614</t>
  </si>
  <si>
    <t>4111618</t>
  </si>
  <si>
    <t>4111620</t>
  </si>
  <si>
    <t>EYES PUBLICITY</t>
  </si>
  <si>
    <t>Media Vizion sha</t>
  </si>
  <si>
    <t>4111627</t>
  </si>
  <si>
    <t>Media 5 / Revista KLAN</t>
  </si>
  <si>
    <t>4111630</t>
  </si>
  <si>
    <t>Univers Promotions</t>
  </si>
  <si>
    <t>411171</t>
  </si>
  <si>
    <t>411172</t>
  </si>
  <si>
    <t>Tirana Bank</t>
  </si>
  <si>
    <t>411173</t>
  </si>
  <si>
    <t>A.M.C.</t>
  </si>
  <si>
    <t>411174</t>
  </si>
  <si>
    <t>HBAA Shoqata Biznesit Grek ne</t>
  </si>
  <si>
    <t>411177</t>
  </si>
  <si>
    <t>411178</t>
  </si>
  <si>
    <t>Top Channel sh.a</t>
  </si>
  <si>
    <t>411179</t>
  </si>
  <si>
    <t>411210</t>
  </si>
  <si>
    <t>4112201</t>
  </si>
  <si>
    <t>OM Reklama Agencija doo</t>
  </si>
  <si>
    <t>4112204</t>
  </si>
  <si>
    <t>Imelda Ogilvy Skopje</t>
  </si>
  <si>
    <t>411238</t>
  </si>
  <si>
    <t>DIMKA SA (RESOUL)</t>
  </si>
  <si>
    <t>444</t>
  </si>
  <si>
    <t>Tatim mbi fitimin</t>
  </si>
  <si>
    <t>Të ardhura të tjera financiare</t>
  </si>
  <si>
    <t>Llogaria të Ardhura &amp; Shpenzime</t>
  </si>
  <si>
    <t xml:space="preserve">                                 (shumat në Lekë)</t>
  </si>
  <si>
    <t>Shenime</t>
  </si>
  <si>
    <t xml:space="preserve">      Viti 2010</t>
  </si>
  <si>
    <t xml:space="preserve">      Viti 2008</t>
  </si>
  <si>
    <t>Fitimi (humbja) nga veprimtarite e shfrytezimit</t>
  </si>
  <si>
    <t xml:space="preserve">Totali i te ardhurave e shpenzimeve financiare </t>
  </si>
  <si>
    <t>Fitimi (humbja) para tatimit</t>
  </si>
  <si>
    <t>Fitimi (humbja) neto e vitit financiar</t>
  </si>
  <si>
    <t xml:space="preserve"> Bilanci Kontabël</t>
  </si>
  <si>
    <t>(shumat në Leke)</t>
  </si>
  <si>
    <t>AKTIVET</t>
  </si>
  <si>
    <t>31 Dhjetor 2010</t>
  </si>
  <si>
    <t>Derivativet</t>
  </si>
  <si>
    <t xml:space="preserve"> Gjendje e Cash - Flow</t>
  </si>
  <si>
    <t>(shumat në Lekë)</t>
  </si>
  <si>
    <t>Fluksi i parave nga veprimtarite e shfrytezimit</t>
  </si>
  <si>
    <t>Fitim / Humbja para tatimit</t>
  </si>
  <si>
    <t>Rregullime per:</t>
  </si>
  <si>
    <t>Amortizimi dhe zhvleresimi</t>
  </si>
  <si>
    <t>Te ardhura nga Investimet</t>
  </si>
  <si>
    <t>Shpenzime per interesa</t>
  </si>
  <si>
    <t>(Rritja)/ Ulja e inventareve</t>
  </si>
  <si>
    <t>(Rritja) / Ulja e te kerkesave te arketueshme</t>
  </si>
  <si>
    <t>(Rritja) / Ulja e te kthyeshmeve te tjera</t>
  </si>
  <si>
    <t>Rritja/(Ulja) e detyrimeve per tu paguar</t>
  </si>
  <si>
    <t>Rritja / (Ulja)  te pagueshmeve te tjera</t>
  </si>
  <si>
    <t>Parate e perftuara nga aktivitetet</t>
  </si>
  <si>
    <t>Interesi i Paguar</t>
  </si>
  <si>
    <t>Tatim fitimi i paguar</t>
  </si>
  <si>
    <t>Paraja neto nga aktivitetet e shfrytezimit</t>
  </si>
  <si>
    <t>Fluksi i parave nga veprimtarite investuese</t>
  </si>
  <si>
    <t>Blerje e shoqerise se kontrolluar minus parate e arketuara</t>
  </si>
  <si>
    <t>Blerje prona dhe aktive</t>
  </si>
  <si>
    <t>Dividende te arketuar</t>
  </si>
  <si>
    <t>Paraja neto nga aktivitetet investuese</t>
  </si>
  <si>
    <t>Fluksi i parave nga veprimtarite financiare</t>
  </si>
  <si>
    <t>Pagesat e detyrimeve te qirase financiare</t>
  </si>
  <si>
    <t>Te ardhura nga huamarrje afat-gjata</t>
  </si>
  <si>
    <t>Dividendet e paguar</t>
  </si>
  <si>
    <t>Paraja neto nga aktivitetet financiare</t>
  </si>
  <si>
    <t xml:space="preserve">Rritja/renia neto e mjeteve monetare </t>
  </si>
  <si>
    <t>Mjete monetare ne fillim te periudhes ushtrimore</t>
  </si>
  <si>
    <t>Mjete monetare ne fund te periudhes ushtrimore</t>
  </si>
  <si>
    <t>Gjendja e Kapitaleve të veta të Shoqërisë</t>
  </si>
  <si>
    <t>Kapitali Nenshkruar</t>
  </si>
  <si>
    <t>Prime te kapitalit</t>
  </si>
  <si>
    <t>Aksione te thesarit</t>
  </si>
  <si>
    <t>Rezerva Ligjore &amp; te tjera</t>
  </si>
  <si>
    <t>Fitimi i pasherndare</t>
  </si>
  <si>
    <t>Gjendja me 31 Dhjetor 2006</t>
  </si>
  <si>
    <t>Efekti ndryshimeve në politikat kontabël</t>
  </si>
  <si>
    <t>Gjendja e rregulluar</t>
  </si>
  <si>
    <t>Fitimi neto për periudhën ushtrimore</t>
  </si>
  <si>
    <t>Dividendët e paguar</t>
  </si>
  <si>
    <t>Rritje e rezervës së Kapitalit</t>
  </si>
  <si>
    <t>Emetimi aksioneve</t>
  </si>
  <si>
    <t>Gjendja me 31 Dhjetor 2007</t>
  </si>
  <si>
    <t>Gjendja me 31 Dhjetor 2008</t>
  </si>
  <si>
    <t>Gjendja me 31 Dhjetor 2009</t>
  </si>
  <si>
    <t>Gjendja me 31 Dhjetor 2010</t>
  </si>
  <si>
    <t>Mjete Transporti</t>
  </si>
  <si>
    <t>Mobilje Orendi</t>
  </si>
  <si>
    <t>Pakesime</t>
  </si>
  <si>
    <t>31 Dhjetor 2011</t>
  </si>
  <si>
    <t>a</t>
  </si>
  <si>
    <t>b</t>
  </si>
  <si>
    <t>Kliente te tjere</t>
  </si>
  <si>
    <t xml:space="preserve">-   </t>
  </si>
  <si>
    <t>Furnitore te tjere</t>
  </si>
  <si>
    <t xml:space="preserve">      Viti 2011</t>
  </si>
  <si>
    <t>Pajisje Pune</t>
  </si>
  <si>
    <t xml:space="preserve">Mobilje Orendi              </t>
  </si>
  <si>
    <t>Pajije Informatike</t>
  </si>
  <si>
    <t>Shpenzime  financiare</t>
  </si>
  <si>
    <t>Fitim nga këmbimet valutore</t>
  </si>
  <si>
    <t>Gjendja me 31 Dhjetor 2011</t>
  </si>
  <si>
    <t>Tatimi ne Burim</t>
  </si>
  <si>
    <t>Nga Bilanci</t>
  </si>
  <si>
    <t xml:space="preserve"> Parapagime të dhëna</t>
  </si>
  <si>
    <t>Digitalb sha</t>
  </si>
  <si>
    <t>c</t>
  </si>
  <si>
    <t>Tatim Fitimi per tu paguar</t>
  </si>
  <si>
    <t>Tatim ne burim per tu paguar</t>
  </si>
  <si>
    <t>Furnitoret</t>
  </si>
  <si>
    <t>Dividente</t>
  </si>
  <si>
    <t>ABC News</t>
  </si>
  <si>
    <t>Nr</t>
  </si>
  <si>
    <t>Fitimi Neto</t>
  </si>
  <si>
    <t>Shpenzime te pazbritshme</t>
  </si>
  <si>
    <t>Baza llogaritjes se tatimit</t>
  </si>
  <si>
    <t>Shpenzimet e tatimit te fitimit 10 %</t>
  </si>
  <si>
    <t>Fitimi neto e vitit financiar 2011</t>
  </si>
  <si>
    <t>Tatim Fitimi I llogaritur</t>
  </si>
  <si>
    <t>31 Dhjetor 2009</t>
  </si>
  <si>
    <t>Gjendja e Aktiveve te qendrueshme  të Shoqërisë</t>
  </si>
  <si>
    <t>Nr.</t>
  </si>
  <si>
    <t>Lloji automjetit</t>
  </si>
  <si>
    <t>Kapaciteti</t>
  </si>
  <si>
    <t>Targa</t>
  </si>
  <si>
    <t>Vlera</t>
  </si>
  <si>
    <t>4+1</t>
  </si>
  <si>
    <r>
      <t>Shuma</t>
    </r>
    <r>
      <rPr>
        <b/>
        <sz val="10"/>
        <color theme="1"/>
        <rFont val="Arial"/>
        <family val="2"/>
      </rPr>
      <t> </t>
    </r>
  </si>
  <si>
    <t>Shenime per Deklarimet Financiare</t>
  </si>
  <si>
    <t>(shumat ne Leke)</t>
  </si>
  <si>
    <t>Emertimi</t>
  </si>
  <si>
    <t>Sasia</t>
  </si>
  <si>
    <t>Gjendje</t>
  </si>
  <si>
    <t>Shtesa</t>
  </si>
  <si>
    <t>Toka</t>
  </si>
  <si>
    <t>Ndertime</t>
  </si>
  <si>
    <t>Makineri,paisje</t>
  </si>
  <si>
    <t xml:space="preserve">             TOTALI</t>
  </si>
  <si>
    <t>Makineri,paisje,vegla</t>
  </si>
  <si>
    <t>Pajisje informatike</t>
  </si>
  <si>
    <t>I</t>
  </si>
  <si>
    <t>II</t>
  </si>
  <si>
    <t>III</t>
  </si>
  <si>
    <t>Inventari I llogarive bankare</t>
  </si>
  <si>
    <t>Banka Raiffeisen</t>
  </si>
  <si>
    <t>101559965 ALL</t>
  </si>
  <si>
    <t>8000559965 EUR</t>
  </si>
  <si>
    <t>BKT</t>
  </si>
  <si>
    <t>401208133 ALL</t>
  </si>
  <si>
    <t>401208133 EUR</t>
  </si>
  <si>
    <t>Credit Card Visa</t>
  </si>
  <si>
    <t>Shuma ne valute</t>
  </si>
  <si>
    <t>Shuma ne leke</t>
  </si>
  <si>
    <t>411119</t>
  </si>
  <si>
    <t>Top ALbania RAdio</t>
  </si>
  <si>
    <t>4111615</t>
  </si>
  <si>
    <t>Jeta Marketing Communications</t>
  </si>
  <si>
    <t>4111628</t>
  </si>
  <si>
    <t>Vizul Shpk</t>
  </si>
  <si>
    <t>411182</t>
  </si>
  <si>
    <t>Bardhyl Tafa</t>
  </si>
  <si>
    <t>411184</t>
  </si>
  <si>
    <t>Media 6 sh.a( TV Klan)</t>
  </si>
  <si>
    <t>411233</t>
  </si>
  <si>
    <t>City limited</t>
  </si>
  <si>
    <t>411241</t>
  </si>
  <si>
    <t>Hygeia Hospital Tirana</t>
  </si>
  <si>
    <t>Banka Popullore</t>
  </si>
  <si>
    <t>KLIENTE</t>
  </si>
  <si>
    <t>Gjendja me 31 Dhjetor 2012</t>
  </si>
  <si>
    <t>0110-310377-100ALL</t>
  </si>
  <si>
    <t>0110-310377-101EUR</t>
  </si>
  <si>
    <t>011-310377-100ALL</t>
  </si>
  <si>
    <t>AL77213110440000000001018933 ALL</t>
  </si>
  <si>
    <t>AL23213110440000000001018935 EUR</t>
  </si>
  <si>
    <t xml:space="preserve">      Viti 2009</t>
  </si>
  <si>
    <t>31 Dhjetor 2008</t>
  </si>
  <si>
    <t>Viti 2010</t>
  </si>
  <si>
    <t>Gjendja me 31 Dhjetor 2013</t>
  </si>
  <si>
    <t>Arka</t>
  </si>
  <si>
    <t>Te drejta e detyrime ndaj ortakeve</t>
  </si>
  <si>
    <t>Ref.No</t>
  </si>
  <si>
    <t>Viti Ushtrimor</t>
  </si>
  <si>
    <t xml:space="preserve">  I</t>
  </si>
  <si>
    <t>AKTIVET  AFATSHKURTRA</t>
  </si>
  <si>
    <t>Aktivet  monetare</t>
  </si>
  <si>
    <t xml:space="preserve">Banka </t>
  </si>
  <si>
    <t>Derivative  dhe aktive te mbajtura per tregtim</t>
  </si>
  <si>
    <t>(i)</t>
  </si>
  <si>
    <t>- Derivativet</t>
  </si>
  <si>
    <t>(ii)</t>
  </si>
  <si>
    <t>- Aktivet e mbajtura per tregtim</t>
  </si>
  <si>
    <t>Totali  2</t>
  </si>
  <si>
    <t>Aktive te tjera financiare  afatshkurtra</t>
  </si>
  <si>
    <t>Kliente per mallra,produkte e sherbime</t>
  </si>
  <si>
    <t>Debitore Kreditore te tjere&amp; parapagesa</t>
  </si>
  <si>
    <t>423,467,409</t>
  </si>
  <si>
    <t>(iii)</t>
  </si>
  <si>
    <t>(iv)</t>
  </si>
  <si>
    <t>Tvsh</t>
  </si>
  <si>
    <t>(v)</t>
  </si>
  <si>
    <t>Totali 3</t>
  </si>
  <si>
    <t xml:space="preserve">Lendet  e para </t>
  </si>
  <si>
    <t>Inventar I  imet</t>
  </si>
  <si>
    <t>Prodhim ne proces</t>
  </si>
  <si>
    <t>Produkte te gatshme</t>
  </si>
  <si>
    <t>Mallra per rishitje</t>
  </si>
  <si>
    <t>351.394.395</t>
  </si>
  <si>
    <t>(vi)</t>
  </si>
  <si>
    <t>Parapagesat per furnizime</t>
  </si>
  <si>
    <t>40115</t>
  </si>
  <si>
    <t>Totali 4</t>
  </si>
  <si>
    <t>Aktivet biologjike afatshkurtra</t>
  </si>
  <si>
    <t>Aktivet afatshkurtra te mbajtura per shitje</t>
  </si>
  <si>
    <t>Parapagimet dhe shpenzimet e shtyra</t>
  </si>
  <si>
    <t>Shpenzime te periudhave te  ardhshme</t>
  </si>
  <si>
    <t>Totali I Aktiveve Afatshkurtra (I)</t>
  </si>
  <si>
    <t>AKTIVET  AFATGJATA</t>
  </si>
  <si>
    <t>Investimet  financiare afatgjata</t>
  </si>
  <si>
    <t>Pjesemarrje te tjera ne njesi te kontrolluara</t>
  </si>
  <si>
    <t>261.296.451</t>
  </si>
  <si>
    <t>Aksione dhe investime te tjera ne pjesmarrje</t>
  </si>
  <si>
    <t>Aksione dhe letra te tjera me vlere</t>
  </si>
  <si>
    <t>Llogari/Kerkesa te arketueshme afatgjata</t>
  </si>
  <si>
    <t>Totali 1</t>
  </si>
  <si>
    <t>Aktivet afatgjata  materiale</t>
  </si>
  <si>
    <t xml:space="preserve">Toka </t>
  </si>
  <si>
    <t>Ndertesa</t>
  </si>
  <si>
    <t>Makineri dhe pajisje,mj transp</t>
  </si>
  <si>
    <t>21330-2150,2813-28150</t>
  </si>
  <si>
    <t xml:space="preserve">Aktive te tjera  afatgjat. Mat. </t>
  </si>
  <si>
    <t>.216.218.281</t>
  </si>
  <si>
    <t>Ndertime  speciale</t>
  </si>
  <si>
    <t>Totali 2</t>
  </si>
  <si>
    <t>Aktivet biologjike afatgjata</t>
  </si>
  <si>
    <t>Aktivet afatgjata jomateriale</t>
  </si>
  <si>
    <t>Emri I mire</t>
  </si>
  <si>
    <t>Shpenzimet e zhvillimit</t>
  </si>
  <si>
    <t>203.280</t>
  </si>
  <si>
    <t>Aktivet te tjera afatgjata jomateriale</t>
  </si>
  <si>
    <t>205.280</t>
  </si>
  <si>
    <t xml:space="preserve">Kapital aksionar I papaguar </t>
  </si>
  <si>
    <t>Aktive te tjera afatgjata</t>
  </si>
  <si>
    <t>Totali I Aktiveve Afatgjata ( II)</t>
  </si>
  <si>
    <t>TOTALI  I AKTIVEVE ( I +II )</t>
  </si>
  <si>
    <t>Ref.
No.</t>
  </si>
  <si>
    <t>DETYRIMET DHE KAPITALI</t>
  </si>
  <si>
    <t>Diferencat</t>
  </si>
  <si>
    <t>DETYRIMET  AFATSHKURTRA</t>
  </si>
  <si>
    <t>Huamarrjet</t>
  </si>
  <si>
    <t>Overdraftet  Bankare</t>
  </si>
  <si>
    <t>Huamarrje afatshkurtra</t>
  </si>
  <si>
    <t>Huat dhe parapagimet</t>
  </si>
  <si>
    <t>Te pagueshme ndaj punonjesve</t>
  </si>
  <si>
    <t>Detyrime per  sigurimet shoqerore</t>
  </si>
  <si>
    <t>Detyrime tatimore per TAP-in</t>
  </si>
  <si>
    <t>Detyrime tatimore per Tatim Fitimin</t>
  </si>
  <si>
    <t>Detyrime tatimore per TVSH</t>
  </si>
  <si>
    <t>(vii)</t>
  </si>
  <si>
    <t>447</t>
  </si>
  <si>
    <t>(viii)</t>
  </si>
  <si>
    <t>(ix)</t>
  </si>
  <si>
    <t>Creditore te tjere</t>
  </si>
  <si>
    <t>(x)</t>
  </si>
  <si>
    <t xml:space="preserve"> Kliente creditore</t>
  </si>
  <si>
    <t>Provizione afatshkurtra</t>
  </si>
  <si>
    <t>DETYRIMET AFATGJATA</t>
  </si>
  <si>
    <t>Huat  afatgjata</t>
  </si>
  <si>
    <t>Hua,bono dhe detyrime nga qiraja finaciare</t>
  </si>
  <si>
    <t>4681</t>
  </si>
  <si>
    <t>Bonot e konvertueshme</t>
  </si>
  <si>
    <t>Huamarrje te tjera afatgjata</t>
  </si>
  <si>
    <t>Provizionet  afatgjata</t>
  </si>
  <si>
    <t>Totali I detyrimeve afatgjata ( II)</t>
  </si>
  <si>
    <t xml:space="preserve">Totali I detyrimeve </t>
  </si>
  <si>
    <t>KAPITALI</t>
  </si>
  <si>
    <t>Aksionet e pakices ( perdoret vetem ne PF te konsolidura)</t>
  </si>
  <si>
    <t>Kapitali qe I perket aksioneve te shoqerise meme( perdoret  vetem ne PF te Konsoliduara</t>
  </si>
  <si>
    <t>Kapitali  aksionar</t>
  </si>
  <si>
    <t>Kapital  I Paregjistruar</t>
  </si>
  <si>
    <t>Njesite ose aksionet e thesarit</t>
  </si>
  <si>
    <t>Rezerva per  investime</t>
  </si>
  <si>
    <t>Rezerve ligjore e paregjistruar</t>
  </si>
  <si>
    <t>Fitimet e pashperndara</t>
  </si>
  <si>
    <t>Fitim ( Humbja) e vitit financiar</t>
  </si>
  <si>
    <t>Totali I kapitalit ( III)</t>
  </si>
  <si>
    <t>TOTALI I DETYRIMEVE &amp; KAPITALIT ( I+II+III)</t>
  </si>
  <si>
    <t>701,704,705,707,7071,</t>
  </si>
  <si>
    <t>708,730,752,652,758,722</t>
  </si>
  <si>
    <t>601,602,605,6031,6035</t>
  </si>
  <si>
    <t>Kosto e punes</t>
  </si>
  <si>
    <t>641</t>
  </si>
  <si>
    <t>Shpenzimet per sigurimet  shoqerore e shendetsore</t>
  </si>
  <si>
    <t>644</t>
  </si>
  <si>
    <t>681</t>
  </si>
  <si>
    <t>613,615,618,624,625,626,627,648,654,657,658,606,608.638</t>
  </si>
  <si>
    <t>669,769</t>
  </si>
  <si>
    <t>Gjendja me 31 Dhjetor 2014</t>
  </si>
  <si>
    <t>Gjendja me 31 Dhjetor 2015</t>
  </si>
  <si>
    <t>Valbona Duro</t>
  </si>
  <si>
    <t>Konstantinos Panagiotopoulos</t>
  </si>
  <si>
    <t>Drejtor Finance</t>
  </si>
  <si>
    <t>Gjendja me 31 Dhjetor 2016</t>
  </si>
  <si>
    <t>MM neto nga aktiv I investimit</t>
  </si>
  <si>
    <t>CEO</t>
  </si>
  <si>
    <t>AUTOVETURE AUDI</t>
  </si>
  <si>
    <t>AA747 GT</t>
  </si>
  <si>
    <t xml:space="preserve">      Viti 2017</t>
  </si>
  <si>
    <t>31.12.2017</t>
  </si>
  <si>
    <t>Detyrime tatimore per Tatim ne burim</t>
  </si>
  <si>
    <t>Viti 2017</t>
  </si>
  <si>
    <t>Gjendja me 31 Dhjetor 2017</t>
  </si>
  <si>
    <t xml:space="preserve">Te drejta dhe detyrime </t>
  </si>
  <si>
    <t>Për periudhën ushtrimore të mbyllur me 31 Dhjetor 2018</t>
  </si>
  <si>
    <t>31.12.2018</t>
  </si>
  <si>
    <t>Kursi 31.12.2018</t>
  </si>
  <si>
    <t xml:space="preserve">      Viti 2018</t>
  </si>
  <si>
    <t xml:space="preserve"> Për periudhën ushtrimore të mbyllur me 31 Dhjetor 2018</t>
  </si>
  <si>
    <t>Viti 2018</t>
  </si>
  <si>
    <t>Aktivet Afatgjata Materiale  me vlere fillestare   2018</t>
  </si>
  <si>
    <t>Amortizimi A.A.Materiale   2018</t>
  </si>
  <si>
    <t>Vlera Kontabel Neto e A.A.Materiale  2018</t>
  </si>
  <si>
    <t>Gjendja me 31 Dhjetor 2018</t>
  </si>
  <si>
    <t>Per periudhen ushtrimore te mbyllur me 31 Dhjetor 2018</t>
  </si>
  <si>
    <t>Inventari automjeteve në pronësi të subjektit 2018</t>
  </si>
</sst>
</file>

<file path=xl/styles.xml><?xml version="1.0" encoding="utf-8"?>
<styleSheet xmlns="http://schemas.openxmlformats.org/spreadsheetml/2006/main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#,##0.0000000_);\(#,##0.0000000\)"/>
    <numFmt numFmtId="166" formatCode="_(* #,##0_);_(* \(#,##0\);_(* &quot;-&quot;??_);_(@_)"/>
    <numFmt numFmtId="167" formatCode="[$-409]dd\-mmm\-yy;@"/>
    <numFmt numFmtId="168" formatCode="#,##0.00_);\-#,##0.00"/>
    <numFmt numFmtId="169" formatCode="[$€-2]\ #,##0.00;[Red]\-[$€-2]\ #,##0.00"/>
    <numFmt numFmtId="170" formatCode="_([$€-2]\ * #,##0.00_);_([$€-2]\ * \(#,##0.00\);_([$€-2]\ * &quot;-&quot;??_);_(@_)"/>
    <numFmt numFmtId="171" formatCode="_([$€-2]\ * #,##0_);_([$€-2]\ * \(#,##0\);_([$€-2]\ * &quot;-&quot;??_);_(@_)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1"/>
      <color theme="1"/>
      <name val="Calibri"/>
      <family val="2"/>
      <scheme val="minor"/>
    </font>
    <font>
      <sz val="9"/>
      <color indexed="10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i/>
      <sz val="1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  <font>
      <i/>
      <sz val="10"/>
      <name val="Arial"/>
      <family val="2"/>
    </font>
    <font>
      <sz val="10"/>
      <color indexed="8"/>
      <name val="MS Sans Serif"/>
      <family val="2"/>
    </font>
    <font>
      <sz val="9"/>
      <color indexed="9"/>
      <name val="Arial"/>
      <family val="2"/>
    </font>
    <font>
      <i/>
      <sz val="8"/>
      <color indexed="8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b/>
      <sz val="14"/>
      <color indexed="8"/>
      <name val="Arial"/>
      <family val="2"/>
    </font>
    <font>
      <b/>
      <sz val="8"/>
      <name val="Arial"/>
      <family val="2"/>
    </font>
    <font>
      <b/>
      <sz val="9"/>
      <name val="Tahoma"/>
      <family val="2"/>
    </font>
    <font>
      <sz val="9"/>
      <name val="Webdings"/>
      <family val="1"/>
      <charset val="2"/>
    </font>
    <font>
      <b/>
      <sz val="10"/>
      <color rgb="FF222222"/>
      <name val="Sans-serif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  <charset val="161"/>
    </font>
    <font>
      <sz val="10"/>
      <name val="Times New Roman"/>
      <family val="1"/>
    </font>
    <font>
      <sz val="1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21" fillId="0" borderId="0"/>
    <xf numFmtId="43" fontId="7" fillId="0" borderId="0" applyFont="0" applyFill="0" applyBorder="0" applyAlignment="0" applyProtection="0"/>
    <xf numFmtId="0" fontId="43" fillId="0" borderId="0"/>
    <xf numFmtId="0" fontId="7" fillId="0" borderId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7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24" borderId="0" applyNumberFormat="0" applyBorder="0" applyAlignment="0" applyProtection="0"/>
    <xf numFmtId="0" fontId="46" fillId="8" borderId="0" applyNumberFormat="0" applyBorder="0" applyAlignment="0" applyProtection="0"/>
    <xf numFmtId="0" fontId="47" fillId="25" borderId="24" applyNumberFormat="0" applyAlignment="0" applyProtection="0"/>
    <xf numFmtId="0" fontId="48" fillId="26" borderId="26" applyNumberFormat="0" applyAlignment="0" applyProtection="0"/>
    <xf numFmtId="44" fontId="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9" borderId="0" applyNumberFormat="0" applyBorder="0" applyAlignment="0" applyProtection="0"/>
    <xf numFmtId="0" fontId="51" fillId="0" borderId="27" applyNumberFormat="0" applyFill="0" applyAlignment="0" applyProtection="0"/>
    <xf numFmtId="0" fontId="52" fillId="0" borderId="28" applyNumberFormat="0" applyFill="0" applyAlignment="0" applyProtection="0"/>
    <xf numFmtId="0" fontId="53" fillId="0" borderId="29" applyNumberFormat="0" applyFill="0" applyAlignment="0" applyProtection="0"/>
    <xf numFmtId="0" fontId="53" fillId="0" borderId="0" applyNumberFormat="0" applyFill="0" applyBorder="0" applyAlignment="0" applyProtection="0"/>
    <xf numFmtId="0" fontId="54" fillId="12" borderId="24" applyNumberFormat="0" applyAlignment="0" applyProtection="0"/>
    <xf numFmtId="0" fontId="55" fillId="0" borderId="30" applyNumberFormat="0" applyFill="0" applyAlignment="0" applyProtection="0"/>
    <xf numFmtId="0" fontId="56" fillId="27" borderId="0" applyNumberFormat="0" applyBorder="0" applyAlignment="0" applyProtection="0"/>
    <xf numFmtId="0" fontId="21" fillId="28" borderId="25" applyNumberFormat="0" applyFont="0" applyAlignment="0" applyProtection="0"/>
    <xf numFmtId="0" fontId="57" fillId="25" borderId="31" applyNumberFormat="0" applyAlignment="0" applyProtection="0"/>
    <xf numFmtId="0" fontId="58" fillId="0" borderId="0" applyNumberFormat="0" applyFill="0" applyBorder="0" applyAlignment="0" applyProtection="0"/>
    <xf numFmtId="0" fontId="59" fillId="0" borderId="32" applyNumberFormat="0" applyFill="0" applyAlignment="0" applyProtection="0"/>
    <xf numFmtId="0" fontId="60" fillId="0" borderId="0" applyNumberFormat="0" applyFill="0" applyBorder="0" applyAlignment="0" applyProtection="0"/>
    <xf numFmtId="0" fontId="21" fillId="0" borderId="0"/>
    <xf numFmtId="0" fontId="21" fillId="0" borderId="0"/>
    <xf numFmtId="0" fontId="3" fillId="0" borderId="0"/>
    <xf numFmtId="9" fontId="1" fillId="0" borderId="0" applyFont="0" applyFill="0" applyBorder="0" applyAlignment="0" applyProtection="0"/>
  </cellStyleXfs>
  <cellXfs count="452">
    <xf numFmtId="0" fontId="0" fillId="0" borderId="0" xfId="0"/>
    <xf numFmtId="0" fontId="0" fillId="0" borderId="0" xfId="0"/>
    <xf numFmtId="0" fontId="0" fillId="2" borderId="1" xfId="0" applyFill="1" applyBorder="1"/>
    <xf numFmtId="0" fontId="5" fillId="0" borderId="0" xfId="0" applyFont="1"/>
    <xf numFmtId="0" fontId="9" fillId="0" borderId="0" xfId="0" applyFont="1"/>
    <xf numFmtId="0" fontId="0" fillId="0" borderId="0" xfId="0" applyBorder="1"/>
    <xf numFmtId="0" fontId="10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/>
    </xf>
    <xf numFmtId="43" fontId="9" fillId="0" borderId="0" xfId="1" applyFont="1"/>
    <xf numFmtId="0" fontId="7" fillId="0" borderId="0" xfId="0" applyFont="1" applyAlignment="1">
      <alignment horizontal="left" indent="1"/>
    </xf>
    <xf numFmtId="39" fontId="9" fillId="0" borderId="0" xfId="0" applyNumberFormat="1" applyFont="1"/>
    <xf numFmtId="0" fontId="8" fillId="0" borderId="0" xfId="0" applyFont="1"/>
    <xf numFmtId="0" fontId="0" fillId="0" borderId="0" xfId="0" applyNumberFormat="1" applyFill="1" applyBorder="1" applyAlignment="1" applyProtection="1"/>
    <xf numFmtId="0" fontId="12" fillId="0" borderId="0" xfId="0" applyFont="1"/>
    <xf numFmtId="0" fontId="5" fillId="0" borderId="0" xfId="0" applyFont="1" applyAlignment="1">
      <alignment horizontal="left" indent="15"/>
    </xf>
    <xf numFmtId="40" fontId="7" fillId="0" borderId="0" xfId="0" applyNumberFormat="1" applyFont="1"/>
    <xf numFmtId="0" fontId="7" fillId="0" borderId="0" xfId="0" applyFont="1" applyFill="1"/>
    <xf numFmtId="0" fontId="13" fillId="0" borderId="0" xfId="0" applyFont="1"/>
    <xf numFmtId="39" fontId="14" fillId="0" borderId="0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0" fontId="9" fillId="0" borderId="0" xfId="0" applyNumberFormat="1" applyFont="1"/>
    <xf numFmtId="39" fontId="7" fillId="0" borderId="0" xfId="0" applyNumberFormat="1" applyFont="1"/>
    <xf numFmtId="43" fontId="7" fillId="0" borderId="0" xfId="1" applyFont="1" applyFill="1"/>
    <xf numFmtId="0" fontId="8" fillId="0" borderId="0" xfId="0" applyFont="1" applyAlignment="1">
      <alignment horizontal="center"/>
    </xf>
    <xf numFmtId="43" fontId="9" fillId="0" borderId="14" xfId="1" applyFont="1" applyBorder="1"/>
    <xf numFmtId="39" fontId="7" fillId="0" borderId="0" xfId="0" applyNumberFormat="1" applyFont="1" applyFill="1"/>
    <xf numFmtId="3" fontId="9" fillId="0" borderId="0" xfId="0" applyNumberFormat="1" applyFont="1"/>
    <xf numFmtId="43" fontId="8" fillId="0" borderId="14" xfId="1" applyFont="1" applyBorder="1"/>
    <xf numFmtId="43" fontId="8" fillId="0" borderId="7" xfId="1" applyFont="1" applyBorder="1"/>
    <xf numFmtId="165" fontId="7" fillId="0" borderId="0" xfId="0" applyNumberFormat="1" applyFont="1" applyFill="1"/>
    <xf numFmtId="43" fontId="8" fillId="0" borderId="15" xfId="1" applyFont="1" applyBorder="1"/>
    <xf numFmtId="43" fontId="7" fillId="0" borderId="0" xfId="0" applyNumberFormat="1" applyFont="1" applyFill="1"/>
    <xf numFmtId="39" fontId="8" fillId="0" borderId="0" xfId="0" applyNumberFormat="1" applyFont="1" applyAlignment="1">
      <alignment horizontal="center"/>
    </xf>
    <xf numFmtId="0" fontId="15" fillId="0" borderId="0" xfId="0" applyFont="1"/>
    <xf numFmtId="0" fontId="5" fillId="0" borderId="0" xfId="0" applyFont="1" applyAlignment="1">
      <alignment horizontal="left" vertical="center" indent="15"/>
    </xf>
    <xf numFmtId="0" fontId="16" fillId="0" borderId="0" xfId="0" applyFont="1" applyAlignment="1">
      <alignment horizontal="left" vertical="center" indent="15"/>
    </xf>
    <xf numFmtId="0" fontId="3" fillId="0" borderId="0" xfId="0" applyFont="1"/>
    <xf numFmtId="0" fontId="16" fillId="0" borderId="0" xfId="0" applyFont="1"/>
    <xf numFmtId="39" fontId="14" fillId="0" borderId="14" xfId="0" applyNumberFormat="1" applyFont="1" applyBorder="1" applyAlignment="1">
      <alignment horizontal="center" vertical="center"/>
    </xf>
    <xf numFmtId="39" fontId="14" fillId="0" borderId="0" xfId="0" applyNumberFormat="1" applyFont="1"/>
    <xf numFmtId="39" fontId="14" fillId="0" borderId="0" xfId="0" applyNumberFormat="1" applyFont="1" applyAlignment="1">
      <alignment horizontal="center"/>
    </xf>
    <xf numFmtId="39" fontId="9" fillId="0" borderId="0" xfId="0" applyNumberFormat="1" applyFont="1" applyBorder="1"/>
    <xf numFmtId="39" fontId="9" fillId="0" borderId="14" xfId="0" applyNumberFormat="1" applyFont="1" applyBorder="1"/>
    <xf numFmtId="43" fontId="7" fillId="0" borderId="0" xfId="1" applyFont="1"/>
    <xf numFmtId="39" fontId="8" fillId="0" borderId="7" xfId="0" applyNumberFormat="1" applyFont="1" applyBorder="1"/>
    <xf numFmtId="0" fontId="9" fillId="0" borderId="0" xfId="0" applyFont="1" applyBorder="1"/>
    <xf numFmtId="39" fontId="8" fillId="0" borderId="0" xfId="0" applyNumberFormat="1" applyFont="1" applyBorder="1"/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7" fillId="0" borderId="0" xfId="0" applyFont="1" applyAlignment="1">
      <alignment vertical="center"/>
    </xf>
    <xf numFmtId="0" fontId="20" fillId="0" borderId="0" xfId="0" applyFont="1"/>
    <xf numFmtId="0" fontId="13" fillId="0" borderId="14" xfId="0" applyFont="1" applyBorder="1" applyAlignment="1">
      <alignment horizontal="center"/>
    </xf>
    <xf numFmtId="39" fontId="22" fillId="0" borderId="0" xfId="0" applyNumberFormat="1" applyFont="1"/>
    <xf numFmtId="40" fontId="15" fillId="0" borderId="0" xfId="0" applyNumberFormat="1" applyFont="1" applyAlignment="1">
      <alignment horizontal="justify"/>
    </xf>
    <xf numFmtId="40" fontId="20" fillId="0" borderId="0" xfId="0" applyNumberFormat="1" applyFont="1" applyAlignment="1"/>
    <xf numFmtId="40" fontId="7" fillId="0" borderId="0" xfId="0" applyNumberFormat="1" applyFont="1" applyAlignment="1"/>
    <xf numFmtId="40" fontId="15" fillId="0" borderId="0" xfId="0" applyNumberFormat="1" applyFont="1" applyAlignment="1"/>
    <xf numFmtId="40" fontId="9" fillId="0" borderId="0" xfId="0" applyNumberFormat="1" applyFont="1" applyAlignment="1"/>
    <xf numFmtId="40" fontId="8" fillId="0" borderId="0" xfId="0" applyNumberFormat="1" applyFont="1" applyAlignment="1">
      <alignment horizontal="center" vertical="center" wrapText="1"/>
    </xf>
    <xf numFmtId="40" fontId="8" fillId="0" borderId="0" xfId="0" applyNumberFormat="1" applyFont="1" applyBorder="1" applyAlignment="1">
      <alignment horizontal="center" vertical="center"/>
    </xf>
    <xf numFmtId="40" fontId="8" fillId="0" borderId="0" xfId="0" applyNumberFormat="1" applyFont="1" applyAlignment="1">
      <alignment horizontal="justify" vertical="center"/>
    </xf>
    <xf numFmtId="40" fontId="8" fillId="0" borderId="0" xfId="0" applyNumberFormat="1" applyFont="1" applyAlignment="1">
      <alignment horizontal="center" vertical="center"/>
    </xf>
    <xf numFmtId="43" fontId="9" fillId="0" borderId="0" xfId="0" applyNumberFormat="1" applyFont="1"/>
    <xf numFmtId="0" fontId="24" fillId="0" borderId="0" xfId="0" applyFont="1" applyAlignment="1">
      <alignment horizontal="justify"/>
    </xf>
    <xf numFmtId="0" fontId="26" fillId="0" borderId="13" xfId="0" applyFont="1" applyBorder="1" applyAlignment="1">
      <alignment horizontal="right"/>
    </xf>
    <xf numFmtId="4" fontId="25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4" fontId="25" fillId="0" borderId="13" xfId="0" applyNumberFormat="1" applyFont="1" applyBorder="1" applyAlignment="1">
      <alignment horizontal="right"/>
    </xf>
    <xf numFmtId="4" fontId="28" fillId="0" borderId="0" xfId="0" applyNumberFormat="1" applyFont="1" applyAlignment="1">
      <alignment horizontal="right"/>
    </xf>
    <xf numFmtId="0" fontId="27" fillId="0" borderId="0" xfId="0" applyFont="1" applyAlignment="1">
      <alignment horizontal="center"/>
    </xf>
    <xf numFmtId="4" fontId="27" fillId="0" borderId="13" xfId="0" applyNumberFormat="1" applyFont="1" applyBorder="1" applyAlignment="1">
      <alignment horizontal="right"/>
    </xf>
    <xf numFmtId="0" fontId="27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43" fontId="9" fillId="0" borderId="0" xfId="5" applyFont="1"/>
    <xf numFmtId="43" fontId="9" fillId="0" borderId="0" xfId="5" applyNumberFormat="1" applyFont="1"/>
    <xf numFmtId="43" fontId="8" fillId="0" borderId="7" xfId="0" applyNumberFormat="1" applyFont="1" applyBorder="1"/>
    <xf numFmtId="43" fontId="9" fillId="0" borderId="0" xfId="0" applyNumberFormat="1" applyFont="1" applyBorder="1"/>
    <xf numFmtId="43" fontId="9" fillId="0" borderId="7" xfId="0" applyNumberFormat="1" applyFont="1" applyBorder="1"/>
    <xf numFmtId="43" fontId="8" fillId="0" borderId="0" xfId="0" applyNumberFormat="1" applyFont="1" applyBorder="1"/>
    <xf numFmtId="0" fontId="9" fillId="0" borderId="0" xfId="0" applyFont="1" applyAlignment="1">
      <alignment horizontal="right"/>
    </xf>
    <xf numFmtId="0" fontId="4" fillId="0" borderId="0" xfId="4" applyFont="1" applyAlignment="1">
      <alignment vertical="center"/>
    </xf>
    <xf numFmtId="0" fontId="4" fillId="0" borderId="0" xfId="0" applyFont="1" applyAlignment="1">
      <alignment vertical="center"/>
    </xf>
    <xf numFmtId="168" fontId="4" fillId="0" borderId="0" xfId="0" applyNumberFormat="1" applyFont="1" applyAlignment="1">
      <alignment horizontal="right" vertical="center"/>
    </xf>
    <xf numFmtId="0" fontId="21" fillId="0" borderId="0" xfId="4" applyNumberFormat="1" applyFill="1" applyBorder="1" applyAlignment="1" applyProtection="1"/>
    <xf numFmtId="168" fontId="4" fillId="0" borderId="0" xfId="4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39" fontId="8" fillId="0" borderId="7" xfId="0" applyNumberFormat="1" applyFont="1" applyBorder="1" applyAlignment="1">
      <alignment horizontal="right"/>
    </xf>
    <xf numFmtId="39" fontId="15" fillId="0" borderId="14" xfId="0" applyNumberFormat="1" applyFont="1" applyBorder="1" applyAlignment="1">
      <alignment horizontal="center" vertical="center"/>
    </xf>
    <xf numFmtId="39" fontId="14" fillId="0" borderId="0" xfId="0" applyNumberFormat="1" applyFont="1" applyBorder="1" applyAlignment="1">
      <alignment horizontal="center"/>
    </xf>
    <xf numFmtId="43" fontId="0" fillId="0" borderId="0" xfId="1" applyFont="1"/>
    <xf numFmtId="43" fontId="31" fillId="0" borderId="7" xfId="0" applyNumberFormat="1" applyFont="1" applyBorder="1"/>
    <xf numFmtId="0" fontId="0" fillId="0" borderId="0" xfId="0" applyAlignment="1">
      <alignment horizontal="right"/>
    </xf>
    <xf numFmtId="39" fontId="0" fillId="0" borderId="0" xfId="0" applyNumberFormat="1"/>
    <xf numFmtId="0" fontId="8" fillId="0" borderId="14" xfId="0" applyFont="1" applyBorder="1"/>
    <xf numFmtId="0" fontId="8" fillId="0" borderId="0" xfId="0" applyFont="1" applyBorder="1"/>
    <xf numFmtId="39" fontId="13" fillId="0" borderId="14" xfId="0" applyNumberFormat="1" applyFont="1" applyBorder="1" applyAlignment="1">
      <alignment horizontal="center" vertical="center"/>
    </xf>
    <xf numFmtId="39" fontId="13" fillId="0" borderId="0" xfId="0" applyNumberFormat="1" applyFont="1"/>
    <xf numFmtId="0" fontId="28" fillId="0" borderId="0" xfId="0" applyFont="1"/>
    <xf numFmtId="4" fontId="28" fillId="0" borderId="0" xfId="0" applyNumberFormat="1" applyFont="1" applyAlignment="1">
      <alignment horizontal="right" wrapText="1"/>
    </xf>
    <xf numFmtId="43" fontId="8" fillId="0" borderId="7" xfId="5" applyFont="1" applyBorder="1"/>
    <xf numFmtId="43" fontId="8" fillId="0" borderId="0" xfId="5" applyFont="1" applyBorder="1"/>
    <xf numFmtId="168" fontId="9" fillId="0" borderId="0" xfId="0" applyNumberFormat="1" applyFont="1"/>
    <xf numFmtId="167" fontId="0" fillId="0" borderId="0" xfId="0" applyNumberFormat="1" applyAlignment="1" applyProtection="1"/>
    <xf numFmtId="167" fontId="32" fillId="0" borderId="0" xfId="0" applyNumberFormat="1" applyFont="1" applyAlignment="1" applyProtection="1"/>
    <xf numFmtId="0" fontId="9" fillId="2" borderId="0" xfId="0" applyFont="1" applyFill="1"/>
    <xf numFmtId="43" fontId="9" fillId="2" borderId="0" xfId="1" applyFont="1" applyFill="1"/>
    <xf numFmtId="43" fontId="8" fillId="0" borderId="0" xfId="5" applyFont="1"/>
    <xf numFmtId="0" fontId="9" fillId="2" borderId="0" xfId="0" applyFont="1" applyFill="1" applyBorder="1"/>
    <xf numFmtId="43" fontId="9" fillId="2" borderId="0" xfId="1" applyFont="1" applyFill="1" applyBorder="1"/>
    <xf numFmtId="0" fontId="9" fillId="2" borderId="0" xfId="0" applyFont="1" applyFill="1" applyBorder="1" applyAlignment="1">
      <alignment horizontal="left" indent="1"/>
    </xf>
    <xf numFmtId="43" fontId="9" fillId="2" borderId="0" xfId="5" applyFont="1" applyFill="1"/>
    <xf numFmtId="0" fontId="33" fillId="0" borderId="0" xfId="0" applyFont="1"/>
    <xf numFmtId="0" fontId="8" fillId="0" borderId="14" xfId="0" applyFont="1" applyBorder="1" applyAlignment="1">
      <alignment horizontal="left" indent="1"/>
    </xf>
    <xf numFmtId="0" fontId="13" fillId="0" borderId="0" xfId="0" applyFont="1" applyBorder="1" applyAlignment="1">
      <alignment horizontal="center" vertical="center"/>
    </xf>
    <xf numFmtId="43" fontId="9" fillId="2" borderId="0" xfId="5" applyFont="1" applyFill="1" applyBorder="1"/>
    <xf numFmtId="0" fontId="13" fillId="0" borderId="13" xfId="0" applyFont="1" applyBorder="1" applyAlignment="1">
      <alignment horizontal="right"/>
    </xf>
    <xf numFmtId="0" fontId="13" fillId="0" borderId="13" xfId="0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4" fontId="8" fillId="0" borderId="13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4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4" fontId="8" fillId="0" borderId="17" xfId="0" applyNumberFormat="1" applyFont="1" applyBorder="1" applyAlignment="1">
      <alignment horizontal="right" vertical="center"/>
    </xf>
    <xf numFmtId="4" fontId="8" fillId="0" borderId="17" xfId="0" applyNumberFormat="1" applyFont="1" applyBorder="1" applyAlignment="1">
      <alignment horizontal="right" vertical="center" wrapText="1"/>
    </xf>
    <xf numFmtId="0" fontId="25" fillId="0" borderId="0" xfId="0" applyFont="1"/>
    <xf numFmtId="0" fontId="26" fillId="0" borderId="13" xfId="0" applyFont="1" applyBorder="1" applyAlignment="1">
      <alignment horizontal="right" wrapText="1"/>
    </xf>
    <xf numFmtId="4" fontId="25" fillId="0" borderId="0" xfId="0" applyNumberFormat="1" applyFont="1" applyAlignment="1">
      <alignment horizontal="right" wrapText="1"/>
    </xf>
    <xf numFmtId="4" fontId="25" fillId="0" borderId="13" xfId="0" applyNumberFormat="1" applyFont="1" applyBorder="1" applyAlignment="1">
      <alignment horizontal="right" wrapText="1"/>
    </xf>
    <xf numFmtId="4" fontId="27" fillId="0" borderId="13" xfId="0" applyNumberFormat="1" applyFont="1" applyBorder="1" applyAlignment="1">
      <alignment horizontal="right" wrapText="1"/>
    </xf>
    <xf numFmtId="4" fontId="25" fillId="2" borderId="13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 vertical="center"/>
    </xf>
    <xf numFmtId="0" fontId="27" fillId="0" borderId="13" xfId="0" applyFont="1" applyBorder="1"/>
    <xf numFmtId="0" fontId="25" fillId="0" borderId="0" xfId="0" applyFont="1" applyAlignment="1">
      <alignment horizontal="left" indent="1"/>
    </xf>
    <xf numFmtId="0" fontId="25" fillId="0" borderId="0" xfId="0" applyFont="1" applyAlignment="1">
      <alignment horizontal="right" wrapText="1"/>
    </xf>
    <xf numFmtId="4" fontId="27" fillId="0" borderId="16" xfId="0" applyNumberFormat="1" applyFont="1" applyBorder="1" applyAlignment="1">
      <alignment horizontal="right" wrapText="1"/>
    </xf>
    <xf numFmtId="0" fontId="27" fillId="0" borderId="0" xfId="0" applyFont="1"/>
    <xf numFmtId="0" fontId="34" fillId="0" borderId="0" xfId="0" applyFont="1" applyAlignment="1">
      <alignment horizontal="left" wrapText="1" indent="1"/>
    </xf>
    <xf numFmtId="0" fontId="35" fillId="0" borderId="0" xfId="0" applyFont="1"/>
    <xf numFmtId="0" fontId="36" fillId="0" borderId="0" xfId="0" applyFont="1"/>
    <xf numFmtId="0" fontId="38" fillId="0" borderId="0" xfId="0" applyFont="1" applyAlignment="1">
      <alignment horizontal="center"/>
    </xf>
    <xf numFmtId="0" fontId="35" fillId="0" borderId="0" xfId="0" applyFont="1" applyAlignment="1">
      <alignment horizontal="left" indent="15"/>
    </xf>
    <xf numFmtId="0" fontId="39" fillId="0" borderId="0" xfId="0" applyFont="1" applyAlignment="1">
      <alignment horizontal="left" indent="15"/>
    </xf>
    <xf numFmtId="0" fontId="3" fillId="0" borderId="21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vertical="center"/>
    </xf>
    <xf numFmtId="3" fontId="0" fillId="0" borderId="0" xfId="0" applyNumberFormat="1" applyBorder="1"/>
    <xf numFmtId="3" fontId="0" fillId="0" borderId="0" xfId="0" applyNumberFormat="1"/>
    <xf numFmtId="43" fontId="0" fillId="0" borderId="0" xfId="0" applyNumberFormat="1"/>
    <xf numFmtId="166" fontId="9" fillId="0" borderId="0" xfId="1" applyNumberFormat="1" applyFont="1"/>
    <xf numFmtId="0" fontId="42" fillId="5" borderId="8" xfId="6" applyFont="1" applyFill="1" applyBorder="1" applyAlignment="1">
      <alignment vertical="center"/>
    </xf>
    <xf numFmtId="0" fontId="42" fillId="5" borderId="9" xfId="6" applyFont="1" applyFill="1" applyBorder="1" applyAlignment="1">
      <alignment vertical="center"/>
    </xf>
    <xf numFmtId="3" fontId="42" fillId="5" borderId="10" xfId="6" applyNumberFormat="1" applyFont="1" applyFill="1" applyBorder="1" applyAlignment="1">
      <alignment horizontal="right" vertical="center"/>
    </xf>
    <xf numFmtId="0" fontId="42" fillId="5" borderId="11" xfId="6" applyFont="1" applyFill="1" applyBorder="1" applyAlignment="1">
      <alignment vertical="center"/>
    </xf>
    <xf numFmtId="0" fontId="42" fillId="5" borderId="0" xfId="6" applyFont="1" applyFill="1" applyBorder="1" applyAlignment="1">
      <alignment vertical="center"/>
    </xf>
    <xf numFmtId="3" fontId="42" fillId="5" borderId="12" xfId="6" applyNumberFormat="1" applyFont="1" applyFill="1" applyBorder="1" applyAlignment="1">
      <alignment horizontal="right" vertical="center"/>
    </xf>
    <xf numFmtId="0" fontId="42" fillId="5" borderId="5" xfId="0" applyFont="1" applyFill="1" applyBorder="1" applyAlignment="1">
      <alignment vertical="center"/>
    </xf>
    <xf numFmtId="0" fontId="30" fillId="6" borderId="18" xfId="0" applyFont="1" applyFill="1" applyBorder="1" applyAlignment="1">
      <alignment vertical="center"/>
    </xf>
    <xf numFmtId="3" fontId="30" fillId="6" borderId="19" xfId="0" applyNumberFormat="1" applyFont="1" applyFill="1" applyBorder="1" applyAlignment="1">
      <alignment horizontal="center" vertical="center"/>
    </xf>
    <xf numFmtId="166" fontId="7" fillId="0" borderId="0" xfId="1" applyNumberFormat="1" applyFont="1" applyFill="1"/>
    <xf numFmtId="43" fontId="7" fillId="0" borderId="0" xfId="0" applyNumberFormat="1" applyFont="1"/>
    <xf numFmtId="166" fontId="7" fillId="0" borderId="0" xfId="1" applyNumberFormat="1" applyFont="1"/>
    <xf numFmtId="166" fontId="8" fillId="0" borderId="15" xfId="1" applyNumberFormat="1" applyFont="1" applyFill="1" applyBorder="1"/>
    <xf numFmtId="166" fontId="9" fillId="0" borderId="0" xfId="1" applyNumberFormat="1" applyFont="1" applyBorder="1"/>
    <xf numFmtId="166" fontId="9" fillId="4" borderId="0" xfId="1" applyNumberFormat="1" applyFont="1" applyFill="1"/>
    <xf numFmtId="166" fontId="8" fillId="0" borderId="0" xfId="1" applyNumberFormat="1" applyFont="1" applyAlignment="1">
      <alignment horizontal="right"/>
    </xf>
    <xf numFmtId="3" fontId="42" fillId="3" borderId="12" xfId="6" applyNumberFormat="1" applyFont="1" applyFill="1" applyBorder="1" applyAlignment="1">
      <alignment horizontal="right" vertical="center"/>
    </xf>
    <xf numFmtId="166" fontId="9" fillId="0" borderId="14" xfId="1" applyNumberFormat="1" applyFont="1" applyBorder="1"/>
    <xf numFmtId="166" fontId="8" fillId="0" borderId="14" xfId="1" applyNumberFormat="1" applyFont="1" applyBorder="1"/>
    <xf numFmtId="166" fontId="8" fillId="0" borderId="7" xfId="1" applyNumberFormat="1" applyFont="1" applyBorder="1"/>
    <xf numFmtId="166" fontId="11" fillId="0" borderId="0" xfId="1" applyNumberFormat="1" applyFont="1"/>
    <xf numFmtId="166" fontId="7" fillId="0" borderId="14" xfId="1" applyNumberFormat="1" applyFont="1" applyBorder="1"/>
    <xf numFmtId="166" fontId="0" fillId="0" borderId="0" xfId="1" applyNumberFormat="1" applyFont="1"/>
    <xf numFmtId="169" fontId="0" fillId="2" borderId="1" xfId="0" applyNumberFormat="1" applyFill="1" applyBorder="1"/>
    <xf numFmtId="170" fontId="0" fillId="2" borderId="1" xfId="0" applyNumberFormat="1" applyFill="1" applyBorder="1"/>
    <xf numFmtId="0" fontId="0" fillId="2" borderId="1" xfId="0" applyFill="1" applyBorder="1" applyAlignment="1">
      <alignment wrapText="1"/>
    </xf>
    <xf numFmtId="166" fontId="0" fillId="0" borderId="1" xfId="1" applyNumberFormat="1" applyFont="1" applyBorder="1"/>
    <xf numFmtId="40" fontId="9" fillId="0" borderId="0" xfId="7" applyNumberFormat="1" applyFont="1"/>
    <xf numFmtId="164" fontId="8" fillId="0" borderId="7" xfId="5" applyNumberFormat="1" applyFont="1" applyBorder="1"/>
    <xf numFmtId="0" fontId="7" fillId="0" borderId="0" xfId="7"/>
    <xf numFmtId="0" fontId="13" fillId="0" borderId="14" xfId="7" applyFont="1" applyBorder="1" applyAlignment="1">
      <alignment horizontal="center" vertical="center"/>
    </xf>
    <xf numFmtId="39" fontId="7" fillId="0" borderId="0" xfId="7" applyNumberFormat="1" applyFont="1"/>
    <xf numFmtId="43" fontId="8" fillId="0" borderId="14" xfId="5" applyFont="1" applyBorder="1"/>
    <xf numFmtId="43" fontId="8" fillId="0" borderId="7" xfId="5" applyFont="1" applyBorder="1"/>
    <xf numFmtId="43" fontId="8" fillId="0" borderId="15" xfId="5" applyFont="1" applyBorder="1"/>
    <xf numFmtId="39" fontId="13" fillId="0" borderId="14" xfId="7" applyNumberFormat="1" applyFont="1" applyBorder="1" applyAlignment="1">
      <alignment horizontal="center" vertical="center"/>
    </xf>
    <xf numFmtId="43" fontId="9" fillId="0" borderId="0" xfId="5" applyFont="1"/>
    <xf numFmtId="39" fontId="9" fillId="0" borderId="0" xfId="7" applyNumberFormat="1" applyFont="1"/>
    <xf numFmtId="39" fontId="9" fillId="0" borderId="14" xfId="7" applyNumberFormat="1" applyFont="1" applyBorder="1"/>
    <xf numFmtId="39" fontId="9" fillId="0" borderId="0" xfId="7" applyNumberFormat="1" applyFont="1" applyBorder="1"/>
    <xf numFmtId="39" fontId="8" fillId="0" borderId="7" xfId="7" applyNumberFormat="1" applyFont="1" applyBorder="1"/>
    <xf numFmtId="43" fontId="9" fillId="0" borderId="14" xfId="5" applyFont="1" applyBorder="1"/>
    <xf numFmtId="39" fontId="9" fillId="0" borderId="0" xfId="5" applyNumberFormat="1" applyFont="1"/>
    <xf numFmtId="43" fontId="8" fillId="0" borderId="2" xfId="5" applyFont="1" applyBorder="1"/>
    <xf numFmtId="166" fontId="8" fillId="0" borderId="2" xfId="1" applyNumberFormat="1" applyFont="1" applyBorder="1"/>
    <xf numFmtId="166" fontId="9" fillId="0" borderId="0" xfId="1" applyNumberFormat="1" applyFont="1" applyBorder="1" applyAlignment="1"/>
    <xf numFmtId="166" fontId="9" fillId="0" borderId="14" xfId="1" applyNumberFormat="1" applyFont="1" applyBorder="1" applyAlignment="1"/>
    <xf numFmtId="166" fontId="8" fillId="0" borderId="0" xfId="1" applyNumberFormat="1" applyFont="1" applyBorder="1" applyAlignment="1"/>
    <xf numFmtId="166" fontId="8" fillId="0" borderId="7" xfId="1" applyNumberFormat="1" applyFont="1" applyBorder="1" applyAlignment="1"/>
    <xf numFmtId="166" fontId="7" fillId="0" borderId="0" xfId="1" applyNumberFormat="1" applyFont="1" applyAlignment="1"/>
    <xf numFmtId="166" fontId="7" fillId="0" borderId="0" xfId="1" applyNumberFormat="1" applyFont="1" applyBorder="1" applyAlignment="1"/>
    <xf numFmtId="166" fontId="7" fillId="0" borderId="1" xfId="1" applyNumberFormat="1" applyFont="1" applyBorder="1"/>
    <xf numFmtId="166" fontId="0" fillId="0" borderId="1" xfId="1" applyNumberFormat="1" applyFont="1" applyBorder="1" applyAlignment="1">
      <alignment horizontal="center"/>
    </xf>
    <xf numFmtId="166" fontId="3" fillId="0" borderId="1" xfId="1" applyNumberFormat="1" applyFont="1" applyBorder="1"/>
    <xf numFmtId="166" fontId="9" fillId="0" borderId="1" xfId="1" applyNumberFormat="1" applyFont="1" applyBorder="1"/>
    <xf numFmtId="166" fontId="0" fillId="0" borderId="21" xfId="1" applyNumberFormat="1" applyFont="1" applyBorder="1"/>
    <xf numFmtId="166" fontId="0" fillId="0" borderId="21" xfId="1" applyNumberFormat="1" applyFont="1" applyBorder="1" applyAlignment="1">
      <alignment horizontal="center"/>
    </xf>
    <xf numFmtId="166" fontId="3" fillId="0" borderId="21" xfId="1" applyNumberFormat="1" applyFont="1" applyBorder="1"/>
    <xf numFmtId="166" fontId="3" fillId="0" borderId="21" xfId="1" applyNumberFormat="1" applyFont="1" applyBorder="1" applyAlignment="1">
      <alignment horizontal="center"/>
    </xf>
    <xf numFmtId="166" fontId="6" fillId="0" borderId="4" xfId="1" applyNumberFormat="1" applyFont="1" applyBorder="1" applyAlignment="1">
      <alignment vertical="center"/>
    </xf>
    <xf numFmtId="166" fontId="6" fillId="0" borderId="4" xfId="1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166" fontId="18" fillId="0" borderId="0" xfId="1" applyNumberFormat="1" applyFont="1" applyAlignment="1">
      <alignment horizontal="center"/>
    </xf>
    <xf numFmtId="166" fontId="7" fillId="0" borderId="0" xfId="0" applyNumberFormat="1" applyFont="1"/>
    <xf numFmtId="166" fontId="9" fillId="0" borderId="0" xfId="0" applyNumberFormat="1" applyFont="1"/>
    <xf numFmtId="0" fontId="61" fillId="2" borderId="40" xfId="0" applyFont="1" applyFill="1" applyBorder="1"/>
    <xf numFmtId="166" fontId="61" fillId="2" borderId="40" xfId="1" applyNumberFormat="1" applyFont="1" applyFill="1" applyBorder="1"/>
    <xf numFmtId="0" fontId="61" fillId="2" borderId="42" xfId="0" applyFont="1" applyFill="1" applyBorder="1"/>
    <xf numFmtId="3" fontId="61" fillId="2" borderId="42" xfId="1" applyNumberFormat="1" applyFont="1" applyFill="1" applyBorder="1"/>
    <xf numFmtId="0" fontId="63" fillId="2" borderId="41" xfId="0" applyFont="1" applyFill="1" applyBorder="1" applyAlignment="1">
      <alignment horizontal="center"/>
    </xf>
    <xf numFmtId="0" fontId="64" fillId="2" borderId="42" xfId="0" applyFont="1" applyFill="1" applyBorder="1"/>
    <xf numFmtId="0" fontId="61" fillId="2" borderId="41" xfId="0" applyFont="1" applyFill="1" applyBorder="1" applyAlignment="1">
      <alignment horizontal="center"/>
    </xf>
    <xf numFmtId="0" fontId="62" fillId="2" borderId="42" xfId="0" applyFont="1" applyFill="1" applyBorder="1"/>
    <xf numFmtId="0" fontId="61" fillId="2" borderId="41" xfId="0" applyFont="1" applyFill="1" applyBorder="1" applyAlignment="1">
      <alignment horizontal="right"/>
    </xf>
    <xf numFmtId="49" fontId="64" fillId="2" borderId="42" xfId="0" applyNumberFormat="1" applyFont="1" applyFill="1" applyBorder="1"/>
    <xf numFmtId="0" fontId="61" fillId="2" borderId="43" xfId="0" applyFont="1" applyFill="1" applyBorder="1" applyAlignment="1">
      <alignment horizontal="left"/>
    </xf>
    <xf numFmtId="0" fontId="61" fillId="2" borderId="44" xfId="0" applyFont="1" applyFill="1" applyBorder="1" applyAlignment="1">
      <alignment horizontal="right"/>
    </xf>
    <xf numFmtId="0" fontId="64" fillId="2" borderId="45" xfId="0" applyFont="1" applyFill="1" applyBorder="1"/>
    <xf numFmtId="0" fontId="62" fillId="2" borderId="41" xfId="0" applyFont="1" applyFill="1" applyBorder="1"/>
    <xf numFmtId="0" fontId="63" fillId="2" borderId="41" xfId="0" applyFont="1" applyFill="1" applyBorder="1"/>
    <xf numFmtId="0" fontId="62" fillId="2" borderId="42" xfId="0" applyFont="1" applyFill="1" applyBorder="1" applyAlignment="1">
      <alignment wrapText="1"/>
    </xf>
    <xf numFmtId="0" fontId="61" fillId="2" borderId="45" xfId="0" applyFont="1" applyFill="1" applyBorder="1"/>
    <xf numFmtId="0" fontId="61" fillId="2" borderId="1" xfId="0" applyFont="1" applyFill="1" applyBorder="1"/>
    <xf numFmtId="0" fontId="61" fillId="2" borderId="48" xfId="0" applyFont="1" applyFill="1" applyBorder="1"/>
    <xf numFmtId="0" fontId="61" fillId="2" borderId="49" xfId="0" applyFont="1" applyFill="1" applyBorder="1"/>
    <xf numFmtId="166" fontId="61" fillId="2" borderId="49" xfId="1" applyNumberFormat="1" applyFont="1" applyFill="1" applyBorder="1"/>
    <xf numFmtId="0" fontId="62" fillId="2" borderId="50" xfId="0" applyFont="1" applyFill="1" applyBorder="1"/>
    <xf numFmtId="0" fontId="62" fillId="2" borderId="23" xfId="0" applyFont="1" applyFill="1" applyBorder="1"/>
    <xf numFmtId="166" fontId="62" fillId="2" borderId="23" xfId="1" applyNumberFormat="1" applyFont="1" applyFill="1" applyBorder="1"/>
    <xf numFmtId="0" fontId="62" fillId="2" borderId="51" xfId="0" applyFont="1" applyFill="1" applyBorder="1"/>
    <xf numFmtId="0" fontId="62" fillId="2" borderId="52" xfId="0" applyFont="1" applyFill="1" applyBorder="1"/>
    <xf numFmtId="166" fontId="62" fillId="2" borderId="52" xfId="1" applyNumberFormat="1" applyFont="1" applyFill="1" applyBorder="1"/>
    <xf numFmtId="0" fontId="61" fillId="2" borderId="39" xfId="0" applyFont="1" applyFill="1" applyBorder="1"/>
    <xf numFmtId="166" fontId="61" fillId="2" borderId="57" xfId="1" applyNumberFormat="1" applyFont="1" applyFill="1" applyBorder="1"/>
    <xf numFmtId="166" fontId="61" fillId="2" borderId="58" xfId="1" applyNumberFormat="1" applyFont="1" applyFill="1" applyBorder="1"/>
    <xf numFmtId="166" fontId="63" fillId="2" borderId="45" xfId="1" applyNumberFormat="1" applyFont="1" applyFill="1" applyBorder="1"/>
    <xf numFmtId="166" fontId="63" fillId="2" borderId="58" xfId="1" applyNumberFormat="1" applyFont="1" applyFill="1" applyBorder="1"/>
    <xf numFmtId="166" fontId="62" fillId="2" borderId="59" xfId="1" applyNumberFormat="1" applyFont="1" applyFill="1" applyBorder="1"/>
    <xf numFmtId="37" fontId="62" fillId="2" borderId="42" xfId="1" applyNumberFormat="1" applyFont="1" applyFill="1" applyBorder="1"/>
    <xf numFmtId="166" fontId="62" fillId="2" borderId="42" xfId="1" applyNumberFormat="1" applyFont="1" applyFill="1" applyBorder="1"/>
    <xf numFmtId="166" fontId="61" fillId="2" borderId="59" xfId="1" applyNumberFormat="1" applyFont="1" applyFill="1" applyBorder="1"/>
    <xf numFmtId="166" fontId="61" fillId="2" borderId="42" xfId="1" applyNumberFormat="1" applyFont="1" applyFill="1" applyBorder="1"/>
    <xf numFmtId="166" fontId="63" fillId="2" borderId="42" xfId="1" applyNumberFormat="1" applyFont="1" applyFill="1" applyBorder="1"/>
    <xf numFmtId="166" fontId="63" fillId="2" borderId="59" xfId="1" applyNumberFormat="1" applyFont="1" applyFill="1" applyBorder="1"/>
    <xf numFmtId="0" fontId="63" fillId="2" borderId="42" xfId="0" applyFont="1" applyFill="1" applyBorder="1"/>
    <xf numFmtId="166" fontId="62" fillId="2" borderId="60" xfId="1" applyNumberFormat="1" applyFont="1" applyFill="1" applyBorder="1"/>
    <xf numFmtId="3" fontId="62" fillId="2" borderId="47" xfId="0" applyNumberFormat="1" applyFont="1" applyFill="1" applyBorder="1"/>
    <xf numFmtId="3" fontId="61" fillId="2" borderId="1" xfId="0" applyNumberFormat="1" applyFont="1" applyFill="1" applyBorder="1"/>
    <xf numFmtId="166" fontId="61" fillId="2" borderId="1" xfId="1" applyNumberFormat="1" applyFont="1" applyFill="1" applyBorder="1"/>
    <xf numFmtId="166" fontId="61" fillId="2" borderId="61" xfId="1" applyNumberFormat="1" applyFont="1" applyFill="1" applyBorder="1"/>
    <xf numFmtId="166" fontId="61" fillId="2" borderId="62" xfId="1" applyNumberFormat="1" applyFont="1" applyFill="1" applyBorder="1"/>
    <xf numFmtId="166" fontId="62" fillId="2" borderId="63" xfId="1" applyNumberFormat="1" applyFont="1" applyFill="1" applyBorder="1"/>
    <xf numFmtId="166" fontId="62" fillId="2" borderId="64" xfId="1" applyNumberFormat="1" applyFont="1" applyFill="1" applyBorder="1"/>
    <xf numFmtId="166" fontId="13" fillId="0" borderId="0" xfId="1" applyNumberFormat="1" applyFont="1" applyBorder="1" applyAlignment="1">
      <alignment horizontal="center" vertical="center"/>
    </xf>
    <xf numFmtId="0" fontId="9" fillId="0" borderId="65" xfId="0" applyFont="1" applyBorder="1"/>
    <xf numFmtId="0" fontId="9" fillId="0" borderId="66" xfId="0" applyFont="1" applyBorder="1" applyAlignment="1">
      <alignment horizontal="center"/>
    </xf>
    <xf numFmtId="166" fontId="9" fillId="0" borderId="66" xfId="1" applyNumberFormat="1" applyFont="1" applyBorder="1"/>
    <xf numFmtId="0" fontId="7" fillId="0" borderId="67" xfId="0" applyFont="1" applyBorder="1"/>
    <xf numFmtId="0" fontId="9" fillId="0" borderId="68" xfId="0" applyFont="1" applyBorder="1"/>
    <xf numFmtId="0" fontId="9" fillId="0" borderId="20" xfId="0" applyFont="1" applyBorder="1" applyAlignment="1">
      <alignment horizontal="center"/>
    </xf>
    <xf numFmtId="166" fontId="9" fillId="0" borderId="20" xfId="1" applyNumberFormat="1" applyFont="1" applyBorder="1"/>
    <xf numFmtId="43" fontId="9" fillId="0" borderId="69" xfId="5" applyFont="1" applyBorder="1"/>
    <xf numFmtId="0" fontId="9" fillId="0" borderId="20" xfId="0" applyFont="1" applyBorder="1" applyAlignment="1">
      <alignment horizontal="center" wrapText="1"/>
    </xf>
    <xf numFmtId="166" fontId="8" fillId="0" borderId="20" xfId="1" applyNumberFormat="1" applyFont="1" applyBorder="1"/>
    <xf numFmtId="0" fontId="8" fillId="0" borderId="68" xfId="0" applyFont="1" applyBorder="1"/>
    <xf numFmtId="0" fontId="66" fillId="0" borderId="68" xfId="52" applyFont="1" applyBorder="1" applyAlignment="1">
      <alignment wrapText="1"/>
    </xf>
    <xf numFmtId="166" fontId="9" fillId="0" borderId="69" xfId="1" applyNumberFormat="1" applyFont="1" applyBorder="1"/>
    <xf numFmtId="166" fontId="8" fillId="0" borderId="69" xfId="1" applyNumberFormat="1" applyFont="1" applyBorder="1"/>
    <xf numFmtId="0" fontId="8" fillId="0" borderId="70" xfId="0" applyFont="1" applyBorder="1"/>
    <xf numFmtId="0" fontId="9" fillId="0" borderId="71" xfId="0" applyFont="1" applyBorder="1" applyAlignment="1">
      <alignment horizontal="center"/>
    </xf>
    <xf numFmtId="166" fontId="8" fillId="0" borderId="71" xfId="1" applyNumberFormat="1" applyFont="1" applyBorder="1"/>
    <xf numFmtId="166" fontId="8" fillId="0" borderId="72" xfId="1" applyNumberFormat="1" applyFont="1" applyBorder="1"/>
    <xf numFmtId="0" fontId="9" fillId="0" borderId="0" xfId="0" applyFont="1" applyBorder="1" applyAlignment="1">
      <alignment horizontal="left" indent="3"/>
    </xf>
    <xf numFmtId="0" fontId="7" fillId="0" borderId="0" xfId="0" applyFont="1" applyBorder="1"/>
    <xf numFmtId="0" fontId="22" fillId="0" borderId="0" xfId="0" applyFont="1" applyBorder="1"/>
    <xf numFmtId="166" fontId="22" fillId="0" borderId="0" xfId="1" applyNumberFormat="1" applyFont="1" applyBorder="1"/>
    <xf numFmtId="40" fontId="9" fillId="0" borderId="0" xfId="0" applyNumberFormat="1" applyFont="1" applyBorder="1" applyAlignment="1"/>
    <xf numFmtId="40" fontId="7" fillId="0" borderId="0" xfId="0" applyNumberFormat="1" applyFont="1" applyBorder="1" applyAlignment="1"/>
    <xf numFmtId="0" fontId="23" fillId="0" borderId="0" xfId="0" applyFont="1" applyBorder="1" applyAlignment="1">
      <alignment vertical="top" wrapText="1"/>
    </xf>
    <xf numFmtId="40" fontId="7" fillId="0" borderId="0" xfId="0" applyNumberFormat="1" applyFont="1" applyBorder="1"/>
    <xf numFmtId="166" fontId="7" fillId="0" borderId="0" xfId="1" applyNumberFormat="1" applyFont="1" applyBorder="1"/>
    <xf numFmtId="40" fontId="7" fillId="0" borderId="73" xfId="0" applyNumberFormat="1" applyFont="1" applyBorder="1" applyAlignment="1"/>
    <xf numFmtId="166" fontId="8" fillId="0" borderId="74" xfId="1" applyNumberFormat="1" applyFont="1" applyBorder="1" applyAlignment="1"/>
    <xf numFmtId="166" fontId="7" fillId="0" borderId="73" xfId="1" applyNumberFormat="1" applyFont="1" applyBorder="1" applyAlignment="1"/>
    <xf numFmtId="166" fontId="61" fillId="2" borderId="38" xfId="1" applyNumberFormat="1" applyFont="1" applyFill="1" applyBorder="1" applyAlignment="1">
      <alignment horizontal="center"/>
    </xf>
    <xf numFmtId="166" fontId="61" fillId="2" borderId="43" xfId="1" applyNumberFormat="1" applyFont="1" applyFill="1" applyBorder="1"/>
    <xf numFmtId="166" fontId="62" fillId="2" borderId="45" xfId="1" applyNumberFormat="1" applyFont="1" applyFill="1" applyBorder="1"/>
    <xf numFmtId="166" fontId="62" fillId="2" borderId="42" xfId="1" applyNumberFormat="1" applyFont="1" applyFill="1" applyBorder="1" applyAlignment="1"/>
    <xf numFmtId="166" fontId="61" fillId="2" borderId="46" xfId="1" applyNumberFormat="1" applyFont="1" applyFill="1" applyBorder="1"/>
    <xf numFmtId="166" fontId="61" fillId="2" borderId="45" xfId="1" applyNumberFormat="1" applyFont="1" applyFill="1" applyBorder="1"/>
    <xf numFmtId="166" fontId="61" fillId="2" borderId="35" xfId="1" applyNumberFormat="1" applyFont="1" applyFill="1" applyBorder="1" applyAlignment="1">
      <alignment horizontal="center"/>
    </xf>
    <xf numFmtId="166" fontId="65" fillId="2" borderId="42" xfId="1" applyNumberFormat="1" applyFont="1" applyFill="1" applyBorder="1"/>
    <xf numFmtId="0" fontId="61" fillId="2" borderId="40" xfId="0" applyFont="1" applyFill="1" applyBorder="1" applyAlignment="1">
      <alignment horizontal="center"/>
    </xf>
    <xf numFmtId="0" fontId="61" fillId="2" borderId="42" xfId="0" applyFont="1" applyFill="1" applyBorder="1" applyAlignment="1">
      <alignment horizontal="center"/>
    </xf>
    <xf numFmtId="3" fontId="62" fillId="2" borderId="42" xfId="0" applyNumberFormat="1" applyFont="1" applyFill="1" applyBorder="1" applyAlignment="1">
      <alignment horizontal="center"/>
    </xf>
    <xf numFmtId="0" fontId="62" fillId="2" borderId="42" xfId="0" applyFont="1" applyFill="1" applyBorder="1" applyAlignment="1">
      <alignment horizontal="center"/>
    </xf>
    <xf numFmtId="49" fontId="64" fillId="2" borderId="42" xfId="0" applyNumberFormat="1" applyFont="1" applyFill="1" applyBorder="1" applyAlignment="1">
      <alignment horizontal="center"/>
    </xf>
    <xf numFmtId="0" fontId="62" fillId="2" borderId="43" xfId="0" applyFont="1" applyFill="1" applyBorder="1" applyAlignment="1">
      <alignment horizontal="center"/>
    </xf>
    <xf numFmtId="49" fontId="62" fillId="2" borderId="42" xfId="0" applyNumberFormat="1" applyFont="1" applyFill="1" applyBorder="1" applyAlignment="1">
      <alignment horizontal="center" wrapText="1"/>
    </xf>
    <xf numFmtId="49" fontId="62" fillId="2" borderId="45" xfId="0" applyNumberFormat="1" applyFont="1" applyFill="1" applyBorder="1" applyAlignment="1">
      <alignment horizontal="center"/>
    </xf>
    <xf numFmtId="0" fontId="62" fillId="2" borderId="45" xfId="0" applyFont="1" applyFill="1" applyBorder="1" applyAlignment="1">
      <alignment horizontal="center"/>
    </xf>
    <xf numFmtId="49" fontId="62" fillId="2" borderId="42" xfId="0" applyNumberFormat="1" applyFont="1" applyFill="1" applyBorder="1" applyAlignment="1">
      <alignment horizontal="center"/>
    </xf>
    <xf numFmtId="0" fontId="62" fillId="2" borderId="46" xfId="0" applyFont="1" applyFill="1" applyBorder="1" applyAlignment="1">
      <alignment horizontal="center"/>
    </xf>
    <xf numFmtId="4" fontId="62" fillId="2" borderId="42" xfId="0" applyNumberFormat="1" applyFont="1" applyFill="1" applyBorder="1" applyAlignment="1">
      <alignment horizontal="center"/>
    </xf>
    <xf numFmtId="0" fontId="62" fillId="2" borderId="42" xfId="0" applyFont="1" applyFill="1" applyBorder="1" applyAlignment="1">
      <alignment horizontal="center" wrapText="1"/>
    </xf>
    <xf numFmtId="0" fontId="64" fillId="2" borderId="42" xfId="0" applyFont="1" applyFill="1" applyBorder="1" applyAlignment="1">
      <alignment horizontal="center"/>
    </xf>
    <xf numFmtId="0" fontId="62" fillId="2" borderId="1" xfId="0" applyFont="1" applyFill="1" applyBorder="1" applyAlignment="1">
      <alignment horizontal="center"/>
    </xf>
    <xf numFmtId="0" fontId="61" fillId="2" borderId="49" xfId="0" applyFont="1" applyFill="1" applyBorder="1" applyAlignment="1">
      <alignment horizontal="center"/>
    </xf>
    <xf numFmtId="0" fontId="62" fillId="2" borderId="23" xfId="0" applyFont="1" applyFill="1" applyBorder="1" applyAlignment="1">
      <alignment horizontal="center"/>
    </xf>
    <xf numFmtId="0" fontId="61" fillId="2" borderId="45" xfId="0" applyFont="1" applyFill="1" applyBorder="1" applyAlignment="1">
      <alignment horizontal="center"/>
    </xf>
    <xf numFmtId="0" fontId="63" fillId="2" borderId="42" xfId="0" applyFont="1" applyFill="1" applyBorder="1" applyAlignment="1">
      <alignment horizontal="center"/>
    </xf>
    <xf numFmtId="3" fontId="61" fillId="2" borderId="1" xfId="0" applyNumberFormat="1" applyFont="1" applyFill="1" applyBorder="1" applyAlignment="1">
      <alignment horizontal="center"/>
    </xf>
    <xf numFmtId="0" fontId="62" fillId="2" borderId="52" xfId="0" applyFont="1" applyFill="1" applyBorder="1" applyAlignment="1">
      <alignment horizontal="center"/>
    </xf>
    <xf numFmtId="166" fontId="13" fillId="0" borderId="0" xfId="1" applyNumberFormat="1" applyFont="1" applyBorder="1" applyAlignment="1">
      <alignment horizontal="center"/>
    </xf>
    <xf numFmtId="166" fontId="9" fillId="2" borderId="20" xfId="1" applyNumberFormat="1" applyFont="1" applyFill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6" fontId="6" fillId="0" borderId="0" xfId="1" applyNumberFormat="1" applyFont="1" applyAlignment="1">
      <alignment horizontal="center"/>
    </xf>
    <xf numFmtId="10" fontId="7" fillId="0" borderId="0" xfId="53" applyNumberFormat="1" applyFont="1"/>
    <xf numFmtId="0" fontId="8" fillId="0" borderId="8" xfId="0" applyFont="1" applyBorder="1"/>
    <xf numFmtId="0" fontId="8" fillId="0" borderId="9" xfId="0" applyFont="1" applyBorder="1"/>
    <xf numFmtId="0" fontId="9" fillId="0" borderId="9" xfId="0" applyFont="1" applyBorder="1"/>
    <xf numFmtId="166" fontId="9" fillId="0" borderId="9" xfId="1" applyNumberFormat="1" applyFont="1" applyBorder="1"/>
    <xf numFmtId="0" fontId="9" fillId="0" borderId="10" xfId="0" applyFont="1" applyBorder="1"/>
    <xf numFmtId="0" fontId="9" fillId="0" borderId="11" xfId="0" applyFont="1" applyBorder="1"/>
    <xf numFmtId="166" fontId="9" fillId="0" borderId="12" xfId="1" applyNumberFormat="1" applyFont="1" applyBorder="1"/>
    <xf numFmtId="166" fontId="25" fillId="0" borderId="12" xfId="1" applyNumberFormat="1" applyFont="1" applyBorder="1"/>
    <xf numFmtId="0" fontId="14" fillId="0" borderId="11" xfId="0" applyFont="1" applyBorder="1"/>
    <xf numFmtId="166" fontId="9" fillId="0" borderId="75" xfId="1" applyNumberFormat="1" applyFont="1" applyBorder="1"/>
    <xf numFmtId="0" fontId="8" fillId="0" borderId="11" xfId="0" applyFont="1" applyBorder="1"/>
    <xf numFmtId="166" fontId="8" fillId="0" borderId="75" xfId="1" applyNumberFormat="1" applyFont="1" applyBorder="1"/>
    <xf numFmtId="166" fontId="8" fillId="0" borderId="76" xfId="1" applyNumberFormat="1" applyFont="1" applyBorder="1"/>
    <xf numFmtId="166" fontId="8" fillId="0" borderId="22" xfId="1" applyNumberFormat="1" applyFont="1" applyBorder="1"/>
    <xf numFmtId="0" fontId="8" fillId="0" borderId="5" xfId="0" applyFont="1" applyBorder="1"/>
    <xf numFmtId="0" fontId="9" fillId="0" borderId="13" xfId="0" applyFont="1" applyBorder="1"/>
    <xf numFmtId="166" fontId="8" fillId="0" borderId="77" xfId="1" applyNumberFormat="1" applyFont="1" applyBorder="1"/>
    <xf numFmtId="166" fontId="8" fillId="0" borderId="78" xfId="1" applyNumberFormat="1" applyFont="1" applyBorder="1"/>
    <xf numFmtId="43" fontId="38" fillId="0" borderId="1" xfId="1" applyFont="1" applyBorder="1" applyAlignment="1">
      <alignment horizontal="right"/>
    </xf>
    <xf numFmtId="43" fontId="38" fillId="0" borderId="1" xfId="0" applyNumberFormat="1" applyFont="1" applyBorder="1" applyAlignment="1">
      <alignment horizontal="right"/>
    </xf>
    <xf numFmtId="166" fontId="7" fillId="0" borderId="0" xfId="0" applyNumberFormat="1" applyFont="1" applyFill="1"/>
    <xf numFmtId="171" fontId="7" fillId="0" borderId="0" xfId="0" applyNumberFormat="1" applyFont="1"/>
    <xf numFmtId="40" fontId="8" fillId="0" borderId="8" xfId="0" applyNumberFormat="1" applyFont="1" applyBorder="1" applyAlignment="1"/>
    <xf numFmtId="40" fontId="9" fillId="0" borderId="9" xfId="0" applyNumberFormat="1" applyFont="1" applyBorder="1" applyAlignment="1"/>
    <xf numFmtId="166" fontId="9" fillId="0" borderId="9" xfId="1" applyNumberFormat="1" applyFont="1" applyBorder="1" applyAlignment="1"/>
    <xf numFmtId="166" fontId="9" fillId="0" borderId="10" xfId="1" applyNumberFormat="1" applyFont="1" applyBorder="1" applyAlignment="1"/>
    <xf numFmtId="40" fontId="9" fillId="0" borderId="11" xfId="0" applyNumberFormat="1" applyFont="1" applyBorder="1" applyAlignment="1"/>
    <xf numFmtId="166" fontId="9" fillId="0" borderId="75" xfId="1" applyNumberFormat="1" applyFont="1" applyBorder="1" applyAlignment="1"/>
    <xf numFmtId="40" fontId="8" fillId="0" borderId="11" xfId="0" applyNumberFormat="1" applyFont="1" applyBorder="1" applyAlignment="1"/>
    <xf numFmtId="166" fontId="8" fillId="0" borderId="12" xfId="1" applyNumberFormat="1" applyFont="1" applyBorder="1" applyAlignment="1"/>
    <xf numFmtId="166" fontId="9" fillId="0" borderId="12" xfId="1" applyNumberFormat="1" applyFont="1" applyBorder="1" applyAlignment="1"/>
    <xf numFmtId="166" fontId="8" fillId="0" borderId="22" xfId="1" applyNumberFormat="1" applyFont="1" applyBorder="1" applyAlignment="1"/>
    <xf numFmtId="166" fontId="7" fillId="0" borderId="12" xfId="1" applyNumberFormat="1" applyFont="1" applyBorder="1" applyAlignment="1"/>
    <xf numFmtId="0" fontId="23" fillId="0" borderId="11" xfId="0" applyFont="1" applyBorder="1" applyAlignment="1">
      <alignment vertical="top" wrapText="1"/>
    </xf>
    <xf numFmtId="40" fontId="7" fillId="0" borderId="11" xfId="0" applyNumberFormat="1" applyFont="1" applyBorder="1"/>
    <xf numFmtId="166" fontId="7" fillId="0" borderId="12" xfId="1" applyNumberFormat="1" applyFont="1" applyBorder="1"/>
    <xf numFmtId="40" fontId="8" fillId="0" borderId="79" xfId="0" applyNumberFormat="1" applyFont="1" applyBorder="1" applyAlignment="1"/>
    <xf numFmtId="166" fontId="8" fillId="0" borderId="80" xfId="1" applyNumberFormat="1" applyFont="1" applyBorder="1" applyAlignment="1"/>
    <xf numFmtId="40" fontId="7" fillId="0" borderId="11" xfId="0" applyNumberFormat="1" applyFont="1" applyBorder="1" applyAlignment="1"/>
    <xf numFmtId="40" fontId="7" fillId="0" borderId="12" xfId="0" applyNumberFormat="1" applyFont="1" applyBorder="1" applyAlignment="1"/>
    <xf numFmtId="40" fontId="7" fillId="0" borderId="12" xfId="0" applyNumberFormat="1" applyFont="1" applyBorder="1"/>
    <xf numFmtId="40" fontId="8" fillId="0" borderId="5" xfId="0" applyNumberFormat="1" applyFont="1" applyBorder="1" applyAlignment="1"/>
    <xf numFmtId="40" fontId="7" fillId="0" borderId="13" xfId="0" applyNumberFormat="1" applyFont="1" applyBorder="1" applyAlignment="1"/>
    <xf numFmtId="166" fontId="8" fillId="0" borderId="77" xfId="1" applyNumberFormat="1" applyFont="1" applyBorder="1" applyAlignment="1"/>
    <xf numFmtId="166" fontId="7" fillId="0" borderId="13" xfId="1" applyNumberFormat="1" applyFont="1" applyBorder="1" applyAlignment="1"/>
    <xf numFmtId="166" fontId="8" fillId="0" borderId="78" xfId="1" applyNumberFormat="1" applyFont="1" applyBorder="1" applyAlignment="1"/>
    <xf numFmtId="166" fontId="9" fillId="0" borderId="69" xfId="5" applyNumberFormat="1" applyFont="1" applyBorder="1"/>
    <xf numFmtId="0" fontId="0" fillId="0" borderId="0" xfId="0"/>
    <xf numFmtId="166" fontId="61" fillId="2" borderId="83" xfId="1" applyNumberFormat="1" applyFont="1" applyFill="1" applyBorder="1" applyAlignment="1">
      <alignment horizontal="center"/>
    </xf>
    <xf numFmtId="166" fontId="61" fillId="2" borderId="84" xfId="1" applyNumberFormat="1" applyFont="1" applyFill="1" applyBorder="1" applyAlignment="1">
      <alignment horizontal="center"/>
    </xf>
    <xf numFmtId="166" fontId="61" fillId="2" borderId="86" xfId="1" applyNumberFormat="1" applyFont="1" applyFill="1" applyBorder="1" applyAlignment="1">
      <alignment horizontal="center"/>
    </xf>
    <xf numFmtId="0" fontId="62" fillId="2" borderId="87" xfId="0" applyFont="1" applyFill="1" applyBorder="1"/>
    <xf numFmtId="166" fontId="61" fillId="2" borderId="88" xfId="1" applyNumberFormat="1" applyFont="1" applyFill="1" applyBorder="1"/>
    <xf numFmtId="0" fontId="61" fillId="2" borderId="89" xfId="0" applyFont="1" applyFill="1" applyBorder="1"/>
    <xf numFmtId="166" fontId="61" fillId="2" borderId="90" xfId="1" applyNumberFormat="1" applyFont="1" applyFill="1" applyBorder="1"/>
    <xf numFmtId="0" fontId="63" fillId="2" borderId="89" xfId="0" applyFont="1" applyFill="1" applyBorder="1" applyAlignment="1">
      <alignment horizontal="center"/>
    </xf>
    <xf numFmtId="166" fontId="62" fillId="2" borderId="90" xfId="1" applyNumberFormat="1" applyFont="1" applyFill="1" applyBorder="1"/>
    <xf numFmtId="0" fontId="61" fillId="2" borderId="89" xfId="0" applyFont="1" applyFill="1" applyBorder="1" applyAlignment="1">
      <alignment horizontal="center"/>
    </xf>
    <xf numFmtId="0" fontId="61" fillId="2" borderId="89" xfId="0" applyFont="1" applyFill="1" applyBorder="1" applyAlignment="1">
      <alignment horizontal="right"/>
    </xf>
    <xf numFmtId="0" fontId="62" fillId="2" borderId="91" xfId="0" applyFont="1" applyFill="1" applyBorder="1"/>
    <xf numFmtId="166" fontId="61" fillId="2" borderId="92" xfId="1" applyNumberFormat="1" applyFont="1" applyFill="1" applyBorder="1"/>
    <xf numFmtId="0" fontId="61" fillId="2" borderId="93" xfId="0" applyFont="1" applyFill="1" applyBorder="1" applyAlignment="1">
      <alignment horizontal="right"/>
    </xf>
    <xf numFmtId="166" fontId="62" fillId="2" borderId="94" xfId="1" applyNumberFormat="1" applyFont="1" applyFill="1" applyBorder="1"/>
    <xf numFmtId="0" fontId="62" fillId="2" borderId="89" xfId="0" applyFont="1" applyFill="1" applyBorder="1"/>
    <xf numFmtId="166" fontId="62" fillId="2" borderId="90" xfId="1" applyNumberFormat="1" applyFont="1" applyFill="1" applyBorder="1" applyAlignment="1"/>
    <xf numFmtId="166" fontId="63" fillId="2" borderId="90" xfId="1" applyNumberFormat="1" applyFont="1" applyFill="1" applyBorder="1"/>
    <xf numFmtId="166" fontId="61" fillId="2" borderId="95" xfId="1" applyNumberFormat="1" applyFont="1" applyFill="1" applyBorder="1"/>
    <xf numFmtId="0" fontId="63" fillId="2" borderId="89" xfId="0" applyFont="1" applyFill="1" applyBorder="1"/>
    <xf numFmtId="49" fontId="61" fillId="2" borderId="89" xfId="0" applyNumberFormat="1" applyFont="1" applyFill="1" applyBorder="1" applyAlignment="1">
      <alignment horizontal="right"/>
    </xf>
    <xf numFmtId="0" fontId="62" fillId="2" borderId="93" xfId="0" applyFont="1" applyFill="1" applyBorder="1"/>
    <xf numFmtId="166" fontId="61" fillId="2" borderId="94" xfId="1" applyNumberFormat="1" applyFont="1" applyFill="1" applyBorder="1"/>
    <xf numFmtId="0" fontId="61" fillId="2" borderId="96" xfId="0" applyFont="1" applyFill="1" applyBorder="1"/>
    <xf numFmtId="166" fontId="61" fillId="2" borderId="97" xfId="1" applyNumberFormat="1" applyFont="1" applyFill="1" applyBorder="1"/>
    <xf numFmtId="0" fontId="61" fillId="2" borderId="98" xfId="0" applyFont="1" applyFill="1" applyBorder="1"/>
    <xf numFmtId="166" fontId="61" fillId="2" borderId="99" xfId="1" applyNumberFormat="1" applyFont="1" applyFill="1" applyBorder="1"/>
    <xf numFmtId="0" fontId="62" fillId="2" borderId="100" xfId="0" applyFont="1" applyFill="1" applyBorder="1"/>
    <xf numFmtId="166" fontId="62" fillId="2" borderId="95" xfId="1" applyNumberFormat="1" applyFont="1" applyFill="1" applyBorder="1"/>
    <xf numFmtId="0" fontId="62" fillId="2" borderId="101" xfId="0" applyFont="1" applyFill="1" applyBorder="1"/>
    <xf numFmtId="0" fontId="62" fillId="2" borderId="102" xfId="0" applyFont="1" applyFill="1" applyBorder="1"/>
    <xf numFmtId="0" fontId="62" fillId="2" borderId="102" xfId="0" applyFont="1" applyFill="1" applyBorder="1" applyAlignment="1">
      <alignment horizontal="center"/>
    </xf>
    <xf numFmtId="166" fontId="62" fillId="2" borderId="102" xfId="1" applyNumberFormat="1" applyFont="1" applyFill="1" applyBorder="1"/>
    <xf numFmtId="166" fontId="62" fillId="2" borderId="103" xfId="1" applyNumberFormat="1" applyFont="1" applyFill="1" applyBorder="1"/>
    <xf numFmtId="0" fontId="67" fillId="2" borderId="1" xfId="0" applyFont="1" applyFill="1" applyBorder="1"/>
    <xf numFmtId="0" fontId="2" fillId="2" borderId="81" xfId="0" applyFont="1" applyFill="1" applyBorder="1"/>
    <xf numFmtId="0" fontId="2" fillId="2" borderId="83" xfId="0" applyFont="1" applyFill="1" applyBorder="1"/>
    <xf numFmtId="0" fontId="2" fillId="2" borderId="84" xfId="0" applyFont="1" applyFill="1" applyBorder="1"/>
    <xf numFmtId="0" fontId="0" fillId="2" borderId="96" xfId="0" applyFill="1" applyBorder="1"/>
    <xf numFmtId="43" fontId="0" fillId="2" borderId="97" xfId="1" applyFont="1" applyFill="1" applyBorder="1"/>
    <xf numFmtId="43" fontId="67" fillId="2" borderId="97" xfId="1" applyFont="1" applyFill="1" applyBorder="1"/>
    <xf numFmtId="0" fontId="0" fillId="2" borderId="104" xfId="0" applyFill="1" applyBorder="1"/>
    <xf numFmtId="0" fontId="0" fillId="2" borderId="105" xfId="0" applyFill="1" applyBorder="1"/>
    <xf numFmtId="0" fontId="2" fillId="2" borderId="105" xfId="0" applyFont="1" applyFill="1" applyBorder="1"/>
    <xf numFmtId="166" fontId="2" fillId="2" borderId="106" xfId="1" applyNumberFormat="1" applyFont="1" applyFill="1" applyBorder="1"/>
    <xf numFmtId="0" fontId="37" fillId="0" borderId="1" xfId="0" applyFont="1" applyBorder="1" applyAlignment="1">
      <alignment horizontal="center"/>
    </xf>
    <xf numFmtId="14" fontId="61" fillId="2" borderId="54" xfId="0" applyNumberFormat="1" applyFont="1" applyFill="1" applyBorder="1" applyAlignment="1">
      <alignment horizontal="center"/>
    </xf>
    <xf numFmtId="14" fontId="61" fillId="2" borderId="56" xfId="0" applyNumberFormat="1" applyFont="1" applyFill="1" applyBorder="1" applyAlignment="1">
      <alignment horizontal="center"/>
    </xf>
    <xf numFmtId="0" fontId="61" fillId="2" borderId="81" xfId="0" applyFont="1" applyFill="1" applyBorder="1" applyAlignment="1">
      <alignment horizontal="center" vertical="center" wrapText="1"/>
    </xf>
    <xf numFmtId="0" fontId="61" fillId="2" borderId="85" xfId="0" applyFont="1" applyFill="1" applyBorder="1" applyAlignment="1">
      <alignment horizontal="center" vertical="center" wrapText="1"/>
    </xf>
    <xf numFmtId="0" fontId="61" fillId="2" borderId="82" xfId="0" applyFont="1" applyFill="1" applyBorder="1" applyAlignment="1">
      <alignment horizontal="center" vertical="center" wrapText="1"/>
    </xf>
    <xf numFmtId="0" fontId="61" fillId="2" borderId="37" xfId="0" applyFont="1" applyFill="1" applyBorder="1" applyAlignment="1">
      <alignment horizontal="center" vertical="center" wrapText="1"/>
    </xf>
    <xf numFmtId="0" fontId="61" fillId="2" borderId="33" xfId="0" applyFont="1" applyFill="1" applyBorder="1" applyAlignment="1">
      <alignment horizontal="center" vertical="center" wrapText="1"/>
    </xf>
    <xf numFmtId="0" fontId="61" fillId="2" borderId="36" xfId="0" applyFont="1" applyFill="1" applyBorder="1" applyAlignment="1">
      <alignment horizontal="center" vertical="center" wrapText="1"/>
    </xf>
    <xf numFmtId="0" fontId="61" fillId="2" borderId="53" xfId="0" applyFont="1" applyFill="1" applyBorder="1" applyAlignment="1">
      <alignment horizontal="center" vertical="center" wrapText="1"/>
    </xf>
    <xf numFmtId="0" fontId="61" fillId="2" borderId="55" xfId="0" applyFont="1" applyFill="1" applyBorder="1" applyAlignment="1">
      <alignment horizontal="center" vertical="center" wrapText="1"/>
    </xf>
    <xf numFmtId="0" fontId="61" fillId="2" borderId="34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166" fontId="40" fillId="0" borderId="0" xfId="1" applyNumberFormat="1" applyFont="1" applyAlignment="1">
      <alignment horizontal="center"/>
    </xf>
    <xf numFmtId="166" fontId="41" fillId="0" borderId="21" xfId="1" applyNumberFormat="1" applyFont="1" applyBorder="1" applyAlignment="1">
      <alignment horizontal="center" vertical="center"/>
    </xf>
    <xf numFmtId="166" fontId="41" fillId="0" borderId="6" xfId="1" applyNumberFormat="1" applyFont="1" applyBorder="1" applyAlignment="1">
      <alignment horizontal="center" vertical="center"/>
    </xf>
    <xf numFmtId="166" fontId="3" fillId="0" borderId="21" xfId="1" applyNumberFormat="1" applyFont="1" applyBorder="1" applyAlignment="1">
      <alignment horizontal="center" vertical="center"/>
    </xf>
    <xf numFmtId="166" fontId="3" fillId="0" borderId="6" xfId="1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/>
    </xf>
  </cellXfs>
  <cellStyles count="54">
    <cellStyle name="20% - Accent1 2" xfId="11"/>
    <cellStyle name="20% - Accent2 2" xfId="8"/>
    <cellStyle name="20% - Accent3 2" xfId="9"/>
    <cellStyle name="20% - Accent4 2" xfId="10"/>
    <cellStyle name="20% - Accent5 2" xfId="12"/>
    <cellStyle name="20% - Accent6 2" xfId="13"/>
    <cellStyle name="40% - Accent1 2" xfId="14"/>
    <cellStyle name="40% - Accent2 2" xfId="15"/>
    <cellStyle name="40% - Accent3 2" xfId="16"/>
    <cellStyle name="40% - Accent4 2" xfId="17"/>
    <cellStyle name="40% - Accent5 2" xfId="18"/>
    <cellStyle name="40% - Accent6 2" xfId="19"/>
    <cellStyle name="60% - Accent1 2" xfId="20"/>
    <cellStyle name="60% - Accent2 2" xfId="21"/>
    <cellStyle name="60% - Accent3 2" xfId="22"/>
    <cellStyle name="60% - Accent4 2" xfId="23"/>
    <cellStyle name="60% - Accent5 2" xfId="24"/>
    <cellStyle name="60% - Accent6 2" xfId="25"/>
    <cellStyle name="Accent1 2" xfId="26"/>
    <cellStyle name="Accent2 2" xfId="27"/>
    <cellStyle name="Accent3 2" xfId="28"/>
    <cellStyle name="Accent4 2" xfId="29"/>
    <cellStyle name="Accent5 2" xfId="30"/>
    <cellStyle name="Accent6 2" xfId="31"/>
    <cellStyle name="Bad 2" xfId="32"/>
    <cellStyle name="Calculation 2" xfId="33"/>
    <cellStyle name="Check Cell 2" xfId="34"/>
    <cellStyle name="Comma" xfId="1" builtinId="3"/>
    <cellStyle name="Comma 2" xfId="5"/>
    <cellStyle name="Currency 2" xfId="35"/>
    <cellStyle name="Explanatory Text 2" xfId="36"/>
    <cellStyle name="Good 2" xfId="37"/>
    <cellStyle name="Heading 1 2" xfId="38"/>
    <cellStyle name="Heading 2 2" xfId="39"/>
    <cellStyle name="Heading 3 2" xfId="40"/>
    <cellStyle name="Heading 4 2" xfId="41"/>
    <cellStyle name="Input 2" xfId="42"/>
    <cellStyle name="Linked Cell 2" xfId="43"/>
    <cellStyle name="Neutral 2" xfId="44"/>
    <cellStyle name="Normal" xfId="0" builtinId="0"/>
    <cellStyle name="Normal 2" xfId="2"/>
    <cellStyle name="Normal 3" xfId="6"/>
    <cellStyle name="Normal 3 2" xfId="51"/>
    <cellStyle name="Normal 3 3" xfId="50"/>
    <cellStyle name="Normal 4" xfId="3"/>
    <cellStyle name="Normal 5" xfId="7"/>
    <cellStyle name="Normal_ogilvy gjendje e llogarive 2008" xfId="4"/>
    <cellStyle name="Normal_Profit &amp; Loss 31,12,02" xfId="52"/>
    <cellStyle name="Note 2" xfId="45"/>
    <cellStyle name="Output 2" xfId="46"/>
    <cellStyle name="Percent" xfId="53" builtinId="5"/>
    <cellStyle name="Title 2" xfId="47"/>
    <cellStyle name="Total 2" xfId="48"/>
    <cellStyle name="Warning Text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1276350</xdr:colOff>
      <xdr:row>3</xdr:row>
      <xdr:rowOff>66675</xdr:rowOff>
    </xdr:to>
    <xdr:pic>
      <xdr:nvPicPr>
        <xdr:cNvPr id="3" name="Picture 1" descr="Ogilvy_newlogo_Red-01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478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752475</xdr:colOff>
      <xdr:row>2</xdr:row>
      <xdr:rowOff>133350</xdr:rowOff>
    </xdr:to>
    <xdr:pic>
      <xdr:nvPicPr>
        <xdr:cNvPr id="4" name="Picture 1" descr="Ogilvy_newlogo_Red-0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287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1</xdr:col>
      <xdr:colOff>704850</xdr:colOff>
      <xdr:row>75</xdr:row>
      <xdr:rowOff>114300</xdr:rowOff>
    </xdr:to>
    <xdr:pic>
      <xdr:nvPicPr>
        <xdr:cNvPr id="5" name="Picture 1" descr="Ogilvy_newlogo_Red-0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620750"/>
          <a:ext cx="1181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838200</xdr:colOff>
      <xdr:row>1</xdr:row>
      <xdr:rowOff>209550</xdr:rowOff>
    </xdr:to>
    <xdr:pic>
      <xdr:nvPicPr>
        <xdr:cNvPr id="3" name="Picture 1" descr="Ogilvy_newlogo_Red-01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287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1228725</xdr:colOff>
      <xdr:row>2</xdr:row>
      <xdr:rowOff>161925</xdr:rowOff>
    </xdr:to>
    <xdr:pic>
      <xdr:nvPicPr>
        <xdr:cNvPr id="6" name="Picture 1" descr="Ogilvy_newlogo_Red-01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287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390525</xdr:colOff>
      <xdr:row>2</xdr:row>
      <xdr:rowOff>161925</xdr:rowOff>
    </xdr:to>
    <xdr:pic>
      <xdr:nvPicPr>
        <xdr:cNvPr id="3" name="Picture 1" descr="Ogilvy_newlogo_Red-01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287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1247775</xdr:colOff>
      <xdr:row>3</xdr:row>
      <xdr:rowOff>57150</xdr:rowOff>
    </xdr:to>
    <xdr:pic>
      <xdr:nvPicPr>
        <xdr:cNvPr id="4" name="Picture 1" descr="Ogilvy_newlogo_Red-0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0"/>
          <a:ext cx="1714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9525</xdr:colOff>
      <xdr:row>2</xdr:row>
      <xdr:rowOff>142875</xdr:rowOff>
    </xdr:to>
    <xdr:pic>
      <xdr:nvPicPr>
        <xdr:cNvPr id="3" name="Picture 1" descr="Ogilvy_newlogo_Red-01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287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Financa/Bilanc%202010/FINAL/Final%20Version%20of%20Bk%20Hf%20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lanc Verif"/>
      <sheetName val="Gjendje 2007"/>
      <sheetName val="Gjendje 2008"/>
      <sheetName val="Gjendje 2010"/>
      <sheetName val="Ardh Shpenz f (1)"/>
      <sheetName val="Bilanc"/>
      <sheetName val="Cash Flow"/>
      <sheetName val="Kapitalet Veta"/>
      <sheetName val="(6)AQT 2010"/>
      <sheetName val="Ardhura Shpenz (2)"/>
      <sheetName val="(5)Inventari"/>
      <sheetName val="(3) Mjete Mon"/>
      <sheetName val="Furnitore etj"/>
      <sheetName val="(4)Receivables"/>
      <sheetName val="Debit Accruals"/>
      <sheetName val="Investime"/>
      <sheetName val="Sheet16"/>
    </sheetNames>
    <sheetDataSet>
      <sheetData sheetId="0">
        <row r="3">
          <cell r="B3" t="str">
            <v xml:space="preserve">  Kapitali</v>
          </cell>
        </row>
        <row r="245">
          <cell r="B245" t="str">
            <v>Blerje/Shpenzime të materialeve.</v>
          </cell>
          <cell r="H245">
            <v>0</v>
          </cell>
        </row>
        <row r="246">
          <cell r="B246" t="str">
            <v xml:space="preserve">Blerje/Shpenzime të materialeve të tjera     </v>
          </cell>
          <cell r="H246">
            <v>-803417815.1129998</v>
          </cell>
        </row>
        <row r="247">
          <cell r="B247" t="str">
            <v>Blerje/Shpenzime mallrash, shërbimesh</v>
          </cell>
          <cell r="H247">
            <v>-554702.23</v>
          </cell>
        </row>
        <row r="248">
          <cell r="B248" t="str">
            <v>Blerje /Shpenzime të tjera</v>
          </cell>
          <cell r="H248">
            <v>-773722.28</v>
          </cell>
        </row>
        <row r="249">
          <cell r="H249">
            <v>0</v>
          </cell>
        </row>
        <row r="250">
          <cell r="B250" t="str">
            <v>Shërbime nga të tretët</v>
          </cell>
          <cell r="H250">
            <v>0</v>
          </cell>
        </row>
        <row r="251">
          <cell r="B251" t="str">
            <v>Trajtime të përgjithshme</v>
          </cell>
          <cell r="H251">
            <v>-369438.79000000004</v>
          </cell>
        </row>
        <row r="252">
          <cell r="B252" t="str">
            <v>Qira</v>
          </cell>
          <cell r="H252">
            <v>-3360216.3099999996</v>
          </cell>
        </row>
        <row r="253">
          <cell r="B253" t="str">
            <v>Mirëmbajtje dhe riparime</v>
          </cell>
          <cell r="H253">
            <v>-641002.63</v>
          </cell>
        </row>
        <row r="254">
          <cell r="B254" t="str">
            <v>Sigurime</v>
          </cell>
          <cell r="H254">
            <v>-71753.39</v>
          </cell>
        </row>
        <row r="255">
          <cell r="B255" t="str">
            <v>Kërkime dhe studime</v>
          </cell>
          <cell r="H255">
            <v>0</v>
          </cell>
        </row>
        <row r="256">
          <cell r="B256" t="str">
            <v>Të tjera</v>
          </cell>
          <cell r="H256">
            <v>-2260692.4</v>
          </cell>
        </row>
        <row r="257">
          <cell r="H257">
            <v>0</v>
          </cell>
        </row>
        <row r="258">
          <cell r="B258" t="str">
            <v>Shërbime të tjera</v>
          </cell>
          <cell r="H258">
            <v>0</v>
          </cell>
        </row>
        <row r="259">
          <cell r="B259" t="str">
            <v>Personel jashtë njesisë</v>
          </cell>
          <cell r="H259">
            <v>-3179826</v>
          </cell>
        </row>
        <row r="260">
          <cell r="B260" t="str">
            <v>Pagesa te ndermjetsve dhe honorare</v>
          </cell>
          <cell r="H260">
            <v>0</v>
          </cell>
        </row>
        <row r="261">
          <cell r="B261" t="str">
            <v>Shpenzime për konçesione, patenta, liçensa dhe të ngjashme</v>
          </cell>
          <cell r="H261">
            <v>0</v>
          </cell>
        </row>
        <row r="262">
          <cell r="B262" t="str">
            <v>Publicitet, reklama</v>
          </cell>
          <cell r="H262">
            <v>-467879.65</v>
          </cell>
        </row>
        <row r="263">
          <cell r="B263" t="str">
            <v>Transferime, udhëtime, dieta</v>
          </cell>
          <cell r="H263">
            <v>-2366893.88</v>
          </cell>
        </row>
        <row r="264">
          <cell r="B264" t="str">
            <v>Shpenzime postare dhe telekomunikimi</v>
          </cell>
          <cell r="H264">
            <v>-1950948.96</v>
          </cell>
        </row>
        <row r="265">
          <cell r="B265" t="str">
            <v>Shpenzime transpoti</v>
          </cell>
          <cell r="H265">
            <v>0</v>
          </cell>
        </row>
        <row r="266">
          <cell r="B266" t="str">
            <v>Për blerjet</v>
          </cell>
          <cell r="H266">
            <v>-545865.72</v>
          </cell>
        </row>
        <row r="267">
          <cell r="B267" t="str">
            <v>Për shitjet</v>
          </cell>
          <cell r="H267">
            <v>0</v>
          </cell>
        </row>
        <row r="268">
          <cell r="B268" t="str">
            <v>Për personelin</v>
          </cell>
          <cell r="H268">
            <v>0</v>
          </cell>
        </row>
        <row r="269">
          <cell r="B269" t="str">
            <v>Shpenzime për shërbimet bankare</v>
          </cell>
          <cell r="H269">
            <v>-297663.74000000005</v>
          </cell>
        </row>
        <row r="270">
          <cell r="B270" t="str">
            <v>Tatime dhe taksa</v>
          </cell>
          <cell r="H270">
            <v>0</v>
          </cell>
        </row>
        <row r="271">
          <cell r="B271" t="str">
            <v>Taksa, tarifa doganore</v>
          </cell>
          <cell r="H271">
            <v>0</v>
          </cell>
        </row>
        <row r="272">
          <cell r="B272" t="str">
            <v>Akciza</v>
          </cell>
          <cell r="H272">
            <v>0</v>
          </cell>
        </row>
        <row r="273">
          <cell r="B273" t="str">
            <v>Taksa dhe tarifa vendore</v>
          </cell>
          <cell r="H273">
            <v>-158486.67000000001</v>
          </cell>
        </row>
        <row r="274">
          <cell r="B274" t="str">
            <v>Taksa e regjistrimit</v>
          </cell>
          <cell r="H274">
            <v>0</v>
          </cell>
        </row>
        <row r="275">
          <cell r="B275" t="str">
            <v>Tatime të tjera</v>
          </cell>
          <cell r="H275">
            <v>0</v>
          </cell>
        </row>
        <row r="276">
          <cell r="B276" t="str">
            <v>Shpenzime për personelin</v>
          </cell>
          <cell r="H276">
            <v>0</v>
          </cell>
        </row>
        <row r="277">
          <cell r="B277" t="str">
            <v xml:space="preserve">Pagat dhe shpërblimet e personelit              </v>
          </cell>
          <cell r="H277">
            <v>-33719176.799999997</v>
          </cell>
        </row>
        <row r="278">
          <cell r="B278" t="str">
            <v>Sigurimet shoqërore dhe shëndetsore</v>
          </cell>
          <cell r="H278">
            <v>-2297925.0299999998</v>
          </cell>
        </row>
        <row r="279">
          <cell r="B279" t="str">
            <v>Kontribute dhe kuota të tjera për personelin</v>
          </cell>
          <cell r="H279">
            <v>0</v>
          </cell>
        </row>
        <row r="280">
          <cell r="B280" t="str">
            <v>Shpenzime të tjera për personelin</v>
          </cell>
          <cell r="H280">
            <v>0</v>
          </cell>
        </row>
        <row r="281">
          <cell r="B281" t="str">
            <v>Shpenzime të tjera</v>
          </cell>
          <cell r="H281">
            <v>0</v>
          </cell>
        </row>
        <row r="282">
          <cell r="B282" t="str">
            <v>Aktive jasht perdorimi</v>
          </cell>
          <cell r="H282">
            <v>0</v>
          </cell>
        </row>
        <row r="283">
          <cell r="B283" t="str">
            <v xml:space="preserve">Subvencione të dhëna </v>
          </cell>
          <cell r="H283">
            <v>0</v>
          </cell>
        </row>
        <row r="284">
          <cell r="B284" t="str">
            <v xml:space="preserve"> Shpenzime për pritje dhe përfaqësime</v>
          </cell>
          <cell r="H284">
            <v>-718871</v>
          </cell>
        </row>
        <row r="285">
          <cell r="B285" t="str">
            <v>Gjoba dhe dëmshpërblime</v>
          </cell>
          <cell r="H285">
            <v>-67660</v>
          </cell>
        </row>
        <row r="286">
          <cell r="B286" t="str">
            <v>Shpenzime të tjera</v>
          </cell>
          <cell r="H286">
            <v>-3757822.54</v>
          </cell>
        </row>
        <row r="287">
          <cell r="B287" t="str">
            <v>Shpenzime financiare</v>
          </cell>
          <cell r="H287">
            <v>0</v>
          </cell>
        </row>
        <row r="288">
          <cell r="B288" t="str">
            <v>Shpenzime financiare nga shoqëritë e kontrolluara</v>
          </cell>
          <cell r="H288">
            <v>0</v>
          </cell>
        </row>
        <row r="289">
          <cell r="B289" t="str">
            <v>Shpenzime financiare nga shoqëritë e lidhura</v>
          </cell>
          <cell r="H289">
            <v>0</v>
          </cell>
        </row>
        <row r="290">
          <cell r="B290" t="str">
            <v>Humbje nga rivlerësimi i letrave me vlerë</v>
          </cell>
          <cell r="H290">
            <v>0</v>
          </cell>
        </row>
        <row r="291">
          <cell r="B291" t="str">
            <v xml:space="preserve"> Humbje nga shitja e letrave me vlerë</v>
          </cell>
          <cell r="H291">
            <v>0</v>
          </cell>
        </row>
        <row r="292">
          <cell r="B292" t="str">
            <v>Shpenzime për interesa</v>
          </cell>
          <cell r="H292">
            <v>-103279.08299999997</v>
          </cell>
        </row>
        <row r="293">
          <cell r="B293" t="str">
            <v>Shpenzime financiare të tjera</v>
          </cell>
          <cell r="H293">
            <v>0</v>
          </cell>
        </row>
        <row r="294">
          <cell r="B294" t="str">
            <v xml:space="preserve">Humbje nga këmbimet dhe perkthimet valutore </v>
          </cell>
          <cell r="H294">
            <v>-827474.88300000015</v>
          </cell>
        </row>
        <row r="295">
          <cell r="B295" t="str">
            <v>Zhvlerësime dhe amortizim</v>
          </cell>
          <cell r="H295">
            <v>0</v>
          </cell>
        </row>
        <row r="296">
          <cell r="B296" t="str">
            <v>Amortizimet e aktiveve afatgjatë</v>
          </cell>
          <cell r="H296">
            <v>-2232529.14</v>
          </cell>
        </row>
        <row r="297">
          <cell r="B297" t="str">
            <v>Provizione për zhvlerësimin e aktiveve financiare</v>
          </cell>
          <cell r="H297">
            <v>0</v>
          </cell>
        </row>
        <row r="298">
          <cell r="B298" t="str">
            <v>Shpenzime të tjera (këtu përfshihen edhe humbjet nga rivlerësimi i aktiveve kur ajo njihet në rezultat)</v>
          </cell>
          <cell r="H298">
            <v>0</v>
          </cell>
        </row>
        <row r="299">
          <cell r="B299" t="str">
            <v>Tatimi mbi fitimin</v>
          </cell>
          <cell r="H299">
            <v>-7742542.4699999997</v>
          </cell>
        </row>
        <row r="300">
          <cell r="B300" t="str">
            <v xml:space="preserve"> Të ardhurat nga shitjet, shërbimet dhe punime të tjera</v>
          </cell>
          <cell r="H300">
            <v>0</v>
          </cell>
        </row>
        <row r="301">
          <cell r="B301" t="str">
            <v>Shitje e produkteve të gatshëm</v>
          </cell>
          <cell r="H301">
            <v>0</v>
          </cell>
        </row>
        <row r="302">
          <cell r="B302" t="str">
            <v>Shitje e produkteve të ndërmjetëm</v>
          </cell>
          <cell r="H302">
            <v>0</v>
          </cell>
        </row>
        <row r="303">
          <cell r="B303" t="str">
            <v xml:space="preserve">Shitje e nënprodukteve </v>
          </cell>
          <cell r="H303">
            <v>0</v>
          </cell>
        </row>
        <row r="304">
          <cell r="B304" t="str">
            <v xml:space="preserve">Shitje e punimeve dhe e shërbimeve </v>
          </cell>
          <cell r="H304">
            <v>937098818.17800009</v>
          </cell>
        </row>
        <row r="305">
          <cell r="B305" t="str">
            <v>Shitje mallrash</v>
          </cell>
          <cell r="H305">
            <v>0</v>
          </cell>
        </row>
        <row r="306">
          <cell r="B306" t="str">
            <v>Të ardhura nga shitje të tjera</v>
          </cell>
          <cell r="H306">
            <v>0</v>
          </cell>
        </row>
        <row r="307">
          <cell r="B307" t="str">
            <v>Qira</v>
          </cell>
          <cell r="H307">
            <v>0</v>
          </cell>
        </row>
        <row r="308">
          <cell r="B308" t="str">
            <v xml:space="preserve"> Komisione</v>
          </cell>
          <cell r="H308">
            <v>0</v>
          </cell>
        </row>
        <row r="309">
          <cell r="B309" t="str">
            <v>Transport për të tretët</v>
          </cell>
          <cell r="H309">
            <v>0</v>
          </cell>
        </row>
        <row r="310">
          <cell r="B310" t="str">
            <v xml:space="preserve"> Të tjera</v>
          </cell>
          <cell r="H310">
            <v>160842.68</v>
          </cell>
        </row>
        <row r="311">
          <cell r="B311" t="str">
            <v xml:space="preserve"> Ndryshimi i gjendjes së prodhimit në proces dhe të produkteve të gatshëm</v>
          </cell>
          <cell r="H311">
            <v>0</v>
          </cell>
        </row>
        <row r="312">
          <cell r="B312" t="str">
            <v>Prodhimi i aktiveve afatgjatë</v>
          </cell>
          <cell r="H312">
            <v>0</v>
          </cell>
        </row>
        <row r="313">
          <cell r="B313" t="str">
            <v>Prodhimi i AA jomaterialë</v>
          </cell>
          <cell r="H313">
            <v>0</v>
          </cell>
        </row>
        <row r="314">
          <cell r="B314" t="str">
            <v xml:space="preserve"> Prodhimi i AA materialë</v>
          </cell>
          <cell r="H314">
            <v>0</v>
          </cell>
        </row>
        <row r="315">
          <cell r="H315">
            <v>0</v>
          </cell>
        </row>
        <row r="316">
          <cell r="B316" t="str">
            <v>Të ardhura nga grantet</v>
          </cell>
          <cell r="H316">
            <v>0</v>
          </cell>
        </row>
        <row r="317">
          <cell r="B317" t="str">
            <v>Të ardhura të tjera</v>
          </cell>
          <cell r="H317">
            <v>0</v>
          </cell>
        </row>
        <row r="318">
          <cell r="B318" t="str">
            <v>Të ardhura financiare</v>
          </cell>
          <cell r="H318">
            <v>0</v>
          </cell>
        </row>
        <row r="319">
          <cell r="B319" t="str">
            <v xml:space="preserve"> Të ardhura financiare nga shoqëritë e kontrolluara</v>
          </cell>
          <cell r="H319">
            <v>0</v>
          </cell>
        </row>
        <row r="320">
          <cell r="B320" t="str">
            <v xml:space="preserve"> Të ardhura financiare nga shoqëritë e lidhura</v>
          </cell>
          <cell r="H320">
            <v>0</v>
          </cell>
        </row>
        <row r="321">
          <cell r="B321" t="str">
            <v>Të  ardhura nga dividentët</v>
          </cell>
          <cell r="H321">
            <v>0</v>
          </cell>
        </row>
        <row r="322">
          <cell r="B322" t="str">
            <v xml:space="preserve"> Fitim nga rivlerësimi i letrave me vlerë</v>
          </cell>
          <cell r="H322">
            <v>0</v>
          </cell>
        </row>
        <row r="323">
          <cell r="B323" t="str">
            <v>  Fitim nga shitja e letrave me vlerë</v>
          </cell>
          <cell r="H323">
            <v>0</v>
          </cell>
        </row>
        <row r="324">
          <cell r="B324" t="str">
            <v>Të ardhura nga interesat</v>
          </cell>
          <cell r="H324">
            <v>13119.338999999998</v>
          </cell>
        </row>
        <row r="325">
          <cell r="B325" t="str">
            <v xml:space="preserve"> Të ardhura të tjera financiare</v>
          </cell>
          <cell r="H325">
            <v>0</v>
          </cell>
        </row>
        <row r="326">
          <cell r="B326" t="str">
            <v xml:space="preserve"> Fitim nga këmbimet valutore</v>
          </cell>
          <cell r="H326">
            <v>560252.12300000002</v>
          </cell>
        </row>
        <row r="327">
          <cell r="B327" t="str">
            <v xml:space="preserve"> Të ardhura nga rivlerësimi/shitja e aktiveve </v>
          </cell>
          <cell r="H327">
            <v>0</v>
          </cell>
        </row>
      </sheetData>
      <sheetData sheetId="1"/>
      <sheetData sheetId="2"/>
      <sheetData sheetId="3">
        <row r="14">
          <cell r="H14">
            <v>2246360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1"/>
  <sheetViews>
    <sheetView workbookViewId="0">
      <selection activeCell="D12" sqref="D12"/>
    </sheetView>
  </sheetViews>
  <sheetFormatPr defaultColWidth="9.140625" defaultRowHeight="11.25"/>
  <cols>
    <col min="1" max="1" width="2.5703125" style="8" customWidth="1"/>
    <col min="2" max="2" width="44.5703125" style="8" customWidth="1"/>
    <col min="3" max="3" width="22.140625" style="7" customWidth="1"/>
    <col min="4" max="4" width="19.28515625" style="168" customWidth="1"/>
    <col min="5" max="5" width="20.140625" style="8" customWidth="1"/>
    <col min="6" max="7" width="18.28515625" style="8" hidden="1" customWidth="1"/>
    <col min="8" max="8" width="20.140625" style="8" hidden="1" customWidth="1"/>
    <col min="9" max="9" width="2.7109375" style="8" hidden="1" customWidth="1"/>
    <col min="10" max="10" width="13" style="8" hidden="1" customWidth="1"/>
    <col min="11" max="11" width="12.85546875" style="8" bestFit="1" customWidth="1"/>
    <col min="12" max="12" width="14.42578125" style="8" bestFit="1" customWidth="1"/>
    <col min="13" max="13" width="11.7109375" style="8" bestFit="1" customWidth="1"/>
    <col min="14" max="14" width="11.140625" style="8" bestFit="1" customWidth="1"/>
    <col min="15" max="16384" width="9.140625" style="8"/>
  </cols>
  <sheetData>
    <row r="1" spans="1:13" ht="15.75">
      <c r="A1" s="15"/>
      <c r="B1" s="16" t="s">
        <v>173</v>
      </c>
    </row>
    <row r="2" spans="1:13" ht="14.25">
      <c r="B2" s="16" t="s">
        <v>461</v>
      </c>
    </row>
    <row r="3" spans="1:13" ht="14.25">
      <c r="B3" s="3" t="s">
        <v>174</v>
      </c>
    </row>
    <row r="4" spans="1:13">
      <c r="J4" s="18"/>
      <c r="K4" s="18"/>
    </row>
    <row r="5" spans="1:13" ht="12.75" thickBot="1">
      <c r="A5" s="19"/>
      <c r="B5" s="4"/>
      <c r="C5" s="20" t="s">
        <v>175</v>
      </c>
      <c r="D5" s="270" t="s">
        <v>464</v>
      </c>
      <c r="E5" s="270" t="s">
        <v>455</v>
      </c>
      <c r="F5" s="187" t="s">
        <v>176</v>
      </c>
      <c r="G5" s="187" t="s">
        <v>323</v>
      </c>
      <c r="H5" s="21" t="s">
        <v>177</v>
      </c>
      <c r="J5" s="18"/>
      <c r="K5" s="18"/>
    </row>
    <row r="6" spans="1:13" ht="12">
      <c r="A6" s="4"/>
      <c r="B6" s="271"/>
      <c r="C6" s="272"/>
      <c r="D6" s="273"/>
      <c r="E6" s="274"/>
      <c r="F6" s="184"/>
      <c r="G6" s="186"/>
      <c r="J6" s="18"/>
      <c r="K6" s="18"/>
    </row>
    <row r="7" spans="1:13" ht="12">
      <c r="A7" s="4"/>
      <c r="B7" s="275" t="s">
        <v>84</v>
      </c>
      <c r="C7" s="276" t="s">
        <v>435</v>
      </c>
      <c r="D7" s="331">
        <v>376893584.9249</v>
      </c>
      <c r="E7" s="283">
        <v>349938698.0079999</v>
      </c>
      <c r="F7" s="193">
        <v>937098818.17800009</v>
      </c>
      <c r="G7" s="188">
        <v>657555122.24000001</v>
      </c>
      <c r="H7" s="23">
        <v>315465455.79899997</v>
      </c>
      <c r="I7" s="23"/>
      <c r="J7" s="24"/>
      <c r="K7" s="166"/>
    </row>
    <row r="8" spans="1:13" ht="12">
      <c r="A8" s="4"/>
      <c r="B8" s="275" t="s">
        <v>85</v>
      </c>
      <c r="C8" s="276" t="s">
        <v>436</v>
      </c>
      <c r="D8" s="331"/>
      <c r="E8" s="283"/>
      <c r="F8" s="193">
        <v>160842.68</v>
      </c>
      <c r="G8" s="188">
        <v>798373.39</v>
      </c>
      <c r="H8" s="23">
        <v>33215.050000000003</v>
      </c>
      <c r="I8" s="23"/>
      <c r="J8" s="24"/>
      <c r="K8" s="24"/>
    </row>
    <row r="9" spans="1:13" ht="12">
      <c r="A9" s="4"/>
      <c r="B9" s="275" t="s">
        <v>53</v>
      </c>
      <c r="C9" s="276"/>
      <c r="D9" s="331"/>
      <c r="E9" s="283"/>
      <c r="F9" s="193">
        <v>0</v>
      </c>
      <c r="G9" s="188">
        <v>0</v>
      </c>
      <c r="H9" s="23">
        <v>0</v>
      </c>
      <c r="I9" s="23"/>
      <c r="J9" s="24"/>
      <c r="K9" s="18"/>
    </row>
    <row r="10" spans="1:13" ht="12">
      <c r="A10" s="4"/>
      <c r="B10" s="275" t="s">
        <v>49</v>
      </c>
      <c r="C10" s="276" t="s">
        <v>437</v>
      </c>
      <c r="D10" s="331">
        <v>-301698289.95000005</v>
      </c>
      <c r="E10" s="283">
        <v>-272438393.08999997</v>
      </c>
      <c r="F10" s="193">
        <v>-804746239.62299979</v>
      </c>
      <c r="G10" s="188">
        <v>-572735683.29999995</v>
      </c>
      <c r="H10" s="23">
        <v>-256115205.78399998</v>
      </c>
      <c r="I10" s="23"/>
      <c r="J10" s="24"/>
      <c r="K10" s="33"/>
    </row>
    <row r="11" spans="1:13" ht="36">
      <c r="A11" s="4"/>
      <c r="B11" s="275" t="s">
        <v>54</v>
      </c>
      <c r="C11" s="279" t="s">
        <v>443</v>
      </c>
      <c r="D11" s="331">
        <v>-18920159.028400004</v>
      </c>
      <c r="E11" s="283">
        <v>-21693294.796</v>
      </c>
      <c r="F11" s="193">
        <v>-20215021.680000003</v>
      </c>
      <c r="G11" s="188">
        <v>-16333894.199999999</v>
      </c>
      <c r="H11" s="23">
        <v>-14422878.024</v>
      </c>
      <c r="I11" s="23"/>
      <c r="J11" s="24"/>
      <c r="K11" s="33"/>
    </row>
    <row r="12" spans="1:13" ht="12">
      <c r="A12" s="4"/>
      <c r="B12" s="281" t="s">
        <v>438</v>
      </c>
      <c r="C12" s="276"/>
      <c r="D12" s="331">
        <v>-48855204.5</v>
      </c>
      <c r="E12" s="283">
        <v>-50837412.5</v>
      </c>
      <c r="F12" s="193">
        <v>-36017101.829999998</v>
      </c>
      <c r="G12" s="188">
        <v>-28858963.140000001</v>
      </c>
      <c r="H12" s="23">
        <v>-13713057.949999999</v>
      </c>
      <c r="I12" s="23"/>
      <c r="J12" s="24"/>
      <c r="K12" s="18"/>
      <c r="M12" s="357"/>
    </row>
    <row r="13" spans="1:13" ht="12">
      <c r="A13" s="4"/>
      <c r="B13" s="275" t="s">
        <v>68</v>
      </c>
      <c r="C13" s="276" t="s">
        <v>439</v>
      </c>
      <c r="D13" s="331">
        <v>-45137998</v>
      </c>
      <c r="E13" s="283">
        <v>-46961135</v>
      </c>
      <c r="F13" s="193"/>
      <c r="G13" s="188"/>
      <c r="H13" s="23"/>
      <c r="I13" s="23"/>
      <c r="J13" s="24"/>
      <c r="K13" s="356"/>
      <c r="M13" s="357"/>
    </row>
    <row r="14" spans="1:13" ht="12.75">
      <c r="A14" s="4"/>
      <c r="B14" s="282" t="s">
        <v>440</v>
      </c>
      <c r="C14" s="276" t="s">
        <v>441</v>
      </c>
      <c r="D14" s="331">
        <v>-3717206.5</v>
      </c>
      <c r="E14" s="283">
        <v>-3876277.5</v>
      </c>
      <c r="F14" s="193"/>
      <c r="G14" s="188"/>
      <c r="H14" s="23"/>
      <c r="I14" s="23"/>
      <c r="J14" s="24"/>
      <c r="K14" s="18"/>
      <c r="M14" s="220"/>
    </row>
    <row r="15" spans="1:13" ht="12">
      <c r="A15" s="4"/>
      <c r="B15" s="275" t="s">
        <v>82</v>
      </c>
      <c r="C15" s="276" t="s">
        <v>442</v>
      </c>
      <c r="D15" s="277">
        <v>0</v>
      </c>
      <c r="E15" s="283">
        <v>-1298385</v>
      </c>
      <c r="F15" s="193">
        <v>-2232529.14</v>
      </c>
      <c r="G15" s="188">
        <v>-1462180.45</v>
      </c>
      <c r="H15" s="23">
        <v>-888734.33</v>
      </c>
      <c r="I15" s="23"/>
      <c r="J15" s="24"/>
      <c r="K15" s="18"/>
    </row>
    <row r="16" spans="1:13" ht="12">
      <c r="A16" s="4"/>
      <c r="B16" s="275"/>
      <c r="C16" s="276"/>
      <c r="D16" s="277"/>
      <c r="E16" s="283"/>
      <c r="F16" s="193"/>
      <c r="G16" s="188"/>
      <c r="H16" s="23"/>
      <c r="I16" s="23"/>
      <c r="J16" s="24"/>
      <c r="K16" s="18"/>
    </row>
    <row r="17" spans="1:14" ht="12">
      <c r="A17" s="4"/>
      <c r="B17" s="281" t="s">
        <v>178</v>
      </c>
      <c r="C17" s="276"/>
      <c r="D17" s="277">
        <v>7419931.4464999437</v>
      </c>
      <c r="E17" s="283">
        <v>3671212.6219999194</v>
      </c>
      <c r="F17" s="198">
        <v>74048768.585000247</v>
      </c>
      <c r="G17" s="198">
        <v>38962774.540000081</v>
      </c>
      <c r="H17" s="26">
        <v>30358794.760999978</v>
      </c>
      <c r="I17" s="23"/>
      <c r="J17" s="27"/>
      <c r="K17" s="18"/>
      <c r="L17" s="220"/>
      <c r="M17" s="45"/>
      <c r="N17" s="45"/>
    </row>
    <row r="18" spans="1:14" ht="12">
      <c r="A18" s="28"/>
      <c r="B18" s="275"/>
      <c r="C18" s="276"/>
      <c r="D18" s="277"/>
      <c r="E18" s="283"/>
      <c r="F18" s="193"/>
      <c r="G18" s="188"/>
      <c r="H18" s="23"/>
      <c r="I18" s="23"/>
      <c r="J18" s="27"/>
      <c r="K18" s="18"/>
      <c r="L18" s="45"/>
    </row>
    <row r="19" spans="1:14" ht="12">
      <c r="A19" s="4"/>
      <c r="B19" s="275" t="s">
        <v>78</v>
      </c>
      <c r="C19" s="276"/>
      <c r="D19" s="277"/>
      <c r="E19" s="283"/>
      <c r="F19" s="193">
        <v>0</v>
      </c>
      <c r="G19" s="193">
        <v>0</v>
      </c>
      <c r="H19" s="10">
        <v>0</v>
      </c>
      <c r="I19" s="23"/>
      <c r="J19" s="27"/>
      <c r="K19" s="18"/>
      <c r="L19" s="168"/>
    </row>
    <row r="20" spans="1:14" ht="12">
      <c r="A20" s="4"/>
      <c r="B20" s="275" t="s">
        <v>87</v>
      </c>
      <c r="C20" s="276"/>
      <c r="D20" s="277"/>
      <c r="E20" s="283"/>
      <c r="F20" s="193">
        <v>0</v>
      </c>
      <c r="G20" s="193">
        <v>0</v>
      </c>
      <c r="H20" s="10">
        <v>0</v>
      </c>
      <c r="I20" s="23"/>
      <c r="J20" s="27"/>
      <c r="K20" s="18"/>
      <c r="L20" s="168"/>
    </row>
    <row r="21" spans="1:14" ht="12">
      <c r="A21" s="4"/>
      <c r="B21" s="275" t="s">
        <v>77</v>
      </c>
      <c r="C21" s="276" t="s">
        <v>444</v>
      </c>
      <c r="D21" s="277">
        <v>1107658.0289</v>
      </c>
      <c r="E21" s="283">
        <v>499429.78099999996</v>
      </c>
      <c r="F21" s="193">
        <v>-357382.50400000007</v>
      </c>
      <c r="G21" s="193">
        <v>-495373.6</v>
      </c>
      <c r="H21" s="10">
        <v>-79222.563000000082</v>
      </c>
      <c r="I21" s="23"/>
      <c r="J21" s="27"/>
      <c r="K21" s="18"/>
    </row>
    <row r="22" spans="1:14" ht="12">
      <c r="A22" s="4"/>
      <c r="B22" s="275"/>
      <c r="C22" s="276"/>
      <c r="D22" s="277"/>
      <c r="E22" s="278"/>
      <c r="F22" s="193"/>
      <c r="G22" s="193"/>
      <c r="H22" s="10"/>
      <c r="I22" s="23"/>
      <c r="J22" s="27"/>
      <c r="K22" s="18"/>
    </row>
    <row r="23" spans="1:14" ht="12">
      <c r="A23" s="4"/>
      <c r="B23" s="281" t="s">
        <v>179</v>
      </c>
      <c r="C23" s="276"/>
      <c r="D23" s="280">
        <v>1107658.0289</v>
      </c>
      <c r="E23" s="284">
        <v>499429.78099999996</v>
      </c>
      <c r="F23" s="189">
        <v>-357382.50400000007</v>
      </c>
      <c r="G23" s="189">
        <v>-495373.6</v>
      </c>
      <c r="H23" s="29">
        <v>-79222.563000000082</v>
      </c>
      <c r="I23" s="23"/>
      <c r="J23" s="27"/>
      <c r="K23" s="18"/>
    </row>
    <row r="24" spans="1:14" ht="12">
      <c r="A24" s="4"/>
      <c r="B24" s="275"/>
      <c r="C24" s="276"/>
      <c r="D24" s="277"/>
      <c r="E24" s="278"/>
      <c r="F24" s="193"/>
      <c r="G24" s="193"/>
      <c r="H24" s="10"/>
      <c r="I24" s="23"/>
      <c r="J24" s="27"/>
      <c r="K24" s="18"/>
    </row>
    <row r="25" spans="1:14" ht="12">
      <c r="A25" s="4"/>
      <c r="B25" s="281" t="s">
        <v>180</v>
      </c>
      <c r="C25" s="276"/>
      <c r="D25" s="280">
        <v>8527589.4753999431</v>
      </c>
      <c r="E25" s="284">
        <v>4170642.4029999194</v>
      </c>
      <c r="F25" s="185">
        <v>73691386.081000254</v>
      </c>
      <c r="G25" s="190">
        <v>38467400.94000008</v>
      </c>
      <c r="H25" s="30">
        <v>30279572.197999977</v>
      </c>
      <c r="I25" s="23"/>
      <c r="J25" s="27"/>
      <c r="K25" s="18"/>
    </row>
    <row r="26" spans="1:14" ht="12">
      <c r="A26" s="4"/>
      <c r="B26" s="275"/>
      <c r="C26" s="276"/>
      <c r="D26" s="277"/>
      <c r="E26" s="278"/>
      <c r="F26" s="193"/>
      <c r="G26" s="193"/>
      <c r="H26" s="10"/>
      <c r="I26" s="23"/>
      <c r="J26" s="31"/>
      <c r="K26" s="356"/>
    </row>
    <row r="27" spans="1:14" ht="12">
      <c r="A27" s="4"/>
      <c r="B27" s="275" t="s">
        <v>83</v>
      </c>
      <c r="C27" s="276"/>
      <c r="D27" s="277">
        <v>-1884031</v>
      </c>
      <c r="E27" s="382">
        <v>-780742</v>
      </c>
      <c r="F27" s="193">
        <v>-7742542.4699999997</v>
      </c>
      <c r="G27" s="193">
        <v>-9052728.9399999995</v>
      </c>
      <c r="H27" s="10">
        <v>-3105983.1008000015</v>
      </c>
      <c r="I27" s="23"/>
      <c r="J27" s="27"/>
      <c r="K27" s="18"/>
    </row>
    <row r="28" spans="1:14" ht="12">
      <c r="A28" s="4"/>
      <c r="B28" s="275"/>
      <c r="C28" s="276"/>
      <c r="D28" s="277"/>
      <c r="E28" s="278"/>
      <c r="F28" s="193"/>
      <c r="G28" s="193"/>
      <c r="H28" s="10"/>
      <c r="I28" s="23"/>
      <c r="J28" s="27"/>
      <c r="K28" s="18"/>
    </row>
    <row r="29" spans="1:14" ht="12.75" thickBot="1">
      <c r="A29" s="4"/>
      <c r="B29" s="285" t="s">
        <v>181</v>
      </c>
      <c r="C29" s="286"/>
      <c r="D29" s="287">
        <v>6643558.4753999431</v>
      </c>
      <c r="E29" s="288">
        <v>3389900.4029999194</v>
      </c>
      <c r="F29" s="191">
        <v>65948843.611000255</v>
      </c>
      <c r="G29" s="191">
        <v>29414672.000000082</v>
      </c>
      <c r="H29" s="32">
        <v>27173589.097199976</v>
      </c>
      <c r="I29" s="23"/>
      <c r="J29" s="27"/>
      <c r="K29" s="18"/>
    </row>
    <row r="30" spans="1:14" ht="12">
      <c r="A30" s="4"/>
      <c r="B30" s="4"/>
      <c r="C30" s="9"/>
      <c r="D30" s="177"/>
      <c r="E30" s="177"/>
      <c r="F30" s="23"/>
      <c r="G30" s="23"/>
      <c r="H30" s="23"/>
      <c r="I30" s="23"/>
      <c r="J30" s="27"/>
      <c r="K30" s="33"/>
    </row>
    <row r="31" spans="1:14">
      <c r="B31" s="11"/>
      <c r="D31" s="335"/>
      <c r="E31" s="23"/>
      <c r="F31" s="23"/>
      <c r="G31" s="23"/>
      <c r="H31" s="23"/>
      <c r="I31" s="23"/>
      <c r="J31" s="27"/>
      <c r="K31" s="18"/>
    </row>
    <row r="32" spans="1:14" hidden="1">
      <c r="D32" s="178"/>
      <c r="E32" s="23"/>
      <c r="F32" s="23"/>
      <c r="G32" s="23"/>
      <c r="H32" s="23"/>
      <c r="I32" s="23"/>
      <c r="J32" s="27"/>
      <c r="K32" s="18"/>
    </row>
    <row r="33" spans="2:12">
      <c r="E33" s="23"/>
      <c r="F33" s="23"/>
      <c r="G33" s="23"/>
      <c r="H33" s="23"/>
      <c r="I33" s="23"/>
      <c r="J33" s="27"/>
      <c r="K33" s="18"/>
    </row>
    <row r="34" spans="2:12">
      <c r="E34" s="23"/>
      <c r="F34" s="23"/>
      <c r="G34" s="23"/>
      <c r="H34" s="23"/>
      <c r="I34" s="23"/>
      <c r="J34" s="27"/>
      <c r="K34" s="18"/>
    </row>
    <row r="35" spans="2:12">
      <c r="E35" s="23"/>
      <c r="F35" s="23"/>
      <c r="G35" s="23"/>
      <c r="H35" s="23"/>
      <c r="I35" s="23"/>
      <c r="J35" s="27"/>
      <c r="K35" s="18"/>
    </row>
    <row r="36" spans="2:12">
      <c r="E36" s="23"/>
      <c r="F36" s="23"/>
      <c r="G36" s="23"/>
      <c r="H36" s="23"/>
      <c r="I36" s="23"/>
      <c r="J36" s="27"/>
      <c r="K36" s="18"/>
    </row>
    <row r="37" spans="2:12" ht="12.75">
      <c r="B37" s="333" t="s">
        <v>449</v>
      </c>
      <c r="C37" s="9"/>
      <c r="D37" s="333" t="s">
        <v>452</v>
      </c>
      <c r="F37" s="23"/>
      <c r="G37" s="23"/>
      <c r="H37" s="23"/>
      <c r="I37" s="23"/>
      <c r="J37" s="27"/>
      <c r="K37" s="18"/>
      <c r="L37" s="25"/>
    </row>
    <row r="38" spans="2:12" ht="12.75">
      <c r="B38" s="333" t="s">
        <v>447</v>
      </c>
      <c r="C38" s="25"/>
      <c r="D38" s="333" t="s">
        <v>448</v>
      </c>
      <c r="F38" s="23"/>
      <c r="G38" s="23"/>
      <c r="H38" s="23"/>
      <c r="I38" s="23"/>
      <c r="J38" s="23"/>
      <c r="L38" s="25"/>
    </row>
    <row r="39" spans="2:12" ht="12.75">
      <c r="B39" s="333"/>
      <c r="C39" s="25"/>
      <c r="E39" s="34"/>
      <c r="F39" s="23"/>
      <c r="G39" s="23"/>
      <c r="H39" s="23"/>
      <c r="I39" s="23"/>
      <c r="J39" s="23"/>
      <c r="L39" s="25"/>
    </row>
    <row r="40" spans="2:12">
      <c r="E40" s="23"/>
      <c r="F40" s="23"/>
      <c r="G40" s="23"/>
      <c r="H40" s="23"/>
      <c r="I40" s="23"/>
      <c r="J40" s="23"/>
    </row>
    <row r="41" spans="2:12">
      <c r="E41" s="23"/>
      <c r="F41" s="23"/>
      <c r="G41" s="23"/>
      <c r="H41" s="23"/>
      <c r="I41" s="23"/>
      <c r="J41" s="23"/>
    </row>
    <row r="42" spans="2:12">
      <c r="E42" s="23"/>
      <c r="F42" s="23"/>
      <c r="G42" s="23"/>
      <c r="H42" s="23"/>
      <c r="I42" s="23"/>
      <c r="J42" s="23"/>
    </row>
    <row r="43" spans="2:12">
      <c r="E43" s="23"/>
      <c r="F43" s="23"/>
      <c r="G43" s="23"/>
      <c r="H43" s="23"/>
      <c r="I43" s="23"/>
      <c r="J43" s="23"/>
    </row>
    <row r="44" spans="2:12">
      <c r="E44" s="23"/>
      <c r="F44" s="23"/>
      <c r="G44" s="23"/>
      <c r="H44" s="23"/>
      <c r="I44" s="23"/>
      <c r="J44" s="23"/>
    </row>
    <row r="45" spans="2:12">
      <c r="E45" s="23"/>
      <c r="F45" s="23"/>
      <c r="G45" s="23"/>
      <c r="H45" s="23"/>
      <c r="I45" s="23"/>
      <c r="J45" s="23"/>
    </row>
    <row r="46" spans="2:12">
      <c r="E46" s="23"/>
      <c r="F46" s="23"/>
      <c r="G46" s="23"/>
      <c r="H46" s="23"/>
      <c r="I46" s="23"/>
      <c r="J46" s="23"/>
    </row>
    <row r="47" spans="2:12">
      <c r="E47" s="23"/>
      <c r="F47" s="23"/>
      <c r="G47" s="23"/>
      <c r="H47" s="23"/>
      <c r="I47" s="23"/>
      <c r="J47" s="23"/>
    </row>
    <row r="48" spans="2:12">
      <c r="E48" s="23"/>
      <c r="F48" s="23"/>
      <c r="G48" s="23"/>
      <c r="H48" s="23"/>
      <c r="I48" s="23"/>
      <c r="J48" s="23"/>
    </row>
    <row r="49" spans="1:10">
      <c r="E49" s="23"/>
      <c r="F49" s="23"/>
      <c r="G49" s="23"/>
      <c r="H49" s="23"/>
      <c r="I49" s="23"/>
      <c r="J49" s="23"/>
    </row>
    <row r="50" spans="1:10">
      <c r="E50" s="23"/>
      <c r="F50" s="23"/>
      <c r="G50" s="23"/>
      <c r="H50" s="23"/>
      <c r="I50" s="23"/>
      <c r="J50" s="23"/>
    </row>
    <row r="51" spans="1:10">
      <c r="A51" s="35"/>
    </row>
  </sheetData>
  <pageMargins left="0.7" right="0.7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5"/>
  <sheetViews>
    <sheetView zoomScaleNormal="100" workbookViewId="0">
      <selection sqref="A1:XFD1048576"/>
    </sheetView>
  </sheetViews>
  <sheetFormatPr defaultColWidth="9.140625" defaultRowHeight="11.25"/>
  <cols>
    <col min="1" max="1" width="7.140625" style="8" customWidth="1"/>
    <col min="2" max="2" width="50.85546875" style="8" customWidth="1"/>
    <col min="3" max="3" width="14.28515625" style="7" customWidth="1"/>
    <col min="4" max="5" width="19.5703125" style="168" customWidth="1"/>
    <col min="6" max="6" width="18.7109375" style="8" hidden="1" customWidth="1"/>
    <col min="7" max="7" width="18.5703125" style="8" hidden="1" customWidth="1"/>
    <col min="8" max="8" width="19.85546875" style="8" hidden="1" customWidth="1"/>
    <col min="9" max="9" width="11.42578125" style="8" bestFit="1" customWidth="1"/>
    <col min="10" max="10" width="12" style="8" bestFit="1" customWidth="1"/>
    <col min="11" max="11" width="9.140625" style="8"/>
    <col min="12" max="12" width="13.7109375" style="8" customWidth="1"/>
    <col min="13" max="16384" width="9.140625" style="8"/>
  </cols>
  <sheetData>
    <row r="1" spans="1:10" ht="14.25">
      <c r="A1" s="36" t="s">
        <v>182</v>
      </c>
      <c r="B1" s="16"/>
      <c r="J1" s="220"/>
    </row>
    <row r="2" spans="1:10" ht="16.5" customHeight="1">
      <c r="A2" s="36" t="s">
        <v>465</v>
      </c>
      <c r="B2" s="16"/>
      <c r="H2" s="16"/>
    </row>
    <row r="3" spans="1:10" ht="16.5" customHeight="1" thickBot="1">
      <c r="A3" s="37" t="s">
        <v>183</v>
      </c>
      <c r="B3" s="38"/>
      <c r="H3" s="16"/>
    </row>
    <row r="4" spans="1:10" ht="15.75" customHeight="1">
      <c r="A4" s="432" t="s">
        <v>329</v>
      </c>
      <c r="B4" s="434" t="s">
        <v>184</v>
      </c>
      <c r="C4" s="434" t="s">
        <v>175</v>
      </c>
      <c r="D4" s="384" t="s">
        <v>330</v>
      </c>
      <c r="E4" s="385" t="s">
        <v>330</v>
      </c>
      <c r="H4" s="39"/>
    </row>
    <row r="5" spans="1:10" ht="17.25" customHeight="1" thickBot="1">
      <c r="A5" s="433"/>
      <c r="B5" s="435"/>
      <c r="C5" s="435"/>
      <c r="D5" s="301" t="s">
        <v>462</v>
      </c>
      <c r="E5" s="386" t="s">
        <v>456</v>
      </c>
      <c r="F5" s="99" t="s">
        <v>185</v>
      </c>
      <c r="G5" s="99" t="s">
        <v>267</v>
      </c>
      <c r="H5" s="192" t="s">
        <v>324</v>
      </c>
    </row>
    <row r="6" spans="1:10" ht="16.5" customHeight="1" thickTop="1">
      <c r="A6" s="387"/>
      <c r="B6" s="222"/>
      <c r="C6" s="309"/>
      <c r="D6" s="223"/>
      <c r="E6" s="388"/>
      <c r="F6" s="42"/>
      <c r="G6" s="42"/>
      <c r="H6" s="194"/>
    </row>
    <row r="7" spans="1:10" ht="14.25">
      <c r="A7" s="389" t="s">
        <v>331</v>
      </c>
      <c r="B7" s="224" t="s">
        <v>332</v>
      </c>
      <c r="C7" s="310"/>
      <c r="D7" s="258"/>
      <c r="E7" s="390"/>
      <c r="F7" s="12">
        <v>88259246.295599759</v>
      </c>
      <c r="G7" s="12">
        <v>32420923.93</v>
      </c>
      <c r="H7" s="194">
        <v>36702333.879099958</v>
      </c>
      <c r="I7" s="220"/>
    </row>
    <row r="8" spans="1:10" ht="15">
      <c r="A8" s="391">
        <v>1</v>
      </c>
      <c r="B8" s="224" t="s">
        <v>333</v>
      </c>
      <c r="C8" s="311"/>
      <c r="D8" s="258">
        <v>31842818.987799998</v>
      </c>
      <c r="E8" s="390">
        <v>14869695.042711001</v>
      </c>
      <c r="F8" s="12"/>
      <c r="G8" s="12"/>
      <c r="H8" s="194"/>
      <c r="I8" s="220"/>
    </row>
    <row r="9" spans="1:10" ht="15">
      <c r="A9" s="391"/>
      <c r="B9" s="227" t="s">
        <v>334</v>
      </c>
      <c r="C9" s="311">
        <v>512</v>
      </c>
      <c r="D9" s="256">
        <v>31780454.717799999</v>
      </c>
      <c r="E9" s="392">
        <v>14869695.042711001</v>
      </c>
      <c r="F9" s="12"/>
      <c r="G9" s="12"/>
      <c r="H9" s="194"/>
      <c r="I9" s="220"/>
    </row>
    <row r="10" spans="1:10" ht="15">
      <c r="A10" s="391"/>
      <c r="B10" s="227" t="s">
        <v>327</v>
      </c>
      <c r="C10" s="311">
        <v>531</v>
      </c>
      <c r="D10" s="256">
        <v>62364.27</v>
      </c>
      <c r="E10" s="392">
        <v>0</v>
      </c>
      <c r="F10" s="12">
        <v>0</v>
      </c>
      <c r="G10" s="12">
        <v>0</v>
      </c>
      <c r="H10" s="194">
        <v>0</v>
      </c>
      <c r="I10" s="220"/>
    </row>
    <row r="11" spans="1:10" ht="15">
      <c r="A11" s="393">
        <v>2</v>
      </c>
      <c r="B11" s="224" t="s">
        <v>335</v>
      </c>
      <c r="C11" s="312"/>
      <c r="D11" s="256"/>
      <c r="E11" s="392"/>
      <c r="F11" s="12">
        <v>209451048.57139492</v>
      </c>
      <c r="G11" s="12">
        <v>152422096.66</v>
      </c>
      <c r="H11" s="194">
        <v>96700878.789014697</v>
      </c>
      <c r="I11" s="220"/>
    </row>
    <row r="12" spans="1:10" ht="15">
      <c r="A12" s="394" t="s">
        <v>336</v>
      </c>
      <c r="B12" s="231" t="s">
        <v>337</v>
      </c>
      <c r="C12" s="313"/>
      <c r="D12" s="256"/>
      <c r="E12" s="392"/>
      <c r="F12" s="12"/>
      <c r="G12" s="12"/>
      <c r="H12" s="194"/>
      <c r="I12" s="220"/>
    </row>
    <row r="13" spans="1:10" ht="15">
      <c r="A13" s="394" t="s">
        <v>338</v>
      </c>
      <c r="B13" s="231" t="s">
        <v>339</v>
      </c>
      <c r="C13" s="313"/>
      <c r="D13" s="256"/>
      <c r="E13" s="392"/>
      <c r="F13" s="12"/>
      <c r="G13" s="12"/>
      <c r="H13" s="194"/>
      <c r="I13" s="220"/>
    </row>
    <row r="14" spans="1:10" ht="15">
      <c r="A14" s="395"/>
      <c r="B14" s="232" t="s">
        <v>340</v>
      </c>
      <c r="C14" s="314"/>
      <c r="D14" s="302">
        <v>0</v>
      </c>
      <c r="E14" s="396">
        <v>0</v>
      </c>
      <c r="F14" s="12"/>
      <c r="G14" s="12"/>
      <c r="H14" s="194"/>
      <c r="I14" s="220"/>
    </row>
    <row r="15" spans="1:10" ht="15">
      <c r="A15" s="393">
        <v>3</v>
      </c>
      <c r="B15" s="224" t="s">
        <v>341</v>
      </c>
      <c r="C15" s="312"/>
      <c r="D15" s="256"/>
      <c r="E15" s="392"/>
      <c r="F15" s="12"/>
      <c r="G15" s="12"/>
      <c r="H15" s="194"/>
      <c r="I15" s="220"/>
    </row>
    <row r="16" spans="1:10" ht="15">
      <c r="A16" s="394" t="s">
        <v>336</v>
      </c>
      <c r="B16" s="227" t="s">
        <v>342</v>
      </c>
      <c r="C16" s="311">
        <v>411</v>
      </c>
      <c r="D16" s="256">
        <v>174465068.85970014</v>
      </c>
      <c r="E16" s="392">
        <v>196574082.21009988</v>
      </c>
      <c r="F16" s="12"/>
      <c r="G16" s="12"/>
      <c r="H16" s="194"/>
      <c r="I16" s="220"/>
    </row>
    <row r="17" spans="1:10" ht="15">
      <c r="A17" s="394" t="s">
        <v>338</v>
      </c>
      <c r="B17" s="227" t="s">
        <v>343</v>
      </c>
      <c r="C17" s="315" t="s">
        <v>344</v>
      </c>
      <c r="D17" s="256">
        <v>3129110.9699999997</v>
      </c>
      <c r="E17" s="392">
        <v>3135966.4699999997</v>
      </c>
      <c r="F17" s="12">
        <v>0</v>
      </c>
      <c r="G17" s="12">
        <v>0</v>
      </c>
      <c r="H17" s="194">
        <v>0</v>
      </c>
      <c r="I17" s="220"/>
    </row>
    <row r="18" spans="1:10" ht="15">
      <c r="A18" s="397" t="s">
        <v>345</v>
      </c>
      <c r="B18" s="234" t="s">
        <v>171</v>
      </c>
      <c r="C18" s="316" t="s">
        <v>170</v>
      </c>
      <c r="D18" s="303">
        <v>4018024.3</v>
      </c>
      <c r="E18" s="398">
        <v>5902055</v>
      </c>
      <c r="F18" s="12"/>
      <c r="G18" s="12"/>
      <c r="H18" s="194"/>
      <c r="I18" s="220"/>
    </row>
    <row r="19" spans="1:10" ht="15">
      <c r="A19" s="394" t="s">
        <v>346</v>
      </c>
      <c r="B19" s="234" t="s">
        <v>347</v>
      </c>
      <c r="C19" s="317">
        <v>4458</v>
      </c>
      <c r="D19" s="303">
        <v>0</v>
      </c>
      <c r="E19" s="398">
        <v>0</v>
      </c>
      <c r="F19" s="12"/>
      <c r="G19" s="12"/>
      <c r="H19" s="194"/>
      <c r="I19" s="220"/>
      <c r="J19" s="220"/>
    </row>
    <row r="20" spans="1:10" ht="15">
      <c r="A20" s="394" t="s">
        <v>348</v>
      </c>
      <c r="B20" s="234" t="s">
        <v>328</v>
      </c>
      <c r="C20" s="317">
        <v>4561</v>
      </c>
      <c r="D20" s="256"/>
      <c r="E20" s="392">
        <v>0</v>
      </c>
      <c r="F20" s="12">
        <v>0</v>
      </c>
      <c r="G20" s="12">
        <v>0</v>
      </c>
      <c r="H20" s="194">
        <v>0</v>
      </c>
      <c r="I20" s="220"/>
    </row>
    <row r="21" spans="1:10" ht="15">
      <c r="A21" s="399"/>
      <c r="B21" s="224" t="s">
        <v>349</v>
      </c>
      <c r="C21" s="312"/>
      <c r="D21" s="258">
        <v>181612204.12970015</v>
      </c>
      <c r="E21" s="390">
        <v>205612103.68009987</v>
      </c>
      <c r="F21" s="12">
        <v>1754296.4500000002</v>
      </c>
      <c r="G21" s="12">
        <v>1904421.18</v>
      </c>
      <c r="H21" s="194">
        <v>1777795.58</v>
      </c>
      <c r="I21" s="220"/>
    </row>
    <row r="22" spans="1:10" ht="15">
      <c r="A22" s="393">
        <v>4</v>
      </c>
      <c r="B22" s="224" t="s">
        <v>6</v>
      </c>
      <c r="C22" s="312"/>
      <c r="D22" s="256"/>
      <c r="E22" s="392"/>
      <c r="F22" s="12"/>
      <c r="G22" s="12"/>
      <c r="H22" s="194"/>
      <c r="I22" s="220"/>
    </row>
    <row r="23" spans="1:10" ht="15">
      <c r="A23" s="394" t="s">
        <v>336</v>
      </c>
      <c r="B23" s="227" t="s">
        <v>350</v>
      </c>
      <c r="C23" s="311">
        <v>311327</v>
      </c>
      <c r="D23" s="256"/>
      <c r="E23" s="392"/>
      <c r="F23" s="44">
        <v>299464591.31699467</v>
      </c>
      <c r="G23" s="44">
        <v>186747441.77000001</v>
      </c>
      <c r="H23" s="195">
        <v>135181008.24811468</v>
      </c>
      <c r="I23" s="220"/>
    </row>
    <row r="24" spans="1:10" ht="15">
      <c r="A24" s="394" t="s">
        <v>338</v>
      </c>
      <c r="B24" s="227" t="s">
        <v>351</v>
      </c>
      <c r="C24" s="311"/>
      <c r="D24" s="256"/>
      <c r="E24" s="392"/>
      <c r="F24" s="43"/>
      <c r="G24" s="43"/>
      <c r="H24" s="196"/>
      <c r="I24" s="220"/>
    </row>
    <row r="25" spans="1:10" ht="15">
      <c r="A25" s="394" t="s">
        <v>345</v>
      </c>
      <c r="B25" s="227" t="s">
        <v>352</v>
      </c>
      <c r="C25" s="312">
        <v>331</v>
      </c>
      <c r="D25" s="304"/>
      <c r="E25" s="400"/>
      <c r="F25" s="12"/>
      <c r="G25" s="12"/>
      <c r="H25" s="194"/>
      <c r="I25" s="220"/>
    </row>
    <row r="26" spans="1:10" ht="15">
      <c r="A26" s="394" t="s">
        <v>346</v>
      </c>
      <c r="B26" s="227" t="s">
        <v>353</v>
      </c>
      <c r="C26" s="312">
        <v>342</v>
      </c>
      <c r="D26" s="256"/>
      <c r="E26" s="392"/>
      <c r="F26" s="12">
        <v>0</v>
      </c>
      <c r="G26" s="12">
        <v>0</v>
      </c>
      <c r="H26" s="194">
        <v>0</v>
      </c>
      <c r="I26" s="220"/>
    </row>
    <row r="27" spans="1:10" ht="15">
      <c r="A27" s="394" t="s">
        <v>348</v>
      </c>
      <c r="B27" s="227" t="s">
        <v>354</v>
      </c>
      <c r="C27" s="312" t="s">
        <v>355</v>
      </c>
      <c r="D27" s="259"/>
      <c r="E27" s="401"/>
      <c r="F27" s="12">
        <v>11707594.492000001</v>
      </c>
      <c r="G27" s="12">
        <v>6479737.2199999997</v>
      </c>
      <c r="H27" s="194">
        <v>5126320.7700000005</v>
      </c>
      <c r="I27" s="220"/>
    </row>
    <row r="28" spans="1:10" ht="15">
      <c r="A28" s="394" t="s">
        <v>356</v>
      </c>
      <c r="B28" s="227" t="s">
        <v>357</v>
      </c>
      <c r="C28" s="318" t="s">
        <v>358</v>
      </c>
      <c r="D28" s="256"/>
      <c r="E28" s="392"/>
      <c r="F28" s="12">
        <v>0</v>
      </c>
      <c r="G28" s="12">
        <v>0</v>
      </c>
      <c r="H28" s="194">
        <v>0</v>
      </c>
      <c r="I28" s="220"/>
    </row>
    <row r="29" spans="1:10" ht="15">
      <c r="A29" s="399"/>
      <c r="B29" s="224" t="s">
        <v>359</v>
      </c>
      <c r="C29" s="312"/>
      <c r="D29" s="258">
        <v>0</v>
      </c>
      <c r="E29" s="390">
        <v>0</v>
      </c>
      <c r="F29" s="12">
        <v>0</v>
      </c>
      <c r="G29" s="12">
        <v>0</v>
      </c>
      <c r="H29" s="194">
        <v>0</v>
      </c>
      <c r="I29" s="220"/>
    </row>
    <row r="30" spans="1:10" ht="15">
      <c r="A30" s="393">
        <v>5</v>
      </c>
      <c r="B30" s="224" t="s">
        <v>360</v>
      </c>
      <c r="C30" s="312"/>
      <c r="D30" s="256"/>
      <c r="E30" s="392"/>
      <c r="F30" s="12">
        <v>0</v>
      </c>
      <c r="G30" s="12">
        <v>0</v>
      </c>
      <c r="H30" s="194">
        <v>0</v>
      </c>
      <c r="I30" s="220"/>
    </row>
    <row r="31" spans="1:10" ht="15">
      <c r="A31" s="393">
        <v>6</v>
      </c>
      <c r="B31" s="224" t="s">
        <v>361</v>
      </c>
      <c r="C31" s="312"/>
      <c r="D31" s="256"/>
      <c r="E31" s="392"/>
      <c r="F31" s="12">
        <v>0</v>
      </c>
      <c r="G31" s="12">
        <v>0</v>
      </c>
      <c r="H31" s="194">
        <v>0</v>
      </c>
      <c r="I31" s="220"/>
    </row>
    <row r="32" spans="1:10" ht="15">
      <c r="A32" s="393">
        <v>7</v>
      </c>
      <c r="B32" s="224" t="s">
        <v>362</v>
      </c>
      <c r="C32" s="312">
        <v>481.48599999999999</v>
      </c>
      <c r="D32" s="258"/>
      <c r="E32" s="390"/>
      <c r="F32" s="12"/>
      <c r="G32" s="12"/>
      <c r="H32" s="194"/>
      <c r="I32" s="220"/>
    </row>
    <row r="33" spans="1:9" ht="15">
      <c r="A33" s="393" t="s">
        <v>336</v>
      </c>
      <c r="B33" s="227" t="s">
        <v>363</v>
      </c>
      <c r="C33" s="319"/>
      <c r="D33" s="305"/>
      <c r="E33" s="402"/>
      <c r="F33" s="44">
        <v>11707594.492000001</v>
      </c>
      <c r="G33" s="44">
        <v>6479737.2199999997</v>
      </c>
      <c r="H33" s="195">
        <v>5126320.7700000005</v>
      </c>
      <c r="I33" s="220"/>
    </row>
    <row r="34" spans="1:9" ht="15">
      <c r="A34" s="403"/>
      <c r="B34" s="224" t="s">
        <v>364</v>
      </c>
      <c r="C34" s="319"/>
      <c r="D34" s="305">
        <v>213455023.11750016</v>
      </c>
      <c r="E34" s="402">
        <v>220481798.72281086</v>
      </c>
      <c r="F34" s="12"/>
      <c r="G34" s="12"/>
      <c r="H34" s="194"/>
      <c r="I34" s="220"/>
    </row>
    <row r="35" spans="1:9" ht="15.75" thickBot="1">
      <c r="A35" s="399"/>
      <c r="B35" s="229"/>
      <c r="C35" s="312"/>
      <c r="D35" s="256"/>
      <c r="E35" s="392"/>
      <c r="F35" s="169">
        <v>311172185.80899465</v>
      </c>
      <c r="G35" s="169">
        <v>193227178.99000001</v>
      </c>
      <c r="H35" s="169">
        <v>140307329.01811469</v>
      </c>
      <c r="I35" s="220"/>
    </row>
    <row r="36" spans="1:9" ht="15.75" thickTop="1">
      <c r="A36" s="393" t="s">
        <v>289</v>
      </c>
      <c r="B36" s="224" t="s">
        <v>365</v>
      </c>
      <c r="C36" s="312"/>
      <c r="D36" s="258">
        <v>7935855.8299999982</v>
      </c>
      <c r="E36" s="390">
        <v>7559320.6799999997</v>
      </c>
      <c r="F36" s="12"/>
      <c r="G36" s="12"/>
      <c r="H36" s="194"/>
      <c r="I36" s="220"/>
    </row>
    <row r="37" spans="1:9" ht="15">
      <c r="A37" s="393">
        <v>1</v>
      </c>
      <c r="B37" s="224" t="s">
        <v>366</v>
      </c>
      <c r="C37" s="312"/>
      <c r="D37" s="256"/>
      <c r="E37" s="392"/>
      <c r="F37" s="12"/>
      <c r="G37" s="12"/>
      <c r="H37" s="194"/>
      <c r="I37" s="220"/>
    </row>
    <row r="38" spans="1:9" ht="15">
      <c r="A38" s="404" t="s">
        <v>336</v>
      </c>
      <c r="B38" s="227" t="s">
        <v>367</v>
      </c>
      <c r="C38" s="312" t="s">
        <v>368</v>
      </c>
      <c r="D38" s="256"/>
      <c r="E38" s="392"/>
      <c r="F38" s="12"/>
      <c r="G38" s="12"/>
      <c r="H38" s="194"/>
      <c r="I38" s="220"/>
    </row>
    <row r="39" spans="1:9" ht="15">
      <c r="A39" s="404" t="s">
        <v>338</v>
      </c>
      <c r="B39" s="227" t="s">
        <v>369</v>
      </c>
      <c r="C39" s="312">
        <v>262</v>
      </c>
      <c r="D39" s="256"/>
      <c r="E39" s="392"/>
      <c r="F39" s="12">
        <v>0</v>
      </c>
      <c r="G39" s="12">
        <v>0</v>
      </c>
      <c r="H39" s="194">
        <v>0</v>
      </c>
      <c r="I39" s="220"/>
    </row>
    <row r="40" spans="1:9" ht="15">
      <c r="A40" s="394" t="s">
        <v>345</v>
      </c>
      <c r="B40" s="227" t="s">
        <v>370</v>
      </c>
      <c r="C40" s="312"/>
      <c r="D40" s="259"/>
      <c r="E40" s="401"/>
      <c r="F40" s="12">
        <v>0</v>
      </c>
      <c r="G40" s="12">
        <v>0</v>
      </c>
      <c r="H40" s="194">
        <v>0</v>
      </c>
      <c r="I40" s="220"/>
    </row>
    <row r="41" spans="1:9" ht="15">
      <c r="A41" s="394" t="s">
        <v>346</v>
      </c>
      <c r="B41" s="227" t="s">
        <v>371</v>
      </c>
      <c r="C41" s="312"/>
      <c r="D41" s="256"/>
      <c r="E41" s="392"/>
      <c r="F41" s="12">
        <v>200143382.03168324</v>
      </c>
      <c r="G41" s="12">
        <v>134021308.92062418</v>
      </c>
      <c r="H41" s="194">
        <v>111440020.23093775</v>
      </c>
      <c r="I41" s="220"/>
    </row>
    <row r="42" spans="1:9" ht="15">
      <c r="A42" s="399"/>
      <c r="B42" s="224" t="s">
        <v>372</v>
      </c>
      <c r="C42" s="312"/>
      <c r="D42" s="258">
        <v>0</v>
      </c>
      <c r="E42" s="390">
        <v>0</v>
      </c>
      <c r="F42" s="12">
        <v>17525388.570999969</v>
      </c>
      <c r="G42" s="12">
        <v>20499613.931000002</v>
      </c>
      <c r="H42" s="194">
        <v>59580.728910751044</v>
      </c>
      <c r="I42" s="220"/>
    </row>
    <row r="43" spans="1:9" ht="15">
      <c r="A43" s="393">
        <v>2</v>
      </c>
      <c r="B43" s="224" t="s">
        <v>373</v>
      </c>
      <c r="C43" s="312"/>
      <c r="D43" s="256"/>
      <c r="E43" s="392"/>
      <c r="F43" s="12">
        <v>285703.96963203535</v>
      </c>
      <c r="G43" s="12">
        <v>4.8849813083506888E-15</v>
      </c>
      <c r="H43" s="194">
        <v>0</v>
      </c>
      <c r="I43" s="220"/>
    </row>
    <row r="44" spans="1:9" ht="15">
      <c r="A44" s="404" t="s">
        <v>336</v>
      </c>
      <c r="B44" s="227" t="s">
        <v>374</v>
      </c>
      <c r="C44" s="312">
        <v>201</v>
      </c>
      <c r="D44" s="256"/>
      <c r="E44" s="392"/>
      <c r="F44" s="12">
        <v>0</v>
      </c>
      <c r="G44" s="12">
        <v>0</v>
      </c>
      <c r="H44" s="194"/>
      <c r="I44" s="220"/>
    </row>
    <row r="45" spans="1:9" ht="15">
      <c r="A45" s="404" t="s">
        <v>338</v>
      </c>
      <c r="B45" s="227" t="s">
        <v>375</v>
      </c>
      <c r="C45" s="312">
        <v>212.28120000000001</v>
      </c>
      <c r="D45" s="256"/>
      <c r="E45" s="392"/>
      <c r="F45" s="12"/>
      <c r="G45" s="12"/>
      <c r="H45" s="12"/>
      <c r="I45" s="220"/>
    </row>
    <row r="46" spans="1:9" ht="15">
      <c r="A46" s="394" t="s">
        <v>345</v>
      </c>
      <c r="B46" s="227" t="s">
        <v>376</v>
      </c>
      <c r="C46" s="320" t="s">
        <v>377</v>
      </c>
      <c r="D46" s="256"/>
      <c r="E46" s="392"/>
      <c r="F46" s="44">
        <v>217954474.57231525</v>
      </c>
      <c r="G46" s="44">
        <v>154520922.85162419</v>
      </c>
      <c r="H46" s="195">
        <v>111499600.95984849</v>
      </c>
      <c r="I46" s="220"/>
    </row>
    <row r="47" spans="1:9" ht="15">
      <c r="A47" s="394" t="s">
        <v>346</v>
      </c>
      <c r="B47" s="227" t="s">
        <v>378</v>
      </c>
      <c r="C47" s="321" t="s">
        <v>379</v>
      </c>
      <c r="D47" s="256">
        <v>7935855.8299999982</v>
      </c>
      <c r="E47" s="392">
        <v>7559320.6799999997</v>
      </c>
      <c r="F47" s="43"/>
      <c r="G47" s="43"/>
      <c r="H47" s="196"/>
      <c r="I47" s="220"/>
    </row>
    <row r="48" spans="1:9" ht="15">
      <c r="A48" s="394" t="s">
        <v>348</v>
      </c>
      <c r="B48" s="227" t="s">
        <v>380</v>
      </c>
      <c r="C48" s="321"/>
      <c r="D48" s="256"/>
      <c r="E48" s="392"/>
      <c r="F48" s="43"/>
      <c r="G48" s="43"/>
      <c r="H48" s="194">
        <v>1918364.4900000002</v>
      </c>
      <c r="I48" s="220"/>
    </row>
    <row r="49" spans="1:9" ht="15">
      <c r="A49" s="399"/>
      <c r="B49" s="224" t="s">
        <v>381</v>
      </c>
      <c r="C49" s="312"/>
      <c r="D49" s="258">
        <v>7935855.8299999982</v>
      </c>
      <c r="E49" s="390">
        <v>7559320.6799999997</v>
      </c>
      <c r="F49" s="12">
        <v>270979.55300000042</v>
      </c>
      <c r="G49" s="12">
        <v>1416732.86</v>
      </c>
      <c r="H49" s="194">
        <v>0</v>
      </c>
      <c r="I49" s="220"/>
    </row>
    <row r="50" spans="1:9" ht="15">
      <c r="A50" s="393">
        <v>3</v>
      </c>
      <c r="B50" s="224" t="s">
        <v>382</v>
      </c>
      <c r="C50" s="312"/>
      <c r="D50" s="256"/>
      <c r="E50" s="392"/>
      <c r="F50" s="12">
        <v>0</v>
      </c>
      <c r="G50" s="12">
        <v>0</v>
      </c>
      <c r="H50" s="194">
        <v>0</v>
      </c>
      <c r="I50" s="220"/>
    </row>
    <row r="51" spans="1:9" ht="15">
      <c r="A51" s="393">
        <v>4</v>
      </c>
      <c r="B51" s="224" t="s">
        <v>383</v>
      </c>
      <c r="C51" s="312"/>
      <c r="D51" s="259"/>
      <c r="E51" s="401"/>
      <c r="F51" s="12">
        <v>0</v>
      </c>
      <c r="G51" s="12">
        <v>0</v>
      </c>
      <c r="H51" s="194">
        <v>0</v>
      </c>
      <c r="I51" s="220"/>
    </row>
    <row r="52" spans="1:9" ht="15">
      <c r="A52" s="404" t="s">
        <v>336</v>
      </c>
      <c r="B52" s="227" t="s">
        <v>384</v>
      </c>
      <c r="C52" s="322"/>
      <c r="D52" s="256"/>
      <c r="E52" s="392"/>
      <c r="F52" s="12">
        <v>0</v>
      </c>
      <c r="G52" s="12">
        <v>0</v>
      </c>
      <c r="H52" s="196"/>
      <c r="I52" s="220"/>
    </row>
    <row r="53" spans="1:9" ht="15">
      <c r="A53" s="404" t="s">
        <v>338</v>
      </c>
      <c r="B53" s="227" t="s">
        <v>385</v>
      </c>
      <c r="C53" s="315" t="s">
        <v>386</v>
      </c>
      <c r="D53" s="256"/>
      <c r="E53" s="392"/>
      <c r="F53" s="43"/>
      <c r="G53" s="43"/>
      <c r="H53" s="43"/>
      <c r="I53" s="220"/>
    </row>
    <row r="54" spans="1:9" ht="15">
      <c r="A54" s="394" t="s">
        <v>345</v>
      </c>
      <c r="B54" s="227" t="s">
        <v>387</v>
      </c>
      <c r="C54" s="318" t="s">
        <v>388</v>
      </c>
      <c r="D54" s="256"/>
      <c r="E54" s="392"/>
      <c r="F54" s="44">
        <v>270979.55300000042</v>
      </c>
      <c r="G54" s="44">
        <v>1416732.86</v>
      </c>
      <c r="H54" s="195">
        <v>1918364.4900000002</v>
      </c>
      <c r="I54" s="220"/>
    </row>
    <row r="55" spans="1:9" ht="15">
      <c r="A55" s="403"/>
      <c r="B55" s="224" t="s">
        <v>359</v>
      </c>
      <c r="C55" s="312"/>
      <c r="D55" s="258">
        <v>0</v>
      </c>
      <c r="E55" s="390">
        <v>0</v>
      </c>
      <c r="F55" s="43"/>
      <c r="G55" s="43"/>
      <c r="H55" s="197"/>
      <c r="I55" s="220"/>
    </row>
    <row r="56" spans="1:9" ht="15">
      <c r="A56" s="393">
        <v>5</v>
      </c>
      <c r="B56" s="224" t="s">
        <v>389</v>
      </c>
      <c r="C56" s="312"/>
      <c r="D56" s="256"/>
      <c r="E56" s="392"/>
      <c r="F56" s="46">
        <v>218225454.12531525</v>
      </c>
      <c r="G56" s="46">
        <v>155937655.71162421</v>
      </c>
      <c r="H56" s="197">
        <v>113417965.44984849</v>
      </c>
      <c r="I56" s="220"/>
    </row>
    <row r="57" spans="1:9" ht="15">
      <c r="A57" s="393">
        <v>6</v>
      </c>
      <c r="B57" s="224" t="s">
        <v>390</v>
      </c>
      <c r="C57" s="312"/>
      <c r="D57" s="258"/>
      <c r="E57" s="390"/>
      <c r="F57" s="43"/>
      <c r="G57" s="43"/>
      <c r="H57" s="196"/>
      <c r="I57" s="220"/>
    </row>
    <row r="58" spans="1:9" ht="15">
      <c r="A58" s="405"/>
      <c r="B58" s="238" t="s">
        <v>391</v>
      </c>
      <c r="C58" s="317"/>
      <c r="D58" s="306">
        <v>7935855.8299999982</v>
      </c>
      <c r="E58" s="406">
        <v>7559320.6799999997</v>
      </c>
      <c r="F58" s="43"/>
      <c r="G58" s="43"/>
      <c r="H58" s="194">
        <v>99999.998999999982</v>
      </c>
      <c r="I58" s="220"/>
    </row>
    <row r="59" spans="1:9" ht="15">
      <c r="A59" s="407"/>
      <c r="B59" s="239" t="s">
        <v>392</v>
      </c>
      <c r="C59" s="323"/>
      <c r="D59" s="265">
        <v>221390879.94750017</v>
      </c>
      <c r="E59" s="408">
        <v>228041120.40281087</v>
      </c>
      <c r="F59" s="12">
        <v>99999.998999999982</v>
      </c>
      <c r="G59" s="12">
        <v>99999.998999999982</v>
      </c>
      <c r="H59" s="194">
        <v>0</v>
      </c>
      <c r="I59" s="220"/>
    </row>
    <row r="60" spans="1:9" ht="14.25">
      <c r="A60" s="409"/>
      <c r="B60" s="241"/>
      <c r="C60" s="324"/>
      <c r="D60" s="242"/>
      <c r="E60" s="410"/>
      <c r="F60" s="12">
        <v>0</v>
      </c>
      <c r="G60" s="12">
        <v>0</v>
      </c>
      <c r="H60" s="194">
        <v>20000</v>
      </c>
      <c r="I60" s="220"/>
    </row>
    <row r="61" spans="1:9" ht="15">
      <c r="A61" s="411"/>
      <c r="B61" s="244"/>
      <c r="C61" s="325"/>
      <c r="D61" s="245"/>
      <c r="E61" s="412"/>
      <c r="F61" s="12">
        <v>40000</v>
      </c>
      <c r="G61" s="12">
        <v>30000</v>
      </c>
      <c r="H61" s="194">
        <v>0</v>
      </c>
      <c r="I61" s="220"/>
    </row>
    <row r="62" spans="1:9" ht="15.75" thickBot="1">
      <c r="A62" s="413"/>
      <c r="B62" s="414"/>
      <c r="C62" s="415"/>
      <c r="D62" s="416"/>
      <c r="E62" s="417"/>
      <c r="F62" s="12">
        <v>0</v>
      </c>
      <c r="G62" s="12">
        <v>0</v>
      </c>
      <c r="H62" s="194">
        <v>0</v>
      </c>
      <c r="I62" s="220"/>
    </row>
    <row r="63" spans="1:9" ht="12">
      <c r="A63" s="4"/>
      <c r="B63" s="4"/>
      <c r="C63" s="9"/>
      <c r="D63" s="156"/>
      <c r="E63" s="156"/>
      <c r="F63" s="12"/>
      <c r="G63" s="12">
        <v>0</v>
      </c>
      <c r="H63" s="194">
        <v>-404225.53200000047</v>
      </c>
      <c r="I63" s="220"/>
    </row>
    <row r="64" spans="1:9" s="52" customFormat="1" ht="12">
      <c r="A64" s="49"/>
      <c r="B64" s="50"/>
      <c r="C64" s="51"/>
      <c r="D64" s="219"/>
      <c r="E64" s="219"/>
      <c r="F64" s="171" t="e">
        <v>#REF!</v>
      </c>
      <c r="G64" s="171" t="e">
        <v>#REF!</v>
      </c>
      <c r="H64" s="171" t="e">
        <v>#REF!</v>
      </c>
    </row>
    <row r="65" spans="1:10" ht="12">
      <c r="A65" s="4"/>
      <c r="B65" s="4"/>
      <c r="C65" s="9"/>
      <c r="D65" s="156"/>
      <c r="E65" s="156"/>
    </row>
    <row r="66" spans="1:10" ht="12.75">
      <c r="A66" s="4"/>
      <c r="B66" s="333" t="s">
        <v>449</v>
      </c>
      <c r="C66" s="9"/>
      <c r="D66" s="333" t="s">
        <v>452</v>
      </c>
      <c r="E66" s="156"/>
    </row>
    <row r="67" spans="1:10" ht="12.75">
      <c r="A67" s="4"/>
      <c r="B67" s="333" t="s">
        <v>447</v>
      </c>
      <c r="C67" s="25"/>
      <c r="D67" s="333" t="s">
        <v>448</v>
      </c>
    </row>
    <row r="68" spans="1:10" ht="12.75">
      <c r="A68" s="4"/>
      <c r="B68" s="333"/>
      <c r="C68" s="25"/>
    </row>
    <row r="69" spans="1:10" ht="12">
      <c r="A69" s="4"/>
      <c r="B69" s="25"/>
      <c r="C69" s="25"/>
    </row>
    <row r="70" spans="1:10" ht="12">
      <c r="A70" s="4"/>
    </row>
    <row r="71" spans="1:10" ht="12">
      <c r="A71" s="4"/>
    </row>
    <row r="72" spans="1:10" ht="12">
      <c r="A72" s="4"/>
    </row>
    <row r="73" spans="1:10" ht="12">
      <c r="A73" s="4"/>
      <c r="B73" s="13"/>
      <c r="C73" s="25"/>
      <c r="D73" s="172"/>
      <c r="E73" s="172"/>
    </row>
    <row r="74" spans="1:10" ht="14.25">
      <c r="A74" s="36" t="s">
        <v>182</v>
      </c>
      <c r="B74" s="16"/>
    </row>
    <row r="75" spans="1:10" ht="14.25">
      <c r="A75" s="36" t="s">
        <v>465</v>
      </c>
      <c r="B75" s="16"/>
    </row>
    <row r="76" spans="1:10" ht="15" thickBot="1">
      <c r="A76" s="37" t="s">
        <v>183</v>
      </c>
      <c r="B76" s="38"/>
    </row>
    <row r="77" spans="1:10" ht="15" thickTop="1">
      <c r="A77" s="436" t="s">
        <v>393</v>
      </c>
      <c r="B77" s="438" t="s">
        <v>394</v>
      </c>
      <c r="C77" s="440" t="s">
        <v>175</v>
      </c>
      <c r="D77" s="307" t="s">
        <v>330</v>
      </c>
      <c r="E77" s="307" t="s">
        <v>330</v>
      </c>
      <c r="F77" s="430" t="s">
        <v>395</v>
      </c>
    </row>
    <row r="78" spans="1:10" ht="15" thickBot="1">
      <c r="A78" s="437"/>
      <c r="B78" s="439"/>
      <c r="C78" s="435"/>
      <c r="D78" s="301" t="s">
        <v>462</v>
      </c>
      <c r="E78" s="301" t="s">
        <v>456</v>
      </c>
      <c r="F78" s="431"/>
    </row>
    <row r="79" spans="1:10" ht="15" thickTop="1">
      <c r="A79" s="249"/>
      <c r="B79" s="222"/>
      <c r="C79" s="309"/>
      <c r="D79" s="223"/>
      <c r="E79" s="223"/>
      <c r="F79" s="250">
        <v>0</v>
      </c>
    </row>
    <row r="80" spans="1:10" ht="14.25">
      <c r="A80" s="228" t="s">
        <v>288</v>
      </c>
      <c r="B80" s="238" t="s">
        <v>396</v>
      </c>
      <c r="C80" s="326"/>
      <c r="D80" s="306">
        <v>148430771.14580002</v>
      </c>
      <c r="E80" s="306">
        <v>161724569.18450001</v>
      </c>
      <c r="F80" s="251">
        <v>-13293798.038699985</v>
      </c>
      <c r="J80" s="220"/>
    </row>
    <row r="81" spans="1:10" ht="15">
      <c r="A81" s="226">
        <v>1</v>
      </c>
      <c r="B81" s="238" t="s">
        <v>186</v>
      </c>
      <c r="C81" s="326"/>
      <c r="D81" s="252"/>
      <c r="E81" s="252"/>
      <c r="F81" s="253">
        <v>0</v>
      </c>
      <c r="J81" s="220"/>
    </row>
    <row r="82" spans="1:10" ht="15">
      <c r="A82" s="228">
        <v>2</v>
      </c>
      <c r="B82" s="224" t="s">
        <v>397</v>
      </c>
      <c r="C82" s="326"/>
      <c r="D82" s="252"/>
      <c r="E82" s="252"/>
      <c r="F82" s="253"/>
      <c r="J82" s="220"/>
    </row>
    <row r="83" spans="1:10" ht="15">
      <c r="A83" s="230" t="s">
        <v>336</v>
      </c>
      <c r="B83" s="234" t="s">
        <v>398</v>
      </c>
      <c r="C83" s="317">
        <v>468</v>
      </c>
      <c r="D83" s="303">
        <v>0</v>
      </c>
      <c r="E83" s="303">
        <v>0</v>
      </c>
      <c r="F83" s="253"/>
      <c r="J83" s="220"/>
    </row>
    <row r="84" spans="1:10" ht="15">
      <c r="A84" s="230" t="s">
        <v>338</v>
      </c>
      <c r="B84" s="227" t="s">
        <v>399</v>
      </c>
      <c r="C84" s="312">
        <v>468</v>
      </c>
      <c r="D84" s="256"/>
      <c r="E84" s="256"/>
      <c r="F84" s="254">
        <v>0</v>
      </c>
      <c r="J84" s="220"/>
    </row>
    <row r="85" spans="1:10" ht="15">
      <c r="A85" s="230"/>
      <c r="B85" s="224" t="s">
        <v>381</v>
      </c>
      <c r="C85" s="312"/>
      <c r="D85" s="256">
        <v>0</v>
      </c>
      <c r="E85" s="256">
        <v>0</v>
      </c>
      <c r="F85" s="255">
        <v>0</v>
      </c>
      <c r="J85" s="220"/>
    </row>
    <row r="86" spans="1:10" ht="15">
      <c r="A86" s="228">
        <v>3</v>
      </c>
      <c r="B86" s="224" t="s">
        <v>400</v>
      </c>
      <c r="C86" s="322"/>
      <c r="D86" s="256"/>
      <c r="E86" s="256"/>
      <c r="F86" s="254">
        <v>0</v>
      </c>
      <c r="J86" s="220"/>
    </row>
    <row r="87" spans="1:10" ht="15">
      <c r="A87" s="230" t="s">
        <v>336</v>
      </c>
      <c r="B87" s="227" t="s">
        <v>8</v>
      </c>
      <c r="C87" s="322">
        <v>401</v>
      </c>
      <c r="D87" s="256">
        <v>139550005.1717</v>
      </c>
      <c r="E87" s="256">
        <v>149379768.6816</v>
      </c>
      <c r="F87" s="254">
        <v>-9829763.5099000037</v>
      </c>
      <c r="J87" s="220"/>
    </row>
    <row r="88" spans="1:10" ht="15">
      <c r="A88" s="230" t="s">
        <v>338</v>
      </c>
      <c r="B88" s="227" t="s">
        <v>401</v>
      </c>
      <c r="C88" s="312">
        <v>421</v>
      </c>
      <c r="D88" s="256">
        <v>0</v>
      </c>
      <c r="E88" s="256">
        <v>0</v>
      </c>
      <c r="F88" s="254">
        <v>0</v>
      </c>
      <c r="J88" s="220"/>
    </row>
    <row r="89" spans="1:10" ht="15">
      <c r="A89" s="228" t="s">
        <v>345</v>
      </c>
      <c r="B89" s="227" t="s">
        <v>402</v>
      </c>
      <c r="C89" s="312">
        <v>431</v>
      </c>
      <c r="D89" s="256">
        <v>492282.88</v>
      </c>
      <c r="E89" s="256">
        <v>610018.88</v>
      </c>
      <c r="F89" s="254">
        <v>-117736</v>
      </c>
      <c r="J89" s="220"/>
    </row>
    <row r="90" spans="1:10" ht="15">
      <c r="A90" s="230" t="s">
        <v>346</v>
      </c>
      <c r="B90" s="227" t="s">
        <v>403</v>
      </c>
      <c r="C90" s="312">
        <v>4421</v>
      </c>
      <c r="D90" s="256">
        <v>661556.02</v>
      </c>
      <c r="E90" s="256">
        <v>766667.02</v>
      </c>
      <c r="F90" s="254">
        <v>-105111</v>
      </c>
      <c r="J90" s="220"/>
    </row>
    <row r="91" spans="1:10" ht="15">
      <c r="A91" s="230" t="s">
        <v>348</v>
      </c>
      <c r="B91" s="227" t="s">
        <v>404</v>
      </c>
      <c r="C91" s="312">
        <v>444</v>
      </c>
      <c r="D91" s="256">
        <v>0</v>
      </c>
      <c r="E91" s="256">
        <v>0</v>
      </c>
      <c r="F91" s="254">
        <v>0</v>
      </c>
      <c r="J91" s="220"/>
    </row>
    <row r="92" spans="1:10" ht="15">
      <c r="A92" s="233" t="s">
        <v>356</v>
      </c>
      <c r="B92" s="227" t="s">
        <v>405</v>
      </c>
      <c r="C92" s="312">
        <v>4453</v>
      </c>
      <c r="D92" s="256">
        <v>6034324.7501000026</v>
      </c>
      <c r="E92" s="256">
        <v>9090551.2788999937</v>
      </c>
      <c r="F92" s="254">
        <v>-3056226.5287999911</v>
      </c>
      <c r="I92" s="220"/>
      <c r="J92" s="220"/>
    </row>
    <row r="93" spans="1:10" ht="15">
      <c r="A93" s="233" t="s">
        <v>406</v>
      </c>
      <c r="B93" s="227" t="s">
        <v>457</v>
      </c>
      <c r="C93" s="315" t="s">
        <v>407</v>
      </c>
      <c r="D93" s="256">
        <v>236883.49399999977</v>
      </c>
      <c r="E93" s="256">
        <v>421844.49399999977</v>
      </c>
      <c r="F93" s="257">
        <v>-184961</v>
      </c>
      <c r="J93" s="220"/>
    </row>
    <row r="94" spans="1:10" ht="15">
      <c r="A94" s="230" t="s">
        <v>408</v>
      </c>
      <c r="B94" s="227" t="s">
        <v>460</v>
      </c>
      <c r="C94" s="312"/>
      <c r="D94" s="256">
        <v>1250718.83</v>
      </c>
      <c r="E94" s="256">
        <v>1250718.83</v>
      </c>
      <c r="F94" s="257">
        <v>0</v>
      </c>
      <c r="I94" s="220"/>
      <c r="J94" s="220"/>
    </row>
    <row r="95" spans="1:10" ht="15">
      <c r="A95" s="230" t="s">
        <v>409</v>
      </c>
      <c r="B95" s="227" t="s">
        <v>410</v>
      </c>
      <c r="C95" s="312">
        <v>467</v>
      </c>
      <c r="D95" s="256">
        <v>205000</v>
      </c>
      <c r="E95" s="256">
        <v>205000</v>
      </c>
      <c r="F95" s="254">
        <v>0</v>
      </c>
      <c r="I95" s="220"/>
      <c r="J95" s="220"/>
    </row>
    <row r="96" spans="1:10" ht="15">
      <c r="A96" s="228" t="s">
        <v>411</v>
      </c>
      <c r="B96" s="227" t="s">
        <v>412</v>
      </c>
      <c r="C96" s="312">
        <v>411</v>
      </c>
      <c r="D96" s="256">
        <v>0</v>
      </c>
      <c r="E96" s="256">
        <v>0</v>
      </c>
      <c r="F96" s="254">
        <v>0</v>
      </c>
      <c r="J96" s="220"/>
    </row>
    <row r="97" spans="1:10" ht="14.25">
      <c r="A97" s="228"/>
      <c r="B97" s="224" t="s">
        <v>349</v>
      </c>
      <c r="C97" s="310"/>
      <c r="D97" s="258">
        <v>148430771.14580002</v>
      </c>
      <c r="E97" s="258">
        <v>161724569.18450001</v>
      </c>
      <c r="F97" s="225">
        <v>-13293798.038699996</v>
      </c>
      <c r="I97" s="220"/>
      <c r="J97" s="220"/>
    </row>
    <row r="98" spans="1:10" ht="15">
      <c r="A98" s="228">
        <v>4</v>
      </c>
      <c r="B98" s="224" t="s">
        <v>40</v>
      </c>
      <c r="C98" s="310"/>
      <c r="D98" s="256"/>
      <c r="E98" s="256"/>
      <c r="F98" s="254">
        <v>0</v>
      </c>
      <c r="J98" s="220"/>
    </row>
    <row r="99" spans="1:10" ht="15">
      <c r="A99" s="228">
        <v>5</v>
      </c>
      <c r="B99" s="224" t="s">
        <v>413</v>
      </c>
      <c r="C99" s="312">
        <v>4631</v>
      </c>
      <c r="D99" s="256"/>
      <c r="E99" s="256"/>
      <c r="F99" s="254">
        <v>0</v>
      </c>
      <c r="J99" s="220"/>
    </row>
    <row r="100" spans="1:10" ht="14.25">
      <c r="A100" s="228" t="s">
        <v>289</v>
      </c>
      <c r="B100" s="224" t="s">
        <v>414</v>
      </c>
      <c r="C100" s="310"/>
      <c r="D100" s="258">
        <v>0</v>
      </c>
      <c r="E100" s="258">
        <v>0</v>
      </c>
      <c r="F100" s="258">
        <v>0</v>
      </c>
      <c r="J100" s="220"/>
    </row>
    <row r="101" spans="1:10" ht="15">
      <c r="A101" s="228">
        <v>1</v>
      </c>
      <c r="B101" s="224" t="s">
        <v>415</v>
      </c>
      <c r="C101" s="310"/>
      <c r="D101" s="259"/>
      <c r="E101" s="259"/>
      <c r="F101" s="260">
        <v>0</v>
      </c>
      <c r="J101" s="220"/>
    </row>
    <row r="102" spans="1:10" ht="15">
      <c r="A102" s="230" t="s">
        <v>336</v>
      </c>
      <c r="B102" s="227" t="s">
        <v>416</v>
      </c>
      <c r="C102" s="315" t="s">
        <v>417</v>
      </c>
      <c r="D102" s="256"/>
      <c r="E102" s="256"/>
      <c r="F102" s="254">
        <v>0</v>
      </c>
      <c r="J102" s="220"/>
    </row>
    <row r="103" spans="1:10" ht="15">
      <c r="A103" s="230" t="s">
        <v>338</v>
      </c>
      <c r="B103" s="227" t="s">
        <v>418</v>
      </c>
      <c r="C103" s="322"/>
      <c r="D103" s="256"/>
      <c r="E103" s="256"/>
      <c r="F103" s="254">
        <v>0</v>
      </c>
      <c r="J103" s="220"/>
    </row>
    <row r="104" spans="1:10" ht="15">
      <c r="A104" s="235"/>
      <c r="B104" s="224" t="s">
        <v>372</v>
      </c>
      <c r="C104" s="310"/>
      <c r="D104" s="258">
        <v>0</v>
      </c>
      <c r="E104" s="258">
        <v>0</v>
      </c>
      <c r="F104" s="258">
        <v>0</v>
      </c>
      <c r="J104" s="220"/>
    </row>
    <row r="105" spans="1:10" ht="15">
      <c r="A105" s="228">
        <v>2</v>
      </c>
      <c r="B105" s="224" t="s">
        <v>419</v>
      </c>
      <c r="C105" s="312"/>
      <c r="D105" s="258"/>
      <c r="E105" s="258"/>
      <c r="F105" s="257">
        <v>0</v>
      </c>
      <c r="J105" s="220"/>
    </row>
    <row r="106" spans="1:10" ht="15">
      <c r="A106" s="228">
        <v>3</v>
      </c>
      <c r="B106" s="224" t="s">
        <v>40</v>
      </c>
      <c r="C106" s="312">
        <v>487</v>
      </c>
      <c r="D106" s="258"/>
      <c r="E106" s="258"/>
      <c r="F106" s="257">
        <v>0</v>
      </c>
      <c r="J106" s="220"/>
    </row>
    <row r="107" spans="1:10" ht="15">
      <c r="A107" s="228">
        <v>4</v>
      </c>
      <c r="B107" s="224" t="s">
        <v>420</v>
      </c>
      <c r="C107" s="312"/>
      <c r="D107" s="259"/>
      <c r="E107" s="259"/>
      <c r="F107" s="260">
        <v>0</v>
      </c>
      <c r="J107" s="220"/>
    </row>
    <row r="108" spans="1:10" ht="15">
      <c r="A108" s="228"/>
      <c r="B108" s="224"/>
      <c r="C108" s="312"/>
      <c r="D108" s="256"/>
      <c r="E108" s="256"/>
      <c r="F108" s="254">
        <v>0</v>
      </c>
      <c r="J108" s="220"/>
    </row>
    <row r="109" spans="1:10" ht="15">
      <c r="A109" s="235"/>
      <c r="B109" s="224" t="s">
        <v>421</v>
      </c>
      <c r="C109" s="310"/>
      <c r="D109" s="258">
        <v>0</v>
      </c>
      <c r="E109" s="258">
        <v>0</v>
      </c>
      <c r="F109" s="254">
        <v>0</v>
      </c>
      <c r="J109" s="220"/>
    </row>
    <row r="110" spans="1:10" ht="15">
      <c r="A110" s="235"/>
      <c r="B110" s="229"/>
      <c r="C110" s="312"/>
      <c r="D110" s="256"/>
      <c r="E110" s="256"/>
      <c r="F110" s="254">
        <v>0</v>
      </c>
      <c r="J110" s="220"/>
    </row>
    <row r="111" spans="1:10" ht="15">
      <c r="A111" s="235"/>
      <c r="B111" s="224" t="s">
        <v>422</v>
      </c>
      <c r="C111" s="310"/>
      <c r="D111" s="258">
        <v>148430771.14580002</v>
      </c>
      <c r="E111" s="258">
        <v>161724569.18450001</v>
      </c>
      <c r="F111" s="254">
        <v>-13293798.038699985</v>
      </c>
      <c r="J111" s="220"/>
    </row>
    <row r="112" spans="1:10" ht="15">
      <c r="A112" s="228"/>
      <c r="B112" s="224"/>
      <c r="C112" s="310"/>
      <c r="D112" s="256"/>
      <c r="E112" s="256"/>
      <c r="F112" s="254">
        <v>0</v>
      </c>
      <c r="J112" s="220"/>
    </row>
    <row r="113" spans="1:10" ht="15">
      <c r="A113" s="228" t="s">
        <v>290</v>
      </c>
      <c r="B113" s="224" t="s">
        <v>423</v>
      </c>
      <c r="C113" s="310"/>
      <c r="D113" s="256"/>
      <c r="E113" s="256"/>
      <c r="F113" s="254">
        <v>0</v>
      </c>
      <c r="J113" s="220"/>
    </row>
    <row r="114" spans="1:10" ht="30">
      <c r="A114" s="228">
        <v>1</v>
      </c>
      <c r="B114" s="237" t="s">
        <v>424</v>
      </c>
      <c r="C114" s="321"/>
      <c r="D114" s="256"/>
      <c r="E114" s="256"/>
      <c r="F114" s="254">
        <v>0</v>
      </c>
      <c r="J114" s="220"/>
    </row>
    <row r="115" spans="1:10" ht="30">
      <c r="A115" s="228">
        <v>2</v>
      </c>
      <c r="B115" s="237" t="s">
        <v>425</v>
      </c>
      <c r="C115" s="321"/>
      <c r="D115" s="259"/>
      <c r="E115" s="259"/>
      <c r="F115" s="260">
        <v>0</v>
      </c>
      <c r="J115" s="220"/>
    </row>
    <row r="116" spans="1:10" ht="15">
      <c r="A116" s="228">
        <v>3</v>
      </c>
      <c r="B116" s="229" t="s">
        <v>426</v>
      </c>
      <c r="C116" s="312">
        <v>101</v>
      </c>
      <c r="D116" s="256">
        <v>100000</v>
      </c>
      <c r="E116" s="256">
        <v>100000</v>
      </c>
      <c r="F116" s="254">
        <v>0</v>
      </c>
      <c r="J116" s="220"/>
    </row>
    <row r="117" spans="1:10" ht="15">
      <c r="A117" s="228">
        <v>4</v>
      </c>
      <c r="B117" s="229" t="s">
        <v>427</v>
      </c>
      <c r="C117" s="312">
        <v>104</v>
      </c>
      <c r="D117" s="256"/>
      <c r="E117" s="256"/>
      <c r="F117" s="254">
        <v>0</v>
      </c>
      <c r="J117" s="220"/>
    </row>
    <row r="118" spans="1:10" ht="15">
      <c r="A118" s="228">
        <v>5</v>
      </c>
      <c r="B118" s="229" t="s">
        <v>428</v>
      </c>
      <c r="C118" s="312">
        <v>103</v>
      </c>
      <c r="D118" s="256"/>
      <c r="E118" s="256"/>
      <c r="F118" s="254">
        <v>0</v>
      </c>
      <c r="J118" s="220"/>
    </row>
    <row r="119" spans="1:10" ht="15">
      <c r="A119" s="228">
        <v>6</v>
      </c>
      <c r="B119" s="229" t="s">
        <v>5</v>
      </c>
      <c r="C119" s="312">
        <v>1061</v>
      </c>
      <c r="D119" s="256">
        <v>100000</v>
      </c>
      <c r="E119" s="256">
        <v>100000</v>
      </c>
      <c r="F119" s="254">
        <v>0</v>
      </c>
      <c r="J119" s="220"/>
    </row>
    <row r="120" spans="1:10" ht="15">
      <c r="A120" s="228">
        <v>7</v>
      </c>
      <c r="B120" s="229" t="s">
        <v>4</v>
      </c>
      <c r="C120" s="312">
        <v>1071</v>
      </c>
      <c r="D120" s="256"/>
      <c r="E120" s="256"/>
      <c r="F120" s="254">
        <v>0</v>
      </c>
      <c r="J120" s="220"/>
    </row>
    <row r="121" spans="1:10" ht="15">
      <c r="A121" s="228">
        <v>8</v>
      </c>
      <c r="B121" s="229" t="s">
        <v>429</v>
      </c>
      <c r="C121" s="312">
        <v>10681</v>
      </c>
      <c r="D121" s="256"/>
      <c r="E121" s="256"/>
      <c r="F121" s="254">
        <v>0</v>
      </c>
      <c r="J121" s="220"/>
    </row>
    <row r="122" spans="1:10" ht="15">
      <c r="A122" s="228">
        <v>9</v>
      </c>
      <c r="B122" s="229" t="s">
        <v>430</v>
      </c>
      <c r="C122" s="312"/>
      <c r="D122" s="256"/>
      <c r="E122" s="256"/>
      <c r="F122" s="254">
        <v>0</v>
      </c>
      <c r="J122" s="220"/>
    </row>
    <row r="123" spans="1:10" ht="15">
      <c r="A123" s="228">
        <v>10</v>
      </c>
      <c r="B123" s="229" t="s">
        <v>431</v>
      </c>
      <c r="C123" s="312"/>
      <c r="D123" s="256">
        <v>66116550.402999923</v>
      </c>
      <c r="E123" s="256">
        <v>62726650</v>
      </c>
      <c r="F123" s="254">
        <v>3389900.4029999226</v>
      </c>
      <c r="I123" s="168"/>
      <c r="J123" s="220"/>
    </row>
    <row r="124" spans="1:10" ht="15">
      <c r="A124" s="228">
        <v>11</v>
      </c>
      <c r="B124" s="229" t="s">
        <v>432</v>
      </c>
      <c r="C124" s="312">
        <v>109</v>
      </c>
      <c r="D124" s="308">
        <v>6643558.4753999431</v>
      </c>
      <c r="E124" s="308">
        <v>3389900.4029999194</v>
      </c>
      <c r="F124" s="254">
        <v>3253658.0724000237</v>
      </c>
      <c r="I124" s="168"/>
      <c r="J124" s="220"/>
    </row>
    <row r="125" spans="1:10" ht="15">
      <c r="A125" s="235"/>
      <c r="B125" s="224" t="s">
        <v>433</v>
      </c>
      <c r="C125" s="310"/>
      <c r="D125" s="258">
        <v>72960108.878399864</v>
      </c>
      <c r="E125" s="258">
        <v>66316550.402999923</v>
      </c>
      <c r="F125" s="257">
        <v>6643558.4753999412</v>
      </c>
      <c r="I125" s="168"/>
      <c r="J125" s="220"/>
    </row>
    <row r="126" spans="1:10" ht="15">
      <c r="A126" s="236"/>
      <c r="B126" s="261"/>
      <c r="C126" s="327"/>
      <c r="D126" s="256"/>
      <c r="E126" s="256"/>
      <c r="F126" s="260">
        <v>0</v>
      </c>
      <c r="I126" s="220"/>
      <c r="J126" s="220"/>
    </row>
    <row r="127" spans="1:10" ht="15">
      <c r="A127" s="243"/>
      <c r="B127" s="244"/>
      <c r="C127" s="325"/>
      <c r="D127" s="245"/>
      <c r="E127" s="245"/>
      <c r="F127" s="262">
        <v>0</v>
      </c>
      <c r="I127" s="220"/>
      <c r="J127" s="220"/>
    </row>
    <row r="128" spans="1:10" ht="15">
      <c r="A128" s="263"/>
      <c r="B128" s="264" t="s">
        <v>434</v>
      </c>
      <c r="C128" s="328"/>
      <c r="D128" s="265">
        <v>221390880.0241999</v>
      </c>
      <c r="E128" s="265">
        <v>228041119.58749992</v>
      </c>
      <c r="F128" s="266">
        <v>-6650239.5633000135</v>
      </c>
      <c r="J128" s="220"/>
    </row>
    <row r="129" spans="1:10" ht="14.25">
      <c r="A129" s="240"/>
      <c r="B129" s="241"/>
      <c r="C129" s="324"/>
      <c r="D129" s="242"/>
      <c r="E129" s="242"/>
      <c r="F129" s="267">
        <v>0</v>
      </c>
      <c r="J129" s="220"/>
    </row>
    <row r="130" spans="1:10" ht="15">
      <c r="A130" s="243"/>
      <c r="B130" s="244"/>
      <c r="C130" s="325"/>
      <c r="D130" s="245"/>
      <c r="E130" s="245"/>
      <c r="F130" s="268">
        <v>0</v>
      </c>
      <c r="J130" s="220"/>
    </row>
    <row r="131" spans="1:10" ht="15.75" thickBot="1">
      <c r="A131" s="246"/>
      <c r="B131" s="247"/>
      <c r="C131" s="329"/>
      <c r="D131" s="248"/>
      <c r="E131" s="248"/>
      <c r="F131" s="269"/>
      <c r="J131" s="220"/>
    </row>
    <row r="132" spans="1:10" ht="12" thickTop="1">
      <c r="D132" s="168">
        <v>7.6699733734130859E-2</v>
      </c>
      <c r="J132" s="220"/>
    </row>
    <row r="133" spans="1:10" ht="12.75">
      <c r="B133" s="333"/>
      <c r="C133" s="9"/>
      <c r="D133" s="333"/>
      <c r="E133" s="156"/>
    </row>
    <row r="134" spans="1:10" ht="12.75">
      <c r="B134" s="333" t="s">
        <v>449</v>
      </c>
      <c r="C134" s="9"/>
      <c r="D134" s="333" t="s">
        <v>452</v>
      </c>
    </row>
    <row r="135" spans="1:10" ht="12.75">
      <c r="B135" s="333" t="s">
        <v>447</v>
      </c>
      <c r="C135" s="25"/>
      <c r="D135" s="333" t="s">
        <v>448</v>
      </c>
    </row>
  </sheetData>
  <mergeCells count="7">
    <mergeCell ref="F77:F78"/>
    <mergeCell ref="A4:A5"/>
    <mergeCell ref="B4:B5"/>
    <mergeCell ref="C4:C5"/>
    <mergeCell ref="A77:A78"/>
    <mergeCell ref="B77:B78"/>
    <mergeCell ref="C77:C78"/>
  </mergeCells>
  <pageMargins left="0.28000000000000003" right="0.27" top="0.23" bottom="0.17" header="0.17" footer="0.3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2"/>
  <sheetViews>
    <sheetView topLeftCell="A16" workbookViewId="0">
      <selection activeCell="A16" sqref="A1:XFD1048576"/>
    </sheetView>
  </sheetViews>
  <sheetFormatPr defaultColWidth="9.140625" defaultRowHeight="11.25"/>
  <cols>
    <col min="1" max="1" width="5.85546875" style="8" customWidth="1"/>
    <col min="2" max="2" width="38.140625" style="8" customWidth="1"/>
    <col min="3" max="3" width="4.5703125" style="8" customWidth="1"/>
    <col min="4" max="4" width="21.7109375" style="168" customWidth="1"/>
    <col min="5" max="5" width="17.140625" style="8" customWidth="1"/>
    <col min="6" max="6" width="18.5703125" style="8" hidden="1" customWidth="1"/>
    <col min="7" max="7" width="11.42578125" style="8" bestFit="1" customWidth="1"/>
    <col min="8" max="8" width="12" style="8" bestFit="1" customWidth="1"/>
    <col min="9" max="9" width="15.85546875" style="8" bestFit="1" customWidth="1"/>
    <col min="10" max="11" width="9.140625" style="8"/>
    <col min="12" max="12" width="9.140625" style="8" customWidth="1"/>
    <col min="13" max="16384" width="9.140625" style="8"/>
  </cols>
  <sheetData>
    <row r="1" spans="1:8" ht="24.75" customHeight="1">
      <c r="A1" s="36" t="s">
        <v>187</v>
      </c>
    </row>
    <row r="2" spans="1:8" ht="18.75" customHeight="1">
      <c r="A2" s="36" t="s">
        <v>465</v>
      </c>
      <c r="B2" s="53"/>
      <c r="H2" s="54"/>
    </row>
    <row r="3" spans="1:8" ht="14.25">
      <c r="A3" s="37" t="s">
        <v>188</v>
      </c>
    </row>
    <row r="4" spans="1:8" ht="12.75">
      <c r="A4" s="54"/>
    </row>
    <row r="5" spans="1:8" ht="12.75" thickBot="1">
      <c r="A5" s="4"/>
      <c r="B5" s="4"/>
      <c r="C5" s="4"/>
      <c r="D5" s="330" t="s">
        <v>466</v>
      </c>
      <c r="E5" s="330" t="s">
        <v>458</v>
      </c>
      <c r="F5" s="55" t="s">
        <v>325</v>
      </c>
    </row>
    <row r="6" spans="1:8" ht="12">
      <c r="A6" s="336" t="s">
        <v>189</v>
      </c>
      <c r="B6" s="337"/>
      <c r="C6" s="338"/>
      <c r="D6" s="339"/>
      <c r="E6" s="340"/>
      <c r="F6" s="4"/>
    </row>
    <row r="7" spans="1:8" ht="18" customHeight="1">
      <c r="A7" s="341"/>
      <c r="B7" s="47" t="s">
        <v>190</v>
      </c>
      <c r="C7" s="47"/>
      <c r="D7" s="170">
        <v>8527589.4753999431</v>
      </c>
      <c r="E7" s="342">
        <v>4170642.4029999194</v>
      </c>
      <c r="F7" s="12">
        <v>73691386.081000254</v>
      </c>
      <c r="G7" s="17"/>
    </row>
    <row r="8" spans="1:8" ht="12">
      <c r="A8" s="341"/>
      <c r="B8" s="47" t="s">
        <v>191</v>
      </c>
      <c r="C8" s="47"/>
      <c r="D8" s="170"/>
      <c r="E8" s="342"/>
      <c r="F8" s="12"/>
      <c r="G8" s="17"/>
    </row>
    <row r="9" spans="1:8" ht="12">
      <c r="A9" s="341"/>
      <c r="B9" s="289" t="s">
        <v>192</v>
      </c>
      <c r="C9" s="47"/>
      <c r="D9" s="170">
        <v>0</v>
      </c>
      <c r="E9" s="342">
        <v>1298385</v>
      </c>
      <c r="F9" s="22">
        <v>2232529.14</v>
      </c>
      <c r="G9" s="17"/>
    </row>
    <row r="10" spans="1:8" ht="12">
      <c r="A10" s="341"/>
      <c r="B10" s="289" t="s">
        <v>266</v>
      </c>
      <c r="C10" s="47"/>
      <c r="D10" s="170">
        <v>-1884031</v>
      </c>
      <c r="E10" s="342">
        <v>-780742</v>
      </c>
      <c r="F10" s="193">
        <v>-7742542.4699999997</v>
      </c>
      <c r="G10" s="17"/>
    </row>
    <row r="11" spans="1:8" ht="12">
      <c r="A11" s="341"/>
      <c r="B11" s="289" t="s">
        <v>193</v>
      </c>
      <c r="C11" s="47"/>
      <c r="D11" s="170">
        <v>0</v>
      </c>
      <c r="E11" s="342">
        <v>0</v>
      </c>
      <c r="F11" s="12">
        <v>0</v>
      </c>
      <c r="G11" s="17"/>
    </row>
    <row r="12" spans="1:8" ht="12">
      <c r="A12" s="341"/>
      <c r="B12" s="289" t="s">
        <v>194</v>
      </c>
      <c r="C12" s="47"/>
      <c r="D12" s="170"/>
      <c r="E12" s="342"/>
      <c r="F12" s="193">
        <v>357382.50400000007</v>
      </c>
      <c r="G12" s="17"/>
    </row>
    <row r="13" spans="1:8" ht="12">
      <c r="A13" s="341"/>
      <c r="B13" s="47" t="s">
        <v>195</v>
      </c>
      <c r="C13" s="47"/>
      <c r="D13" s="170">
        <v>0</v>
      </c>
      <c r="E13" s="342">
        <v>0</v>
      </c>
      <c r="F13" s="193">
        <v>0</v>
      </c>
      <c r="G13" s="17"/>
    </row>
    <row r="14" spans="1:8" ht="12">
      <c r="A14" s="341"/>
      <c r="B14" s="47" t="s">
        <v>196</v>
      </c>
      <c r="C14" s="47"/>
      <c r="D14" s="170">
        <v>23999888.550399721</v>
      </c>
      <c r="E14" s="342">
        <v>-70067798.155899733</v>
      </c>
      <c r="F14" s="193">
        <v>-57028951.911394924</v>
      </c>
      <c r="G14" s="17"/>
    </row>
    <row r="15" spans="1:8" ht="12">
      <c r="A15" s="341"/>
      <c r="B15" s="47" t="s">
        <v>197</v>
      </c>
      <c r="C15" s="47"/>
      <c r="D15" s="170"/>
      <c r="E15" s="342"/>
      <c r="F15" s="193">
        <v>150124.72999999975</v>
      </c>
      <c r="G15" s="17"/>
    </row>
    <row r="16" spans="1:8" ht="12">
      <c r="A16" s="341"/>
      <c r="B16" s="47" t="s">
        <v>198</v>
      </c>
      <c r="C16" s="47"/>
      <c r="D16" s="170">
        <v>-13293798.038699985</v>
      </c>
      <c r="E16" s="342">
        <v>54411331.263600051</v>
      </c>
      <c r="F16" s="193">
        <v>63147847.751059026</v>
      </c>
      <c r="G16" s="17"/>
    </row>
    <row r="17" spans="1:7" ht="12">
      <c r="A17" s="341"/>
      <c r="B17" s="47" t="s">
        <v>199</v>
      </c>
      <c r="C17" s="47"/>
      <c r="D17" s="170"/>
      <c r="E17" s="342"/>
      <c r="F17" s="193">
        <v>285703.96963203535</v>
      </c>
      <c r="G17" s="17"/>
    </row>
    <row r="18" spans="1:7" ht="12">
      <c r="A18" s="341"/>
      <c r="B18" s="47" t="s">
        <v>200</v>
      </c>
      <c r="C18" s="47"/>
      <c r="D18" s="170">
        <v>0</v>
      </c>
      <c r="E18" s="342">
        <v>0</v>
      </c>
      <c r="F18" s="193">
        <v>0</v>
      </c>
      <c r="G18" s="17"/>
    </row>
    <row r="19" spans="1:7" ht="12">
      <c r="A19" s="341"/>
      <c r="B19" s="47" t="s">
        <v>201</v>
      </c>
      <c r="C19" s="47"/>
      <c r="D19" s="297"/>
      <c r="E19" s="342"/>
      <c r="F19" s="193">
        <v>-357382.50400000007</v>
      </c>
      <c r="G19" s="17"/>
    </row>
    <row r="20" spans="1:7" ht="12">
      <c r="A20" s="341"/>
      <c r="B20" s="47" t="s">
        <v>202</v>
      </c>
      <c r="C20" s="47"/>
      <c r="D20" s="297"/>
      <c r="E20" s="343"/>
      <c r="F20" s="193"/>
      <c r="G20" s="17"/>
    </row>
    <row r="21" spans="1:7" ht="12">
      <c r="A21" s="341"/>
      <c r="B21" s="47"/>
      <c r="C21" s="47"/>
      <c r="D21" s="297"/>
      <c r="E21" s="343"/>
      <c r="F21" s="12"/>
      <c r="G21" s="17"/>
    </row>
    <row r="22" spans="1:7" ht="12">
      <c r="A22" s="344" t="s">
        <v>203</v>
      </c>
      <c r="B22" s="47"/>
      <c r="C22" s="47"/>
      <c r="D22" s="174">
        <v>17349648.987099677</v>
      </c>
      <c r="E22" s="345">
        <v>-10968181.489299759</v>
      </c>
      <c r="F22" s="198">
        <v>74736097.290296391</v>
      </c>
      <c r="G22" s="17"/>
    </row>
    <row r="23" spans="1:7" ht="12">
      <c r="A23" s="341"/>
      <c r="B23" s="47"/>
      <c r="C23" s="47"/>
      <c r="D23" s="170"/>
      <c r="E23" s="343"/>
      <c r="F23" s="12"/>
      <c r="G23" s="17"/>
    </row>
    <row r="24" spans="1:7" ht="12">
      <c r="A24" s="346" t="s">
        <v>204</v>
      </c>
      <c r="B24" s="47"/>
      <c r="C24" s="47"/>
      <c r="D24" s="170"/>
      <c r="E24" s="343"/>
      <c r="F24" s="12"/>
      <c r="G24" s="17"/>
    </row>
    <row r="25" spans="1:7" ht="12">
      <c r="A25" s="346"/>
      <c r="B25" s="47" t="s">
        <v>205</v>
      </c>
      <c r="C25" s="47"/>
      <c r="D25" s="170"/>
      <c r="E25" s="343"/>
      <c r="F25" s="12"/>
      <c r="G25" s="17"/>
    </row>
    <row r="26" spans="1:7" ht="12">
      <c r="A26" s="341"/>
      <c r="B26" s="290"/>
      <c r="C26" s="47"/>
      <c r="D26" s="170"/>
      <c r="E26" s="343"/>
      <c r="F26" s="199"/>
      <c r="G26" s="17"/>
    </row>
    <row r="27" spans="1:7" ht="12">
      <c r="A27" s="341"/>
      <c r="B27" s="47" t="s">
        <v>206</v>
      </c>
      <c r="C27" s="47"/>
      <c r="D27" s="170">
        <v>-376535</v>
      </c>
      <c r="E27" s="342">
        <v>-3405956.05</v>
      </c>
      <c r="F27" s="193">
        <v>-7460386.4100000001</v>
      </c>
      <c r="G27" s="17"/>
    </row>
    <row r="28" spans="1:7" ht="12">
      <c r="A28" s="341"/>
      <c r="B28" s="47" t="s">
        <v>451</v>
      </c>
      <c r="C28" s="47"/>
      <c r="D28" s="170">
        <v>0</v>
      </c>
      <c r="E28" s="343">
        <v>0</v>
      </c>
      <c r="F28" s="199"/>
      <c r="G28" s="17"/>
    </row>
    <row r="29" spans="1:7" ht="12">
      <c r="A29" s="341"/>
      <c r="B29" s="47" t="s">
        <v>207</v>
      </c>
      <c r="C29" s="47"/>
      <c r="D29" s="170"/>
      <c r="E29" s="343"/>
      <c r="F29" s="199"/>
      <c r="G29" s="17"/>
    </row>
    <row r="30" spans="1:7" ht="12">
      <c r="A30" s="341"/>
      <c r="B30" s="47"/>
      <c r="C30" s="47"/>
      <c r="D30" s="170"/>
      <c r="E30" s="343"/>
      <c r="F30" s="12"/>
      <c r="G30" s="17"/>
    </row>
    <row r="31" spans="1:7" ht="12">
      <c r="A31" s="344" t="s">
        <v>208</v>
      </c>
      <c r="B31" s="47"/>
      <c r="C31" s="47"/>
      <c r="D31" s="175">
        <v>-376535</v>
      </c>
      <c r="E31" s="347">
        <v>-3405956.05</v>
      </c>
      <c r="F31" s="198">
        <v>-7460386.4100000001</v>
      </c>
      <c r="G31" s="17"/>
    </row>
    <row r="32" spans="1:7" ht="12">
      <c r="A32" s="341"/>
      <c r="B32" s="47"/>
      <c r="C32" s="47"/>
      <c r="D32" s="170"/>
      <c r="E32" s="343"/>
      <c r="F32" s="12"/>
      <c r="G32" s="17"/>
    </row>
    <row r="33" spans="1:9" ht="12">
      <c r="A33" s="346" t="s">
        <v>209</v>
      </c>
      <c r="B33" s="47"/>
      <c r="C33" s="47"/>
      <c r="D33" s="170"/>
      <c r="E33" s="343"/>
      <c r="F33" s="12"/>
      <c r="G33" s="17"/>
      <c r="H33" s="167"/>
    </row>
    <row r="34" spans="1:9" ht="12">
      <c r="A34" s="341"/>
      <c r="B34" s="47"/>
      <c r="C34" s="291"/>
      <c r="D34" s="292">
        <v>0</v>
      </c>
      <c r="E34" s="343">
        <v>0</v>
      </c>
      <c r="F34" s="56">
        <v>0</v>
      </c>
      <c r="G34" s="17"/>
    </row>
    <row r="35" spans="1:9" ht="12">
      <c r="A35" s="341"/>
      <c r="B35" s="47" t="s">
        <v>210</v>
      </c>
      <c r="C35" s="47"/>
      <c r="D35" s="170"/>
      <c r="E35" s="342"/>
      <c r="F35" s="193">
        <v>-1145753.3069999996</v>
      </c>
      <c r="G35" s="17"/>
    </row>
    <row r="36" spans="1:9" ht="12">
      <c r="A36" s="341"/>
      <c r="B36" s="47" t="s">
        <v>211</v>
      </c>
      <c r="C36" s="47"/>
      <c r="D36" s="170"/>
      <c r="E36" s="342"/>
      <c r="F36" s="12">
        <v>0</v>
      </c>
      <c r="G36" s="17"/>
    </row>
    <row r="37" spans="1:9" ht="12">
      <c r="A37" s="341"/>
      <c r="B37" s="47" t="s">
        <v>212</v>
      </c>
      <c r="C37" s="47"/>
      <c r="D37" s="170">
        <v>0</v>
      </c>
      <c r="E37" s="342">
        <v>0</v>
      </c>
      <c r="F37" s="12">
        <v>-10291635.200000027</v>
      </c>
      <c r="G37" s="17"/>
    </row>
    <row r="38" spans="1:9" ht="12">
      <c r="A38" s="341"/>
      <c r="B38" s="47"/>
      <c r="C38" s="47"/>
      <c r="D38" s="170"/>
      <c r="E38" s="342"/>
      <c r="F38" s="12"/>
      <c r="G38" s="17"/>
    </row>
    <row r="39" spans="1:9" ht="12">
      <c r="A39" s="344" t="s">
        <v>213</v>
      </c>
      <c r="B39" s="47"/>
      <c r="C39" s="47"/>
      <c r="D39" s="175">
        <v>0</v>
      </c>
      <c r="E39" s="347">
        <v>0</v>
      </c>
      <c r="F39" s="175">
        <v>-11437388.507000027</v>
      </c>
      <c r="G39" s="17"/>
    </row>
    <row r="40" spans="1:9" ht="12">
      <c r="A40" s="341"/>
      <c r="B40" s="47"/>
      <c r="C40" s="47"/>
      <c r="D40" s="170"/>
      <c r="E40" s="342"/>
      <c r="F40" s="12"/>
      <c r="G40" s="17"/>
    </row>
    <row r="41" spans="1:9" ht="12.75" thickBot="1">
      <c r="A41" s="346" t="s">
        <v>214</v>
      </c>
      <c r="B41" s="47"/>
      <c r="C41" s="47"/>
      <c r="D41" s="201">
        <v>16973124.187099677</v>
      </c>
      <c r="E41" s="348">
        <v>-14374127.339299761</v>
      </c>
      <c r="F41" s="200">
        <v>55838322.373296365</v>
      </c>
      <c r="G41" s="17"/>
    </row>
    <row r="42" spans="1:9" ht="12.75" thickTop="1">
      <c r="A42" s="346"/>
      <c r="B42" s="47"/>
      <c r="C42" s="47"/>
      <c r="D42" s="170"/>
      <c r="E42" s="342"/>
      <c r="F42" s="12"/>
      <c r="G42" s="17"/>
    </row>
    <row r="43" spans="1:9" ht="12">
      <c r="A43" s="346" t="s">
        <v>215</v>
      </c>
      <c r="B43" s="47"/>
      <c r="C43" s="47"/>
      <c r="D43" s="176">
        <v>14869695.12657588</v>
      </c>
      <c r="E43" s="349">
        <v>29243835.465875641</v>
      </c>
      <c r="F43" s="46">
        <v>32420923.93</v>
      </c>
      <c r="G43" s="17"/>
    </row>
    <row r="44" spans="1:9" ht="12">
      <c r="A44" s="346"/>
      <c r="B44" s="47"/>
      <c r="C44" s="47"/>
      <c r="D44" s="170"/>
      <c r="E44" s="342"/>
      <c r="F44" s="12"/>
      <c r="G44" s="17"/>
    </row>
    <row r="45" spans="1:9" ht="12.75" thickBot="1">
      <c r="A45" s="350" t="s">
        <v>216</v>
      </c>
      <c r="B45" s="351"/>
      <c r="C45" s="351"/>
      <c r="D45" s="352">
        <v>31842819.313675556</v>
      </c>
      <c r="E45" s="353">
        <v>14869695.12657588</v>
      </c>
      <c r="F45" s="176">
        <v>88259246.303296357</v>
      </c>
      <c r="G45" s="17"/>
      <c r="I45" s="45"/>
    </row>
    <row r="46" spans="1:9" ht="12">
      <c r="A46" s="4"/>
      <c r="B46" s="4"/>
      <c r="C46" s="4"/>
      <c r="D46" s="156"/>
      <c r="E46" s="22"/>
      <c r="F46" s="17"/>
      <c r="G46" s="17"/>
    </row>
    <row r="47" spans="1:9" ht="12">
      <c r="A47" s="4"/>
      <c r="B47" s="4"/>
      <c r="C47" s="4"/>
      <c r="D47" s="156"/>
      <c r="E47" s="22"/>
      <c r="F47" s="45"/>
    </row>
    <row r="51" spans="1:5" ht="12.75">
      <c r="B51" s="333" t="s">
        <v>449</v>
      </c>
      <c r="C51" s="9"/>
      <c r="D51" s="333" t="s">
        <v>452</v>
      </c>
      <c r="E51" s="156"/>
    </row>
    <row r="52" spans="1:5" ht="12.75">
      <c r="B52" s="333" t="s">
        <v>447</v>
      </c>
      <c r="C52" s="25"/>
      <c r="D52" s="333" t="s">
        <v>448</v>
      </c>
      <c r="E52" s="168"/>
    </row>
    <row r="53" spans="1:5" ht="12.75">
      <c r="B53" s="333"/>
      <c r="C53" s="25"/>
      <c r="E53" s="168"/>
    </row>
    <row r="62" spans="1:5">
      <c r="A62" s="3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5"/>
  <sheetViews>
    <sheetView workbookViewId="0">
      <pane ySplit="7" topLeftCell="A60" activePane="bottomLeft" state="frozen"/>
      <selection pane="bottomLeft" sqref="A1:XFD1048576"/>
    </sheetView>
  </sheetViews>
  <sheetFormatPr defaultColWidth="9.140625" defaultRowHeight="11.25"/>
  <cols>
    <col min="1" max="1" width="32.140625" style="17" customWidth="1"/>
    <col min="2" max="2" width="2.28515625" style="17" customWidth="1"/>
    <col min="3" max="3" width="15.42578125" style="17" customWidth="1"/>
    <col min="4" max="4" width="2" style="17" customWidth="1"/>
    <col min="5" max="5" width="12.5703125" style="17" customWidth="1"/>
    <col min="6" max="6" width="3.42578125" style="17" customWidth="1"/>
    <col min="7" max="7" width="9.7109375" style="17" customWidth="1"/>
    <col min="8" max="8" width="2.28515625" style="17" customWidth="1"/>
    <col min="9" max="9" width="15.42578125" style="17" customWidth="1"/>
    <col min="10" max="10" width="3.140625" style="17" customWidth="1"/>
    <col min="11" max="11" width="15.7109375" style="17" customWidth="1"/>
    <col min="12" max="12" width="3" style="17" customWidth="1"/>
    <col min="13" max="13" width="17" style="17" customWidth="1"/>
    <col min="14" max="14" width="12" style="17" bestFit="1" customWidth="1"/>
    <col min="15" max="16384" width="9.140625" style="17"/>
  </cols>
  <sheetData>
    <row r="1" spans="1:16" ht="14.25" customHeight="1">
      <c r="A1" s="36" t="s">
        <v>217</v>
      </c>
      <c r="B1" s="57"/>
    </row>
    <row r="2" spans="1:16" ht="14.25" customHeight="1">
      <c r="A2" s="36" t="s">
        <v>461</v>
      </c>
    </row>
    <row r="3" spans="1:16" ht="14.25" customHeight="1">
      <c r="A3" s="37" t="s">
        <v>188</v>
      </c>
    </row>
    <row r="4" spans="1:16" ht="15.75" customHeight="1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ht="18" customHeight="1">
      <c r="A5" s="60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6" ht="24.75" thickBot="1">
      <c r="A6" s="61"/>
      <c r="B6" s="61"/>
      <c r="C6" s="62" t="s">
        <v>218</v>
      </c>
      <c r="D6" s="63"/>
      <c r="E6" s="62" t="s">
        <v>219</v>
      </c>
      <c r="F6" s="63"/>
      <c r="G6" s="62" t="s">
        <v>220</v>
      </c>
      <c r="H6" s="63"/>
      <c r="I6" s="64" t="s">
        <v>221</v>
      </c>
      <c r="J6" s="63"/>
      <c r="K6" s="62" t="s">
        <v>222</v>
      </c>
      <c r="L6" s="63"/>
      <c r="M6" s="65" t="s">
        <v>3</v>
      </c>
      <c r="N6" s="59"/>
      <c r="O6" s="59"/>
      <c r="P6" s="59"/>
    </row>
    <row r="7" spans="1:16" ht="12">
      <c r="A7" s="358" t="s">
        <v>223</v>
      </c>
      <c r="B7" s="359"/>
      <c r="C7" s="360">
        <v>100000</v>
      </c>
      <c r="D7" s="360"/>
      <c r="E7" s="360">
        <v>0</v>
      </c>
      <c r="F7" s="360"/>
      <c r="G7" s="360"/>
      <c r="H7" s="360"/>
      <c r="I7" s="360">
        <v>10000</v>
      </c>
      <c r="J7" s="360"/>
      <c r="K7" s="360"/>
      <c r="L7" s="360"/>
      <c r="M7" s="361">
        <v>110000</v>
      </c>
      <c r="N7" s="59"/>
      <c r="O7" s="59"/>
      <c r="P7" s="59"/>
    </row>
    <row r="8" spans="1:16" ht="14.25" customHeight="1">
      <c r="A8" s="362" t="s">
        <v>224</v>
      </c>
      <c r="B8" s="293"/>
      <c r="C8" s="203"/>
      <c r="D8" s="202"/>
      <c r="E8" s="203"/>
      <c r="F8" s="202"/>
      <c r="G8" s="203"/>
      <c r="H8" s="202"/>
      <c r="I8" s="203"/>
      <c r="J8" s="202"/>
      <c r="K8" s="203"/>
      <c r="L8" s="202"/>
      <c r="M8" s="363">
        <v>0</v>
      </c>
      <c r="N8" s="59"/>
      <c r="O8" s="59"/>
      <c r="P8" s="59"/>
    </row>
    <row r="9" spans="1:16" ht="14.25" customHeight="1">
      <c r="A9" s="364" t="s">
        <v>225</v>
      </c>
      <c r="B9" s="293"/>
      <c r="C9" s="204">
        <v>100000</v>
      </c>
      <c r="D9" s="204"/>
      <c r="E9" s="204">
        <v>0</v>
      </c>
      <c r="F9" s="204"/>
      <c r="G9" s="204">
        <v>0</v>
      </c>
      <c r="H9" s="204"/>
      <c r="I9" s="204">
        <v>10000</v>
      </c>
      <c r="J9" s="204"/>
      <c r="K9" s="204">
        <v>0</v>
      </c>
      <c r="L9" s="204"/>
      <c r="M9" s="365">
        <v>110000</v>
      </c>
      <c r="N9" s="59"/>
      <c r="O9" s="59"/>
      <c r="P9" s="59"/>
    </row>
    <row r="10" spans="1:16" ht="14.25" customHeight="1">
      <c r="A10" s="362" t="s">
        <v>226</v>
      </c>
      <c r="B10" s="293"/>
      <c r="C10" s="202"/>
      <c r="D10" s="202"/>
      <c r="E10" s="202"/>
      <c r="F10" s="202"/>
      <c r="G10" s="202"/>
      <c r="H10" s="202"/>
      <c r="I10" s="202"/>
      <c r="J10" s="202"/>
      <c r="K10" s="202">
        <v>-404225.53200000047</v>
      </c>
      <c r="L10" s="202"/>
      <c r="M10" s="366">
        <v>-404225.53200000047</v>
      </c>
      <c r="N10" s="59"/>
      <c r="O10" s="59"/>
      <c r="P10" s="59"/>
    </row>
    <row r="11" spans="1:16" ht="14.25" customHeight="1">
      <c r="A11" s="362" t="s">
        <v>227</v>
      </c>
      <c r="B11" s="293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366">
        <v>0</v>
      </c>
      <c r="N11" s="59"/>
      <c r="O11" s="59"/>
      <c r="P11" s="59"/>
    </row>
    <row r="12" spans="1:16" ht="15" customHeight="1">
      <c r="A12" s="362" t="s">
        <v>228</v>
      </c>
      <c r="B12" s="293"/>
      <c r="C12" s="202"/>
      <c r="D12" s="202"/>
      <c r="E12" s="202"/>
      <c r="F12" s="202"/>
      <c r="G12" s="202"/>
      <c r="H12" s="202"/>
      <c r="I12" s="202">
        <v>10000</v>
      </c>
      <c r="J12" s="202"/>
      <c r="K12" s="202"/>
      <c r="L12" s="202"/>
      <c r="M12" s="366">
        <v>10000</v>
      </c>
      <c r="N12" s="59"/>
      <c r="O12" s="59"/>
      <c r="P12" s="59"/>
    </row>
    <row r="13" spans="1:16" ht="13.5" customHeight="1">
      <c r="A13" s="362" t="s">
        <v>229</v>
      </c>
      <c r="B13" s="293"/>
      <c r="C13" s="203"/>
      <c r="D13" s="202"/>
      <c r="E13" s="203"/>
      <c r="F13" s="202"/>
      <c r="G13" s="203"/>
      <c r="H13" s="202"/>
      <c r="I13" s="203"/>
      <c r="J13" s="202"/>
      <c r="K13" s="203"/>
      <c r="L13" s="202"/>
      <c r="M13" s="363"/>
      <c r="N13" s="59"/>
      <c r="O13" s="59"/>
      <c r="P13" s="59"/>
    </row>
    <row r="14" spans="1:16" ht="13.5" customHeight="1">
      <c r="A14" s="364" t="s">
        <v>230</v>
      </c>
      <c r="B14" s="293"/>
      <c r="C14" s="204">
        <v>100000</v>
      </c>
      <c r="D14" s="204"/>
      <c r="E14" s="204">
        <v>0</v>
      </c>
      <c r="F14" s="204"/>
      <c r="G14" s="204">
        <v>0</v>
      </c>
      <c r="H14" s="204"/>
      <c r="I14" s="204">
        <v>20000</v>
      </c>
      <c r="J14" s="204"/>
      <c r="K14" s="204">
        <v>-404225.53200000047</v>
      </c>
      <c r="L14" s="204"/>
      <c r="M14" s="365">
        <v>-284225.53200000047</v>
      </c>
      <c r="N14" s="59"/>
      <c r="O14" s="59"/>
      <c r="P14" s="59"/>
    </row>
    <row r="15" spans="1:16" ht="16.5" customHeight="1">
      <c r="A15" s="362" t="s">
        <v>226</v>
      </c>
      <c r="B15" s="293"/>
      <c r="C15" s="202"/>
      <c r="D15" s="202"/>
      <c r="E15" s="202"/>
      <c r="F15" s="202"/>
      <c r="G15" s="202"/>
      <c r="H15" s="202"/>
      <c r="I15" s="202"/>
      <c r="J15" s="202"/>
      <c r="K15" s="202">
        <v>27163589.097199999</v>
      </c>
      <c r="L15" s="202"/>
      <c r="M15" s="366">
        <v>27163589.097199999</v>
      </c>
      <c r="N15" s="59"/>
      <c r="O15" s="59"/>
      <c r="P15" s="59"/>
    </row>
    <row r="16" spans="1:16" ht="14.25" customHeight="1">
      <c r="A16" s="362" t="s">
        <v>227</v>
      </c>
      <c r="B16" s="293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366">
        <v>0</v>
      </c>
      <c r="N16" s="59"/>
      <c r="O16" s="59"/>
      <c r="P16" s="59"/>
    </row>
    <row r="17" spans="1:16" ht="14.25" customHeight="1">
      <c r="A17" s="362" t="s">
        <v>228</v>
      </c>
      <c r="B17" s="293"/>
      <c r="C17" s="202"/>
      <c r="D17" s="202"/>
      <c r="E17" s="202"/>
      <c r="F17" s="202"/>
      <c r="G17" s="202"/>
      <c r="H17" s="202"/>
      <c r="I17" s="202">
        <v>10000</v>
      </c>
      <c r="J17" s="202"/>
      <c r="K17" s="202"/>
      <c r="L17" s="202"/>
      <c r="M17" s="366">
        <v>10000</v>
      </c>
      <c r="N17" s="59"/>
      <c r="O17" s="59"/>
      <c r="P17" s="59"/>
    </row>
    <row r="18" spans="1:16" ht="12">
      <c r="A18" s="362"/>
      <c r="B18" s="293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366">
        <v>0</v>
      </c>
      <c r="N18" s="59"/>
      <c r="O18" s="59"/>
      <c r="P18" s="59"/>
    </row>
    <row r="19" spans="1:16" ht="14.25" hidden="1" customHeight="1">
      <c r="A19" s="362"/>
      <c r="B19" s="293"/>
      <c r="C19" s="203"/>
      <c r="D19" s="202"/>
      <c r="E19" s="203"/>
      <c r="F19" s="202"/>
      <c r="G19" s="203"/>
      <c r="H19" s="202"/>
      <c r="I19" s="203"/>
      <c r="J19" s="202"/>
      <c r="K19" s="203"/>
      <c r="L19" s="202"/>
      <c r="M19" s="363">
        <v>0</v>
      </c>
      <c r="N19" s="59"/>
      <c r="O19" s="59"/>
      <c r="P19" s="59"/>
    </row>
    <row r="20" spans="1:16" ht="12">
      <c r="A20" s="364" t="s">
        <v>231</v>
      </c>
      <c r="B20" s="293"/>
      <c r="C20" s="205">
        <v>100000</v>
      </c>
      <c r="D20" s="204"/>
      <c r="E20" s="205">
        <v>0</v>
      </c>
      <c r="F20" s="204"/>
      <c r="G20" s="205">
        <v>0</v>
      </c>
      <c r="H20" s="204"/>
      <c r="I20" s="205">
        <v>30000</v>
      </c>
      <c r="J20" s="204"/>
      <c r="K20" s="205">
        <v>26759363.565199997</v>
      </c>
      <c r="L20" s="204"/>
      <c r="M20" s="367">
        <v>26889363.565199997</v>
      </c>
      <c r="N20" s="59"/>
      <c r="O20" s="59"/>
      <c r="P20" s="59"/>
    </row>
    <row r="21" spans="1:16" ht="16.5" customHeight="1">
      <c r="A21" s="362" t="s">
        <v>226</v>
      </c>
      <c r="B21" s="293"/>
      <c r="C21" s="202"/>
      <c r="D21" s="202"/>
      <c r="E21" s="202"/>
      <c r="F21" s="202"/>
      <c r="G21" s="202"/>
      <c r="H21" s="202"/>
      <c r="I21" s="202"/>
      <c r="J21" s="202"/>
      <c r="K21" s="202">
        <v>29404671.999000099</v>
      </c>
      <c r="L21" s="202"/>
      <c r="M21" s="366">
        <v>29404671.999000099</v>
      </c>
      <c r="N21" s="59"/>
      <c r="O21" s="59"/>
      <c r="P21" s="59"/>
    </row>
    <row r="22" spans="1:16" ht="14.25" customHeight="1">
      <c r="A22" s="362" t="s">
        <v>227</v>
      </c>
      <c r="B22" s="293"/>
      <c r="C22" s="202"/>
      <c r="D22" s="202"/>
      <c r="E22" s="202"/>
      <c r="F22" s="202"/>
      <c r="G22" s="202"/>
      <c r="H22" s="202"/>
      <c r="I22" s="202"/>
      <c r="J22" s="202"/>
      <c r="K22" s="202">
        <v>-19014512.368039999</v>
      </c>
      <c r="L22" s="202"/>
      <c r="M22" s="366">
        <v>-19014512.368039999</v>
      </c>
      <c r="N22" s="59"/>
      <c r="O22" s="59"/>
      <c r="P22" s="59"/>
    </row>
    <row r="23" spans="1:16" ht="14.25" customHeight="1">
      <c r="A23" s="362" t="s">
        <v>228</v>
      </c>
      <c r="B23" s="293"/>
      <c r="C23" s="202"/>
      <c r="D23" s="202"/>
      <c r="E23" s="202"/>
      <c r="F23" s="202"/>
      <c r="G23" s="202"/>
      <c r="H23" s="202"/>
      <c r="I23" s="202">
        <v>10000</v>
      </c>
      <c r="J23" s="202"/>
      <c r="K23" s="202"/>
      <c r="L23" s="202"/>
      <c r="M23" s="366">
        <v>10000</v>
      </c>
      <c r="N23" s="59"/>
      <c r="O23" s="59"/>
      <c r="P23" s="59"/>
    </row>
    <row r="24" spans="1:16" ht="12">
      <c r="A24" s="362"/>
      <c r="B24" s="293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366">
        <v>0</v>
      </c>
      <c r="N24" s="59"/>
      <c r="O24" s="59"/>
      <c r="P24" s="59"/>
    </row>
    <row r="25" spans="1:16" ht="14.25" hidden="1" customHeight="1">
      <c r="A25" s="362"/>
      <c r="B25" s="293"/>
      <c r="C25" s="203"/>
      <c r="D25" s="202"/>
      <c r="E25" s="203"/>
      <c r="F25" s="202"/>
      <c r="G25" s="203"/>
      <c r="H25" s="202"/>
      <c r="I25" s="203"/>
      <c r="J25" s="202"/>
      <c r="K25" s="203"/>
      <c r="L25" s="202"/>
      <c r="M25" s="363">
        <v>0</v>
      </c>
      <c r="N25" s="59"/>
      <c r="O25" s="59"/>
      <c r="P25" s="59"/>
    </row>
    <row r="26" spans="1:16" ht="12">
      <c r="A26" s="364" t="s">
        <v>232</v>
      </c>
      <c r="B26" s="293"/>
      <c r="C26" s="205">
        <v>100000</v>
      </c>
      <c r="D26" s="204"/>
      <c r="E26" s="205">
        <v>0</v>
      </c>
      <c r="F26" s="204"/>
      <c r="G26" s="205">
        <v>0</v>
      </c>
      <c r="H26" s="204"/>
      <c r="I26" s="205">
        <v>40000</v>
      </c>
      <c r="J26" s="204"/>
      <c r="K26" s="205">
        <v>37149523.196160093</v>
      </c>
      <c r="L26" s="204"/>
      <c r="M26" s="367">
        <v>37289523.196160093</v>
      </c>
      <c r="N26" s="59"/>
      <c r="O26" s="59"/>
      <c r="P26" s="59"/>
    </row>
    <row r="27" spans="1:16" ht="16.5" customHeight="1">
      <c r="A27" s="362" t="s">
        <v>226</v>
      </c>
      <c r="B27" s="293"/>
      <c r="C27" s="202"/>
      <c r="D27" s="202"/>
      <c r="E27" s="202"/>
      <c r="F27" s="202"/>
      <c r="G27" s="202"/>
      <c r="H27" s="202"/>
      <c r="I27" s="202"/>
      <c r="J27" s="202"/>
      <c r="K27" s="202">
        <v>65948843.611000255</v>
      </c>
      <c r="L27" s="202"/>
      <c r="M27" s="366">
        <v>65948843.611000255</v>
      </c>
      <c r="N27" s="59"/>
      <c r="O27" s="59"/>
      <c r="P27" s="59"/>
    </row>
    <row r="28" spans="1:16" ht="14.25" customHeight="1">
      <c r="A28" s="362" t="s">
        <v>227</v>
      </c>
      <c r="B28" s="293"/>
      <c r="C28" s="202"/>
      <c r="D28" s="202"/>
      <c r="E28" s="202"/>
      <c r="F28" s="202"/>
      <c r="G28" s="202"/>
      <c r="H28" s="202"/>
      <c r="I28" s="202"/>
      <c r="J28" s="202"/>
      <c r="K28" s="202">
        <v>-10291635.200000027</v>
      </c>
      <c r="L28" s="202"/>
      <c r="M28" s="366">
        <v>-10291635.200000027</v>
      </c>
      <c r="N28" s="59"/>
      <c r="O28" s="59"/>
      <c r="P28" s="59"/>
    </row>
    <row r="29" spans="1:16" ht="14.25" customHeight="1">
      <c r="A29" s="362" t="s">
        <v>228</v>
      </c>
      <c r="B29" s="293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366">
        <v>0</v>
      </c>
      <c r="N29" s="59"/>
      <c r="O29" s="59"/>
      <c r="P29" s="59"/>
    </row>
    <row r="30" spans="1:16" ht="12">
      <c r="A30" s="362"/>
      <c r="B30" s="293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366">
        <v>0</v>
      </c>
      <c r="N30" s="59"/>
      <c r="O30" s="59"/>
      <c r="P30" s="59"/>
    </row>
    <row r="31" spans="1:16" ht="14.25" hidden="1" customHeight="1">
      <c r="A31" s="362"/>
      <c r="B31" s="293"/>
      <c r="C31" s="203"/>
      <c r="D31" s="202"/>
      <c r="E31" s="203"/>
      <c r="F31" s="202"/>
      <c r="G31" s="203"/>
      <c r="H31" s="202"/>
      <c r="I31" s="203"/>
      <c r="J31" s="202"/>
      <c r="K31" s="203"/>
      <c r="L31" s="202"/>
      <c r="M31" s="363">
        <v>0</v>
      </c>
      <c r="N31" s="59"/>
      <c r="O31" s="59"/>
      <c r="P31" s="59"/>
    </row>
    <row r="32" spans="1:16" ht="12">
      <c r="A32" s="364" t="s">
        <v>233</v>
      </c>
      <c r="B32" s="293"/>
      <c r="C32" s="205">
        <v>100000</v>
      </c>
      <c r="D32" s="204"/>
      <c r="E32" s="205">
        <v>0</v>
      </c>
      <c r="F32" s="204"/>
      <c r="G32" s="205">
        <v>0</v>
      </c>
      <c r="H32" s="204"/>
      <c r="I32" s="205">
        <v>40000</v>
      </c>
      <c r="J32" s="204"/>
      <c r="K32" s="205">
        <v>92806731.60716033</v>
      </c>
      <c r="L32" s="204"/>
      <c r="M32" s="367">
        <v>92946731.60716033</v>
      </c>
      <c r="N32" s="59"/>
      <c r="O32" s="59"/>
      <c r="P32" s="59"/>
    </row>
    <row r="33" spans="1:16" ht="12">
      <c r="A33" s="362" t="s">
        <v>226</v>
      </c>
      <c r="B33" s="294"/>
      <c r="C33" s="207"/>
      <c r="D33" s="207"/>
      <c r="E33" s="207"/>
      <c r="F33" s="207"/>
      <c r="G33" s="207"/>
      <c r="H33" s="207"/>
      <c r="I33" s="207"/>
      <c r="J33" s="207"/>
      <c r="K33" s="207">
        <v>53767948.079999998</v>
      </c>
      <c r="L33" s="207"/>
      <c r="M33" s="368">
        <v>53767948.079999998</v>
      </c>
      <c r="N33" s="59"/>
      <c r="O33" s="59"/>
      <c r="P33" s="59"/>
    </row>
    <row r="34" spans="1:16" ht="12">
      <c r="A34" s="362" t="s">
        <v>227</v>
      </c>
      <c r="B34" s="294"/>
      <c r="C34" s="207"/>
      <c r="D34" s="207"/>
      <c r="E34" s="207"/>
      <c r="F34" s="207"/>
      <c r="G34" s="207"/>
      <c r="H34" s="207"/>
      <c r="I34" s="207"/>
      <c r="J34" s="207"/>
      <c r="K34" s="207">
        <v>-65938843.609999999</v>
      </c>
      <c r="L34" s="207"/>
      <c r="M34" s="368">
        <v>-65938843.609999999</v>
      </c>
      <c r="N34" s="59"/>
      <c r="O34" s="59"/>
      <c r="P34" s="59"/>
    </row>
    <row r="35" spans="1:16" ht="12">
      <c r="A35" s="362" t="s">
        <v>228</v>
      </c>
      <c r="B35" s="294"/>
      <c r="C35" s="207"/>
      <c r="D35" s="207"/>
      <c r="E35" s="207"/>
      <c r="F35" s="207"/>
      <c r="G35" s="207"/>
      <c r="H35" s="207"/>
      <c r="I35" s="207">
        <v>10000</v>
      </c>
      <c r="J35" s="207"/>
      <c r="K35" s="207"/>
      <c r="L35" s="207"/>
      <c r="M35" s="368"/>
      <c r="N35" s="59"/>
      <c r="O35" s="59"/>
      <c r="P35" s="59"/>
    </row>
    <row r="36" spans="1:16">
      <c r="A36" s="369"/>
      <c r="B36" s="295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368"/>
      <c r="N36" s="59"/>
      <c r="O36" s="59"/>
      <c r="P36" s="59"/>
    </row>
    <row r="37" spans="1:16" ht="12">
      <c r="A37" s="364" t="s">
        <v>249</v>
      </c>
      <c r="B37" s="294"/>
      <c r="C37" s="205">
        <v>100000</v>
      </c>
      <c r="D37" s="204"/>
      <c r="E37" s="205">
        <v>0</v>
      </c>
      <c r="F37" s="204"/>
      <c r="G37" s="205">
        <v>0</v>
      </c>
      <c r="H37" s="204"/>
      <c r="I37" s="205">
        <v>50000</v>
      </c>
      <c r="J37" s="204"/>
      <c r="K37" s="205">
        <v>80635836.077160314</v>
      </c>
      <c r="L37" s="204"/>
      <c r="M37" s="367">
        <v>80775836.077160314</v>
      </c>
      <c r="N37" s="59"/>
      <c r="O37" s="59"/>
      <c r="P37" s="59"/>
    </row>
    <row r="38" spans="1:16">
      <c r="A38" s="370"/>
      <c r="B38" s="296"/>
      <c r="C38" s="297"/>
      <c r="D38" s="297"/>
      <c r="E38" s="297"/>
      <c r="F38" s="297"/>
      <c r="G38" s="297"/>
      <c r="H38" s="297"/>
      <c r="I38" s="297"/>
      <c r="J38" s="297"/>
      <c r="K38" s="297"/>
      <c r="L38" s="297"/>
      <c r="M38" s="371"/>
    </row>
    <row r="39" spans="1:16" ht="12">
      <c r="A39" s="362" t="s">
        <v>226</v>
      </c>
      <c r="B39" s="294"/>
      <c r="C39" s="207"/>
      <c r="D39" s="207"/>
      <c r="E39" s="207"/>
      <c r="F39" s="207"/>
      <c r="G39" s="207"/>
      <c r="H39" s="207"/>
      <c r="I39" s="207"/>
      <c r="J39" s="207"/>
      <c r="K39" s="207">
        <v>35917689.617800102</v>
      </c>
      <c r="L39" s="207"/>
      <c r="M39" s="368">
        <v>35917689.617800102</v>
      </c>
    </row>
    <row r="40" spans="1:16" ht="12">
      <c r="A40" s="362" t="s">
        <v>227</v>
      </c>
      <c r="B40" s="294"/>
      <c r="C40" s="207"/>
      <c r="D40" s="207"/>
      <c r="E40" s="207"/>
      <c r="F40" s="207"/>
      <c r="G40" s="207"/>
      <c r="H40" s="207"/>
      <c r="I40" s="207"/>
      <c r="J40" s="207"/>
      <c r="K40" s="207">
        <v>-35000000.701399907</v>
      </c>
      <c r="L40" s="207"/>
      <c r="M40" s="368">
        <v>-34999987.621399909</v>
      </c>
    </row>
    <row r="41" spans="1:16" ht="12">
      <c r="A41" s="362" t="s">
        <v>228</v>
      </c>
      <c r="B41" s="294"/>
      <c r="C41" s="207"/>
      <c r="D41" s="207"/>
      <c r="E41" s="207"/>
      <c r="F41" s="207"/>
      <c r="G41" s="207"/>
      <c r="H41" s="207"/>
      <c r="I41" s="207">
        <v>10000</v>
      </c>
      <c r="J41" s="207"/>
      <c r="K41" s="207"/>
      <c r="L41" s="207"/>
      <c r="M41" s="368"/>
    </row>
    <row r="42" spans="1:16">
      <c r="A42" s="369"/>
      <c r="B42" s="295"/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368"/>
    </row>
    <row r="43" spans="1:16" ht="12">
      <c r="A43" s="364" t="s">
        <v>317</v>
      </c>
      <c r="B43" s="294"/>
      <c r="C43" s="205">
        <v>100000</v>
      </c>
      <c r="D43" s="204"/>
      <c r="E43" s="205">
        <v>0</v>
      </c>
      <c r="F43" s="204"/>
      <c r="G43" s="205">
        <v>0</v>
      </c>
      <c r="H43" s="204"/>
      <c r="I43" s="205">
        <v>60000</v>
      </c>
      <c r="J43" s="204"/>
      <c r="K43" s="205">
        <v>81553524.993560508</v>
      </c>
      <c r="L43" s="204"/>
      <c r="M43" s="367">
        <v>81693538.073560506</v>
      </c>
    </row>
    <row r="44" spans="1:16">
      <c r="A44" s="370"/>
      <c r="B44" s="296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371"/>
      <c r="N44" s="59"/>
      <c r="O44" s="59"/>
      <c r="P44" s="59"/>
    </row>
    <row r="45" spans="1:16" ht="12">
      <c r="A45" s="362" t="s">
        <v>226</v>
      </c>
      <c r="B45" s="294"/>
      <c r="C45" s="207"/>
      <c r="D45" s="207"/>
      <c r="E45" s="207"/>
      <c r="F45" s="207"/>
      <c r="G45" s="207"/>
      <c r="H45" s="207"/>
      <c r="I45" s="207"/>
      <c r="J45" s="207"/>
      <c r="K45" s="207">
        <v>24945220.384000007</v>
      </c>
      <c r="L45" s="207"/>
      <c r="M45" s="368">
        <v>24945220.384000007</v>
      </c>
      <c r="N45" s="59"/>
      <c r="O45" s="59"/>
      <c r="P45" s="59"/>
    </row>
    <row r="46" spans="1:16" ht="12">
      <c r="A46" s="362" t="s">
        <v>227</v>
      </c>
      <c r="B46" s="294"/>
      <c r="C46" s="207"/>
      <c r="D46" s="207"/>
      <c r="E46" s="207"/>
      <c r="F46" s="207"/>
      <c r="G46" s="207"/>
      <c r="H46" s="207"/>
      <c r="I46" s="207"/>
      <c r="J46" s="207"/>
      <c r="K46" s="207">
        <v>-28056000</v>
      </c>
      <c r="L46" s="207"/>
      <c r="M46" s="368">
        <v>-28056000</v>
      </c>
      <c r="N46" s="59"/>
      <c r="O46" s="59"/>
      <c r="P46" s="59"/>
    </row>
    <row r="47" spans="1:16" ht="12">
      <c r="A47" s="362" t="s">
        <v>228</v>
      </c>
      <c r="B47" s="294"/>
      <c r="C47" s="207"/>
      <c r="D47" s="207"/>
      <c r="E47" s="207"/>
      <c r="F47" s="207"/>
      <c r="G47" s="207"/>
      <c r="H47" s="207"/>
      <c r="I47" s="207">
        <v>10000</v>
      </c>
      <c r="J47" s="207"/>
      <c r="K47" s="207"/>
      <c r="L47" s="207"/>
      <c r="M47" s="368"/>
      <c r="N47" s="59"/>
      <c r="O47" s="59"/>
      <c r="P47" s="59"/>
    </row>
    <row r="48" spans="1:16">
      <c r="A48" s="369"/>
      <c r="B48" s="295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368"/>
      <c r="N48" s="59"/>
      <c r="O48" s="59"/>
      <c r="P48" s="59"/>
    </row>
    <row r="49" spans="1:16" ht="12.75" thickBot="1">
      <c r="A49" s="372" t="s">
        <v>326</v>
      </c>
      <c r="B49" s="298"/>
      <c r="C49" s="299">
        <v>100000</v>
      </c>
      <c r="D49" s="300">
        <v>0</v>
      </c>
      <c r="E49" s="299">
        <v>0</v>
      </c>
      <c r="F49" s="300"/>
      <c r="G49" s="299">
        <v>0</v>
      </c>
      <c r="H49" s="300">
        <v>0</v>
      </c>
      <c r="I49" s="299">
        <v>70000</v>
      </c>
      <c r="J49" s="300"/>
      <c r="K49" s="299">
        <v>78442745.377560511</v>
      </c>
      <c r="L49" s="300"/>
      <c r="M49" s="373">
        <v>78582721.457560509</v>
      </c>
      <c r="N49" s="206"/>
      <c r="O49" s="59"/>
      <c r="P49" s="59"/>
    </row>
    <row r="50" spans="1:16" ht="12" thickTop="1">
      <c r="A50" s="374"/>
      <c r="B50" s="294"/>
      <c r="C50" s="294"/>
      <c r="D50" s="294"/>
      <c r="E50" s="294"/>
      <c r="F50" s="207"/>
      <c r="G50" s="294"/>
      <c r="H50" s="207"/>
      <c r="I50" s="294"/>
      <c r="J50" s="207"/>
      <c r="K50" s="294"/>
      <c r="L50" s="207"/>
      <c r="M50" s="375"/>
      <c r="N50" s="59"/>
      <c r="O50" s="59"/>
      <c r="P50" s="59"/>
    </row>
    <row r="51" spans="1:16">
      <c r="A51" s="370"/>
      <c r="B51" s="296"/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371"/>
    </row>
    <row r="52" spans="1:16" ht="12">
      <c r="A52" s="362" t="s">
        <v>226</v>
      </c>
      <c r="B52" s="294"/>
      <c r="C52" s="207"/>
      <c r="D52" s="207"/>
      <c r="E52" s="207"/>
      <c r="F52" s="207"/>
      <c r="G52" s="207"/>
      <c r="H52" s="207"/>
      <c r="I52" s="207"/>
      <c r="J52" s="207"/>
      <c r="K52" s="207">
        <v>11198768.330999998</v>
      </c>
      <c r="L52" s="207"/>
      <c r="M52" s="368">
        <v>11198768.330999998</v>
      </c>
    </row>
    <row r="53" spans="1:16" ht="12">
      <c r="A53" s="362" t="s">
        <v>227</v>
      </c>
      <c r="B53" s="294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368">
        <v>0</v>
      </c>
    </row>
    <row r="54" spans="1:16" ht="12">
      <c r="A54" s="362" t="s">
        <v>228</v>
      </c>
      <c r="B54" s="294"/>
      <c r="C54" s="207"/>
      <c r="D54" s="207"/>
      <c r="E54" s="207"/>
      <c r="F54" s="207"/>
      <c r="G54" s="207"/>
      <c r="H54" s="207"/>
      <c r="I54" s="207">
        <v>10000</v>
      </c>
      <c r="J54" s="207"/>
      <c r="K54" s="207"/>
      <c r="L54" s="207"/>
      <c r="M54" s="368"/>
    </row>
    <row r="55" spans="1:16">
      <c r="A55" s="369"/>
      <c r="B55" s="295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368"/>
    </row>
    <row r="56" spans="1:16" ht="12.75" thickBot="1">
      <c r="A56" s="372" t="s">
        <v>445</v>
      </c>
      <c r="B56" s="298"/>
      <c r="C56" s="299">
        <v>100000</v>
      </c>
      <c r="D56" s="300">
        <v>0</v>
      </c>
      <c r="E56" s="299">
        <v>0</v>
      </c>
      <c r="F56" s="300"/>
      <c r="G56" s="299">
        <v>0</v>
      </c>
      <c r="H56" s="300">
        <v>0</v>
      </c>
      <c r="I56" s="299">
        <v>80000</v>
      </c>
      <c r="J56" s="300"/>
      <c r="K56" s="299">
        <v>89641513.708560511</v>
      </c>
      <c r="L56" s="300"/>
      <c r="M56" s="373">
        <v>89781489.788560495</v>
      </c>
    </row>
    <row r="57" spans="1:16" ht="12" thickTop="1">
      <c r="A57" s="374"/>
      <c r="B57" s="294"/>
      <c r="C57" s="294"/>
      <c r="D57" s="294"/>
      <c r="E57" s="294"/>
      <c r="F57" s="207"/>
      <c r="G57" s="294"/>
      <c r="H57" s="207"/>
      <c r="I57" s="294"/>
      <c r="J57" s="207"/>
      <c r="K57" s="294"/>
      <c r="L57" s="207"/>
      <c r="M57" s="375"/>
    </row>
    <row r="58" spans="1:16">
      <c r="A58" s="370"/>
      <c r="B58" s="296"/>
      <c r="C58" s="297"/>
      <c r="D58" s="297"/>
      <c r="E58" s="297"/>
      <c r="F58" s="297"/>
      <c r="G58" s="297"/>
      <c r="H58" s="297"/>
      <c r="I58" s="297"/>
      <c r="J58" s="297"/>
      <c r="K58" s="297"/>
      <c r="L58" s="297"/>
      <c r="M58" s="371"/>
    </row>
    <row r="59" spans="1:16" ht="12">
      <c r="A59" s="362" t="s">
        <v>226</v>
      </c>
      <c r="B59" s="294"/>
      <c r="C59" s="207"/>
      <c r="D59" s="207"/>
      <c r="E59" s="207"/>
      <c r="F59" s="207"/>
      <c r="G59" s="207"/>
      <c r="H59" s="207"/>
      <c r="I59" s="207"/>
      <c r="J59" s="207"/>
      <c r="K59" s="207">
        <v>9027393.4138000291</v>
      </c>
      <c r="L59" s="207"/>
      <c r="M59" s="368">
        <v>9027393.4138000291</v>
      </c>
    </row>
    <row r="60" spans="1:16" ht="12">
      <c r="A60" s="362" t="s">
        <v>227</v>
      </c>
      <c r="B60" s="294"/>
      <c r="C60" s="207"/>
      <c r="D60" s="207"/>
      <c r="E60" s="207"/>
      <c r="F60" s="207"/>
      <c r="G60" s="207"/>
      <c r="H60" s="207"/>
      <c r="I60" s="207"/>
      <c r="J60" s="207"/>
      <c r="K60" s="207">
        <v>-13749000</v>
      </c>
      <c r="L60" s="207"/>
      <c r="M60" s="368">
        <v>-13749000</v>
      </c>
    </row>
    <row r="61" spans="1:16" ht="12">
      <c r="A61" s="362" t="s">
        <v>228</v>
      </c>
      <c r="B61" s="294"/>
      <c r="C61" s="207"/>
      <c r="D61" s="207"/>
      <c r="E61" s="207"/>
      <c r="F61" s="207"/>
      <c r="G61" s="207"/>
      <c r="H61" s="207"/>
      <c r="I61" s="207">
        <v>10000</v>
      </c>
      <c r="J61" s="207"/>
      <c r="K61" s="207"/>
      <c r="L61" s="207"/>
      <c r="M61" s="368"/>
    </row>
    <row r="62" spans="1:16">
      <c r="A62" s="369"/>
      <c r="B62" s="295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368"/>
    </row>
    <row r="63" spans="1:16" ht="12.75" thickBot="1">
      <c r="A63" s="372" t="s">
        <v>446</v>
      </c>
      <c r="B63" s="298"/>
      <c r="C63" s="299">
        <v>100000</v>
      </c>
      <c r="D63" s="300">
        <v>0</v>
      </c>
      <c r="E63" s="299">
        <v>0</v>
      </c>
      <c r="F63" s="300"/>
      <c r="G63" s="299">
        <v>0</v>
      </c>
      <c r="H63" s="300">
        <v>0</v>
      </c>
      <c r="I63" s="299">
        <v>90000</v>
      </c>
      <c r="J63" s="300"/>
      <c r="K63" s="299">
        <v>84919907.122360542</v>
      </c>
      <c r="L63" s="300"/>
      <c r="M63" s="373">
        <v>85059882.972360522</v>
      </c>
    </row>
    <row r="64" spans="1:16" ht="12" thickTop="1">
      <c r="A64" s="374"/>
      <c r="B64" s="294"/>
      <c r="C64" s="294"/>
      <c r="D64" s="294"/>
      <c r="E64" s="294"/>
      <c r="F64" s="207"/>
      <c r="G64" s="294"/>
      <c r="H64" s="207"/>
      <c r="I64" s="294"/>
      <c r="J64" s="207"/>
      <c r="K64" s="294"/>
      <c r="L64" s="207"/>
      <c r="M64" s="375"/>
    </row>
    <row r="65" spans="1:13">
      <c r="A65" s="370"/>
      <c r="B65" s="296"/>
      <c r="C65" s="297"/>
      <c r="D65" s="297"/>
      <c r="E65" s="297"/>
      <c r="F65" s="297"/>
      <c r="G65" s="297"/>
      <c r="H65" s="297"/>
      <c r="I65" s="297"/>
      <c r="J65" s="297"/>
      <c r="K65" s="297"/>
      <c r="L65" s="297"/>
      <c r="M65" s="371"/>
    </row>
    <row r="66" spans="1:13" ht="12">
      <c r="A66" s="362" t="s">
        <v>226</v>
      </c>
      <c r="B66" s="294"/>
      <c r="C66" s="207"/>
      <c r="D66" s="207"/>
      <c r="E66" s="207"/>
      <c r="F66" s="207"/>
      <c r="G66" s="207"/>
      <c r="H66" s="207"/>
      <c r="I66" s="207"/>
      <c r="J66" s="207"/>
      <c r="K66" s="207">
        <v>5038765.7416998921</v>
      </c>
      <c r="L66" s="207"/>
      <c r="M66" s="368">
        <v>5038765.7416998921</v>
      </c>
    </row>
    <row r="67" spans="1:13" ht="12">
      <c r="A67" s="362" t="s">
        <v>227</v>
      </c>
      <c r="B67" s="294"/>
      <c r="C67" s="207"/>
      <c r="D67" s="207"/>
      <c r="E67" s="207"/>
      <c r="F67" s="207"/>
      <c r="G67" s="207"/>
      <c r="H67" s="207"/>
      <c r="I67" s="207"/>
      <c r="J67" s="207"/>
      <c r="K67" s="207">
        <v>-27172000</v>
      </c>
      <c r="L67" s="207"/>
      <c r="M67" s="368">
        <v>-27172000</v>
      </c>
    </row>
    <row r="68" spans="1:13" ht="12">
      <c r="A68" s="362" t="s">
        <v>228</v>
      </c>
      <c r="B68" s="294"/>
      <c r="C68" s="207"/>
      <c r="D68" s="207"/>
      <c r="E68" s="207"/>
      <c r="F68" s="207"/>
      <c r="G68" s="207"/>
      <c r="H68" s="207"/>
      <c r="I68" s="207">
        <v>10000</v>
      </c>
      <c r="J68" s="207"/>
      <c r="K68" s="207"/>
      <c r="L68" s="207"/>
      <c r="M68" s="368"/>
    </row>
    <row r="69" spans="1:13">
      <c r="A69" s="369"/>
      <c r="B69" s="295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368"/>
    </row>
    <row r="70" spans="1:13" ht="12.75" thickBot="1">
      <c r="A70" s="372" t="s">
        <v>450</v>
      </c>
      <c r="B70" s="298"/>
      <c r="C70" s="299">
        <v>100000</v>
      </c>
      <c r="D70" s="300">
        <v>0</v>
      </c>
      <c r="E70" s="299">
        <v>0</v>
      </c>
      <c r="F70" s="300"/>
      <c r="G70" s="299">
        <v>0</v>
      </c>
      <c r="H70" s="300">
        <v>0</v>
      </c>
      <c r="I70" s="299">
        <v>100000</v>
      </c>
      <c r="J70" s="300"/>
      <c r="K70" s="299">
        <v>62786672.864060432</v>
      </c>
      <c r="L70" s="300"/>
      <c r="M70" s="373">
        <v>62926649.484060414</v>
      </c>
    </row>
    <row r="71" spans="1:13" ht="12" thickTop="1">
      <c r="A71" s="370"/>
      <c r="B71" s="296"/>
      <c r="C71" s="296"/>
      <c r="D71" s="296"/>
      <c r="E71" s="296"/>
      <c r="F71" s="296"/>
      <c r="G71" s="296"/>
      <c r="H71" s="296"/>
      <c r="I71" s="296"/>
      <c r="J71" s="296"/>
      <c r="K71" s="296"/>
      <c r="L71" s="296"/>
      <c r="M71" s="376"/>
    </row>
    <row r="72" spans="1:13">
      <c r="A72" s="370"/>
      <c r="B72" s="296"/>
      <c r="C72" s="296"/>
      <c r="D72" s="296"/>
      <c r="E72" s="296"/>
      <c r="F72" s="296"/>
      <c r="G72" s="296"/>
      <c r="H72" s="296"/>
      <c r="I72" s="296"/>
      <c r="J72" s="296"/>
      <c r="K72" s="296"/>
      <c r="L72" s="296"/>
      <c r="M72" s="376"/>
    </row>
    <row r="73" spans="1:13" ht="12">
      <c r="A73" s="362" t="s">
        <v>226</v>
      </c>
      <c r="B73" s="294"/>
      <c r="C73" s="207"/>
      <c r="D73" s="207"/>
      <c r="E73" s="207"/>
      <c r="F73" s="207"/>
      <c r="G73" s="207"/>
      <c r="H73" s="207"/>
      <c r="I73" s="207"/>
      <c r="J73" s="207"/>
      <c r="K73" s="207">
        <v>3389900.4029999194</v>
      </c>
      <c r="L73" s="207"/>
      <c r="M73" s="368">
        <v>3389900.4029999194</v>
      </c>
    </row>
    <row r="74" spans="1:13" ht="12">
      <c r="A74" s="362" t="s">
        <v>227</v>
      </c>
      <c r="B74" s="294"/>
      <c r="C74" s="207"/>
      <c r="D74" s="207"/>
      <c r="E74" s="207"/>
      <c r="F74" s="207"/>
      <c r="G74" s="207"/>
      <c r="H74" s="207"/>
      <c r="I74" s="207"/>
      <c r="J74" s="207"/>
      <c r="K74" s="207">
        <v>0</v>
      </c>
      <c r="L74" s="207"/>
      <c r="M74" s="368">
        <v>0</v>
      </c>
    </row>
    <row r="75" spans="1:13" ht="12">
      <c r="A75" s="362" t="s">
        <v>228</v>
      </c>
      <c r="B75" s="294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368"/>
    </row>
    <row r="76" spans="1:13">
      <c r="A76" s="369"/>
      <c r="B76" s="295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368"/>
    </row>
    <row r="77" spans="1:13" ht="12.75" thickBot="1">
      <c r="A77" s="377" t="s">
        <v>459</v>
      </c>
      <c r="B77" s="378"/>
      <c r="C77" s="379">
        <v>100000</v>
      </c>
      <c r="D77" s="380">
        <v>0</v>
      </c>
      <c r="E77" s="379">
        <v>0</v>
      </c>
      <c r="F77" s="380"/>
      <c r="G77" s="379">
        <v>0</v>
      </c>
      <c r="H77" s="380">
        <v>0</v>
      </c>
      <c r="I77" s="379">
        <v>100000</v>
      </c>
      <c r="J77" s="380"/>
      <c r="K77" s="379">
        <v>66176573.267060354</v>
      </c>
      <c r="L77" s="380"/>
      <c r="M77" s="381">
        <v>66316549.887060337</v>
      </c>
    </row>
    <row r="80" spans="1:13" ht="12">
      <c r="A80" s="362" t="s">
        <v>226</v>
      </c>
      <c r="B80" s="294"/>
      <c r="C80" s="207"/>
      <c r="D80" s="207"/>
      <c r="E80" s="207"/>
      <c r="F80" s="207"/>
      <c r="G80" s="207"/>
      <c r="H80" s="207"/>
      <c r="I80" s="207"/>
      <c r="J80" s="207"/>
      <c r="K80" s="207">
        <v>6643558.4753999431</v>
      </c>
      <c r="L80" s="207"/>
      <c r="M80" s="368">
        <v>6643558.4753999431</v>
      </c>
    </row>
    <row r="81" spans="1:13" ht="12">
      <c r="A81" s="362" t="s">
        <v>227</v>
      </c>
      <c r="B81" s="294"/>
      <c r="C81" s="207"/>
      <c r="D81" s="207"/>
      <c r="E81" s="207"/>
      <c r="F81" s="207"/>
      <c r="G81" s="207"/>
      <c r="H81" s="207"/>
      <c r="I81" s="207"/>
      <c r="J81" s="207"/>
      <c r="K81" s="207">
        <v>0</v>
      </c>
      <c r="L81" s="207"/>
      <c r="M81" s="368">
        <v>0</v>
      </c>
    </row>
    <row r="82" spans="1:13" ht="12">
      <c r="A82" s="362" t="s">
        <v>228</v>
      </c>
      <c r="B82" s="294"/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368"/>
    </row>
    <row r="83" spans="1:13">
      <c r="A83" s="369"/>
      <c r="B83" s="295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368"/>
    </row>
    <row r="84" spans="1:13" ht="12.75" thickBot="1">
      <c r="A84" s="377" t="s">
        <v>470</v>
      </c>
      <c r="B84" s="378"/>
      <c r="C84" s="379">
        <v>100000</v>
      </c>
      <c r="D84" s="380">
        <v>0</v>
      </c>
      <c r="E84" s="379">
        <v>0</v>
      </c>
      <c r="F84" s="380"/>
      <c r="G84" s="379">
        <v>0</v>
      </c>
      <c r="H84" s="380">
        <v>0</v>
      </c>
      <c r="I84" s="379">
        <v>100000</v>
      </c>
      <c r="J84" s="380"/>
      <c r="K84" s="379">
        <v>72820131.742460296</v>
      </c>
      <c r="L84" s="380"/>
      <c r="M84" s="381">
        <v>72960109.362460285</v>
      </c>
    </row>
    <row r="85" spans="1:13" ht="12.75">
      <c r="C85" s="333"/>
      <c r="D85" s="25"/>
      <c r="E85" s="333"/>
      <c r="K85" s="333"/>
      <c r="M85" s="168"/>
    </row>
  </sheetData>
  <pageMargins left="0.42" right="0.22" top="0.75" bottom="0.75" header="0.3" footer="0.3"/>
  <pageSetup paperSize="9"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8"/>
  <sheetViews>
    <sheetView workbookViewId="0">
      <selection activeCell="H22" sqref="H22"/>
    </sheetView>
  </sheetViews>
  <sheetFormatPr defaultColWidth="9.140625" defaultRowHeight="12"/>
  <cols>
    <col min="1" max="1" width="12.5703125" style="4" customWidth="1"/>
    <col min="2" max="2" width="18.140625" style="4" customWidth="1"/>
    <col min="3" max="3" width="9.5703125" style="4" customWidth="1"/>
    <col min="4" max="6" width="14.5703125" style="4" customWidth="1"/>
    <col min="7" max="7" width="15.42578125" style="4" customWidth="1"/>
    <col min="8" max="8" width="12.42578125" style="4" bestFit="1" customWidth="1"/>
    <col min="9" max="9" width="12.5703125" style="4" bestFit="1" customWidth="1"/>
    <col min="10" max="10" width="16.5703125" style="4" bestFit="1" customWidth="1"/>
    <col min="11" max="16384" width="9.140625" style="4"/>
  </cols>
  <sheetData>
    <row r="1" spans="1:9" ht="14.25">
      <c r="A1" s="36" t="s">
        <v>268</v>
      </c>
      <c r="B1" s="57"/>
      <c r="C1" s="17"/>
      <c r="D1" s="17"/>
      <c r="E1" s="17"/>
      <c r="F1" s="17"/>
    </row>
    <row r="2" spans="1:9" ht="14.25">
      <c r="A2" s="36" t="s">
        <v>461</v>
      </c>
      <c r="B2" s="17"/>
      <c r="C2" s="17"/>
      <c r="D2" s="17"/>
      <c r="E2" s="17"/>
      <c r="F2" s="17"/>
    </row>
    <row r="3" spans="1:9" ht="14.25">
      <c r="A3" s="37" t="s">
        <v>188</v>
      </c>
      <c r="B3" s="17"/>
      <c r="C3" s="17"/>
      <c r="D3" s="17"/>
      <c r="E3" s="17"/>
      <c r="F3" s="17"/>
    </row>
    <row r="5" spans="1:9" ht="12.75" customHeight="1">
      <c r="A5" s="143"/>
    </row>
    <row r="6" spans="1:9" ht="12.75" customHeight="1"/>
    <row r="7" spans="1:9" ht="22.5" customHeight="1">
      <c r="A7" s="383"/>
      <c r="B7" s="441" t="s">
        <v>467</v>
      </c>
      <c r="C7" s="441"/>
      <c r="D7" s="441"/>
      <c r="E7" s="441"/>
      <c r="F7" s="441"/>
      <c r="G7" s="441"/>
    </row>
    <row r="8" spans="1:9" ht="15">
      <c r="A8" s="383"/>
      <c r="B8" s="383"/>
      <c r="C8" s="383"/>
      <c r="D8" s="383"/>
      <c r="E8" s="383"/>
      <c r="F8" s="383"/>
      <c r="G8" s="383"/>
      <c r="I8" s="22"/>
    </row>
    <row r="9" spans="1:9" ht="12.75">
      <c r="A9" s="442" t="s">
        <v>260</v>
      </c>
      <c r="B9" s="444" t="s">
        <v>278</v>
      </c>
      <c r="C9" s="442" t="s">
        <v>279</v>
      </c>
      <c r="D9" s="149" t="s">
        <v>280</v>
      </c>
      <c r="E9" s="442" t="s">
        <v>281</v>
      </c>
      <c r="F9" s="442" t="s">
        <v>236</v>
      </c>
      <c r="G9" s="149" t="s">
        <v>280</v>
      </c>
    </row>
    <row r="10" spans="1:9" ht="17.25" customHeight="1">
      <c r="A10" s="443"/>
      <c r="B10" s="445"/>
      <c r="C10" s="443"/>
      <c r="D10" s="150">
        <v>43101</v>
      </c>
      <c r="E10" s="443"/>
      <c r="F10" s="443"/>
      <c r="G10" s="150">
        <v>43465</v>
      </c>
    </row>
    <row r="11" spans="1:9" ht="15">
      <c r="A11" s="151">
        <v>1</v>
      </c>
      <c r="B11" s="208" t="s">
        <v>282</v>
      </c>
      <c r="C11" s="209"/>
      <c r="D11" s="210"/>
      <c r="E11" s="210"/>
      <c r="F11" s="210"/>
      <c r="G11" s="210">
        <v>0</v>
      </c>
    </row>
    <row r="12" spans="1:9" ht="15">
      <c r="A12" s="151">
        <v>2</v>
      </c>
      <c r="B12" s="168" t="s">
        <v>283</v>
      </c>
      <c r="C12" s="209"/>
      <c r="D12" s="210"/>
      <c r="E12" s="210"/>
      <c r="F12" s="210"/>
      <c r="G12" s="210">
        <v>0</v>
      </c>
    </row>
    <row r="13" spans="1:9" ht="15">
      <c r="A13" s="151">
        <v>3</v>
      </c>
      <c r="B13" s="208" t="s">
        <v>284</v>
      </c>
      <c r="C13" s="209"/>
      <c r="D13" s="210"/>
      <c r="E13" s="210"/>
      <c r="F13" s="211"/>
      <c r="G13" s="210">
        <v>0</v>
      </c>
    </row>
    <row r="14" spans="1:9" ht="15">
      <c r="A14" s="151">
        <v>4</v>
      </c>
      <c r="B14" s="208" t="s">
        <v>89</v>
      </c>
      <c r="C14" s="209"/>
      <c r="D14" s="210">
        <v>1291050</v>
      </c>
      <c r="E14" s="210"/>
      <c r="F14" s="210"/>
      <c r="G14" s="210">
        <v>1291050</v>
      </c>
    </row>
    <row r="15" spans="1:9" ht="15">
      <c r="A15" s="151">
        <v>5</v>
      </c>
      <c r="B15" s="208" t="s">
        <v>287</v>
      </c>
      <c r="C15" s="209"/>
      <c r="D15" s="170">
        <v>18368916</v>
      </c>
      <c r="E15" s="210">
        <v>376535</v>
      </c>
      <c r="F15" s="211"/>
      <c r="G15" s="210">
        <v>18745451</v>
      </c>
    </row>
    <row r="16" spans="1:9" ht="15">
      <c r="A16" s="151">
        <v>6</v>
      </c>
      <c r="B16" s="208" t="s">
        <v>235</v>
      </c>
      <c r="C16" s="209"/>
      <c r="D16" s="210">
        <v>2527372.0499999998</v>
      </c>
      <c r="E16" s="211"/>
      <c r="F16" s="210"/>
      <c r="G16" s="210">
        <v>2527372.0499999998</v>
      </c>
      <c r="H16" s="22"/>
    </row>
    <row r="17" spans="1:10" ht="15">
      <c r="A17" s="151">
        <v>7</v>
      </c>
      <c r="B17" s="183"/>
      <c r="C17" s="209"/>
      <c r="D17" s="210"/>
      <c r="E17" s="210"/>
      <c r="F17" s="210"/>
      <c r="G17" s="210">
        <v>0</v>
      </c>
    </row>
    <row r="18" spans="1:10" ht="15">
      <c r="A18" s="151">
        <v>8</v>
      </c>
      <c r="B18" s="183"/>
      <c r="C18" s="209"/>
      <c r="D18" s="210"/>
      <c r="E18" s="210"/>
      <c r="F18" s="210"/>
      <c r="G18" s="210">
        <v>0</v>
      </c>
    </row>
    <row r="19" spans="1:10" ht="15.75" thickBot="1">
      <c r="A19" s="151">
        <v>9</v>
      </c>
      <c r="B19" s="212"/>
      <c r="C19" s="213"/>
      <c r="D19" s="214"/>
      <c r="E19" s="214"/>
      <c r="F19" s="214"/>
      <c r="G19" s="210">
        <v>0</v>
      </c>
      <c r="I19" s="221"/>
      <c r="J19" s="221"/>
    </row>
    <row r="20" spans="1:10" ht="13.5" thickBot="1">
      <c r="A20" s="152"/>
      <c r="B20" s="216" t="s">
        <v>285</v>
      </c>
      <c r="C20" s="217"/>
      <c r="D20" s="216">
        <v>22187338.050000001</v>
      </c>
      <c r="E20" s="216">
        <v>376535</v>
      </c>
      <c r="F20" s="216">
        <v>0</v>
      </c>
      <c r="G20" s="216">
        <v>22563873.050000001</v>
      </c>
      <c r="H20" s="221"/>
      <c r="I20" s="221"/>
    </row>
    <row r="21" spans="1:10" ht="15">
      <c r="A21" s="383"/>
      <c r="B21" s="179"/>
      <c r="C21" s="179"/>
      <c r="D21" s="179"/>
      <c r="E21" s="179"/>
      <c r="F21" s="179"/>
      <c r="G21" s="179"/>
    </row>
    <row r="22" spans="1:10" ht="15">
      <c r="A22" s="383"/>
      <c r="B22" s="179"/>
      <c r="C22" s="179"/>
      <c r="D22" s="179"/>
      <c r="E22" s="179"/>
      <c r="F22" s="179"/>
      <c r="G22" s="179"/>
    </row>
    <row r="23" spans="1:10" ht="15.75">
      <c r="A23" s="383"/>
      <c r="B23" s="446" t="s">
        <v>468</v>
      </c>
      <c r="C23" s="446"/>
      <c r="D23" s="446"/>
      <c r="E23" s="446"/>
      <c r="F23" s="446"/>
      <c r="G23" s="446"/>
      <c r="H23" s="59"/>
      <c r="I23" s="34"/>
    </row>
    <row r="24" spans="1:10" ht="15">
      <c r="A24" s="383"/>
      <c r="B24" s="179"/>
      <c r="C24" s="179"/>
      <c r="D24" s="179"/>
      <c r="E24" s="179"/>
      <c r="F24" s="179"/>
      <c r="G24" s="179"/>
      <c r="H24" s="17"/>
      <c r="I24" s="59"/>
    </row>
    <row r="25" spans="1:10" ht="12.75">
      <c r="A25" s="442" t="s">
        <v>260</v>
      </c>
      <c r="B25" s="447" t="s">
        <v>278</v>
      </c>
      <c r="C25" s="449" t="s">
        <v>279</v>
      </c>
      <c r="D25" s="215" t="s">
        <v>280</v>
      </c>
      <c r="E25" s="449" t="s">
        <v>281</v>
      </c>
      <c r="F25" s="449" t="s">
        <v>236</v>
      </c>
      <c r="G25" s="215" t="s">
        <v>280</v>
      </c>
      <c r="H25" s="17"/>
      <c r="I25" s="34"/>
    </row>
    <row r="26" spans="1:10" ht="12.75">
      <c r="A26" s="443"/>
      <c r="B26" s="448"/>
      <c r="C26" s="450"/>
      <c r="D26" s="150">
        <v>43101</v>
      </c>
      <c r="E26" s="450"/>
      <c r="F26" s="450"/>
      <c r="G26" s="150">
        <v>43465</v>
      </c>
      <c r="J26" s="221"/>
    </row>
    <row r="27" spans="1:10" ht="15">
      <c r="A27" s="151">
        <v>1</v>
      </c>
      <c r="B27" s="208" t="s">
        <v>282</v>
      </c>
      <c r="C27" s="209"/>
      <c r="D27" s="210">
        <v>0</v>
      </c>
      <c r="E27" s="210">
        <v>0</v>
      </c>
      <c r="F27" s="210"/>
      <c r="G27" s="210">
        <v>0</v>
      </c>
      <c r="H27" s="221"/>
    </row>
    <row r="28" spans="1:10" ht="15">
      <c r="A28" s="151">
        <v>2</v>
      </c>
      <c r="B28" s="168" t="s">
        <v>283</v>
      </c>
      <c r="C28" s="209"/>
      <c r="D28" s="210"/>
      <c r="E28" s="210"/>
      <c r="F28" s="210"/>
      <c r="G28" s="210">
        <v>0</v>
      </c>
      <c r="J28" s="221"/>
    </row>
    <row r="29" spans="1:10" ht="15">
      <c r="A29" s="151">
        <v>3</v>
      </c>
      <c r="B29" s="208" t="s">
        <v>286</v>
      </c>
      <c r="C29" s="209"/>
      <c r="D29" s="210"/>
      <c r="E29" s="210"/>
      <c r="F29" s="170"/>
      <c r="G29" s="210">
        <v>0</v>
      </c>
      <c r="H29" s="221"/>
    </row>
    <row r="30" spans="1:10" ht="15">
      <c r="A30" s="151">
        <v>4</v>
      </c>
      <c r="B30" s="208" t="s">
        <v>89</v>
      </c>
      <c r="C30" s="209"/>
      <c r="D30" s="210">
        <v>258210</v>
      </c>
      <c r="E30" s="211"/>
      <c r="F30" s="210"/>
      <c r="G30" s="210">
        <v>258210</v>
      </c>
    </row>
    <row r="31" spans="1:10" ht="15">
      <c r="A31" s="151">
        <v>5</v>
      </c>
      <c r="B31" s="208" t="s">
        <v>287</v>
      </c>
      <c r="C31" s="209"/>
      <c r="D31" s="210">
        <v>14369807.75</v>
      </c>
      <c r="E31" s="211"/>
      <c r="F31" s="211"/>
      <c r="G31" s="210">
        <v>14369807.75</v>
      </c>
      <c r="H31" s="221"/>
    </row>
    <row r="32" spans="1:10" ht="15">
      <c r="A32" s="151">
        <v>6</v>
      </c>
      <c r="B32" s="208" t="s">
        <v>235</v>
      </c>
      <c r="C32" s="209"/>
      <c r="D32" s="210"/>
      <c r="E32" s="211"/>
      <c r="F32" s="211"/>
      <c r="G32" s="210">
        <v>0</v>
      </c>
      <c r="H32" s="221"/>
    </row>
    <row r="33" spans="1:10" ht="15">
      <c r="A33" s="151">
        <v>7</v>
      </c>
      <c r="B33" s="183"/>
      <c r="C33" s="209"/>
      <c r="D33" s="210"/>
      <c r="E33" s="210"/>
      <c r="F33" s="210"/>
      <c r="G33" s="210">
        <v>0</v>
      </c>
    </row>
    <row r="34" spans="1:10" ht="15">
      <c r="A34" s="151">
        <v>8</v>
      </c>
      <c r="B34" s="183"/>
      <c r="C34" s="209"/>
      <c r="D34" s="210"/>
      <c r="E34" s="210"/>
      <c r="F34" s="210"/>
      <c r="G34" s="210">
        <v>0</v>
      </c>
    </row>
    <row r="35" spans="1:10" ht="15.75" thickBot="1">
      <c r="A35" s="151">
        <v>9</v>
      </c>
      <c r="B35" s="212"/>
      <c r="C35" s="213"/>
      <c r="D35" s="214"/>
      <c r="E35" s="214"/>
      <c r="F35" s="214"/>
      <c r="G35" s="214">
        <v>0</v>
      </c>
    </row>
    <row r="36" spans="1:10" ht="13.5" thickBot="1">
      <c r="A36" s="152"/>
      <c r="B36" s="216" t="s">
        <v>285</v>
      </c>
      <c r="C36" s="217"/>
      <c r="D36" s="216">
        <v>14628017.75</v>
      </c>
      <c r="E36" s="216">
        <v>0</v>
      </c>
      <c r="F36" s="216">
        <v>0</v>
      </c>
      <c r="G36" s="216">
        <v>14628017.75</v>
      </c>
    </row>
    <row r="37" spans="1:10" ht="15">
      <c r="A37" s="383"/>
      <c r="B37" s="179"/>
      <c r="C37" s="179"/>
      <c r="D37" s="179"/>
      <c r="E37" s="179"/>
      <c r="F37" s="179"/>
      <c r="G37" s="179"/>
    </row>
    <row r="38" spans="1:10" ht="15">
      <c r="A38" s="383"/>
      <c r="B38" s="179"/>
      <c r="C38" s="179"/>
      <c r="D38" s="179"/>
      <c r="E38" s="179"/>
      <c r="F38" s="179"/>
      <c r="G38" s="179"/>
    </row>
    <row r="39" spans="1:10" ht="15.75">
      <c r="A39" s="383"/>
      <c r="B39" s="446" t="s">
        <v>469</v>
      </c>
      <c r="C39" s="446"/>
      <c r="D39" s="446"/>
      <c r="E39" s="446"/>
      <c r="F39" s="446"/>
      <c r="G39" s="446"/>
    </row>
    <row r="40" spans="1:10" ht="15">
      <c r="A40" s="383"/>
      <c r="B40" s="179"/>
      <c r="C40" s="179"/>
      <c r="D40" s="179"/>
      <c r="E40" s="179"/>
      <c r="F40" s="179"/>
      <c r="G40" s="179"/>
      <c r="I40" s="221"/>
    </row>
    <row r="41" spans="1:10" ht="12.75">
      <c r="A41" s="442" t="s">
        <v>260</v>
      </c>
      <c r="B41" s="447" t="s">
        <v>278</v>
      </c>
      <c r="C41" s="449" t="s">
        <v>279</v>
      </c>
      <c r="D41" s="215" t="s">
        <v>280</v>
      </c>
      <c r="E41" s="449" t="s">
        <v>281</v>
      </c>
      <c r="F41" s="449" t="s">
        <v>236</v>
      </c>
      <c r="G41" s="215" t="s">
        <v>280</v>
      </c>
    </row>
    <row r="42" spans="1:10" ht="12.75">
      <c r="A42" s="443"/>
      <c r="B42" s="448"/>
      <c r="C42" s="450"/>
      <c r="D42" s="150">
        <v>43101</v>
      </c>
      <c r="E42" s="450"/>
      <c r="F42" s="450"/>
      <c r="G42" s="150">
        <v>43100</v>
      </c>
    </row>
    <row r="43" spans="1:10" ht="15">
      <c r="A43" s="151">
        <v>1</v>
      </c>
      <c r="B43" s="168" t="s">
        <v>282</v>
      </c>
      <c r="C43" s="209"/>
      <c r="D43" s="210">
        <v>0</v>
      </c>
      <c r="E43" s="210"/>
      <c r="F43" s="210">
        <v>0</v>
      </c>
      <c r="G43" s="210">
        <v>0</v>
      </c>
    </row>
    <row r="44" spans="1:10" ht="15">
      <c r="A44" s="151">
        <v>2</v>
      </c>
      <c r="B44" s="208" t="s">
        <v>283</v>
      </c>
      <c r="C44" s="209"/>
      <c r="D44" s="210"/>
      <c r="E44" s="210"/>
      <c r="F44" s="210">
        <v>0</v>
      </c>
      <c r="G44" s="210">
        <v>0</v>
      </c>
    </row>
    <row r="45" spans="1:10" ht="15">
      <c r="A45" s="151">
        <v>3</v>
      </c>
      <c r="B45" s="208" t="s">
        <v>286</v>
      </c>
      <c r="C45" s="209"/>
      <c r="D45" s="210">
        <v>0</v>
      </c>
      <c r="E45" s="210">
        <v>0</v>
      </c>
      <c r="F45" s="210">
        <v>0</v>
      </c>
      <c r="G45" s="210">
        <v>0</v>
      </c>
    </row>
    <row r="46" spans="1:10" ht="15">
      <c r="A46" s="151">
        <v>4</v>
      </c>
      <c r="B46" s="208" t="s">
        <v>89</v>
      </c>
      <c r="C46" s="209"/>
      <c r="D46" s="210">
        <v>1032840</v>
      </c>
      <c r="E46" s="210">
        <v>0</v>
      </c>
      <c r="F46" s="210">
        <v>0</v>
      </c>
      <c r="G46" s="210">
        <v>1032840</v>
      </c>
      <c r="J46" s="34"/>
    </row>
    <row r="47" spans="1:10" ht="15">
      <c r="A47" s="151">
        <v>5</v>
      </c>
      <c r="B47" s="208" t="s">
        <v>287</v>
      </c>
      <c r="C47" s="209"/>
      <c r="D47" s="210">
        <v>3999108.25</v>
      </c>
      <c r="E47" s="210">
        <v>376535</v>
      </c>
      <c r="F47" s="210"/>
      <c r="G47" s="210">
        <v>4375643.25</v>
      </c>
      <c r="J47" s="59"/>
    </row>
    <row r="48" spans="1:10" ht="15">
      <c r="A48" s="151">
        <v>6</v>
      </c>
      <c r="B48" s="208" t="s">
        <v>235</v>
      </c>
      <c r="C48" s="209"/>
      <c r="D48" s="210">
        <v>2527372.0499999998</v>
      </c>
      <c r="E48" s="210">
        <v>0</v>
      </c>
      <c r="F48" s="210">
        <v>0</v>
      </c>
      <c r="G48" s="210">
        <v>2527372.0499999998</v>
      </c>
      <c r="J48" s="34"/>
    </row>
    <row r="49" spans="1:8" ht="15">
      <c r="A49" s="151">
        <v>7</v>
      </c>
      <c r="B49" s="208"/>
      <c r="C49" s="209"/>
      <c r="D49" s="210"/>
      <c r="E49" s="210"/>
      <c r="F49" s="210">
        <v>0</v>
      </c>
      <c r="G49" s="210">
        <v>0</v>
      </c>
    </row>
    <row r="50" spans="1:8" ht="15">
      <c r="A50" s="151">
        <v>8</v>
      </c>
      <c r="B50" s="183"/>
      <c r="C50" s="209"/>
      <c r="D50" s="210"/>
      <c r="E50" s="210"/>
      <c r="F50" s="210">
        <v>0</v>
      </c>
      <c r="G50" s="210">
        <v>0</v>
      </c>
    </row>
    <row r="51" spans="1:8" ht="15.75" thickBot="1">
      <c r="A51" s="151">
        <v>9</v>
      </c>
      <c r="B51" s="212"/>
      <c r="C51" s="213"/>
      <c r="D51" s="214"/>
      <c r="E51" s="214"/>
      <c r="F51" s="210">
        <v>0</v>
      </c>
      <c r="G51" s="214">
        <v>0</v>
      </c>
    </row>
    <row r="52" spans="1:8" ht="13.5" thickBot="1">
      <c r="A52" s="152"/>
      <c r="B52" s="216" t="s">
        <v>285</v>
      </c>
      <c r="C52" s="217"/>
      <c r="D52" s="216">
        <v>7559320.2999999998</v>
      </c>
      <c r="E52" s="216">
        <v>376535</v>
      </c>
      <c r="F52" s="216">
        <v>0</v>
      </c>
      <c r="G52" s="216">
        <v>7935856.2999999998</v>
      </c>
      <c r="H52" s="221"/>
    </row>
    <row r="53" spans="1:8" ht="15">
      <c r="A53" s="5"/>
      <c r="B53" s="5"/>
      <c r="C53" s="5"/>
      <c r="D53" s="5"/>
      <c r="E53" s="5"/>
      <c r="F53" s="153"/>
      <c r="G53" s="156"/>
      <c r="H53" s="156"/>
    </row>
    <row r="54" spans="1:8" ht="15">
      <c r="A54" s="383"/>
      <c r="B54" s="333" t="s">
        <v>449</v>
      </c>
      <c r="C54" s="9"/>
      <c r="D54" s="333"/>
      <c r="E54" s="383"/>
      <c r="F54" s="333" t="s">
        <v>452</v>
      </c>
      <c r="G54" s="154"/>
    </row>
    <row r="55" spans="1:8" ht="15">
      <c r="A55" s="383"/>
      <c r="B55" s="333" t="s">
        <v>447</v>
      </c>
      <c r="C55" s="25"/>
      <c r="D55" s="333"/>
      <c r="E55" s="383"/>
      <c r="F55" s="333" t="s">
        <v>448</v>
      </c>
      <c r="G55" s="34"/>
    </row>
    <row r="56" spans="1:8" ht="15">
      <c r="A56" s="383"/>
      <c r="B56" s="13"/>
      <c r="C56" s="332"/>
      <c r="D56" s="9"/>
      <c r="E56" s="156"/>
      <c r="F56" s="156"/>
      <c r="G56" s="34"/>
    </row>
    <row r="57" spans="1:8" ht="15">
      <c r="A57" s="383"/>
      <c r="B57" s="13"/>
      <c r="C57" s="333"/>
      <c r="D57" s="25"/>
      <c r="E57" s="168"/>
      <c r="F57" s="334"/>
      <c r="G57" s="334"/>
    </row>
    <row r="58" spans="1:8" ht="15">
      <c r="A58" s="383"/>
      <c r="B58" s="13"/>
      <c r="C58" s="333"/>
      <c r="D58" s="25"/>
      <c r="E58" s="168"/>
      <c r="F58" s="334"/>
      <c r="G58" s="334"/>
    </row>
  </sheetData>
  <mergeCells count="18">
    <mergeCell ref="B39:G39"/>
    <mergeCell ref="A41:A42"/>
    <mergeCell ref="B41:B42"/>
    <mergeCell ref="C41:C42"/>
    <mergeCell ref="E41:E42"/>
    <mergeCell ref="F41:F42"/>
    <mergeCell ref="B23:G23"/>
    <mergeCell ref="A25:A26"/>
    <mergeCell ref="B25:B26"/>
    <mergeCell ref="C25:C26"/>
    <mergeCell ref="E25:E26"/>
    <mergeCell ref="F25:F26"/>
    <mergeCell ref="B7:G7"/>
    <mergeCell ref="A9:A10"/>
    <mergeCell ref="B9:B10"/>
    <mergeCell ref="C9:C10"/>
    <mergeCell ref="E9:E10"/>
    <mergeCell ref="F9:F10"/>
  </mergeCells>
  <pageMargins left="0.89" right="0.7" top="0.75" bottom="0.75" header="0.3" footer="0.3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63"/>
  <sheetViews>
    <sheetView workbookViewId="0">
      <selection activeCell="I57" sqref="I57:J93"/>
    </sheetView>
  </sheetViews>
  <sheetFormatPr defaultRowHeight="12"/>
  <cols>
    <col min="1" max="1" width="9.140625" style="4"/>
    <col min="2" max="2" width="40.7109375" style="4" customWidth="1"/>
    <col min="3" max="3" width="20" style="4" customWidth="1"/>
    <col min="4" max="4" width="18.7109375" style="4" customWidth="1"/>
    <col min="5" max="5" width="2.7109375" style="4" customWidth="1"/>
    <col min="6" max="6" width="18.7109375" style="4" customWidth="1"/>
    <col min="7" max="7" width="9.140625" style="4"/>
    <col min="8" max="8" width="27.85546875" style="4" customWidth="1"/>
    <col min="9" max="9" width="16.42578125" style="4" customWidth="1"/>
    <col min="10" max="10" width="19" style="4" customWidth="1"/>
    <col min="11" max="257" width="9.140625" style="4"/>
    <col min="258" max="258" width="40.7109375" style="4" customWidth="1"/>
    <col min="259" max="259" width="5.5703125" style="4" customWidth="1"/>
    <col min="260" max="260" width="18.7109375" style="4" customWidth="1"/>
    <col min="261" max="261" width="2.7109375" style="4" customWidth="1"/>
    <col min="262" max="262" width="23.42578125" style="4" customWidth="1"/>
    <col min="263" max="264" width="9.140625" style="4"/>
    <col min="265" max="265" width="16.42578125" style="4" customWidth="1"/>
    <col min="266" max="266" width="16.140625" style="4" customWidth="1"/>
    <col min="267" max="513" width="9.140625" style="4"/>
    <col min="514" max="514" width="40.7109375" style="4" customWidth="1"/>
    <col min="515" max="515" width="5.5703125" style="4" customWidth="1"/>
    <col min="516" max="516" width="18.7109375" style="4" customWidth="1"/>
    <col min="517" max="517" width="2.7109375" style="4" customWidth="1"/>
    <col min="518" max="518" width="23.42578125" style="4" customWidth="1"/>
    <col min="519" max="520" width="9.140625" style="4"/>
    <col min="521" max="521" width="16.42578125" style="4" customWidth="1"/>
    <col min="522" max="522" width="16.140625" style="4" customWidth="1"/>
    <col min="523" max="769" width="9.140625" style="4"/>
    <col min="770" max="770" width="40.7109375" style="4" customWidth="1"/>
    <col min="771" max="771" width="5.5703125" style="4" customWidth="1"/>
    <col min="772" max="772" width="18.7109375" style="4" customWidth="1"/>
    <col min="773" max="773" width="2.7109375" style="4" customWidth="1"/>
    <col min="774" max="774" width="23.42578125" style="4" customWidth="1"/>
    <col min="775" max="776" width="9.140625" style="4"/>
    <col min="777" max="777" width="16.42578125" style="4" customWidth="1"/>
    <col min="778" max="778" width="16.140625" style="4" customWidth="1"/>
    <col min="779" max="1025" width="9.140625" style="4"/>
    <col min="1026" max="1026" width="40.7109375" style="4" customWidth="1"/>
    <col min="1027" max="1027" width="5.5703125" style="4" customWidth="1"/>
    <col min="1028" max="1028" width="18.7109375" style="4" customWidth="1"/>
    <col min="1029" max="1029" width="2.7109375" style="4" customWidth="1"/>
    <col min="1030" max="1030" width="23.42578125" style="4" customWidth="1"/>
    <col min="1031" max="1032" width="9.140625" style="4"/>
    <col min="1033" max="1033" width="16.42578125" style="4" customWidth="1"/>
    <col min="1034" max="1034" width="16.140625" style="4" customWidth="1"/>
    <col min="1035" max="1281" width="9.140625" style="4"/>
    <col min="1282" max="1282" width="40.7109375" style="4" customWidth="1"/>
    <col min="1283" max="1283" width="5.5703125" style="4" customWidth="1"/>
    <col min="1284" max="1284" width="18.7109375" style="4" customWidth="1"/>
    <col min="1285" max="1285" width="2.7109375" style="4" customWidth="1"/>
    <col min="1286" max="1286" width="23.42578125" style="4" customWidth="1"/>
    <col min="1287" max="1288" width="9.140625" style="4"/>
    <col min="1289" max="1289" width="16.42578125" style="4" customWidth="1"/>
    <col min="1290" max="1290" width="16.140625" style="4" customWidth="1"/>
    <col min="1291" max="1537" width="9.140625" style="4"/>
    <col min="1538" max="1538" width="40.7109375" style="4" customWidth="1"/>
    <col min="1539" max="1539" width="5.5703125" style="4" customWidth="1"/>
    <col min="1540" max="1540" width="18.7109375" style="4" customWidth="1"/>
    <col min="1541" max="1541" width="2.7109375" style="4" customWidth="1"/>
    <col min="1542" max="1542" width="23.42578125" style="4" customWidth="1"/>
    <col min="1543" max="1544" width="9.140625" style="4"/>
    <col min="1545" max="1545" width="16.42578125" style="4" customWidth="1"/>
    <col min="1546" max="1546" width="16.140625" style="4" customWidth="1"/>
    <col min="1547" max="1793" width="9.140625" style="4"/>
    <col min="1794" max="1794" width="40.7109375" style="4" customWidth="1"/>
    <col min="1795" max="1795" width="5.5703125" style="4" customWidth="1"/>
    <col min="1796" max="1796" width="18.7109375" style="4" customWidth="1"/>
    <col min="1797" max="1797" width="2.7109375" style="4" customWidth="1"/>
    <col min="1798" max="1798" width="23.42578125" style="4" customWidth="1"/>
    <col min="1799" max="1800" width="9.140625" style="4"/>
    <col min="1801" max="1801" width="16.42578125" style="4" customWidth="1"/>
    <col min="1802" max="1802" width="16.140625" style="4" customWidth="1"/>
    <col min="1803" max="2049" width="9.140625" style="4"/>
    <col min="2050" max="2050" width="40.7109375" style="4" customWidth="1"/>
    <col min="2051" max="2051" width="5.5703125" style="4" customWidth="1"/>
    <col min="2052" max="2052" width="18.7109375" style="4" customWidth="1"/>
    <col min="2053" max="2053" width="2.7109375" style="4" customWidth="1"/>
    <col min="2054" max="2054" width="23.42578125" style="4" customWidth="1"/>
    <col min="2055" max="2056" width="9.140625" style="4"/>
    <col min="2057" max="2057" width="16.42578125" style="4" customWidth="1"/>
    <col min="2058" max="2058" width="16.140625" style="4" customWidth="1"/>
    <col min="2059" max="2305" width="9.140625" style="4"/>
    <col min="2306" max="2306" width="40.7109375" style="4" customWidth="1"/>
    <col min="2307" max="2307" width="5.5703125" style="4" customWidth="1"/>
    <col min="2308" max="2308" width="18.7109375" style="4" customWidth="1"/>
    <col min="2309" max="2309" width="2.7109375" style="4" customWidth="1"/>
    <col min="2310" max="2310" width="23.42578125" style="4" customWidth="1"/>
    <col min="2311" max="2312" width="9.140625" style="4"/>
    <col min="2313" max="2313" width="16.42578125" style="4" customWidth="1"/>
    <col min="2314" max="2314" width="16.140625" style="4" customWidth="1"/>
    <col min="2315" max="2561" width="9.140625" style="4"/>
    <col min="2562" max="2562" width="40.7109375" style="4" customWidth="1"/>
    <col min="2563" max="2563" width="5.5703125" style="4" customWidth="1"/>
    <col min="2564" max="2564" width="18.7109375" style="4" customWidth="1"/>
    <col min="2565" max="2565" width="2.7109375" style="4" customWidth="1"/>
    <col min="2566" max="2566" width="23.42578125" style="4" customWidth="1"/>
    <col min="2567" max="2568" width="9.140625" style="4"/>
    <col min="2569" max="2569" width="16.42578125" style="4" customWidth="1"/>
    <col min="2570" max="2570" width="16.140625" style="4" customWidth="1"/>
    <col min="2571" max="2817" width="9.140625" style="4"/>
    <col min="2818" max="2818" width="40.7109375" style="4" customWidth="1"/>
    <col min="2819" max="2819" width="5.5703125" style="4" customWidth="1"/>
    <col min="2820" max="2820" width="18.7109375" style="4" customWidth="1"/>
    <col min="2821" max="2821" width="2.7109375" style="4" customWidth="1"/>
    <col min="2822" max="2822" width="23.42578125" style="4" customWidth="1"/>
    <col min="2823" max="2824" width="9.140625" style="4"/>
    <col min="2825" max="2825" width="16.42578125" style="4" customWidth="1"/>
    <col min="2826" max="2826" width="16.140625" style="4" customWidth="1"/>
    <col min="2827" max="3073" width="9.140625" style="4"/>
    <col min="3074" max="3074" width="40.7109375" style="4" customWidth="1"/>
    <col min="3075" max="3075" width="5.5703125" style="4" customWidth="1"/>
    <col min="3076" max="3076" width="18.7109375" style="4" customWidth="1"/>
    <col min="3077" max="3077" width="2.7109375" style="4" customWidth="1"/>
    <col min="3078" max="3078" width="23.42578125" style="4" customWidth="1"/>
    <col min="3079" max="3080" width="9.140625" style="4"/>
    <col min="3081" max="3081" width="16.42578125" style="4" customWidth="1"/>
    <col min="3082" max="3082" width="16.140625" style="4" customWidth="1"/>
    <col min="3083" max="3329" width="9.140625" style="4"/>
    <col min="3330" max="3330" width="40.7109375" style="4" customWidth="1"/>
    <col min="3331" max="3331" width="5.5703125" style="4" customWidth="1"/>
    <col min="3332" max="3332" width="18.7109375" style="4" customWidth="1"/>
    <col min="3333" max="3333" width="2.7109375" style="4" customWidth="1"/>
    <col min="3334" max="3334" width="23.42578125" style="4" customWidth="1"/>
    <col min="3335" max="3336" width="9.140625" style="4"/>
    <col min="3337" max="3337" width="16.42578125" style="4" customWidth="1"/>
    <col min="3338" max="3338" width="16.140625" style="4" customWidth="1"/>
    <col min="3339" max="3585" width="9.140625" style="4"/>
    <col min="3586" max="3586" width="40.7109375" style="4" customWidth="1"/>
    <col min="3587" max="3587" width="5.5703125" style="4" customWidth="1"/>
    <col min="3588" max="3588" width="18.7109375" style="4" customWidth="1"/>
    <col min="3589" max="3589" width="2.7109375" style="4" customWidth="1"/>
    <col min="3590" max="3590" width="23.42578125" style="4" customWidth="1"/>
    <col min="3591" max="3592" width="9.140625" style="4"/>
    <col min="3593" max="3593" width="16.42578125" style="4" customWidth="1"/>
    <col min="3594" max="3594" width="16.140625" style="4" customWidth="1"/>
    <col min="3595" max="3841" width="9.140625" style="4"/>
    <col min="3842" max="3842" width="40.7109375" style="4" customWidth="1"/>
    <col min="3843" max="3843" width="5.5703125" style="4" customWidth="1"/>
    <col min="3844" max="3844" width="18.7109375" style="4" customWidth="1"/>
    <col min="3845" max="3845" width="2.7109375" style="4" customWidth="1"/>
    <col min="3846" max="3846" width="23.42578125" style="4" customWidth="1"/>
    <col min="3847" max="3848" width="9.140625" style="4"/>
    <col min="3849" max="3849" width="16.42578125" style="4" customWidth="1"/>
    <col min="3850" max="3850" width="16.140625" style="4" customWidth="1"/>
    <col min="3851" max="4097" width="9.140625" style="4"/>
    <col min="4098" max="4098" width="40.7109375" style="4" customWidth="1"/>
    <col min="4099" max="4099" width="5.5703125" style="4" customWidth="1"/>
    <col min="4100" max="4100" width="18.7109375" style="4" customWidth="1"/>
    <col min="4101" max="4101" width="2.7109375" style="4" customWidth="1"/>
    <col min="4102" max="4102" width="23.42578125" style="4" customWidth="1"/>
    <col min="4103" max="4104" width="9.140625" style="4"/>
    <col min="4105" max="4105" width="16.42578125" style="4" customWidth="1"/>
    <col min="4106" max="4106" width="16.140625" style="4" customWidth="1"/>
    <col min="4107" max="4353" width="9.140625" style="4"/>
    <col min="4354" max="4354" width="40.7109375" style="4" customWidth="1"/>
    <col min="4355" max="4355" width="5.5703125" style="4" customWidth="1"/>
    <col min="4356" max="4356" width="18.7109375" style="4" customWidth="1"/>
    <col min="4357" max="4357" width="2.7109375" style="4" customWidth="1"/>
    <col min="4358" max="4358" width="23.42578125" style="4" customWidth="1"/>
    <col min="4359" max="4360" width="9.140625" style="4"/>
    <col min="4361" max="4361" width="16.42578125" style="4" customWidth="1"/>
    <col min="4362" max="4362" width="16.140625" style="4" customWidth="1"/>
    <col min="4363" max="4609" width="9.140625" style="4"/>
    <col min="4610" max="4610" width="40.7109375" style="4" customWidth="1"/>
    <col min="4611" max="4611" width="5.5703125" style="4" customWidth="1"/>
    <col min="4612" max="4612" width="18.7109375" style="4" customWidth="1"/>
    <col min="4613" max="4613" width="2.7109375" style="4" customWidth="1"/>
    <col min="4614" max="4614" width="23.42578125" style="4" customWidth="1"/>
    <col min="4615" max="4616" width="9.140625" style="4"/>
    <col min="4617" max="4617" width="16.42578125" style="4" customWidth="1"/>
    <col min="4618" max="4618" width="16.140625" style="4" customWidth="1"/>
    <col min="4619" max="4865" width="9.140625" style="4"/>
    <col min="4866" max="4866" width="40.7109375" style="4" customWidth="1"/>
    <col min="4867" max="4867" width="5.5703125" style="4" customWidth="1"/>
    <col min="4868" max="4868" width="18.7109375" style="4" customWidth="1"/>
    <col min="4869" max="4869" width="2.7109375" style="4" customWidth="1"/>
    <col min="4870" max="4870" width="23.42578125" style="4" customWidth="1"/>
    <col min="4871" max="4872" width="9.140625" style="4"/>
    <col min="4873" max="4873" width="16.42578125" style="4" customWidth="1"/>
    <col min="4874" max="4874" width="16.140625" style="4" customWidth="1"/>
    <col min="4875" max="5121" width="9.140625" style="4"/>
    <col min="5122" max="5122" width="40.7109375" style="4" customWidth="1"/>
    <col min="5123" max="5123" width="5.5703125" style="4" customWidth="1"/>
    <col min="5124" max="5124" width="18.7109375" style="4" customWidth="1"/>
    <col min="5125" max="5125" width="2.7109375" style="4" customWidth="1"/>
    <col min="5126" max="5126" width="23.42578125" style="4" customWidth="1"/>
    <col min="5127" max="5128" width="9.140625" style="4"/>
    <col min="5129" max="5129" width="16.42578125" style="4" customWidth="1"/>
    <col min="5130" max="5130" width="16.140625" style="4" customWidth="1"/>
    <col min="5131" max="5377" width="9.140625" style="4"/>
    <col min="5378" max="5378" width="40.7109375" style="4" customWidth="1"/>
    <col min="5379" max="5379" width="5.5703125" style="4" customWidth="1"/>
    <col min="5380" max="5380" width="18.7109375" style="4" customWidth="1"/>
    <col min="5381" max="5381" width="2.7109375" style="4" customWidth="1"/>
    <col min="5382" max="5382" width="23.42578125" style="4" customWidth="1"/>
    <col min="5383" max="5384" width="9.140625" style="4"/>
    <col min="5385" max="5385" width="16.42578125" style="4" customWidth="1"/>
    <col min="5386" max="5386" width="16.140625" style="4" customWidth="1"/>
    <col min="5387" max="5633" width="9.140625" style="4"/>
    <col min="5634" max="5634" width="40.7109375" style="4" customWidth="1"/>
    <col min="5635" max="5635" width="5.5703125" style="4" customWidth="1"/>
    <col min="5636" max="5636" width="18.7109375" style="4" customWidth="1"/>
    <col min="5637" max="5637" width="2.7109375" style="4" customWidth="1"/>
    <col min="5638" max="5638" width="23.42578125" style="4" customWidth="1"/>
    <col min="5639" max="5640" width="9.140625" style="4"/>
    <col min="5641" max="5641" width="16.42578125" style="4" customWidth="1"/>
    <col min="5642" max="5642" width="16.140625" style="4" customWidth="1"/>
    <col min="5643" max="5889" width="9.140625" style="4"/>
    <col min="5890" max="5890" width="40.7109375" style="4" customWidth="1"/>
    <col min="5891" max="5891" width="5.5703125" style="4" customWidth="1"/>
    <col min="5892" max="5892" width="18.7109375" style="4" customWidth="1"/>
    <col min="5893" max="5893" width="2.7109375" style="4" customWidth="1"/>
    <col min="5894" max="5894" width="23.42578125" style="4" customWidth="1"/>
    <col min="5895" max="5896" width="9.140625" style="4"/>
    <col min="5897" max="5897" width="16.42578125" style="4" customWidth="1"/>
    <col min="5898" max="5898" width="16.140625" style="4" customWidth="1"/>
    <col min="5899" max="6145" width="9.140625" style="4"/>
    <col min="6146" max="6146" width="40.7109375" style="4" customWidth="1"/>
    <col min="6147" max="6147" width="5.5703125" style="4" customWidth="1"/>
    <col min="6148" max="6148" width="18.7109375" style="4" customWidth="1"/>
    <col min="6149" max="6149" width="2.7109375" style="4" customWidth="1"/>
    <col min="6150" max="6150" width="23.42578125" style="4" customWidth="1"/>
    <col min="6151" max="6152" width="9.140625" style="4"/>
    <col min="6153" max="6153" width="16.42578125" style="4" customWidth="1"/>
    <col min="6154" max="6154" width="16.140625" style="4" customWidth="1"/>
    <col min="6155" max="6401" width="9.140625" style="4"/>
    <col min="6402" max="6402" width="40.7109375" style="4" customWidth="1"/>
    <col min="6403" max="6403" width="5.5703125" style="4" customWidth="1"/>
    <col min="6404" max="6404" width="18.7109375" style="4" customWidth="1"/>
    <col min="6405" max="6405" width="2.7109375" style="4" customWidth="1"/>
    <col min="6406" max="6406" width="23.42578125" style="4" customWidth="1"/>
    <col min="6407" max="6408" width="9.140625" style="4"/>
    <col min="6409" max="6409" width="16.42578125" style="4" customWidth="1"/>
    <col min="6410" max="6410" width="16.140625" style="4" customWidth="1"/>
    <col min="6411" max="6657" width="9.140625" style="4"/>
    <col min="6658" max="6658" width="40.7109375" style="4" customWidth="1"/>
    <col min="6659" max="6659" width="5.5703125" style="4" customWidth="1"/>
    <col min="6660" max="6660" width="18.7109375" style="4" customWidth="1"/>
    <col min="6661" max="6661" width="2.7109375" style="4" customWidth="1"/>
    <col min="6662" max="6662" width="23.42578125" style="4" customWidth="1"/>
    <col min="6663" max="6664" width="9.140625" style="4"/>
    <col min="6665" max="6665" width="16.42578125" style="4" customWidth="1"/>
    <col min="6666" max="6666" width="16.140625" style="4" customWidth="1"/>
    <col min="6667" max="6913" width="9.140625" style="4"/>
    <col min="6914" max="6914" width="40.7109375" style="4" customWidth="1"/>
    <col min="6915" max="6915" width="5.5703125" style="4" customWidth="1"/>
    <col min="6916" max="6916" width="18.7109375" style="4" customWidth="1"/>
    <col min="6917" max="6917" width="2.7109375" style="4" customWidth="1"/>
    <col min="6918" max="6918" width="23.42578125" style="4" customWidth="1"/>
    <col min="6919" max="6920" width="9.140625" style="4"/>
    <col min="6921" max="6921" width="16.42578125" style="4" customWidth="1"/>
    <col min="6922" max="6922" width="16.140625" style="4" customWidth="1"/>
    <col min="6923" max="7169" width="9.140625" style="4"/>
    <col min="7170" max="7170" width="40.7109375" style="4" customWidth="1"/>
    <col min="7171" max="7171" width="5.5703125" style="4" customWidth="1"/>
    <col min="7172" max="7172" width="18.7109375" style="4" customWidth="1"/>
    <col min="7173" max="7173" width="2.7109375" style="4" customWidth="1"/>
    <col min="7174" max="7174" width="23.42578125" style="4" customWidth="1"/>
    <col min="7175" max="7176" width="9.140625" style="4"/>
    <col min="7177" max="7177" width="16.42578125" style="4" customWidth="1"/>
    <col min="7178" max="7178" width="16.140625" style="4" customWidth="1"/>
    <col min="7179" max="7425" width="9.140625" style="4"/>
    <col min="7426" max="7426" width="40.7109375" style="4" customWidth="1"/>
    <col min="7427" max="7427" width="5.5703125" style="4" customWidth="1"/>
    <col min="7428" max="7428" width="18.7109375" style="4" customWidth="1"/>
    <col min="7429" max="7429" width="2.7109375" style="4" customWidth="1"/>
    <col min="7430" max="7430" width="23.42578125" style="4" customWidth="1"/>
    <col min="7431" max="7432" width="9.140625" style="4"/>
    <col min="7433" max="7433" width="16.42578125" style="4" customWidth="1"/>
    <col min="7434" max="7434" width="16.140625" style="4" customWidth="1"/>
    <col min="7435" max="7681" width="9.140625" style="4"/>
    <col min="7682" max="7682" width="40.7109375" style="4" customWidth="1"/>
    <col min="7683" max="7683" width="5.5703125" style="4" customWidth="1"/>
    <col min="7684" max="7684" width="18.7109375" style="4" customWidth="1"/>
    <col min="7685" max="7685" width="2.7109375" style="4" customWidth="1"/>
    <col min="7686" max="7686" width="23.42578125" style="4" customWidth="1"/>
    <col min="7687" max="7688" width="9.140625" style="4"/>
    <col min="7689" max="7689" width="16.42578125" style="4" customWidth="1"/>
    <col min="7690" max="7690" width="16.140625" style="4" customWidth="1"/>
    <col min="7691" max="7937" width="9.140625" style="4"/>
    <col min="7938" max="7938" width="40.7109375" style="4" customWidth="1"/>
    <col min="7939" max="7939" width="5.5703125" style="4" customWidth="1"/>
    <col min="7940" max="7940" width="18.7109375" style="4" customWidth="1"/>
    <col min="7941" max="7941" width="2.7109375" style="4" customWidth="1"/>
    <col min="7942" max="7942" width="23.42578125" style="4" customWidth="1"/>
    <col min="7943" max="7944" width="9.140625" style="4"/>
    <col min="7945" max="7945" width="16.42578125" style="4" customWidth="1"/>
    <col min="7946" max="7946" width="16.140625" style="4" customWidth="1"/>
    <col min="7947" max="8193" width="9.140625" style="4"/>
    <col min="8194" max="8194" width="40.7109375" style="4" customWidth="1"/>
    <col min="8195" max="8195" width="5.5703125" style="4" customWidth="1"/>
    <col min="8196" max="8196" width="18.7109375" style="4" customWidth="1"/>
    <col min="8197" max="8197" width="2.7109375" style="4" customWidth="1"/>
    <col min="8198" max="8198" width="23.42578125" style="4" customWidth="1"/>
    <col min="8199" max="8200" width="9.140625" style="4"/>
    <col min="8201" max="8201" width="16.42578125" style="4" customWidth="1"/>
    <col min="8202" max="8202" width="16.140625" style="4" customWidth="1"/>
    <col min="8203" max="8449" width="9.140625" style="4"/>
    <col min="8450" max="8450" width="40.7109375" style="4" customWidth="1"/>
    <col min="8451" max="8451" width="5.5703125" style="4" customWidth="1"/>
    <col min="8452" max="8452" width="18.7109375" style="4" customWidth="1"/>
    <col min="8453" max="8453" width="2.7109375" style="4" customWidth="1"/>
    <col min="8454" max="8454" width="23.42578125" style="4" customWidth="1"/>
    <col min="8455" max="8456" width="9.140625" style="4"/>
    <col min="8457" max="8457" width="16.42578125" style="4" customWidth="1"/>
    <col min="8458" max="8458" width="16.140625" style="4" customWidth="1"/>
    <col min="8459" max="8705" width="9.140625" style="4"/>
    <col min="8706" max="8706" width="40.7109375" style="4" customWidth="1"/>
    <col min="8707" max="8707" width="5.5703125" style="4" customWidth="1"/>
    <col min="8708" max="8708" width="18.7109375" style="4" customWidth="1"/>
    <col min="8709" max="8709" width="2.7109375" style="4" customWidth="1"/>
    <col min="8710" max="8710" width="23.42578125" style="4" customWidth="1"/>
    <col min="8711" max="8712" width="9.140625" style="4"/>
    <col min="8713" max="8713" width="16.42578125" style="4" customWidth="1"/>
    <col min="8714" max="8714" width="16.140625" style="4" customWidth="1"/>
    <col min="8715" max="8961" width="9.140625" style="4"/>
    <col min="8962" max="8962" width="40.7109375" style="4" customWidth="1"/>
    <col min="8963" max="8963" width="5.5703125" style="4" customWidth="1"/>
    <col min="8964" max="8964" width="18.7109375" style="4" customWidth="1"/>
    <col min="8965" max="8965" width="2.7109375" style="4" customWidth="1"/>
    <col min="8966" max="8966" width="23.42578125" style="4" customWidth="1"/>
    <col min="8967" max="8968" width="9.140625" style="4"/>
    <col min="8969" max="8969" width="16.42578125" style="4" customWidth="1"/>
    <col min="8970" max="8970" width="16.140625" style="4" customWidth="1"/>
    <col min="8971" max="9217" width="9.140625" style="4"/>
    <col min="9218" max="9218" width="40.7109375" style="4" customWidth="1"/>
    <col min="9219" max="9219" width="5.5703125" style="4" customWidth="1"/>
    <col min="9220" max="9220" width="18.7109375" style="4" customWidth="1"/>
    <col min="9221" max="9221" width="2.7109375" style="4" customWidth="1"/>
    <col min="9222" max="9222" width="23.42578125" style="4" customWidth="1"/>
    <col min="9223" max="9224" width="9.140625" style="4"/>
    <col min="9225" max="9225" width="16.42578125" style="4" customWidth="1"/>
    <col min="9226" max="9226" width="16.140625" style="4" customWidth="1"/>
    <col min="9227" max="9473" width="9.140625" style="4"/>
    <col min="9474" max="9474" width="40.7109375" style="4" customWidth="1"/>
    <col min="9475" max="9475" width="5.5703125" style="4" customWidth="1"/>
    <col min="9476" max="9476" width="18.7109375" style="4" customWidth="1"/>
    <col min="9477" max="9477" width="2.7109375" style="4" customWidth="1"/>
    <col min="9478" max="9478" width="23.42578125" style="4" customWidth="1"/>
    <col min="9479" max="9480" width="9.140625" style="4"/>
    <col min="9481" max="9481" width="16.42578125" style="4" customWidth="1"/>
    <col min="9482" max="9482" width="16.140625" style="4" customWidth="1"/>
    <col min="9483" max="9729" width="9.140625" style="4"/>
    <col min="9730" max="9730" width="40.7109375" style="4" customWidth="1"/>
    <col min="9731" max="9731" width="5.5703125" style="4" customWidth="1"/>
    <col min="9732" max="9732" width="18.7109375" style="4" customWidth="1"/>
    <col min="9733" max="9733" width="2.7109375" style="4" customWidth="1"/>
    <col min="9734" max="9734" width="23.42578125" style="4" customWidth="1"/>
    <col min="9735" max="9736" width="9.140625" style="4"/>
    <col min="9737" max="9737" width="16.42578125" style="4" customWidth="1"/>
    <col min="9738" max="9738" width="16.140625" style="4" customWidth="1"/>
    <col min="9739" max="9985" width="9.140625" style="4"/>
    <col min="9986" max="9986" width="40.7109375" style="4" customWidth="1"/>
    <col min="9987" max="9987" width="5.5703125" style="4" customWidth="1"/>
    <col min="9988" max="9988" width="18.7109375" style="4" customWidth="1"/>
    <col min="9989" max="9989" width="2.7109375" style="4" customWidth="1"/>
    <col min="9990" max="9990" width="23.42578125" style="4" customWidth="1"/>
    <col min="9991" max="9992" width="9.140625" style="4"/>
    <col min="9993" max="9993" width="16.42578125" style="4" customWidth="1"/>
    <col min="9994" max="9994" width="16.140625" style="4" customWidth="1"/>
    <col min="9995" max="10241" width="9.140625" style="4"/>
    <col min="10242" max="10242" width="40.7109375" style="4" customWidth="1"/>
    <col min="10243" max="10243" width="5.5703125" style="4" customWidth="1"/>
    <col min="10244" max="10244" width="18.7109375" style="4" customWidth="1"/>
    <col min="10245" max="10245" width="2.7109375" style="4" customWidth="1"/>
    <col min="10246" max="10246" width="23.42578125" style="4" customWidth="1"/>
    <col min="10247" max="10248" width="9.140625" style="4"/>
    <col min="10249" max="10249" width="16.42578125" style="4" customWidth="1"/>
    <col min="10250" max="10250" width="16.140625" style="4" customWidth="1"/>
    <col min="10251" max="10497" width="9.140625" style="4"/>
    <col min="10498" max="10498" width="40.7109375" style="4" customWidth="1"/>
    <col min="10499" max="10499" width="5.5703125" style="4" customWidth="1"/>
    <col min="10500" max="10500" width="18.7109375" style="4" customWidth="1"/>
    <col min="10501" max="10501" width="2.7109375" style="4" customWidth="1"/>
    <col min="10502" max="10502" width="23.42578125" style="4" customWidth="1"/>
    <col min="10503" max="10504" width="9.140625" style="4"/>
    <col min="10505" max="10505" width="16.42578125" style="4" customWidth="1"/>
    <col min="10506" max="10506" width="16.140625" style="4" customWidth="1"/>
    <col min="10507" max="10753" width="9.140625" style="4"/>
    <col min="10754" max="10754" width="40.7109375" style="4" customWidth="1"/>
    <col min="10755" max="10755" width="5.5703125" style="4" customWidth="1"/>
    <col min="10756" max="10756" width="18.7109375" style="4" customWidth="1"/>
    <col min="10757" max="10757" width="2.7109375" style="4" customWidth="1"/>
    <col min="10758" max="10758" width="23.42578125" style="4" customWidth="1"/>
    <col min="10759" max="10760" width="9.140625" style="4"/>
    <col min="10761" max="10761" width="16.42578125" style="4" customWidth="1"/>
    <col min="10762" max="10762" width="16.140625" style="4" customWidth="1"/>
    <col min="10763" max="11009" width="9.140625" style="4"/>
    <col min="11010" max="11010" width="40.7109375" style="4" customWidth="1"/>
    <col min="11011" max="11011" width="5.5703125" style="4" customWidth="1"/>
    <col min="11012" max="11012" width="18.7109375" style="4" customWidth="1"/>
    <col min="11013" max="11013" width="2.7109375" style="4" customWidth="1"/>
    <col min="11014" max="11014" width="23.42578125" style="4" customWidth="1"/>
    <col min="11015" max="11016" width="9.140625" style="4"/>
    <col min="11017" max="11017" width="16.42578125" style="4" customWidth="1"/>
    <col min="11018" max="11018" width="16.140625" style="4" customWidth="1"/>
    <col min="11019" max="11265" width="9.140625" style="4"/>
    <col min="11266" max="11266" width="40.7109375" style="4" customWidth="1"/>
    <col min="11267" max="11267" width="5.5703125" style="4" customWidth="1"/>
    <col min="11268" max="11268" width="18.7109375" style="4" customWidth="1"/>
    <col min="11269" max="11269" width="2.7109375" style="4" customWidth="1"/>
    <col min="11270" max="11270" width="23.42578125" style="4" customWidth="1"/>
    <col min="11271" max="11272" width="9.140625" style="4"/>
    <col min="11273" max="11273" width="16.42578125" style="4" customWidth="1"/>
    <col min="11274" max="11274" width="16.140625" style="4" customWidth="1"/>
    <col min="11275" max="11521" width="9.140625" style="4"/>
    <col min="11522" max="11522" width="40.7109375" style="4" customWidth="1"/>
    <col min="11523" max="11523" width="5.5703125" style="4" customWidth="1"/>
    <col min="11524" max="11524" width="18.7109375" style="4" customWidth="1"/>
    <col min="11525" max="11525" width="2.7109375" style="4" customWidth="1"/>
    <col min="11526" max="11526" width="23.42578125" style="4" customWidth="1"/>
    <col min="11527" max="11528" width="9.140625" style="4"/>
    <col min="11529" max="11529" width="16.42578125" style="4" customWidth="1"/>
    <col min="11530" max="11530" width="16.140625" style="4" customWidth="1"/>
    <col min="11531" max="11777" width="9.140625" style="4"/>
    <col min="11778" max="11778" width="40.7109375" style="4" customWidth="1"/>
    <col min="11779" max="11779" width="5.5703125" style="4" customWidth="1"/>
    <col min="11780" max="11780" width="18.7109375" style="4" customWidth="1"/>
    <col min="11781" max="11781" width="2.7109375" style="4" customWidth="1"/>
    <col min="11782" max="11782" width="23.42578125" style="4" customWidth="1"/>
    <col min="11783" max="11784" width="9.140625" style="4"/>
    <col min="11785" max="11785" width="16.42578125" style="4" customWidth="1"/>
    <col min="11786" max="11786" width="16.140625" style="4" customWidth="1"/>
    <col min="11787" max="12033" width="9.140625" style="4"/>
    <col min="12034" max="12034" width="40.7109375" style="4" customWidth="1"/>
    <col min="12035" max="12035" width="5.5703125" style="4" customWidth="1"/>
    <col min="12036" max="12036" width="18.7109375" style="4" customWidth="1"/>
    <col min="12037" max="12037" width="2.7109375" style="4" customWidth="1"/>
    <col min="12038" max="12038" width="23.42578125" style="4" customWidth="1"/>
    <col min="12039" max="12040" width="9.140625" style="4"/>
    <col min="12041" max="12041" width="16.42578125" style="4" customWidth="1"/>
    <col min="12042" max="12042" width="16.140625" style="4" customWidth="1"/>
    <col min="12043" max="12289" width="9.140625" style="4"/>
    <col min="12290" max="12290" width="40.7109375" style="4" customWidth="1"/>
    <col min="12291" max="12291" width="5.5703125" style="4" customWidth="1"/>
    <col min="12292" max="12292" width="18.7109375" style="4" customWidth="1"/>
    <col min="12293" max="12293" width="2.7109375" style="4" customWidth="1"/>
    <col min="12294" max="12294" width="23.42578125" style="4" customWidth="1"/>
    <col min="12295" max="12296" width="9.140625" style="4"/>
    <col min="12297" max="12297" width="16.42578125" style="4" customWidth="1"/>
    <col min="12298" max="12298" width="16.140625" style="4" customWidth="1"/>
    <col min="12299" max="12545" width="9.140625" style="4"/>
    <col min="12546" max="12546" width="40.7109375" style="4" customWidth="1"/>
    <col min="12547" max="12547" width="5.5703125" style="4" customWidth="1"/>
    <col min="12548" max="12548" width="18.7109375" style="4" customWidth="1"/>
    <col min="12549" max="12549" width="2.7109375" style="4" customWidth="1"/>
    <col min="12550" max="12550" width="23.42578125" style="4" customWidth="1"/>
    <col min="12551" max="12552" width="9.140625" style="4"/>
    <col min="12553" max="12553" width="16.42578125" style="4" customWidth="1"/>
    <col min="12554" max="12554" width="16.140625" style="4" customWidth="1"/>
    <col min="12555" max="12801" width="9.140625" style="4"/>
    <col min="12802" max="12802" width="40.7109375" style="4" customWidth="1"/>
    <col min="12803" max="12803" width="5.5703125" style="4" customWidth="1"/>
    <col min="12804" max="12804" width="18.7109375" style="4" customWidth="1"/>
    <col min="12805" max="12805" width="2.7109375" style="4" customWidth="1"/>
    <col min="12806" max="12806" width="23.42578125" style="4" customWidth="1"/>
    <col min="12807" max="12808" width="9.140625" style="4"/>
    <col min="12809" max="12809" width="16.42578125" style="4" customWidth="1"/>
    <col min="12810" max="12810" width="16.140625" style="4" customWidth="1"/>
    <col min="12811" max="13057" width="9.140625" style="4"/>
    <col min="13058" max="13058" width="40.7109375" style="4" customWidth="1"/>
    <col min="13059" max="13059" width="5.5703125" style="4" customWidth="1"/>
    <col min="13060" max="13060" width="18.7109375" style="4" customWidth="1"/>
    <col min="13061" max="13061" width="2.7109375" style="4" customWidth="1"/>
    <col min="13062" max="13062" width="23.42578125" style="4" customWidth="1"/>
    <col min="13063" max="13064" width="9.140625" style="4"/>
    <col min="13065" max="13065" width="16.42578125" style="4" customWidth="1"/>
    <col min="13066" max="13066" width="16.140625" style="4" customWidth="1"/>
    <col min="13067" max="13313" width="9.140625" style="4"/>
    <col min="13314" max="13314" width="40.7109375" style="4" customWidth="1"/>
    <col min="13315" max="13315" width="5.5703125" style="4" customWidth="1"/>
    <col min="13316" max="13316" width="18.7109375" style="4" customWidth="1"/>
    <col min="13317" max="13317" width="2.7109375" style="4" customWidth="1"/>
    <col min="13318" max="13318" width="23.42578125" style="4" customWidth="1"/>
    <col min="13319" max="13320" width="9.140625" style="4"/>
    <col min="13321" max="13321" width="16.42578125" style="4" customWidth="1"/>
    <col min="13322" max="13322" width="16.140625" style="4" customWidth="1"/>
    <col min="13323" max="13569" width="9.140625" style="4"/>
    <col min="13570" max="13570" width="40.7109375" style="4" customWidth="1"/>
    <col min="13571" max="13571" width="5.5703125" style="4" customWidth="1"/>
    <col min="13572" max="13572" width="18.7109375" style="4" customWidth="1"/>
    <col min="13573" max="13573" width="2.7109375" style="4" customWidth="1"/>
    <col min="13574" max="13574" width="23.42578125" style="4" customWidth="1"/>
    <col min="13575" max="13576" width="9.140625" style="4"/>
    <col min="13577" max="13577" width="16.42578125" style="4" customWidth="1"/>
    <col min="13578" max="13578" width="16.140625" style="4" customWidth="1"/>
    <col min="13579" max="13825" width="9.140625" style="4"/>
    <col min="13826" max="13826" width="40.7109375" style="4" customWidth="1"/>
    <col min="13827" max="13827" width="5.5703125" style="4" customWidth="1"/>
    <col min="13828" max="13828" width="18.7109375" style="4" customWidth="1"/>
    <col min="13829" max="13829" width="2.7109375" style="4" customWidth="1"/>
    <col min="13830" max="13830" width="23.42578125" style="4" customWidth="1"/>
    <col min="13831" max="13832" width="9.140625" style="4"/>
    <col min="13833" max="13833" width="16.42578125" style="4" customWidth="1"/>
    <col min="13834" max="13834" width="16.140625" style="4" customWidth="1"/>
    <col min="13835" max="14081" width="9.140625" style="4"/>
    <col min="14082" max="14082" width="40.7109375" style="4" customWidth="1"/>
    <col min="14083" max="14083" width="5.5703125" style="4" customWidth="1"/>
    <col min="14084" max="14084" width="18.7109375" style="4" customWidth="1"/>
    <col min="14085" max="14085" width="2.7109375" style="4" customWidth="1"/>
    <col min="14086" max="14086" width="23.42578125" style="4" customWidth="1"/>
    <col min="14087" max="14088" width="9.140625" style="4"/>
    <col min="14089" max="14089" width="16.42578125" style="4" customWidth="1"/>
    <col min="14090" max="14090" width="16.140625" style="4" customWidth="1"/>
    <col min="14091" max="14337" width="9.140625" style="4"/>
    <col min="14338" max="14338" width="40.7109375" style="4" customWidth="1"/>
    <col min="14339" max="14339" width="5.5703125" style="4" customWidth="1"/>
    <col min="14340" max="14340" width="18.7109375" style="4" customWidth="1"/>
    <col min="14341" max="14341" width="2.7109375" style="4" customWidth="1"/>
    <col min="14342" max="14342" width="23.42578125" style="4" customWidth="1"/>
    <col min="14343" max="14344" width="9.140625" style="4"/>
    <col min="14345" max="14345" width="16.42578125" style="4" customWidth="1"/>
    <col min="14346" max="14346" width="16.140625" style="4" customWidth="1"/>
    <col min="14347" max="14593" width="9.140625" style="4"/>
    <col min="14594" max="14594" width="40.7109375" style="4" customWidth="1"/>
    <col min="14595" max="14595" width="5.5703125" style="4" customWidth="1"/>
    <col min="14596" max="14596" width="18.7109375" style="4" customWidth="1"/>
    <col min="14597" max="14597" width="2.7109375" style="4" customWidth="1"/>
    <col min="14598" max="14598" width="23.42578125" style="4" customWidth="1"/>
    <col min="14599" max="14600" width="9.140625" style="4"/>
    <col min="14601" max="14601" width="16.42578125" style="4" customWidth="1"/>
    <col min="14602" max="14602" width="16.140625" style="4" customWidth="1"/>
    <col min="14603" max="14849" width="9.140625" style="4"/>
    <col min="14850" max="14850" width="40.7109375" style="4" customWidth="1"/>
    <col min="14851" max="14851" width="5.5703125" style="4" customWidth="1"/>
    <col min="14852" max="14852" width="18.7109375" style="4" customWidth="1"/>
    <col min="14853" max="14853" width="2.7109375" style="4" customWidth="1"/>
    <col min="14854" max="14854" width="23.42578125" style="4" customWidth="1"/>
    <col min="14855" max="14856" width="9.140625" style="4"/>
    <col min="14857" max="14857" width="16.42578125" style="4" customWidth="1"/>
    <col min="14858" max="14858" width="16.140625" style="4" customWidth="1"/>
    <col min="14859" max="15105" width="9.140625" style="4"/>
    <col min="15106" max="15106" width="40.7109375" style="4" customWidth="1"/>
    <col min="15107" max="15107" width="5.5703125" style="4" customWidth="1"/>
    <col min="15108" max="15108" width="18.7109375" style="4" customWidth="1"/>
    <col min="15109" max="15109" width="2.7109375" style="4" customWidth="1"/>
    <col min="15110" max="15110" width="23.42578125" style="4" customWidth="1"/>
    <col min="15111" max="15112" width="9.140625" style="4"/>
    <col min="15113" max="15113" width="16.42578125" style="4" customWidth="1"/>
    <col min="15114" max="15114" width="16.140625" style="4" customWidth="1"/>
    <col min="15115" max="15361" width="9.140625" style="4"/>
    <col min="15362" max="15362" width="40.7109375" style="4" customWidth="1"/>
    <col min="15363" max="15363" width="5.5703125" style="4" customWidth="1"/>
    <col min="15364" max="15364" width="18.7109375" style="4" customWidth="1"/>
    <col min="15365" max="15365" width="2.7109375" style="4" customWidth="1"/>
    <col min="15366" max="15366" width="23.42578125" style="4" customWidth="1"/>
    <col min="15367" max="15368" width="9.140625" style="4"/>
    <col min="15369" max="15369" width="16.42578125" style="4" customWidth="1"/>
    <col min="15370" max="15370" width="16.140625" style="4" customWidth="1"/>
    <col min="15371" max="15617" width="9.140625" style="4"/>
    <col min="15618" max="15618" width="40.7109375" style="4" customWidth="1"/>
    <col min="15619" max="15619" width="5.5703125" style="4" customWidth="1"/>
    <col min="15620" max="15620" width="18.7109375" style="4" customWidth="1"/>
    <col min="15621" max="15621" width="2.7109375" style="4" customWidth="1"/>
    <col min="15622" max="15622" width="23.42578125" style="4" customWidth="1"/>
    <col min="15623" max="15624" width="9.140625" style="4"/>
    <col min="15625" max="15625" width="16.42578125" style="4" customWidth="1"/>
    <col min="15626" max="15626" width="16.140625" style="4" customWidth="1"/>
    <col min="15627" max="15873" width="9.140625" style="4"/>
    <col min="15874" max="15874" width="40.7109375" style="4" customWidth="1"/>
    <col min="15875" max="15875" width="5.5703125" style="4" customWidth="1"/>
    <col min="15876" max="15876" width="18.7109375" style="4" customWidth="1"/>
    <col min="15877" max="15877" width="2.7109375" style="4" customWidth="1"/>
    <col min="15878" max="15878" width="23.42578125" style="4" customWidth="1"/>
    <col min="15879" max="15880" width="9.140625" style="4"/>
    <col min="15881" max="15881" width="16.42578125" style="4" customWidth="1"/>
    <col min="15882" max="15882" width="16.140625" style="4" customWidth="1"/>
    <col min="15883" max="16129" width="9.140625" style="4"/>
    <col min="16130" max="16130" width="40.7109375" style="4" customWidth="1"/>
    <col min="16131" max="16131" width="5.5703125" style="4" customWidth="1"/>
    <col min="16132" max="16132" width="18.7109375" style="4" customWidth="1"/>
    <col min="16133" max="16133" width="2.7109375" style="4" customWidth="1"/>
    <col min="16134" max="16134" width="23.42578125" style="4" customWidth="1"/>
    <col min="16135" max="16136" width="9.140625" style="4"/>
    <col min="16137" max="16137" width="16.42578125" style="4" customWidth="1"/>
    <col min="16138" max="16138" width="16.140625" style="4" customWidth="1"/>
    <col min="16139" max="16384" width="9.140625" style="4"/>
  </cols>
  <sheetData>
    <row r="1" spans="1:9">
      <c r="A1" s="4">
        <v>4</v>
      </c>
      <c r="D1" s="40" t="s">
        <v>237</v>
      </c>
      <c r="E1" s="41"/>
      <c r="F1" s="40" t="s">
        <v>185</v>
      </c>
    </row>
    <row r="2" spans="1:9">
      <c r="B2" s="4" t="s">
        <v>14</v>
      </c>
      <c r="C2" s="9" t="s">
        <v>238</v>
      </c>
      <c r="D2" s="66" t="e">
        <f>+#REF!-1.18</f>
        <v>#REF!</v>
      </c>
      <c r="F2" s="66">
        <v>206206374.40518573</v>
      </c>
      <c r="I2" s="66"/>
    </row>
    <row r="3" spans="1:9">
      <c r="B3" s="4" t="s">
        <v>38</v>
      </c>
      <c r="C3" s="9"/>
      <c r="D3" s="66">
        <f>+D21</f>
        <v>0</v>
      </c>
      <c r="E3" s="66"/>
      <c r="F3" s="66">
        <v>0</v>
      </c>
    </row>
    <row r="4" spans="1:9">
      <c r="B4" s="4" t="s">
        <v>10</v>
      </c>
      <c r="C4" s="9" t="s">
        <v>239</v>
      </c>
      <c r="D4" s="66" t="e">
        <f>+D48</f>
        <v>#REF!</v>
      </c>
      <c r="E4" s="66"/>
      <c r="F4" s="66">
        <v>3244674.166209179</v>
      </c>
    </row>
    <row r="5" spans="1:9">
      <c r="D5" s="79" t="e">
        <f>SUM(D2:D4)</f>
        <v>#REF!</v>
      </c>
      <c r="E5" s="80"/>
      <c r="F5" s="79">
        <v>209451048.57139492</v>
      </c>
    </row>
    <row r="6" spans="1:9">
      <c r="D6" s="12"/>
      <c r="E6" s="12"/>
      <c r="F6" s="12">
        <v>209451048.57139492</v>
      </c>
    </row>
    <row r="7" spans="1:9">
      <c r="D7" s="66"/>
      <c r="F7" s="66">
        <v>0</v>
      </c>
    </row>
    <row r="8" spans="1:9">
      <c r="B8" s="13" t="s">
        <v>14</v>
      </c>
      <c r="C8" s="13"/>
    </row>
    <row r="9" spans="1:9">
      <c r="D9" s="40" t="s">
        <v>185</v>
      </c>
      <c r="E9" s="41"/>
      <c r="F9" s="40" t="s">
        <v>185</v>
      </c>
    </row>
    <row r="10" spans="1:9">
      <c r="B10" s="4" t="s">
        <v>13</v>
      </c>
      <c r="D10" s="77" t="e">
        <f>+D2</f>
        <v>#REF!</v>
      </c>
      <c r="E10" s="77"/>
      <c r="F10" s="77">
        <v>206206374.40518573</v>
      </c>
    </row>
    <row r="11" spans="1:9">
      <c r="B11" s="4" t="s">
        <v>16</v>
      </c>
      <c r="D11" s="77">
        <v>0</v>
      </c>
      <c r="E11" s="77"/>
      <c r="F11" s="77">
        <v>0</v>
      </c>
    </row>
    <row r="13" spans="1:9">
      <c r="D13" s="81" t="e">
        <f>SUM(D10:D12)</f>
        <v>#REF!</v>
      </c>
      <c r="E13" s="80"/>
      <c r="F13" s="81">
        <v>206206374.40518573</v>
      </c>
    </row>
    <row r="15" spans="1:9">
      <c r="D15" s="12"/>
      <c r="E15" s="12"/>
      <c r="F15" s="12"/>
    </row>
    <row r="17" spans="1:6">
      <c r="B17" s="13" t="s">
        <v>38</v>
      </c>
      <c r="C17" s="13"/>
      <c r="D17" s="40" t="s">
        <v>185</v>
      </c>
      <c r="E17" s="41"/>
      <c r="F17" s="40" t="s">
        <v>185</v>
      </c>
    </row>
    <row r="19" spans="1:6">
      <c r="B19" s="4" t="s">
        <v>37</v>
      </c>
      <c r="D19" s="77">
        <v>0</v>
      </c>
      <c r="E19" s="77"/>
      <c r="F19" s="77">
        <v>0</v>
      </c>
    </row>
    <row r="21" spans="1:6">
      <c r="D21" s="79">
        <f>SUM(D19:D20)</f>
        <v>0</v>
      </c>
      <c r="E21" s="82"/>
      <c r="F21" s="79">
        <v>0</v>
      </c>
    </row>
    <row r="25" spans="1:6" ht="11.25" customHeight="1">
      <c r="A25" s="4" t="s">
        <v>239</v>
      </c>
      <c r="B25" s="13" t="s">
        <v>10</v>
      </c>
      <c r="C25" s="13"/>
    </row>
    <row r="26" spans="1:6">
      <c r="D26" s="40" t="s">
        <v>185</v>
      </c>
      <c r="E26" s="41"/>
      <c r="F26" s="40" t="s">
        <v>185</v>
      </c>
    </row>
    <row r="27" spans="1:6" ht="17.25" customHeight="1">
      <c r="B27" s="4" t="s">
        <v>9</v>
      </c>
      <c r="D27" s="78">
        <v>0</v>
      </c>
      <c r="E27" s="77"/>
      <c r="F27" s="78">
        <v>4020.0424551436154</v>
      </c>
    </row>
    <row r="28" spans="1:6">
      <c r="B28" s="4" t="s">
        <v>11</v>
      </c>
      <c r="D28" s="78">
        <v>0</v>
      </c>
      <c r="E28" s="77"/>
      <c r="F28" s="78">
        <v>0</v>
      </c>
    </row>
    <row r="29" spans="1:6">
      <c r="B29" s="4" t="s">
        <v>15</v>
      </c>
      <c r="D29" s="78">
        <v>0</v>
      </c>
      <c r="E29" s="77"/>
      <c r="F29" s="78">
        <v>0</v>
      </c>
    </row>
    <row r="30" spans="1:6">
      <c r="B30" s="4" t="s">
        <v>17</v>
      </c>
      <c r="D30" s="78">
        <v>0</v>
      </c>
      <c r="E30" s="77"/>
      <c r="F30" s="78">
        <v>0</v>
      </c>
    </row>
    <row r="31" spans="1:6">
      <c r="B31" s="4" t="s">
        <v>23</v>
      </c>
      <c r="D31" s="78">
        <v>0</v>
      </c>
      <c r="E31" s="77"/>
      <c r="F31" s="78">
        <v>0</v>
      </c>
    </row>
    <row r="32" spans="1:6">
      <c r="B32" s="4" t="s">
        <v>24</v>
      </c>
      <c r="D32" s="78">
        <v>0</v>
      </c>
      <c r="E32" s="77"/>
      <c r="F32" s="78">
        <v>0</v>
      </c>
    </row>
    <row r="33" spans="2:6">
      <c r="B33" s="4" t="s">
        <v>26</v>
      </c>
      <c r="D33" s="78">
        <v>0</v>
      </c>
      <c r="E33" s="77"/>
      <c r="F33" s="78">
        <v>0</v>
      </c>
    </row>
    <row r="34" spans="2:6">
      <c r="B34" s="4" t="s">
        <v>27</v>
      </c>
      <c r="D34" s="78" t="e">
        <f>-#REF!</f>
        <v>#REF!</v>
      </c>
      <c r="E34" s="77"/>
      <c r="F34" s="78">
        <v>1618440.3</v>
      </c>
    </row>
    <row r="35" spans="2:6">
      <c r="B35" s="4" t="s">
        <v>28</v>
      </c>
      <c r="D35" s="78">
        <v>0</v>
      </c>
      <c r="E35" s="77"/>
      <c r="F35" s="78">
        <v>0</v>
      </c>
    </row>
    <row r="36" spans="2:6">
      <c r="B36" s="4" t="s">
        <v>30</v>
      </c>
      <c r="D36" s="78">
        <v>0</v>
      </c>
      <c r="E36" s="77"/>
      <c r="F36" s="78">
        <v>0</v>
      </c>
    </row>
    <row r="37" spans="2:6">
      <c r="B37" s="4" t="s">
        <v>32</v>
      </c>
      <c r="D37" s="78">
        <v>0</v>
      </c>
      <c r="E37" s="77"/>
      <c r="F37" s="78">
        <v>0</v>
      </c>
    </row>
    <row r="38" spans="2:6">
      <c r="B38" s="4" t="s">
        <v>33</v>
      </c>
      <c r="D38" s="78">
        <v>0</v>
      </c>
      <c r="E38" s="77"/>
      <c r="F38" s="78">
        <v>0</v>
      </c>
    </row>
    <row r="39" spans="2:6">
      <c r="B39" s="4" t="s">
        <v>250</v>
      </c>
      <c r="D39" s="78">
        <v>0</v>
      </c>
      <c r="E39" s="77"/>
      <c r="F39" s="78">
        <v>0</v>
      </c>
    </row>
    <row r="40" spans="2:6">
      <c r="B40" s="4" t="s">
        <v>34</v>
      </c>
      <c r="D40" s="78">
        <v>0</v>
      </c>
      <c r="E40" s="77"/>
      <c r="F40" s="78">
        <v>0</v>
      </c>
    </row>
    <row r="41" spans="2:6">
      <c r="B41" s="4" t="s">
        <v>35</v>
      </c>
      <c r="D41" s="78">
        <v>0</v>
      </c>
      <c r="E41" s="77"/>
      <c r="F41" s="78">
        <v>0</v>
      </c>
    </row>
    <row r="42" spans="2:6">
      <c r="B42" s="4" t="s">
        <v>36</v>
      </c>
      <c r="D42" s="78">
        <v>0</v>
      </c>
      <c r="E42" s="77"/>
      <c r="F42" s="78">
        <v>0</v>
      </c>
    </row>
    <row r="43" spans="2:6">
      <c r="B43" s="4" t="s">
        <v>39</v>
      </c>
      <c r="D43" s="78">
        <v>0</v>
      </c>
      <c r="E43" s="77"/>
      <c r="F43" s="78">
        <v>0</v>
      </c>
    </row>
    <row r="44" spans="2:6">
      <c r="B44" s="4" t="s">
        <v>41</v>
      </c>
      <c r="D44" s="78">
        <v>60000.003754035235</v>
      </c>
      <c r="E44" s="77"/>
      <c r="F44" s="78">
        <v>60000.003754035235</v>
      </c>
    </row>
    <row r="45" spans="2:6">
      <c r="B45" s="4" t="s">
        <v>42</v>
      </c>
      <c r="D45" s="78">
        <v>0</v>
      </c>
      <c r="E45" s="77"/>
      <c r="F45" s="78">
        <v>0</v>
      </c>
    </row>
    <row r="46" spans="2:6">
      <c r="B46" s="4" t="s">
        <v>20</v>
      </c>
      <c r="D46" s="78">
        <v>0</v>
      </c>
      <c r="E46" s="77"/>
      <c r="F46" s="78">
        <v>0</v>
      </c>
    </row>
    <row r="47" spans="2:6">
      <c r="B47" s="4" t="s">
        <v>31</v>
      </c>
      <c r="D47" s="78">
        <v>0</v>
      </c>
      <c r="F47" s="78">
        <v>1562213.82</v>
      </c>
    </row>
    <row r="48" spans="2:6">
      <c r="D48" s="79" t="e">
        <f>SUM(D27:D47)</f>
        <v>#REF!</v>
      </c>
      <c r="E48" s="82"/>
      <c r="F48" s="79">
        <v>3244674.166209179</v>
      </c>
    </row>
    <row r="49" spans="1:10">
      <c r="D49" s="66" t="e">
        <f>+D48+D13</f>
        <v>#REF!</v>
      </c>
      <c r="E49" s="66"/>
      <c r="F49" s="66">
        <v>209451048.57139492</v>
      </c>
    </row>
    <row r="50" spans="1:10" ht="16.5" customHeight="1">
      <c r="B50" s="83"/>
      <c r="C50" s="83"/>
      <c r="D50" s="12"/>
      <c r="E50" s="12"/>
      <c r="F50" s="12"/>
    </row>
    <row r="52" spans="1:10">
      <c r="D52" s="12"/>
      <c r="E52" s="12"/>
      <c r="F52" s="12"/>
    </row>
    <row r="55" spans="1:10">
      <c r="E55" s="47"/>
    </row>
    <row r="56" spans="1:10" ht="12.75" thickBot="1">
      <c r="B56" s="12"/>
      <c r="C56" s="12"/>
      <c r="D56" s="40" t="s">
        <v>237</v>
      </c>
      <c r="E56" s="41"/>
      <c r="F56" s="40" t="s">
        <v>185</v>
      </c>
      <c r="H56" s="84"/>
      <c r="I56" s="85"/>
      <c r="J56" s="86"/>
    </row>
    <row r="57" spans="1:10">
      <c r="A57" s="4" t="s">
        <v>238</v>
      </c>
      <c r="B57" s="84" t="s">
        <v>90</v>
      </c>
      <c r="C57" s="85"/>
      <c r="D57" s="173">
        <v>26269956.522100069</v>
      </c>
      <c r="E57" s="43"/>
      <c r="F57" s="86">
        <v>190367089.38</v>
      </c>
      <c r="H57" s="157" t="s">
        <v>117</v>
      </c>
      <c r="I57" s="158" t="s">
        <v>118</v>
      </c>
      <c r="J57" s="159">
        <v>679476.58319999964</v>
      </c>
    </row>
    <row r="58" spans="1:10" ht="12.75">
      <c r="B58" s="84" t="s">
        <v>93</v>
      </c>
      <c r="C58" s="87"/>
      <c r="D58" s="173">
        <v>1065347.33</v>
      </c>
      <c r="E58" s="43"/>
      <c r="F58" s="88">
        <v>0</v>
      </c>
      <c r="H58" s="160" t="s">
        <v>119</v>
      </c>
      <c r="I58" s="161" t="s">
        <v>120</v>
      </c>
      <c r="J58" s="162">
        <v>138116.43999999997</v>
      </c>
    </row>
    <row r="59" spans="1:10" ht="12.75">
      <c r="B59" s="84" t="s">
        <v>111</v>
      </c>
      <c r="C59" s="87"/>
      <c r="D59" s="88">
        <v>0</v>
      </c>
      <c r="E59" s="43"/>
      <c r="F59" s="88">
        <v>266288</v>
      </c>
      <c r="H59" s="160" t="s">
        <v>121</v>
      </c>
      <c r="I59" s="161" t="s">
        <v>122</v>
      </c>
      <c r="J59" s="162">
        <v>386610.03</v>
      </c>
    </row>
    <row r="60" spans="1:10" ht="12.75">
      <c r="B60" s="84" t="s">
        <v>147</v>
      </c>
      <c r="C60" s="87"/>
      <c r="D60" s="88">
        <v>0</v>
      </c>
      <c r="E60" s="43"/>
      <c r="F60" s="88">
        <v>0</v>
      </c>
      <c r="H60" s="160" t="s">
        <v>123</v>
      </c>
      <c r="I60" s="161" t="s">
        <v>124</v>
      </c>
      <c r="J60" s="162">
        <v>94026.240000000005</v>
      </c>
    </row>
    <row r="61" spans="1:10" ht="12.75">
      <c r="B61" s="84" t="s">
        <v>122</v>
      </c>
      <c r="C61" s="87"/>
      <c r="D61" s="162">
        <v>386610.03</v>
      </c>
      <c r="E61" s="43"/>
      <c r="F61" s="88">
        <v>759031</v>
      </c>
      <c r="H61" s="160" t="s">
        <v>301</v>
      </c>
      <c r="I61" s="161" t="s">
        <v>302</v>
      </c>
      <c r="J61" s="162">
        <v>227452.5</v>
      </c>
    </row>
    <row r="62" spans="1:10" ht="12.75">
      <c r="B62" s="84" t="s">
        <v>253</v>
      </c>
      <c r="C62" s="87"/>
      <c r="D62" s="88">
        <v>0</v>
      </c>
      <c r="E62" s="43"/>
      <c r="F62" s="88">
        <v>0</v>
      </c>
      <c r="H62" s="160" t="s">
        <v>125</v>
      </c>
      <c r="I62" s="161" t="s">
        <v>106</v>
      </c>
      <c r="J62" s="162">
        <v>0</v>
      </c>
    </row>
    <row r="63" spans="1:10" ht="15">
      <c r="B63" s="85" t="s">
        <v>96</v>
      </c>
      <c r="C63" s="14"/>
      <c r="D63" s="86">
        <v>0</v>
      </c>
      <c r="E63" s="43"/>
      <c r="F63" s="86">
        <v>0</v>
      </c>
      <c r="H63" s="160" t="s">
        <v>126</v>
      </c>
      <c r="I63" s="161" t="s">
        <v>127</v>
      </c>
      <c r="J63" s="162">
        <v>247302.68</v>
      </c>
    </row>
    <row r="64" spans="1:10" ht="15">
      <c r="B64" s="85" t="s">
        <v>110</v>
      </c>
      <c r="C64" s="14"/>
      <c r="D64" s="86">
        <v>1065851</v>
      </c>
      <c r="E64" s="43"/>
      <c r="F64" s="86">
        <v>0</v>
      </c>
      <c r="H64" s="160" t="s">
        <v>129</v>
      </c>
      <c r="I64" s="161" t="s">
        <v>130</v>
      </c>
      <c r="J64" s="162">
        <v>13500.72</v>
      </c>
    </row>
    <row r="65" spans="2:10" ht="15">
      <c r="B65" s="85" t="s">
        <v>154</v>
      </c>
      <c r="C65" s="14"/>
      <c r="D65" s="86">
        <v>621533</v>
      </c>
      <c r="E65" s="43"/>
      <c r="F65" s="86">
        <v>509202</v>
      </c>
      <c r="H65" s="160" t="s">
        <v>131</v>
      </c>
      <c r="I65" s="161" t="s">
        <v>132</v>
      </c>
      <c r="J65" s="162">
        <v>54250</v>
      </c>
    </row>
    <row r="66" spans="2:10" ht="15">
      <c r="B66" s="85" t="s">
        <v>128</v>
      </c>
      <c r="C66" s="14"/>
      <c r="D66" s="86">
        <v>677597</v>
      </c>
      <c r="E66" s="43"/>
      <c r="F66" s="86">
        <v>0</v>
      </c>
      <c r="H66" s="160" t="s">
        <v>133</v>
      </c>
      <c r="I66" s="161" t="s">
        <v>134</v>
      </c>
      <c r="J66" s="162">
        <v>57372.22</v>
      </c>
    </row>
    <row r="67" spans="2:10">
      <c r="B67" s="85" t="s">
        <v>240</v>
      </c>
      <c r="C67" s="85"/>
      <c r="D67" s="86">
        <f>3753464.6-1.18+0.01</f>
        <v>3753463.4299999997</v>
      </c>
      <c r="E67" s="43"/>
      <c r="F67" s="86">
        <v>14304764</v>
      </c>
      <c r="H67" s="160" t="s">
        <v>135</v>
      </c>
      <c r="I67" s="161" t="s">
        <v>136</v>
      </c>
      <c r="J67" s="162">
        <v>7744</v>
      </c>
    </row>
    <row r="68" spans="2:10" hidden="1">
      <c r="B68" s="85"/>
      <c r="C68" s="85"/>
      <c r="D68" s="86"/>
      <c r="E68" s="43"/>
      <c r="F68" s="86"/>
      <c r="H68" s="160" t="s">
        <v>137</v>
      </c>
      <c r="I68" s="161" t="s">
        <v>138</v>
      </c>
      <c r="J68" s="162">
        <v>89240</v>
      </c>
    </row>
    <row r="69" spans="2:10" hidden="1">
      <c r="B69" s="85"/>
      <c r="C69" s="85"/>
      <c r="D69" s="86"/>
      <c r="E69" s="43"/>
      <c r="F69" s="86"/>
      <c r="H69" s="160" t="s">
        <v>139</v>
      </c>
      <c r="I69" s="161" t="s">
        <v>140</v>
      </c>
      <c r="J69" s="162">
        <v>571419</v>
      </c>
    </row>
    <row r="70" spans="2:10" hidden="1">
      <c r="B70" s="85"/>
      <c r="C70" s="85"/>
      <c r="D70" s="86"/>
      <c r="E70" s="43"/>
      <c r="F70" s="86"/>
      <c r="H70" s="160" t="s">
        <v>141</v>
      </c>
      <c r="I70" s="161" t="s">
        <v>142</v>
      </c>
      <c r="J70" s="162">
        <v>212415.99</v>
      </c>
    </row>
    <row r="71" spans="2:10" hidden="1">
      <c r="B71" s="85"/>
      <c r="C71" s="85"/>
      <c r="D71" s="86"/>
      <c r="E71" s="43"/>
      <c r="F71" s="86"/>
      <c r="H71" s="160" t="s">
        <v>143</v>
      </c>
      <c r="I71" s="161" t="s">
        <v>93</v>
      </c>
      <c r="J71" s="162">
        <v>872940.71</v>
      </c>
    </row>
    <row r="72" spans="2:10" hidden="1">
      <c r="B72" s="85"/>
      <c r="C72" s="85"/>
      <c r="D72" s="86"/>
      <c r="E72" s="43"/>
      <c r="F72" s="86"/>
      <c r="H72" s="160" t="s">
        <v>303</v>
      </c>
      <c r="I72" s="161" t="s">
        <v>304</v>
      </c>
      <c r="J72" s="162">
        <v>14000</v>
      </c>
    </row>
    <row r="73" spans="2:10" hidden="1">
      <c r="B73" s="85"/>
      <c r="C73" s="85"/>
      <c r="D73" s="86"/>
      <c r="E73" s="43"/>
      <c r="F73" s="86"/>
      <c r="H73" s="160" t="s">
        <v>144</v>
      </c>
      <c r="I73" s="161" t="s">
        <v>91</v>
      </c>
      <c r="J73" s="162">
        <v>93245.759999999995</v>
      </c>
    </row>
    <row r="74" spans="2:10" hidden="1">
      <c r="B74" s="85"/>
      <c r="C74" s="85"/>
      <c r="D74" s="86"/>
      <c r="E74" s="43"/>
      <c r="F74" s="86"/>
      <c r="H74" s="160" t="s">
        <v>145</v>
      </c>
      <c r="I74" s="161" t="s">
        <v>146</v>
      </c>
      <c r="J74" s="162">
        <v>149108</v>
      </c>
    </row>
    <row r="75" spans="2:10" hidden="1">
      <c r="B75" s="85"/>
      <c r="C75" s="85"/>
      <c r="D75" s="86"/>
      <c r="E75" s="43"/>
      <c r="F75" s="86"/>
      <c r="H75" s="160" t="s">
        <v>148</v>
      </c>
      <c r="I75" s="161" t="s">
        <v>149</v>
      </c>
      <c r="J75" s="162">
        <v>5288.08</v>
      </c>
    </row>
    <row r="76" spans="2:10" hidden="1">
      <c r="B76" s="85"/>
      <c r="C76" s="85"/>
      <c r="D76" s="86"/>
      <c r="E76" s="43"/>
      <c r="F76" s="86"/>
      <c r="H76" s="160" t="s">
        <v>305</v>
      </c>
      <c r="I76" s="161" t="s">
        <v>306</v>
      </c>
      <c r="J76" s="162">
        <v>419.46</v>
      </c>
    </row>
    <row r="77" spans="2:10" hidden="1">
      <c r="B77" s="12"/>
      <c r="C77" s="12"/>
      <c r="D77" s="77"/>
      <c r="E77" s="43"/>
      <c r="F77" s="77"/>
      <c r="H77" s="160" t="s">
        <v>150</v>
      </c>
      <c r="I77" s="161" t="s">
        <v>151</v>
      </c>
      <c r="J77" s="162">
        <v>278701.44</v>
      </c>
    </row>
    <row r="78" spans="2:10" hidden="1">
      <c r="B78" s="89"/>
      <c r="C78" s="89"/>
      <c r="D78" s="12"/>
      <c r="E78" s="43"/>
      <c r="F78" s="12"/>
      <c r="H78" s="160" t="s">
        <v>152</v>
      </c>
      <c r="I78" s="161" t="s">
        <v>111</v>
      </c>
      <c r="J78" s="162">
        <v>263173.85019999981</v>
      </c>
    </row>
    <row r="79" spans="2:10">
      <c r="B79" s="34" t="s">
        <v>3</v>
      </c>
      <c r="C79" s="34"/>
      <c r="D79" s="90">
        <f>SUM(D57:D78)</f>
        <v>33840358.312100068</v>
      </c>
      <c r="E79" s="48"/>
      <c r="F79" s="90">
        <f>SUM(F57:F78)</f>
        <v>206206374.38</v>
      </c>
      <c r="H79" s="160" t="s">
        <v>153</v>
      </c>
      <c r="I79" s="161" t="s">
        <v>154</v>
      </c>
      <c r="J79" s="162">
        <v>396712.06719999551</v>
      </c>
    </row>
    <row r="80" spans="2:10">
      <c r="E80" s="47"/>
      <c r="H80" s="160" t="s">
        <v>155</v>
      </c>
      <c r="I80" s="161" t="s">
        <v>156</v>
      </c>
      <c r="J80" s="173">
        <v>26269956.522100069</v>
      </c>
    </row>
    <row r="81" spans="2:10">
      <c r="D81" s="66" t="e">
        <f>+D2</f>
        <v>#REF!</v>
      </c>
      <c r="E81" s="66"/>
      <c r="F81" s="66">
        <f>+BSH!E41</f>
        <v>0</v>
      </c>
      <c r="H81" s="160" t="s">
        <v>157</v>
      </c>
      <c r="I81" s="161" t="s">
        <v>158</v>
      </c>
      <c r="J81" s="162">
        <v>97376.275900000037</v>
      </c>
    </row>
    <row r="82" spans="2:10">
      <c r="D82" s="77" t="e">
        <f>+D81-D79</f>
        <v>#REF!</v>
      </c>
      <c r="E82" s="77"/>
      <c r="F82" s="77"/>
      <c r="H82" s="160" t="s">
        <v>159</v>
      </c>
      <c r="I82" s="161" t="s">
        <v>96</v>
      </c>
      <c r="J82" s="162">
        <v>292000</v>
      </c>
    </row>
    <row r="83" spans="2:10">
      <c r="H83" s="160" t="s">
        <v>160</v>
      </c>
      <c r="I83" s="161" t="s">
        <v>161</v>
      </c>
      <c r="J83" s="162">
        <v>5150944.12</v>
      </c>
    </row>
    <row r="84" spans="2:10">
      <c r="H84" s="160" t="s">
        <v>162</v>
      </c>
      <c r="I84" s="161" t="s">
        <v>109</v>
      </c>
      <c r="J84" s="162">
        <v>144680.1</v>
      </c>
    </row>
    <row r="85" spans="2:10">
      <c r="H85" s="160" t="s">
        <v>307</v>
      </c>
      <c r="I85" s="161" t="s">
        <v>308</v>
      </c>
      <c r="J85" s="162">
        <v>762673.8</v>
      </c>
    </row>
    <row r="86" spans="2:10">
      <c r="H86" s="160" t="s">
        <v>309</v>
      </c>
      <c r="I86" s="161" t="s">
        <v>310</v>
      </c>
      <c r="J86" s="173">
        <v>1065347.33</v>
      </c>
    </row>
    <row r="87" spans="2:10">
      <c r="H87" s="160" t="s">
        <v>163</v>
      </c>
      <c r="I87" s="161" t="s">
        <v>100</v>
      </c>
      <c r="J87" s="162">
        <v>930.46509999999989</v>
      </c>
    </row>
    <row r="88" spans="2:10" ht="15">
      <c r="B88" s="13" t="s">
        <v>12</v>
      </c>
      <c r="C88" s="1"/>
      <c r="D88" s="1"/>
      <c r="E88" s="1"/>
      <c r="H88" s="160" t="s">
        <v>164</v>
      </c>
      <c r="I88" s="161" t="s">
        <v>165</v>
      </c>
      <c r="J88" s="162">
        <v>241210.96160000007</v>
      </c>
    </row>
    <row r="89" spans="2:10" ht="15">
      <c r="B89" s="1"/>
      <c r="C89" s="91"/>
      <c r="D89" s="91" t="s">
        <v>237</v>
      </c>
      <c r="E89" s="92"/>
      <c r="F89" s="91" t="s">
        <v>185</v>
      </c>
      <c r="H89" s="160" t="s">
        <v>166</v>
      </c>
      <c r="I89" s="161" t="s">
        <v>167</v>
      </c>
      <c r="J89" s="162">
        <v>145172.48329999999</v>
      </c>
    </row>
    <row r="90" spans="2:10" ht="15">
      <c r="B90" s="1"/>
      <c r="C90" s="1"/>
      <c r="D90" s="1"/>
      <c r="E90" s="1"/>
      <c r="F90" s="1"/>
      <c r="H90" s="160" t="s">
        <v>311</v>
      </c>
      <c r="I90" s="161" t="s">
        <v>312</v>
      </c>
      <c r="J90" s="162">
        <v>213.6005999999866</v>
      </c>
    </row>
    <row r="91" spans="2:10" ht="15">
      <c r="B91" s="4" t="s">
        <v>252</v>
      </c>
      <c r="C91" s="93"/>
      <c r="D91" s="93">
        <v>880560</v>
      </c>
      <c r="E91" s="1"/>
      <c r="F91" s="93">
        <v>482037.19000000006</v>
      </c>
      <c r="H91" s="160" t="s">
        <v>168</v>
      </c>
      <c r="I91" s="161" t="s">
        <v>169</v>
      </c>
      <c r="J91" s="162">
        <v>301267.28379999998</v>
      </c>
    </row>
    <row r="92" spans="2:10" ht="15">
      <c r="B92" s="4" t="s">
        <v>43</v>
      </c>
      <c r="C92" s="93"/>
      <c r="D92" s="93">
        <v>0</v>
      </c>
      <c r="E92" s="1"/>
      <c r="F92" s="1">
        <v>0</v>
      </c>
      <c r="H92" s="160"/>
      <c r="I92" s="161"/>
      <c r="J92" s="162"/>
    </row>
    <row r="93" spans="2:10" ht="15.75" thickBot="1">
      <c r="B93" s="4" t="s">
        <v>44</v>
      </c>
      <c r="C93" s="93"/>
      <c r="D93" s="93">
        <v>0</v>
      </c>
      <c r="E93" s="1"/>
      <c r="F93" s="1">
        <v>0</v>
      </c>
      <c r="H93" s="160" t="s">
        <v>313</v>
      </c>
      <c r="I93" s="161" t="s">
        <v>314</v>
      </c>
      <c r="J93" s="162">
        <v>3556096.5825999998</v>
      </c>
    </row>
    <row r="94" spans="2:10" ht="18.75" thickBot="1">
      <c r="B94" s="4" t="s">
        <v>45</v>
      </c>
      <c r="C94" s="93"/>
      <c r="D94" s="93" t="e">
        <f>+#REF!</f>
        <v>#REF!</v>
      </c>
      <c r="E94" s="1"/>
      <c r="F94" s="93">
        <v>1272259.26</v>
      </c>
      <c r="H94" s="163"/>
      <c r="I94" s="164" t="s">
        <v>316</v>
      </c>
      <c r="J94" s="165">
        <f>SUM(J57:J93)+2</f>
        <v>42880387.295600049</v>
      </c>
    </row>
    <row r="95" spans="2:10" ht="15">
      <c r="B95" s="4" t="s">
        <v>46</v>
      </c>
      <c r="C95" s="93"/>
      <c r="D95" s="93">
        <v>0</v>
      </c>
      <c r="E95" s="1"/>
      <c r="F95" s="1">
        <v>0</v>
      </c>
    </row>
    <row r="96" spans="2:10" ht="15">
      <c r="B96" s="1"/>
      <c r="C96" s="1"/>
      <c r="D96" s="1"/>
      <c r="E96" s="1"/>
      <c r="F96" s="1"/>
    </row>
    <row r="97" spans="2:6" ht="15">
      <c r="B97" s="1"/>
      <c r="C97" s="1"/>
      <c r="D97" s="1"/>
      <c r="E97" s="1"/>
      <c r="F97" s="1"/>
    </row>
    <row r="98" spans="2:6" ht="15">
      <c r="B98" s="1"/>
      <c r="C98" s="94"/>
      <c r="D98" s="94" t="e">
        <f>SUM(D91:D97)</f>
        <v>#REF!</v>
      </c>
      <c r="E98" s="1"/>
      <c r="F98" s="94">
        <f>SUM(F91:F97)</f>
        <v>1754296.4500000002</v>
      </c>
    </row>
    <row r="99" spans="2:6" ht="15">
      <c r="B99" s="1"/>
      <c r="C99" s="1"/>
      <c r="D99" s="1"/>
      <c r="E99" s="1"/>
      <c r="F99" s="1"/>
    </row>
    <row r="100" spans="2:6" ht="15">
      <c r="B100" s="95" t="s">
        <v>251</v>
      </c>
      <c r="C100" s="96"/>
      <c r="D100" s="96"/>
      <c r="E100" s="96"/>
      <c r="F100" s="96"/>
    </row>
    <row r="101" spans="2:6" ht="15">
      <c r="B101" s="1"/>
      <c r="C101" s="96"/>
      <c r="D101" s="96"/>
      <c r="E101" s="1"/>
      <c r="F101" s="96"/>
    </row>
    <row r="102" spans="2:6" ht="15">
      <c r="B102" s="1"/>
      <c r="C102" s="1"/>
      <c r="D102" s="1"/>
      <c r="E102" s="1"/>
      <c r="F102" s="1"/>
    </row>
    <row r="109" spans="2:6">
      <c r="B109" s="97" t="s">
        <v>7</v>
      </c>
      <c r="C109" s="98"/>
    </row>
    <row r="110" spans="2:6">
      <c r="D110" s="40" t="s">
        <v>237</v>
      </c>
      <c r="E110" s="41"/>
      <c r="F110" s="40" t="s">
        <v>185</v>
      </c>
    </row>
    <row r="111" spans="2:6">
      <c r="B111" s="4" t="s">
        <v>8</v>
      </c>
      <c r="C111" s="9" t="s">
        <v>238</v>
      </c>
      <c r="D111" s="77" t="e">
        <f>+#REF!</f>
        <v>#REF!</v>
      </c>
      <c r="F111" s="77">
        <v>200143382.03174669</v>
      </c>
    </row>
    <row r="112" spans="2:6">
      <c r="B112" s="4" t="s">
        <v>19</v>
      </c>
      <c r="C112" s="9" t="s">
        <v>239</v>
      </c>
      <c r="D112" s="77">
        <v>0</v>
      </c>
      <c r="F112" s="77">
        <v>9.9999904632568364E-4</v>
      </c>
    </row>
    <row r="113" spans="2:6">
      <c r="B113" s="4" t="s">
        <v>22</v>
      </c>
      <c r="C113" s="9" t="s">
        <v>254</v>
      </c>
      <c r="D113" s="77" t="e">
        <f>+#REF!+#REF!+#REF!+#REF!</f>
        <v>#REF!</v>
      </c>
      <c r="F113" s="77">
        <v>17525388.570999969</v>
      </c>
    </row>
    <row r="114" spans="2:6">
      <c r="B114" s="4" t="s">
        <v>258</v>
      </c>
      <c r="C114" s="9"/>
      <c r="D114" s="77" t="e">
        <f>+#REF!</f>
        <v>#REF!</v>
      </c>
      <c r="F114" s="77">
        <v>0</v>
      </c>
    </row>
    <row r="115" spans="2:6">
      <c r="C115" s="9"/>
    </row>
    <row r="116" spans="2:6">
      <c r="D116" s="79" t="e">
        <f>SUM(D111:D115)</f>
        <v>#REF!</v>
      </c>
      <c r="E116" s="13"/>
      <c r="F116" s="79">
        <v>217668770.60374665</v>
      </c>
    </row>
    <row r="118" spans="2:6">
      <c r="B118" s="83" t="s">
        <v>251</v>
      </c>
      <c r="C118" s="83"/>
      <c r="D118" s="12"/>
      <c r="F118" s="12"/>
    </row>
    <row r="119" spans="2:6">
      <c r="D119" s="12"/>
      <c r="F119" s="12"/>
    </row>
    <row r="120" spans="2:6">
      <c r="F120" s="12"/>
    </row>
    <row r="121" spans="2:6">
      <c r="D121" s="40" t="s">
        <v>185</v>
      </c>
      <c r="E121" s="41"/>
      <c r="F121" s="40" t="s">
        <v>185</v>
      </c>
    </row>
    <row r="122" spans="2:6">
      <c r="F122" s="12"/>
    </row>
    <row r="123" spans="2:6">
      <c r="B123" s="4" t="s">
        <v>18</v>
      </c>
      <c r="D123" s="77">
        <v>0</v>
      </c>
      <c r="F123" s="77">
        <v>9.9999904632568364E-4</v>
      </c>
    </row>
    <row r="124" spans="2:6">
      <c r="D124" s="77">
        <v>0</v>
      </c>
      <c r="F124" s="12">
        <v>0</v>
      </c>
    </row>
    <row r="125" spans="2:6">
      <c r="D125" s="79">
        <f>SUM(D123:D124)</f>
        <v>0</v>
      </c>
      <c r="F125" s="79">
        <v>9.9999904632568364E-4</v>
      </c>
    </row>
    <row r="126" spans="2:6">
      <c r="F126" s="12"/>
    </row>
    <row r="127" spans="2:6">
      <c r="D127" s="66"/>
      <c r="F127" s="12"/>
    </row>
    <row r="128" spans="2:6">
      <c r="F128" s="12"/>
    </row>
    <row r="129" spans="2:6">
      <c r="D129" s="40" t="s">
        <v>185</v>
      </c>
      <c r="E129" s="41"/>
      <c r="F129" s="40" t="s">
        <v>185</v>
      </c>
    </row>
    <row r="130" spans="2:6">
      <c r="F130" s="12"/>
    </row>
    <row r="131" spans="2:6">
      <c r="B131" s="4" t="s">
        <v>21</v>
      </c>
      <c r="D131" s="77" t="e">
        <f>+#REF!</f>
        <v>#REF!</v>
      </c>
      <c r="F131" s="77">
        <v>360483.88</v>
      </c>
    </row>
    <row r="132" spans="2:6">
      <c r="B132" s="4" t="s">
        <v>25</v>
      </c>
      <c r="D132" s="77" t="e">
        <f>+#REF!</f>
        <v>#REF!</v>
      </c>
      <c r="F132" s="77">
        <v>546354.02</v>
      </c>
    </row>
    <row r="133" spans="2:6">
      <c r="B133" s="4" t="s">
        <v>29</v>
      </c>
      <c r="D133" s="77" t="e">
        <f>+#REF!</f>
        <v>#REF!</v>
      </c>
      <c r="F133" s="77">
        <v>16571538.007999973</v>
      </c>
    </row>
    <row r="134" spans="2:6">
      <c r="B134" s="4" t="s">
        <v>255</v>
      </c>
      <c r="D134" s="77">
        <v>0</v>
      </c>
      <c r="F134" s="77">
        <v>0</v>
      </c>
    </row>
    <row r="135" spans="2:6">
      <c r="B135" s="4" t="s">
        <v>256</v>
      </c>
      <c r="D135" s="77" t="e">
        <f>+#REF!</f>
        <v>#REF!</v>
      </c>
      <c r="F135" s="77">
        <v>0</v>
      </c>
    </row>
    <row r="136" spans="2:6">
      <c r="B136" s="4" t="s">
        <v>31</v>
      </c>
      <c r="D136" s="77">
        <v>0</v>
      </c>
      <c r="F136" s="77">
        <v>0</v>
      </c>
    </row>
    <row r="137" spans="2:6">
      <c r="D137" s="77"/>
      <c r="F137" s="77"/>
    </row>
    <row r="138" spans="2:6">
      <c r="D138" s="79" t="e">
        <f>SUM(D131:D137)</f>
        <v>#REF!</v>
      </c>
      <c r="E138" s="66"/>
      <c r="F138" s="79">
        <v>17478375.907999974</v>
      </c>
    </row>
    <row r="139" spans="2:6">
      <c r="C139" s="66"/>
      <c r="D139" s="66"/>
      <c r="F139" s="66"/>
    </row>
    <row r="140" spans="2:6">
      <c r="D140" s="66"/>
      <c r="F140" s="66"/>
    </row>
    <row r="141" spans="2:6">
      <c r="B141" s="97" t="s">
        <v>40</v>
      </c>
      <c r="C141" s="98"/>
    </row>
    <row r="142" spans="2:6">
      <c r="D142" s="40" t="s">
        <v>237</v>
      </c>
      <c r="E142" s="41"/>
      <c r="F142" s="40" t="s">
        <v>185</v>
      </c>
    </row>
    <row r="143" spans="2:6">
      <c r="B143" s="4" t="s">
        <v>47</v>
      </c>
      <c r="D143" s="77" t="e">
        <f>+#REF!</f>
        <v>#REF!</v>
      </c>
      <c r="F143" s="77">
        <v>285703.96963203535</v>
      </c>
    </row>
    <row r="145" spans="2:6">
      <c r="D145" s="81" t="e">
        <f>SUM(D140:D144)</f>
        <v>#REF!</v>
      </c>
      <c r="F145" s="81">
        <v>238691.3066320403</v>
      </c>
    </row>
    <row r="148" spans="2:6">
      <c r="B148" s="4" t="s">
        <v>257</v>
      </c>
    </row>
    <row r="149" spans="2:6">
      <c r="D149" s="99" t="s">
        <v>237</v>
      </c>
      <c r="E149" s="100"/>
      <c r="F149" s="99" t="s">
        <v>185</v>
      </c>
    </row>
    <row r="150" spans="2:6">
      <c r="B150" s="85" t="s">
        <v>93</v>
      </c>
      <c r="C150" s="85"/>
      <c r="D150" s="86">
        <v>37534869</v>
      </c>
      <c r="F150" s="77">
        <v>36006250.329999998</v>
      </c>
    </row>
    <row r="151" spans="2:6">
      <c r="B151" s="85" t="s">
        <v>99</v>
      </c>
      <c r="C151" s="85"/>
      <c r="D151" s="86">
        <v>38594778</v>
      </c>
      <c r="F151" s="77">
        <v>35297298</v>
      </c>
    </row>
    <row r="152" spans="2:6">
      <c r="B152" s="85" t="s">
        <v>105</v>
      </c>
      <c r="C152" s="85"/>
      <c r="D152" s="86">
        <v>10558847</v>
      </c>
      <c r="F152" s="77">
        <v>18527280</v>
      </c>
    </row>
    <row r="153" spans="2:6">
      <c r="B153" s="85" t="s">
        <v>116</v>
      </c>
      <c r="C153" s="85"/>
      <c r="D153" s="86">
        <v>5402336</v>
      </c>
      <c r="F153" s="77">
        <v>12796658.65</v>
      </c>
    </row>
    <row r="154" spans="2:6">
      <c r="B154" s="85" t="s">
        <v>114</v>
      </c>
      <c r="C154" s="85"/>
      <c r="D154" s="86">
        <v>2243997</v>
      </c>
      <c r="F154" s="77">
        <v>26019148.740320303</v>
      </c>
    </row>
    <row r="155" spans="2:6">
      <c r="B155" s="85" t="s">
        <v>97</v>
      </c>
      <c r="C155" s="85"/>
      <c r="D155" s="86">
        <v>0</v>
      </c>
      <c r="F155" s="77">
        <v>6664107.4699999997</v>
      </c>
    </row>
    <row r="156" spans="2:6">
      <c r="B156" s="85" t="s">
        <v>107</v>
      </c>
      <c r="C156" s="85"/>
      <c r="D156" s="86">
        <v>0</v>
      </c>
      <c r="F156" s="77">
        <v>5354345.3600000003</v>
      </c>
    </row>
    <row r="157" spans="2:6">
      <c r="B157" s="85" t="s">
        <v>113</v>
      </c>
      <c r="C157" s="85"/>
      <c r="D157" s="86">
        <v>2725297</v>
      </c>
      <c r="F157" s="77">
        <v>5268216</v>
      </c>
    </row>
    <row r="158" spans="2:6">
      <c r="B158" s="85" t="s">
        <v>91</v>
      </c>
      <c r="C158" s="85"/>
      <c r="D158" s="86">
        <v>0</v>
      </c>
      <c r="F158" s="77">
        <v>5012572.25</v>
      </c>
    </row>
    <row r="159" spans="2:6">
      <c r="B159" s="85" t="s">
        <v>95</v>
      </c>
      <c r="C159" s="85"/>
      <c r="D159" s="86">
        <v>0</v>
      </c>
      <c r="F159" s="77">
        <v>4530568.63</v>
      </c>
    </row>
    <row r="160" spans="2:6">
      <c r="B160" s="85" t="s">
        <v>102</v>
      </c>
      <c r="C160" s="85"/>
      <c r="D160" s="86">
        <v>0</v>
      </c>
      <c r="F160" s="77">
        <v>4294400.88</v>
      </c>
    </row>
    <row r="161" spans="2:6">
      <c r="B161" s="85" t="s">
        <v>92</v>
      </c>
      <c r="C161" s="85"/>
      <c r="D161" s="86">
        <v>3474156</v>
      </c>
      <c r="F161" s="77">
        <v>4220343.5999999996</v>
      </c>
    </row>
    <row r="162" spans="2:6">
      <c r="B162" s="85" t="s">
        <v>98</v>
      </c>
      <c r="C162" s="85"/>
      <c r="D162" s="86">
        <v>6019730</v>
      </c>
      <c r="F162" s="77">
        <v>3496897.18</v>
      </c>
    </row>
    <row r="163" spans="2:6">
      <c r="B163" s="85" t="s">
        <v>104</v>
      </c>
      <c r="C163" s="85"/>
      <c r="D163" s="86">
        <v>2204425</v>
      </c>
      <c r="F163" s="77">
        <v>2350250.02</v>
      </c>
    </row>
    <row r="164" spans="2:6">
      <c r="B164" s="85" t="s">
        <v>94</v>
      </c>
      <c r="C164" s="85"/>
      <c r="D164" s="86">
        <v>1603604.4</v>
      </c>
      <c r="F164" s="77">
        <v>1712794.04</v>
      </c>
    </row>
    <row r="165" spans="2:6">
      <c r="B165" s="85" t="s">
        <v>112</v>
      </c>
      <c r="C165" s="85"/>
      <c r="D165" s="86">
        <v>1829542</v>
      </c>
      <c r="F165" s="77">
        <v>1578195</v>
      </c>
    </row>
    <row r="166" spans="2:6">
      <c r="B166" s="85" t="s">
        <v>101</v>
      </c>
      <c r="C166" s="85"/>
      <c r="D166" s="86">
        <v>2667840</v>
      </c>
      <c r="F166" s="77">
        <v>896994.4</v>
      </c>
    </row>
    <row r="167" spans="2:6">
      <c r="B167" s="85" t="s">
        <v>103</v>
      </c>
      <c r="C167" s="85"/>
      <c r="D167" s="86">
        <v>0</v>
      </c>
      <c r="F167" s="77">
        <v>834000</v>
      </c>
    </row>
    <row r="168" spans="2:6">
      <c r="B168" s="85" t="s">
        <v>108</v>
      </c>
      <c r="C168" s="85"/>
      <c r="D168" s="86">
        <v>838000</v>
      </c>
      <c r="F168" s="77">
        <v>782100</v>
      </c>
    </row>
    <row r="169" spans="2:6">
      <c r="B169" s="101" t="s">
        <v>110</v>
      </c>
      <c r="D169" s="72">
        <v>17655688</v>
      </c>
      <c r="E169" s="83"/>
      <c r="F169" s="102">
        <v>0</v>
      </c>
    </row>
    <row r="170" spans="2:6">
      <c r="B170" s="101" t="s">
        <v>259</v>
      </c>
      <c r="D170" s="72">
        <v>2669310</v>
      </c>
      <c r="E170" s="83"/>
      <c r="F170" s="102">
        <v>0</v>
      </c>
    </row>
    <row r="171" spans="2:6">
      <c r="B171" s="85" t="s">
        <v>115</v>
      </c>
      <c r="C171" s="85"/>
      <c r="D171" s="77">
        <v>694651.38929999957</v>
      </c>
      <c r="F171" s="77">
        <v>659157.5</v>
      </c>
    </row>
    <row r="172" spans="2:6">
      <c r="B172" s="85" t="s">
        <v>242</v>
      </c>
      <c r="C172" s="85"/>
      <c r="D172" s="86">
        <f>30712170.69</f>
        <v>30712170.690000001</v>
      </c>
      <c r="F172" s="77">
        <v>23841803.978508402</v>
      </c>
    </row>
    <row r="173" spans="2:6">
      <c r="B173" s="25" t="s">
        <v>3</v>
      </c>
      <c r="D173" s="103">
        <f>SUM(D150:D172)</f>
        <v>167429241.47929999</v>
      </c>
      <c r="E173" s="104"/>
      <c r="F173" s="103">
        <f>SUM(F150:F172)</f>
        <v>200143382.02882874</v>
      </c>
    </row>
    <row r="174" spans="2:6">
      <c r="C174" s="105"/>
      <c r="E174" s="47"/>
    </row>
    <row r="175" spans="2:6">
      <c r="C175" s="66"/>
      <c r="D175" s="66"/>
      <c r="E175" s="66"/>
      <c r="F175" s="66"/>
    </row>
    <row r="176" spans="2:6">
      <c r="D176" s="66"/>
    </row>
    <row r="180" spans="1:11">
      <c r="A180" s="108"/>
      <c r="B180" s="108"/>
      <c r="C180" s="109"/>
      <c r="D180" s="109"/>
      <c r="E180" s="10"/>
    </row>
    <row r="181" spans="1:11" ht="13.5" customHeight="1">
      <c r="A181" s="111">
        <v>611</v>
      </c>
      <c r="B181" s="111" t="s">
        <v>55</v>
      </c>
      <c r="C181" s="112">
        <v>1222713.82</v>
      </c>
      <c r="D181" s="10"/>
      <c r="K181" s="70"/>
    </row>
    <row r="182" spans="1:11">
      <c r="A182" s="111">
        <v>613</v>
      </c>
      <c r="B182" s="111" t="s">
        <v>56</v>
      </c>
      <c r="C182" s="112">
        <v>6950836.7699999996</v>
      </c>
      <c r="K182" s="70"/>
    </row>
    <row r="183" spans="1:11">
      <c r="A183" s="111">
        <v>615</v>
      </c>
      <c r="B183" s="111" t="s">
        <v>57</v>
      </c>
      <c r="C183" s="112">
        <v>171460</v>
      </c>
      <c r="K183" s="70"/>
    </row>
    <row r="184" spans="1:11">
      <c r="A184" s="111">
        <v>616</v>
      </c>
      <c r="B184" s="111" t="s">
        <v>58</v>
      </c>
      <c r="C184" s="112">
        <v>80828</v>
      </c>
      <c r="K184" s="70"/>
    </row>
    <row r="185" spans="1:11">
      <c r="A185" s="111">
        <v>621</v>
      </c>
      <c r="B185" s="111" t="s">
        <v>59</v>
      </c>
      <c r="C185" s="112">
        <v>5369645.5872999998</v>
      </c>
      <c r="K185" s="70"/>
    </row>
    <row r="186" spans="1:11">
      <c r="A186" s="111">
        <v>622</v>
      </c>
      <c r="B186" s="111" t="s">
        <v>60</v>
      </c>
      <c r="C186" s="112">
        <v>355440</v>
      </c>
      <c r="K186" s="70"/>
    </row>
    <row r="187" spans="1:11">
      <c r="A187" s="111">
        <v>623</v>
      </c>
      <c r="B187" s="111" t="s">
        <v>61</v>
      </c>
      <c r="C187" s="47">
        <v>0</v>
      </c>
      <c r="K187" s="70"/>
    </row>
    <row r="188" spans="1:11">
      <c r="A188" s="111">
        <v>624</v>
      </c>
      <c r="B188" s="111" t="s">
        <v>62</v>
      </c>
      <c r="C188" s="112">
        <v>743217.84000000008</v>
      </c>
      <c r="K188" s="70"/>
    </row>
    <row r="189" spans="1:11">
      <c r="A189" s="111">
        <v>625</v>
      </c>
      <c r="B189" s="111" t="s">
        <v>63</v>
      </c>
      <c r="C189" s="112">
        <v>4727742.3959999997</v>
      </c>
      <c r="K189" s="70"/>
    </row>
    <row r="190" spans="1:11">
      <c r="A190" s="111">
        <v>626</v>
      </c>
      <c r="B190" s="111" t="s">
        <v>64</v>
      </c>
      <c r="C190" s="112">
        <v>2074186.92</v>
      </c>
      <c r="K190" s="70"/>
    </row>
    <row r="191" spans="1:11">
      <c r="A191" s="111">
        <v>627</v>
      </c>
      <c r="B191" s="111" t="s">
        <v>65</v>
      </c>
      <c r="C191" s="112">
        <v>1676206.0768000002</v>
      </c>
      <c r="K191" s="70"/>
    </row>
    <row r="192" spans="1:11">
      <c r="A192" s="111">
        <v>628</v>
      </c>
      <c r="B192" s="111" t="s">
        <v>66</v>
      </c>
      <c r="C192" s="112">
        <v>410676.94040000008</v>
      </c>
      <c r="K192" s="70"/>
    </row>
    <row r="193" spans="1:11">
      <c r="A193" s="111">
        <v>634</v>
      </c>
      <c r="B193" s="111" t="s">
        <v>67</v>
      </c>
      <c r="C193" s="112">
        <v>353717.05990000005</v>
      </c>
      <c r="K193" s="70"/>
    </row>
    <row r="194" spans="1:11">
      <c r="A194" s="111">
        <v>652</v>
      </c>
      <c r="B194" s="113" t="s">
        <v>74</v>
      </c>
      <c r="C194" s="47"/>
      <c r="K194" s="70"/>
    </row>
    <row r="195" spans="1:11">
      <c r="A195" s="111">
        <v>654</v>
      </c>
      <c r="B195" s="113" t="s">
        <v>75</v>
      </c>
      <c r="C195" s="112">
        <v>738902.04999999993</v>
      </c>
      <c r="K195" s="70"/>
    </row>
    <row r="196" spans="1:11">
      <c r="A196" s="111">
        <v>657</v>
      </c>
      <c r="B196" s="113" t="s">
        <v>76</v>
      </c>
      <c r="C196" s="112">
        <v>5217028.176</v>
      </c>
      <c r="K196" s="70"/>
    </row>
    <row r="197" spans="1:11">
      <c r="A197" s="111">
        <v>658</v>
      </c>
      <c r="B197" s="113" t="s">
        <v>73</v>
      </c>
      <c r="C197" s="112">
        <v>344298.93</v>
      </c>
      <c r="D197" s="10"/>
      <c r="K197" s="70"/>
    </row>
    <row r="198" spans="1:11">
      <c r="A198" s="47"/>
      <c r="B198" s="47"/>
      <c r="C198" s="112"/>
      <c r="D198" s="10"/>
      <c r="K198" s="70"/>
    </row>
    <row r="199" spans="1:11">
      <c r="A199" s="47"/>
      <c r="B199" s="47"/>
      <c r="C199" s="80">
        <f>SUM(C181:C197)</f>
        <v>30436900.566400003</v>
      </c>
    </row>
    <row r="202" spans="1:11">
      <c r="B202" s="97" t="s">
        <v>49</v>
      </c>
      <c r="C202" s="21" t="s">
        <v>243</v>
      </c>
      <c r="D202" s="21" t="s">
        <v>176</v>
      </c>
      <c r="E202" s="21"/>
    </row>
    <row r="203" spans="1:11">
      <c r="A203" s="4">
        <v>601</v>
      </c>
      <c r="B203" s="4" t="s">
        <v>48</v>
      </c>
      <c r="D203" s="110">
        <v>0</v>
      </c>
    </row>
    <row r="204" spans="1:11">
      <c r="A204" s="4">
        <v>602</v>
      </c>
      <c r="B204" s="4" t="s">
        <v>50</v>
      </c>
      <c r="C204" s="77" t="e">
        <f>+#REF!</f>
        <v>#REF!</v>
      </c>
      <c r="D204" s="10">
        <v>803417815.1129998</v>
      </c>
    </row>
    <row r="205" spans="1:11">
      <c r="A205" s="108">
        <v>605</v>
      </c>
      <c r="B205" s="108" t="s">
        <v>51</v>
      </c>
      <c r="C205" s="114" t="e">
        <f>+#REF!</f>
        <v>#REF!</v>
      </c>
      <c r="D205" s="109">
        <v>554702.23</v>
      </c>
    </row>
    <row r="206" spans="1:11">
      <c r="A206" s="108">
        <v>608</v>
      </c>
      <c r="B206" s="108" t="s">
        <v>52</v>
      </c>
      <c r="C206" s="114" t="e">
        <f>+#REF!</f>
        <v>#REF!</v>
      </c>
      <c r="D206" s="109">
        <v>773722.28</v>
      </c>
    </row>
    <row r="207" spans="1:11">
      <c r="C207" s="77"/>
      <c r="D207" s="10"/>
    </row>
    <row r="208" spans="1:11" ht="15.75">
      <c r="C208" s="103" t="e">
        <f>SUM(C203:C206)</f>
        <v>#REF!</v>
      </c>
      <c r="D208" s="103">
        <f>SUM(D203:D206)</f>
        <v>804746239.62299979</v>
      </c>
      <c r="F208" s="115"/>
    </row>
    <row r="213" spans="1:6">
      <c r="B213" s="116" t="s">
        <v>68</v>
      </c>
      <c r="C213" s="21"/>
      <c r="D213" s="21" t="s">
        <v>243</v>
      </c>
      <c r="E213" s="117"/>
      <c r="F213" s="21" t="s">
        <v>176</v>
      </c>
    </row>
    <row r="214" spans="1:6">
      <c r="A214" s="108">
        <v>641</v>
      </c>
      <c r="B214" s="108" t="s">
        <v>69</v>
      </c>
      <c r="C214" s="28"/>
      <c r="D214" s="28" t="e">
        <f>+#REF!</f>
        <v>#REF!</v>
      </c>
      <c r="E214" s="118"/>
      <c r="F214" s="114">
        <v>26502356.600000001</v>
      </c>
    </row>
    <row r="215" spans="1:6">
      <c r="A215" s="108">
        <v>644</v>
      </c>
      <c r="B215" s="108" t="s">
        <v>70</v>
      </c>
      <c r="C215" s="28"/>
      <c r="D215" s="28" t="e">
        <f>+#REF!</f>
        <v>#REF!</v>
      </c>
      <c r="E215" s="118"/>
      <c r="F215" s="114">
        <v>2356606.54</v>
      </c>
    </row>
    <row r="216" spans="1:6">
      <c r="A216" s="4">
        <v>645</v>
      </c>
      <c r="B216" s="4" t="s">
        <v>71</v>
      </c>
      <c r="C216" s="77"/>
      <c r="D216" s="77" t="e">
        <f>-SUMIF('[1]Bilanc Verif'!$B$245:$B$327,C216,'[1]Bilanc Verif'!$H$245:$H$327)</f>
        <v>#VALUE!</v>
      </c>
      <c r="E216" s="77"/>
      <c r="F216" s="77"/>
    </row>
    <row r="217" spans="1:6">
      <c r="A217" s="4">
        <v>648</v>
      </c>
      <c r="B217" s="4" t="s">
        <v>72</v>
      </c>
      <c r="C217" s="77"/>
      <c r="D217" s="77" t="e">
        <f>-SUMIF('[1]Bilanc Verif'!$B$245:$B$327,C217,'[1]Bilanc Verif'!$H$245:$H$327)</f>
        <v>#VALUE!</v>
      </c>
      <c r="E217" s="77"/>
      <c r="F217" s="77"/>
    </row>
    <row r="218" spans="1:6">
      <c r="C218" s="103"/>
      <c r="D218" s="103" t="e">
        <f>SUM(D214:D217)</f>
        <v>#REF!</v>
      </c>
      <c r="E218" s="103"/>
      <c r="F218" s="103">
        <f>SUM(F214:F217)</f>
        <v>28858963.140000001</v>
      </c>
    </row>
    <row r="222" spans="1:6" ht="12.75" thickBot="1">
      <c r="B222" s="138" t="s">
        <v>247</v>
      </c>
      <c r="C222" s="76"/>
      <c r="D222" s="132" t="s">
        <v>243</v>
      </c>
      <c r="E222" s="75"/>
      <c r="F222" s="132" t="s">
        <v>176</v>
      </c>
    </row>
    <row r="223" spans="1:6">
      <c r="B223" s="139"/>
      <c r="C223" s="70"/>
      <c r="D223" s="140" t="s">
        <v>241</v>
      </c>
      <c r="E223" s="70"/>
      <c r="F223" s="140" t="s">
        <v>241</v>
      </c>
    </row>
    <row r="224" spans="1:6">
      <c r="B224" s="131" t="s">
        <v>79</v>
      </c>
      <c r="C224" s="70"/>
      <c r="D224" s="133" t="e">
        <f>+#REF!+#REF!</f>
        <v>#REF!</v>
      </c>
      <c r="E224" s="70"/>
      <c r="F224" s="133">
        <v>103279.08</v>
      </c>
    </row>
    <row r="225" spans="2:6">
      <c r="B225" s="131" t="s">
        <v>80</v>
      </c>
      <c r="C225" s="70"/>
      <c r="D225" s="140" t="s">
        <v>2</v>
      </c>
      <c r="E225" s="70"/>
      <c r="F225" s="140" t="s">
        <v>2</v>
      </c>
    </row>
    <row r="226" spans="2:6" ht="12.75" thickBot="1">
      <c r="B226" s="131" t="s">
        <v>81</v>
      </c>
      <c r="C226" s="70"/>
      <c r="D226" s="133" t="e">
        <f>+#REF!+#REF!</f>
        <v>#REF!</v>
      </c>
      <c r="E226" s="70"/>
      <c r="F226" s="133">
        <v>827474.88</v>
      </c>
    </row>
    <row r="227" spans="2:6" ht="12.75" thickBot="1">
      <c r="B227" s="73" t="s">
        <v>3</v>
      </c>
      <c r="C227" s="75"/>
      <c r="D227" s="141" t="e">
        <f>SUM(D224:D226)</f>
        <v>#REF!</v>
      </c>
      <c r="E227" s="70"/>
      <c r="F227" s="141">
        <v>930753.97</v>
      </c>
    </row>
    <row r="228" spans="2:6">
      <c r="B228" s="142"/>
      <c r="C228" s="70"/>
      <c r="D228" s="140"/>
      <c r="E228" s="70"/>
      <c r="F228" s="140"/>
    </row>
    <row r="229" spans="2:6" ht="12.75" thickBot="1">
      <c r="B229" s="138" t="s">
        <v>86</v>
      </c>
      <c r="C229" s="76"/>
      <c r="D229" s="132" t="s">
        <v>243</v>
      </c>
      <c r="E229" s="75"/>
      <c r="F229" s="132" t="s">
        <v>176</v>
      </c>
    </row>
    <row r="230" spans="2:6">
      <c r="B230" s="131"/>
      <c r="C230" s="70"/>
      <c r="D230" s="140" t="s">
        <v>241</v>
      </c>
      <c r="E230" s="70"/>
      <c r="F230" s="140" t="s">
        <v>241</v>
      </c>
    </row>
    <row r="231" spans="2:6">
      <c r="B231" s="131" t="s">
        <v>88</v>
      </c>
      <c r="C231" s="70"/>
      <c r="D231" s="133" t="e">
        <f>+#REF!+#REF!+#REF!+#REF!</f>
        <v>#REF!</v>
      </c>
      <c r="E231" s="70"/>
      <c r="F231" s="133">
        <v>13119.34</v>
      </c>
    </row>
    <row r="232" spans="2:6">
      <c r="B232" s="131" t="s">
        <v>172</v>
      </c>
      <c r="C232" s="70"/>
      <c r="D232" s="133"/>
      <c r="E232" s="70"/>
      <c r="F232" s="140" t="s">
        <v>2</v>
      </c>
    </row>
    <row r="233" spans="2:6" ht="12.75" thickBot="1">
      <c r="B233" s="131" t="s">
        <v>248</v>
      </c>
      <c r="C233" s="70"/>
      <c r="D233" s="133" t="e">
        <f>+#REF!+#REF!</f>
        <v>#REF!</v>
      </c>
      <c r="E233" s="70"/>
      <c r="F233" s="133">
        <v>560252.12</v>
      </c>
    </row>
    <row r="234" spans="2:6" ht="12.75" thickBot="1">
      <c r="B234" s="73" t="s">
        <v>3</v>
      </c>
      <c r="C234" s="75"/>
      <c r="D234" s="141" t="e">
        <f>SUM(D231:D233)</f>
        <v>#REF!</v>
      </c>
      <c r="E234" s="70"/>
      <c r="F234" s="141">
        <v>573371.46</v>
      </c>
    </row>
    <row r="235" spans="2:6" ht="15">
      <c r="B235" s="67"/>
      <c r="C235"/>
      <c r="D235"/>
      <c r="E235"/>
      <c r="F235"/>
    </row>
    <row r="236" spans="2:6" ht="15">
      <c r="B236" s="67"/>
      <c r="C236"/>
      <c r="D236"/>
      <c r="E236"/>
      <c r="F236"/>
    </row>
    <row r="237" spans="2:6">
      <c r="C237" s="77"/>
      <c r="D237" s="77"/>
      <c r="E237" s="77"/>
    </row>
    <row r="241" spans="2:5">
      <c r="B241" s="83"/>
      <c r="C241" s="77"/>
      <c r="D241" s="77"/>
      <c r="E241" s="77"/>
    </row>
    <row r="242" spans="2:5">
      <c r="B242" s="83"/>
      <c r="C242" s="77"/>
      <c r="D242" s="77"/>
      <c r="E242" s="77"/>
    </row>
    <row r="243" spans="2:5">
      <c r="C243" s="77"/>
      <c r="D243" s="77"/>
      <c r="E243" s="77"/>
    </row>
    <row r="244" spans="2:5">
      <c r="C244" s="77"/>
      <c r="D244" s="77"/>
      <c r="E244" s="77"/>
    </row>
    <row r="245" spans="2:5">
      <c r="B245" s="4" t="s">
        <v>261</v>
      </c>
      <c r="C245" s="77"/>
      <c r="D245" s="77"/>
      <c r="E245" s="77"/>
    </row>
    <row r="246" spans="2:5" ht="12.75" thickBot="1">
      <c r="C246" s="119" t="s">
        <v>176</v>
      </c>
      <c r="D246" s="119" t="s">
        <v>176</v>
      </c>
      <c r="E246" s="120"/>
    </row>
    <row r="247" spans="2:5" ht="12.75" thickBot="1">
      <c r="B247" s="121" t="s">
        <v>180</v>
      </c>
      <c r="C247" s="122">
        <f>+'P&amp;L'!D25</f>
        <v>8527589.4753999431</v>
      </c>
      <c r="D247" s="122">
        <v>73691386.001000255</v>
      </c>
      <c r="E247" s="123"/>
    </row>
    <row r="248" spans="2:5">
      <c r="B248" s="124" t="s">
        <v>262</v>
      </c>
      <c r="C248" s="125" t="e">
        <f>+#REF!</f>
        <v>#REF!</v>
      </c>
      <c r="D248" s="125">
        <v>3734038.5700000003</v>
      </c>
      <c r="E248" s="127"/>
    </row>
    <row r="249" spans="2:5">
      <c r="B249" s="124" t="s">
        <v>263</v>
      </c>
      <c r="C249" s="125" t="e">
        <f>C247+C248</f>
        <v>#REF!</v>
      </c>
      <c r="D249" s="125">
        <v>77425424.571000248</v>
      </c>
      <c r="E249" s="127"/>
    </row>
    <row r="250" spans="2:5">
      <c r="B250" s="124" t="s">
        <v>264</v>
      </c>
      <c r="C250" s="125" t="e">
        <f>-0.1*C249</f>
        <v>#REF!</v>
      </c>
      <c r="D250" s="125">
        <v>-7742542</v>
      </c>
      <c r="E250" s="127"/>
    </row>
    <row r="251" spans="2:5" ht="12.75" thickBot="1">
      <c r="B251" s="124"/>
      <c r="C251" s="126"/>
      <c r="D251" s="126"/>
      <c r="E251" s="128"/>
    </row>
    <row r="252" spans="2:5" ht="12.75" thickBot="1">
      <c r="B252" s="121" t="s">
        <v>265</v>
      </c>
      <c r="C252" s="129" t="e">
        <f>C247+C250</f>
        <v>#REF!</v>
      </c>
      <c r="D252" s="129">
        <v>65948844.001000255</v>
      </c>
      <c r="E252" s="130"/>
    </row>
    <row r="253" spans="2:5" ht="12.75" thickTop="1"/>
    <row r="258" spans="2:5" ht="12.75" thickBot="1">
      <c r="B258" s="131"/>
      <c r="C258" s="68" t="s">
        <v>243</v>
      </c>
      <c r="D258" s="68" t="s">
        <v>243</v>
      </c>
      <c r="E258" s="132"/>
    </row>
    <row r="259" spans="2:5">
      <c r="B259" s="131" t="s">
        <v>244</v>
      </c>
      <c r="C259" s="137">
        <v>129014.8</v>
      </c>
      <c r="D259" s="69">
        <v>161271</v>
      </c>
      <c r="E259" s="133"/>
    </row>
    <row r="260" spans="2:5">
      <c r="B260" s="131" t="s">
        <v>234</v>
      </c>
      <c r="C260" s="137">
        <v>203189.92</v>
      </c>
      <c r="D260" s="69">
        <v>253988.4</v>
      </c>
      <c r="E260" s="133"/>
    </row>
    <row r="261" spans="2:5">
      <c r="B261" s="131" t="s">
        <v>245</v>
      </c>
      <c r="C261" s="137">
        <v>345027</v>
      </c>
      <c r="D261" s="69">
        <v>354646.23</v>
      </c>
      <c r="E261" s="133"/>
    </row>
    <row r="262" spans="2:5" ht="12.75" thickBot="1">
      <c r="B262" s="131" t="s">
        <v>246</v>
      </c>
      <c r="C262" s="136">
        <v>2648239</v>
      </c>
      <c r="D262" s="71">
        <v>1462623.51</v>
      </c>
      <c r="E262" s="134"/>
    </row>
    <row r="263" spans="2:5" ht="12.75" thickBot="1">
      <c r="B263" s="73" t="s">
        <v>3</v>
      </c>
      <c r="C263" s="74">
        <f>SUM(C259:C262)</f>
        <v>3325470.7199999997</v>
      </c>
      <c r="D263" s="74">
        <v>2232529.14</v>
      </c>
      <c r="E263" s="135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27"/>
  <sheetViews>
    <sheetView workbookViewId="0">
      <selection activeCell="A8" sqref="A8:XFD8"/>
    </sheetView>
  </sheetViews>
  <sheetFormatPr defaultRowHeight="15"/>
  <cols>
    <col min="1" max="1" width="1.140625" customWidth="1"/>
    <col min="2" max="2" width="2.140625" hidden="1" customWidth="1"/>
    <col min="3" max="3" width="7" customWidth="1"/>
    <col min="4" max="4" width="26.42578125" customWidth="1"/>
    <col min="5" max="5" width="29.7109375" customWidth="1"/>
    <col min="6" max="6" width="22.85546875" customWidth="1"/>
    <col min="7" max="7" width="21" customWidth="1"/>
    <col min="8" max="8" width="14.28515625" bestFit="1" customWidth="1"/>
  </cols>
  <sheetData>
    <row r="1" spans="3:7">
      <c r="C1" s="383"/>
      <c r="D1" s="16" t="s">
        <v>291</v>
      </c>
      <c r="E1" s="383"/>
      <c r="F1" s="383"/>
      <c r="G1" s="383"/>
    </row>
    <row r="2" spans="3:7">
      <c r="C2" s="383"/>
      <c r="D2" s="16" t="s">
        <v>461</v>
      </c>
      <c r="E2" s="383"/>
      <c r="F2" s="383"/>
      <c r="G2" s="383"/>
    </row>
    <row r="3" spans="3:7">
      <c r="C3" s="383"/>
      <c r="D3" s="16" t="s">
        <v>174</v>
      </c>
      <c r="E3" s="383"/>
      <c r="F3" s="383"/>
      <c r="G3" s="383"/>
    </row>
    <row r="4" spans="3:7">
      <c r="C4" s="107"/>
      <c r="D4" s="107"/>
      <c r="E4" s="106"/>
      <c r="F4" s="106"/>
      <c r="G4" s="106"/>
    </row>
    <row r="5" spans="3:7">
      <c r="C5" s="106"/>
      <c r="D5" s="106"/>
      <c r="E5" s="106"/>
      <c r="F5" s="106"/>
      <c r="G5" s="106"/>
    </row>
    <row r="6" spans="3:7">
      <c r="C6" s="383"/>
      <c r="D6" s="383"/>
      <c r="E6" s="383"/>
      <c r="F6" s="6" t="s">
        <v>463</v>
      </c>
      <c r="G6" s="6">
        <v>123.42</v>
      </c>
    </row>
    <row r="7" spans="3:7" ht="15.75" thickBot="1">
      <c r="C7" s="383"/>
      <c r="D7" s="383"/>
      <c r="E7" s="383"/>
      <c r="F7" s="383"/>
      <c r="G7" s="383"/>
    </row>
    <row r="8" spans="3:7" ht="39.75" customHeight="1">
      <c r="C8" s="419" t="s">
        <v>269</v>
      </c>
      <c r="D8" s="420" t="s">
        <v>1</v>
      </c>
      <c r="E8" s="420" t="s">
        <v>0</v>
      </c>
      <c r="F8" s="420" t="s">
        <v>299</v>
      </c>
      <c r="G8" s="421" t="s">
        <v>300</v>
      </c>
    </row>
    <row r="9" spans="3:7" ht="26.25" customHeight="1">
      <c r="C9" s="422">
        <v>1</v>
      </c>
      <c r="D9" s="2" t="s">
        <v>292</v>
      </c>
      <c r="E9" s="2" t="s">
        <v>293</v>
      </c>
      <c r="F9" s="2"/>
      <c r="G9" s="423">
        <v>3773911</v>
      </c>
    </row>
    <row r="10" spans="3:7" ht="26.25" customHeight="1">
      <c r="C10" s="422">
        <v>2</v>
      </c>
      <c r="D10" s="2" t="s">
        <v>292</v>
      </c>
      <c r="E10" s="2" t="s">
        <v>294</v>
      </c>
      <c r="F10" s="181">
        <v>3916.85</v>
      </c>
      <c r="G10" s="423">
        <v>483417.62699999998</v>
      </c>
    </row>
    <row r="11" spans="3:7" ht="26.25" customHeight="1">
      <c r="C11" s="422">
        <v>3</v>
      </c>
      <c r="D11" s="2" t="s">
        <v>295</v>
      </c>
      <c r="E11" s="2" t="s">
        <v>296</v>
      </c>
      <c r="F11" s="2"/>
      <c r="G11" s="423">
        <v>0</v>
      </c>
    </row>
    <row r="12" spans="3:7" ht="26.25" customHeight="1">
      <c r="C12" s="422">
        <v>4</v>
      </c>
      <c r="D12" s="2" t="s">
        <v>295</v>
      </c>
      <c r="E12" s="2" t="s">
        <v>297</v>
      </c>
      <c r="F12" s="180">
        <v>3016.02</v>
      </c>
      <c r="G12" s="423">
        <v>372237.18839999998</v>
      </c>
    </row>
    <row r="13" spans="3:7" ht="26.25" customHeight="1">
      <c r="C13" s="422">
        <v>5</v>
      </c>
      <c r="D13" s="2" t="s">
        <v>154</v>
      </c>
      <c r="E13" s="2" t="s">
        <v>318</v>
      </c>
      <c r="F13" s="2"/>
      <c r="G13" s="423">
        <v>7067626</v>
      </c>
    </row>
    <row r="14" spans="3:7" ht="26.25" customHeight="1">
      <c r="C14" s="422">
        <v>6</v>
      </c>
      <c r="D14" s="2" t="s">
        <v>154</v>
      </c>
      <c r="E14" s="2" t="s">
        <v>319</v>
      </c>
      <c r="F14" s="180">
        <v>4917.72</v>
      </c>
      <c r="G14" s="423">
        <v>606945.0024</v>
      </c>
    </row>
    <row r="15" spans="3:7" ht="26.25" customHeight="1">
      <c r="C15" s="422">
        <v>7</v>
      </c>
      <c r="D15" s="2" t="s">
        <v>298</v>
      </c>
      <c r="E15" s="2" t="s">
        <v>320</v>
      </c>
      <c r="F15" s="2"/>
      <c r="G15" s="423">
        <v>945662</v>
      </c>
    </row>
    <row r="16" spans="3:7" ht="26.25" customHeight="1">
      <c r="C16" s="422">
        <v>8</v>
      </c>
      <c r="D16" s="2" t="s">
        <v>315</v>
      </c>
      <c r="E16" s="182" t="s">
        <v>321</v>
      </c>
      <c r="F16" s="418"/>
      <c r="G16" s="424">
        <v>18531273</v>
      </c>
    </row>
    <row r="17" spans="3:9" ht="26.25" customHeight="1">
      <c r="C17" s="422">
        <v>9</v>
      </c>
      <c r="D17" s="2" t="s">
        <v>315</v>
      </c>
      <c r="E17" s="182" t="s">
        <v>322</v>
      </c>
      <c r="F17" s="180">
        <v>-5</v>
      </c>
      <c r="G17" s="424">
        <v>-617.1</v>
      </c>
      <c r="H17" s="383"/>
      <c r="I17" s="383"/>
    </row>
    <row r="18" spans="3:9" ht="20.25" customHeight="1" thickBot="1">
      <c r="C18" s="425"/>
      <c r="D18" s="426"/>
      <c r="E18" s="426"/>
      <c r="F18" s="427" t="s">
        <v>3</v>
      </c>
      <c r="G18" s="428">
        <v>31780454.717799999</v>
      </c>
      <c r="H18" s="383"/>
      <c r="I18" s="383"/>
    </row>
    <row r="19" spans="3:9">
      <c r="C19" s="383"/>
      <c r="D19" s="383"/>
      <c r="E19" s="383"/>
      <c r="F19" s="383"/>
      <c r="G19" s="96"/>
      <c r="H19" s="155"/>
      <c r="I19" s="383"/>
    </row>
    <row r="20" spans="3:9">
      <c r="C20" s="383"/>
      <c r="D20" s="383"/>
      <c r="E20" s="383"/>
      <c r="F20" s="383"/>
      <c r="G20" s="155"/>
      <c r="H20" s="155"/>
      <c r="I20" s="383"/>
    </row>
    <row r="21" spans="3:9">
      <c r="C21" s="383"/>
      <c r="D21" s="332" t="s">
        <v>449</v>
      </c>
      <c r="E21" s="9"/>
      <c r="F21" s="333"/>
      <c r="G21" s="333" t="s">
        <v>452</v>
      </c>
      <c r="H21" s="383"/>
      <c r="I21" s="155"/>
    </row>
    <row r="22" spans="3:9">
      <c r="C22" s="383"/>
      <c r="D22" s="333" t="s">
        <v>447</v>
      </c>
      <c r="E22" s="25"/>
      <c r="F22" s="333"/>
      <c r="G22" s="333" t="s">
        <v>448</v>
      </c>
      <c r="H22" s="383"/>
      <c r="I22" s="383"/>
    </row>
    <row r="23" spans="3:9">
      <c r="C23" s="383"/>
      <c r="D23" s="333"/>
      <c r="E23" s="25"/>
      <c r="F23" s="168"/>
      <c r="G23" s="34"/>
      <c r="H23" s="383"/>
      <c r="I23" s="383"/>
    </row>
    <row r="24" spans="3:9">
      <c r="C24" s="383"/>
      <c r="D24" s="383"/>
      <c r="E24" s="383"/>
      <c r="F24" s="383"/>
      <c r="G24" s="383"/>
      <c r="H24" s="383"/>
      <c r="I24" s="383"/>
    </row>
    <row r="25" spans="3:9">
      <c r="C25" s="383"/>
      <c r="D25" s="383"/>
      <c r="E25" s="383"/>
      <c r="F25" s="383"/>
      <c r="G25" s="383"/>
      <c r="H25" s="383"/>
      <c r="I25" s="383"/>
    </row>
    <row r="27" spans="3:9">
      <c r="C27" s="383"/>
      <c r="D27" s="383"/>
      <c r="E27" s="383"/>
      <c r="F27" s="383"/>
      <c r="G27" s="383"/>
      <c r="H27" s="383"/>
      <c r="I27" s="383"/>
    </row>
  </sheetData>
  <pageMargins left="0.3" right="0.22" top="0.34" bottom="0.75" header="0.37" footer="0.3"/>
  <pageSetup paperSize="9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3"/>
  <sheetViews>
    <sheetView tabSelected="1" workbookViewId="0">
      <selection activeCell="C13" sqref="C13"/>
    </sheetView>
  </sheetViews>
  <sheetFormatPr defaultRowHeight="15"/>
  <cols>
    <col min="3" max="3" width="23" customWidth="1"/>
    <col min="4" max="5" width="17" customWidth="1"/>
    <col min="6" max="6" width="20.140625" customWidth="1"/>
  </cols>
  <sheetData>
    <row r="1" spans="2:8">
      <c r="B1" s="383"/>
      <c r="C1" s="147" t="s">
        <v>276</v>
      </c>
      <c r="D1" s="383"/>
      <c r="E1" s="383"/>
      <c r="F1" s="383"/>
      <c r="G1" s="383"/>
      <c r="H1" s="383"/>
    </row>
    <row r="2" spans="2:8">
      <c r="B2" s="383"/>
      <c r="C2" s="147" t="s">
        <v>471</v>
      </c>
      <c r="D2" s="383"/>
      <c r="E2" s="383"/>
      <c r="F2" s="383"/>
      <c r="G2" s="383"/>
      <c r="H2" s="383"/>
    </row>
    <row r="3" spans="2:8">
      <c r="B3" s="383"/>
      <c r="C3" s="148" t="s">
        <v>277</v>
      </c>
      <c r="D3" s="383"/>
      <c r="E3" s="383"/>
      <c r="F3" s="383"/>
      <c r="G3" s="383"/>
      <c r="H3" s="383"/>
    </row>
    <row r="6" spans="2:8">
      <c r="B6" s="144"/>
      <c r="C6" s="383"/>
      <c r="D6" s="383"/>
      <c r="E6" s="383"/>
      <c r="F6" s="383"/>
      <c r="G6" s="383"/>
      <c r="H6" s="383"/>
    </row>
    <row r="7" spans="2:8" ht="27" customHeight="1">
      <c r="B7" s="145" t="s">
        <v>472</v>
      </c>
      <c r="C7" s="383"/>
      <c r="D7" s="383"/>
      <c r="E7" s="383"/>
      <c r="F7" s="383"/>
      <c r="G7" s="383"/>
      <c r="H7" s="383"/>
    </row>
    <row r="9" spans="2:8" ht="15.75">
      <c r="B9" s="429" t="s">
        <v>269</v>
      </c>
      <c r="C9" s="429" t="s">
        <v>270</v>
      </c>
      <c r="D9" s="429" t="s">
        <v>271</v>
      </c>
      <c r="E9" s="429" t="s">
        <v>272</v>
      </c>
      <c r="F9" s="429" t="s">
        <v>273</v>
      </c>
      <c r="G9" s="383"/>
      <c r="H9" s="383"/>
    </row>
    <row r="10" spans="2:8">
      <c r="B10" s="218">
        <v>1</v>
      </c>
      <c r="C10" s="218" t="s">
        <v>453</v>
      </c>
      <c r="D10" s="218" t="s">
        <v>274</v>
      </c>
      <c r="E10" s="218" t="s">
        <v>454</v>
      </c>
      <c r="F10" s="354">
        <v>1291050</v>
      </c>
      <c r="G10" s="383"/>
      <c r="H10" s="383"/>
    </row>
    <row r="11" spans="2:8" ht="15.75">
      <c r="B11" s="451" t="s">
        <v>275</v>
      </c>
      <c r="C11" s="451"/>
      <c r="D11" s="451"/>
      <c r="E11" s="451"/>
      <c r="F11" s="355">
        <v>1291050</v>
      </c>
      <c r="G11" s="383"/>
      <c r="H11" s="383"/>
    </row>
    <row r="14" spans="2:8">
      <c r="B14" s="383"/>
      <c r="C14" s="383"/>
      <c r="D14" s="383"/>
      <c r="E14" s="383"/>
      <c r="F14" s="383"/>
      <c r="G14" s="146"/>
      <c r="H14" s="383"/>
    </row>
    <row r="15" spans="2:8">
      <c r="B15" s="383"/>
      <c r="C15" s="383"/>
      <c r="D15" s="383"/>
      <c r="E15" s="383"/>
      <c r="F15" s="383"/>
      <c r="G15" s="146"/>
      <c r="H15" s="383"/>
    </row>
    <row r="19" spans="1:8">
      <c r="A19" s="383"/>
      <c r="B19" s="383"/>
      <c r="C19" s="154"/>
      <c r="D19" s="383"/>
      <c r="E19" s="59"/>
      <c r="F19" s="34"/>
      <c r="G19" s="383"/>
      <c r="H19" s="383"/>
    </row>
    <row r="20" spans="1:8">
      <c r="A20" s="13"/>
      <c r="B20" s="13"/>
      <c r="C20" s="333" t="s">
        <v>449</v>
      </c>
      <c r="D20" s="9"/>
      <c r="E20" s="333" t="s">
        <v>452</v>
      </c>
      <c r="F20" s="333"/>
      <c r="G20" s="333"/>
      <c r="H20" s="154"/>
    </row>
    <row r="21" spans="1:8">
      <c r="A21" s="13"/>
      <c r="B21" s="13"/>
      <c r="C21" s="333" t="s">
        <v>447</v>
      </c>
      <c r="D21" s="25"/>
      <c r="E21" s="333" t="s">
        <v>448</v>
      </c>
      <c r="F21" s="333"/>
      <c r="G21" s="333"/>
      <c r="H21" s="34"/>
    </row>
    <row r="22" spans="1:8">
      <c r="A22" s="383"/>
      <c r="B22" s="13"/>
      <c r="C22" s="333"/>
      <c r="D22" s="25"/>
      <c r="E22" s="168"/>
      <c r="F22" s="334"/>
      <c r="G22" s="334"/>
      <c r="H22" s="383"/>
    </row>
    <row r="23" spans="1:8">
      <c r="A23" s="383"/>
      <c r="B23" s="4"/>
      <c r="C23" s="4"/>
      <c r="D23" s="4"/>
      <c r="E23" s="4"/>
      <c r="F23" s="4"/>
      <c r="G23" s="4"/>
      <c r="H23" s="383"/>
    </row>
  </sheetData>
  <mergeCells count="1">
    <mergeCell ref="B11:E11"/>
  </mergeCells>
  <pageMargins left="0.54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P&amp;L</vt:lpstr>
      <vt:lpstr>BSH</vt:lpstr>
      <vt:lpstr>CF</vt:lpstr>
      <vt:lpstr>KP</vt:lpstr>
      <vt:lpstr>AQ</vt:lpstr>
      <vt:lpstr>kerkesa</vt:lpstr>
      <vt:lpstr>List Bank</vt:lpstr>
      <vt:lpstr>Inv Auto</vt:lpstr>
      <vt:lpstr>BSH!Print_Area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juliana.mali</dc:creator>
  <cp:lastModifiedBy>adelina.ormeni</cp:lastModifiedBy>
  <cp:lastPrinted>2019-03-21T11:49:15Z</cp:lastPrinted>
  <dcterms:created xsi:type="dcterms:W3CDTF">2012-02-01T13:56:11Z</dcterms:created>
  <dcterms:modified xsi:type="dcterms:W3CDTF">2019-07-24T15:28:14Z</dcterms:modified>
</cp:coreProperties>
</file>