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5" yWindow="0" windowWidth="9240" windowHeight="11640"/>
  </bookViews>
  <sheets>
    <sheet name="Kapaku" sheetId="9" r:id="rId1"/>
    <sheet name="BK" sheetId="1" r:id="rId2"/>
    <sheet name="ardh-shpenz" sheetId="2" r:id="rId3"/>
    <sheet name="cash-flow" sheetId="3" r:id="rId4"/>
    <sheet name="kap veta" sheetId="4" r:id="rId5"/>
    <sheet name="AQ" sheetId="5" r:id="rId6"/>
  </sheets>
  <definedNames>
    <definedName name="_xlnm.Print_Area" localSheetId="5">AQ!$A$1:$E$18</definedName>
    <definedName name="_xlnm.Print_Area" localSheetId="2">'ardh-shpenz'!$A$1:$F$69</definedName>
    <definedName name="_xlnm.Print_Area" localSheetId="1">BK!$A$1:$E$118</definedName>
    <definedName name="_xlnm.Print_Area" localSheetId="3">'cash-flow'!$A$1:$G$55</definedName>
    <definedName name="_xlnm.Print_Area" localSheetId="4">'kap veta'!$A$1:$L$30</definedName>
  </definedNames>
  <calcPr calcId="124519"/>
</workbook>
</file>

<file path=xl/calcChain.xml><?xml version="1.0" encoding="utf-8"?>
<calcChain xmlns="http://schemas.openxmlformats.org/spreadsheetml/2006/main">
  <c r="E63" i="2"/>
  <c r="D77" i="1" l="1"/>
  <c r="D82" s="1"/>
  <c r="E15" i="5"/>
  <c r="D17"/>
  <c r="C15"/>
  <c r="B15"/>
  <c r="B9"/>
  <c r="B18"/>
  <c r="D9"/>
  <c r="I23" i="4"/>
  <c r="L23" s="1"/>
  <c r="L17"/>
  <c r="G34" i="3"/>
  <c r="D45" i="1"/>
  <c r="E45"/>
  <c r="E41" i="3"/>
  <c r="J13" i="4"/>
  <c r="L13"/>
  <c r="B11"/>
  <c r="B20" s="1"/>
  <c r="B21" s="1"/>
  <c r="B30" s="1"/>
  <c r="C11"/>
  <c r="C20"/>
  <c r="C21"/>
  <c r="C30"/>
  <c r="D11"/>
  <c r="E11"/>
  <c r="E20"/>
  <c r="E21"/>
  <c r="E30"/>
  <c r="F11"/>
  <c r="F20"/>
  <c r="G11"/>
  <c r="I11"/>
  <c r="G19"/>
  <c r="K11"/>
  <c r="K20"/>
  <c r="K21"/>
  <c r="K30"/>
  <c r="J9"/>
  <c r="L9" s="1"/>
  <c r="L11" s="1"/>
  <c r="L20" s="1"/>
  <c r="L21" s="1"/>
  <c r="E21" i="3"/>
  <c r="G48"/>
  <c r="E13"/>
  <c r="G54"/>
  <c r="G56" s="1"/>
  <c r="G13"/>
  <c r="E26" i="2"/>
  <c r="E42" s="1"/>
  <c r="E49" s="1"/>
  <c r="F63"/>
  <c r="F26"/>
  <c r="F42" s="1"/>
  <c r="F49" s="1"/>
  <c r="D93" i="1"/>
  <c r="D102" s="1"/>
  <c r="E93"/>
  <c r="D33"/>
  <c r="E33"/>
  <c r="E116"/>
  <c r="E77"/>
  <c r="E82" s="1"/>
  <c r="E51"/>
  <c r="E59" s="1"/>
  <c r="E30"/>
  <c r="E20"/>
  <c r="E13"/>
  <c r="C9" i="5"/>
  <c r="C18" s="1"/>
  <c r="E8"/>
  <c r="E6"/>
  <c r="E9" s="1"/>
  <c r="F13" i="4"/>
  <c r="D13"/>
  <c r="H13"/>
  <c r="H20"/>
  <c r="H21"/>
  <c r="E7" i="5"/>
  <c r="C17"/>
  <c r="E52" i="3"/>
  <c r="D51" i="1"/>
  <c r="D59" s="1"/>
  <c r="D116"/>
  <c r="D13"/>
  <c r="E54" i="3" s="1"/>
  <c r="D20" i="1"/>
  <c r="D30"/>
  <c r="H10" i="4"/>
  <c r="H11"/>
  <c r="H14"/>
  <c r="H15"/>
  <c r="H22"/>
  <c r="L22"/>
  <c r="H26"/>
  <c r="L26"/>
  <c r="H28"/>
  <c r="L28"/>
  <c r="B17" i="5"/>
  <c r="H24" i="4"/>
  <c r="L24"/>
  <c r="I19"/>
  <c r="L10"/>
  <c r="I20"/>
  <c r="I21"/>
  <c r="E102" i="1"/>
  <c r="J19" i="4"/>
  <c r="G20"/>
  <c r="G21"/>
  <c r="J11"/>
  <c r="J20" s="1"/>
  <c r="J21" s="1"/>
  <c r="J30" s="1"/>
  <c r="E17" i="5"/>
  <c r="D15"/>
  <c r="D20" i="4"/>
  <c r="D21"/>
  <c r="D30"/>
  <c r="F27"/>
  <c r="D27"/>
  <c r="H27"/>
  <c r="L27"/>
  <c r="F21"/>
  <c r="F30"/>
  <c r="H30"/>
  <c r="G29"/>
  <c r="I29"/>
  <c r="L29"/>
  <c r="G30"/>
  <c r="D104" i="1" l="1"/>
  <c r="F17" i="5"/>
  <c r="L30" i="4"/>
  <c r="E43" i="3"/>
  <c r="D118" i="1"/>
  <c r="E48" i="3"/>
  <c r="I30" i="4"/>
  <c r="E56" i="3"/>
  <c r="E18" i="5"/>
  <c r="D18"/>
  <c r="F18"/>
  <c r="G9" i="3"/>
  <c r="G23" s="1"/>
  <c r="G50" s="1"/>
  <c r="G57" s="1"/>
  <c r="F57" i="2"/>
  <c r="F65" s="1"/>
  <c r="E52"/>
  <c r="E57" s="1"/>
  <c r="E65" s="1"/>
  <c r="E68" s="1"/>
  <c r="E70" s="1"/>
  <c r="E9" i="3"/>
  <c r="E104" i="1"/>
  <c r="E118"/>
  <c r="E20" i="3"/>
  <c r="E29"/>
  <c r="E34" s="1"/>
  <c r="E19"/>
  <c r="E18"/>
  <c r="E35" i="1"/>
  <c r="E61" s="1"/>
  <c r="D35"/>
  <c r="D61" s="1"/>
  <c r="F68" i="2" l="1"/>
  <c r="F70" s="1"/>
  <c r="D121" i="1"/>
  <c r="E121"/>
  <c r="E23" i="3"/>
  <c r="E50" s="1"/>
  <c r="E57" s="1"/>
</calcChain>
</file>

<file path=xl/sharedStrings.xml><?xml version="1.0" encoding="utf-8"?>
<sst xmlns="http://schemas.openxmlformats.org/spreadsheetml/2006/main" count="356" uniqueCount="273">
  <si>
    <t>Totali</t>
  </si>
  <si>
    <t>Aksione te thesarit te riblera</t>
  </si>
  <si>
    <t>Aktive te Trupezuara</t>
  </si>
  <si>
    <t xml:space="preserve">Shtesa </t>
  </si>
  <si>
    <t>Pakesime</t>
  </si>
  <si>
    <t>Amortizimi</t>
  </si>
  <si>
    <t>Te tjera</t>
  </si>
  <si>
    <t>Shtesa llogaritur</t>
  </si>
  <si>
    <t xml:space="preserve">  A K T l V E T</t>
  </si>
  <si>
    <t>(i)</t>
  </si>
  <si>
    <t>(ii)</t>
  </si>
  <si>
    <t>Nr.</t>
  </si>
  <si>
    <t>Pershkrimi i elementeve</t>
  </si>
  <si>
    <t>Ref</t>
  </si>
  <si>
    <t>(iii)</t>
  </si>
  <si>
    <t>(iv)</t>
  </si>
  <si>
    <t>I   Aktivet afatshkurtra</t>
  </si>
  <si>
    <t>1   Mjete monetare</t>
  </si>
  <si>
    <t>(vi)</t>
  </si>
  <si>
    <t>(v)</t>
  </si>
  <si>
    <t>II   Aktivet afatgjata</t>
  </si>
  <si>
    <t>Totali 2</t>
  </si>
  <si>
    <t>Totali 3</t>
  </si>
  <si>
    <t>Totali 4</t>
  </si>
  <si>
    <t>Totali 1</t>
  </si>
  <si>
    <t xml:space="preserve">Totali 2 </t>
  </si>
  <si>
    <t>Totali i Aktiveve afatshkurtra (I)</t>
  </si>
  <si>
    <t>Totali i aktiveve afatgjata (II)</t>
  </si>
  <si>
    <t>Totali i detyrimeve afatshkurtera  (I)</t>
  </si>
  <si>
    <t>TOTALl I KAPITALIT  (III)</t>
  </si>
  <si>
    <t>TOTALl I DETYRIMEVE DHE KAPITALIT  (I+II+III)</t>
  </si>
  <si>
    <t xml:space="preserve">              Paraja neto nga veprimtarite e shfrytezimit</t>
  </si>
  <si>
    <t>Mak.pajisj+mj.tr</t>
  </si>
  <si>
    <t>Emertimi dhe Forma ligjore</t>
  </si>
  <si>
    <t>NIPT -i</t>
  </si>
  <si>
    <t>Adresa e Selise</t>
  </si>
  <si>
    <t>Data e krijimit</t>
  </si>
  <si>
    <t>Nr. i  Regjistrit  Tregetar</t>
  </si>
  <si>
    <t>Veprimtaria  Kryesore</t>
  </si>
  <si>
    <t>P A S Q Y R A T     F I N A N C I A R E</t>
  </si>
  <si>
    <t xml:space="preserve">(  Ne zbarim te Standartit Kombetar te Kontabilitetit Nr.2 dhe </t>
  </si>
  <si>
    <t>Ligjit Nr. 9228 Date 29.04.2004     Per Kontabilitetin dhe Pasqyrat Financiare  )</t>
  </si>
  <si>
    <t>Pasqyra Financiare jane individuale</t>
  </si>
  <si>
    <t>Po</t>
  </si>
  <si>
    <t>Pasqyra Financiare jane te konsoliduara</t>
  </si>
  <si>
    <t>Jo</t>
  </si>
  <si>
    <t>Pasqyra Financiare jane te shprehura ne</t>
  </si>
  <si>
    <t>Leke</t>
  </si>
  <si>
    <t>Pasqyra Financiare jane te rumbullakosura ne</t>
  </si>
  <si>
    <t xml:space="preserve">  Periudha  Kontabel e Pasqyrave Financiare</t>
  </si>
  <si>
    <t>Nga</t>
  </si>
  <si>
    <t>Deri</t>
  </si>
  <si>
    <t xml:space="preserve">  Data  e  mbylljes se Pasqyrave Financiare</t>
  </si>
  <si>
    <t>Tel:</t>
  </si>
  <si>
    <t>Toka+Ndertime</t>
  </si>
  <si>
    <t>Aksionet e veta</t>
  </si>
  <si>
    <t>Ne tituj pronësie të njësive ekonomike brenda grupit</t>
  </si>
  <si>
    <t>Të tjera financiare</t>
  </si>
  <si>
    <t>Nga aktiviteti i shfrytëzimit</t>
  </si>
  <si>
    <t>Nga njësitë ekonomike brenda grupit</t>
  </si>
  <si>
    <t>Nga njesitë ekonomike ku ka interesa pjesëmarrëse</t>
  </si>
  <si>
    <t>Të tjera</t>
  </si>
  <si>
    <t>Kapitali i nënshkruar i papaguar</t>
  </si>
  <si>
    <t xml:space="preserve">Lëndë e parë dhe materiale të konsumueshme </t>
  </si>
  <si>
    <t xml:space="preserve">Prodhime në proces dhe gjysëmprodukte </t>
  </si>
  <si>
    <t>Produkte të Gatshme</t>
  </si>
  <si>
    <t xml:space="preserve">Mallra </t>
  </si>
  <si>
    <t>Parapagime për inventar</t>
  </si>
  <si>
    <t>(vii)</t>
  </si>
  <si>
    <t>Aktive Biolgjike (Gjë e gjallë në rritje e majmëri)</t>
  </si>
  <si>
    <t>AAGJM të mbajtura shitje</t>
  </si>
  <si>
    <t>5   Shpenzime të shtyra</t>
  </si>
  <si>
    <t>6   Te arkëtueshme nga të ardhurat e konstatuara</t>
  </si>
  <si>
    <t>1   Aktive financiare:</t>
  </si>
  <si>
    <t>2   Investime :</t>
  </si>
  <si>
    <t>3   Të drejta të arkëtueshme :</t>
  </si>
  <si>
    <t>4   Inventari :</t>
  </si>
  <si>
    <t>Tituj të huadhënies në njësitë ekonomike brenda grupit</t>
  </si>
  <si>
    <t>Tituj të huadhënies në njësitë ekonomike ku ka interesa pjesemarrëse</t>
  </si>
  <si>
    <t>Tituj pronësie në njësitë ekonomike ku ka interesa pjesemarrëse</t>
  </si>
  <si>
    <t>Tituj të tjerë të mbajtur si aktiv afatgjata</t>
  </si>
  <si>
    <t>Tituj të tjerë te huadhënies</t>
  </si>
  <si>
    <t>Toka dhe ndërtesa</t>
  </si>
  <si>
    <t>Impiante dhe makineri</t>
  </si>
  <si>
    <t>Te tjera instalime dhe pajisje</t>
  </si>
  <si>
    <t xml:space="preserve">3   Aktivet biologjike </t>
  </si>
  <si>
    <t>Konceione,patenta,licensa,marka tregtare,të drejta dhe aktive të ngjashme</t>
  </si>
  <si>
    <t>Emri i Mirë</t>
  </si>
  <si>
    <t>Parapagime për AAJM</t>
  </si>
  <si>
    <t>5   Aktive tatimore te shtyra</t>
  </si>
  <si>
    <t>AKTIVE TOTALE (I+II)</t>
  </si>
  <si>
    <t xml:space="preserve">                                              Pasqyra e Pozicionit Financiar (Bilanci)</t>
  </si>
  <si>
    <r>
      <t xml:space="preserve">  </t>
    </r>
    <r>
      <rPr>
        <b/>
        <u/>
        <sz val="12"/>
        <rFont val="Times New Roman"/>
        <family val="1"/>
      </rPr>
      <t>DETYRIME DHE KAPITAL</t>
    </r>
    <r>
      <rPr>
        <b/>
        <sz val="12"/>
        <rFont val="Times New Roman"/>
        <family val="1"/>
      </rPr>
      <t>I</t>
    </r>
  </si>
  <si>
    <t>2   Aktivet  materiale :</t>
  </si>
  <si>
    <t>4  Aktive  jomateriale :</t>
  </si>
  <si>
    <t>Tituj të huamarrjes</t>
  </si>
  <si>
    <t>(viii)</t>
  </si>
  <si>
    <t>(ix)</t>
  </si>
  <si>
    <t>Detyrime ndaj institucioneve të kredisë</t>
  </si>
  <si>
    <t>Arkëtime në avancë për porosi</t>
  </si>
  <si>
    <t xml:space="preserve">Dëftesa të pagueshme </t>
  </si>
  <si>
    <t>Të pagueshme ndaj punonjësve dhe sigurimeve shoqërore/shëndetsore</t>
  </si>
  <si>
    <t>Të pagueshme ndaj njësive ekonomike brenda grupit</t>
  </si>
  <si>
    <t>Të pagueshme ndaj njësive ekonomike ku ka interesa pjesëmarrëse</t>
  </si>
  <si>
    <t>Të pagueshme për detyrimet tatimore</t>
  </si>
  <si>
    <t>2   Të pagueshme për shpemzime të konstatuara</t>
  </si>
  <si>
    <t>3   Të ardhura të shtyra</t>
  </si>
  <si>
    <t>4   Provizione</t>
  </si>
  <si>
    <t>Titujt e huamarrjes</t>
  </si>
  <si>
    <t>Të pagueshme për aktivitetin e shfrytëzimit</t>
  </si>
  <si>
    <t>Të  tjera të pagueshme</t>
  </si>
  <si>
    <t xml:space="preserve">                          Totali </t>
  </si>
  <si>
    <t>4   Provizione :</t>
  </si>
  <si>
    <t>Provizione për pensionet</t>
  </si>
  <si>
    <t>Provizione të tjera</t>
  </si>
  <si>
    <t>5    Detyrime tatimore të shtyra</t>
  </si>
  <si>
    <t>DETYRIMET TOTALE (I+II)</t>
  </si>
  <si>
    <t>III   KAPITALI DHE REZERVAT</t>
  </si>
  <si>
    <t>2   Primi i lidhur me kapitalin</t>
  </si>
  <si>
    <t>1   Kapitali i nënshkruar</t>
  </si>
  <si>
    <t>Rezerva ligjore</t>
  </si>
  <si>
    <t>Rezerva statutore</t>
  </si>
  <si>
    <t>Rezerva të tjera</t>
  </si>
  <si>
    <t>3   Rezerva rivlerësimi</t>
  </si>
  <si>
    <t>5   Fitimi i pa shperndarë</t>
  </si>
  <si>
    <t xml:space="preserve">6   Fitimi / Humbja e vitit </t>
  </si>
  <si>
    <t>Viti 2015</t>
  </si>
  <si>
    <t>II   Detyrimet  Afatgjata :</t>
  </si>
  <si>
    <t>4   Rezerva të tjera :</t>
  </si>
  <si>
    <t>Parapagime për aktive materiale dhe në proces</t>
  </si>
  <si>
    <t>Totali i detyrimeve afatgjata  (II)</t>
  </si>
  <si>
    <t xml:space="preserve">                                                    Pasqyra e Performancës</t>
  </si>
  <si>
    <t xml:space="preserve">Të ardhura nga aktiviteti i shfrytëzimit </t>
  </si>
  <si>
    <t>Ndryshimi në inventarin e produkteve të gattshme dhe prodhimit në proces</t>
  </si>
  <si>
    <t xml:space="preserve">Puna e kryer nga njësia ekonomike dhe e kapitalizuar </t>
  </si>
  <si>
    <t>Të ardhura të tjera të shfrytëzimit</t>
  </si>
  <si>
    <t>Lënda e parë dhe materiale të konsumueshme</t>
  </si>
  <si>
    <t>Shpenzime të personelit</t>
  </si>
  <si>
    <t>shpenzimet pr pensione</t>
  </si>
  <si>
    <t>Zhvlerësimi i aktiveve afatgjata materiale</t>
  </si>
  <si>
    <t>Shpenzime konsumi dhe amortizimi</t>
  </si>
  <si>
    <t>Shpenzime të tjera shfrytëzimi</t>
  </si>
  <si>
    <t>Shpenzime financiare</t>
  </si>
  <si>
    <t>Pjesa e fitimit/humbjes nga pjesëmarrjet</t>
  </si>
  <si>
    <t>Fitimi /Humbja para tatimit</t>
  </si>
  <si>
    <t>Shpenzimi i tatimit mbi fitimin</t>
  </si>
  <si>
    <t xml:space="preserve">11.1. Të ardhura nga njësitë ekonomike ku ka interesa pjesëmarrëse (paraqitur veçmas të ardhurat nga njësitë ekonomike brenda grupit) </t>
  </si>
  <si>
    <t>11.2. Të ardhura nga investimet dhe huatë e tjera pjesë e aktiveve afatgjata (paraqitur veçmas nga të ardhurat nga njësitë ekonomike brenda grupit)</t>
  </si>
  <si>
    <t>11.3. Interesa të arkëtueshëm dhe të ardhura të tjera të ngjashme (paraqitur veçmas  të ardhurat nga njësitë e tjera brenda grupit)</t>
  </si>
  <si>
    <t>5.1.Lënda e parë dhe materiale të konsumueshme</t>
  </si>
  <si>
    <t>5.2.Të tjera shpenzime</t>
  </si>
  <si>
    <t>13.1. Shpenzime interesi dhe shpenzime  të ngjashme (paraqitur veçmas shpenzimet për t'u paguar tek njësitë ekonomike brenda grupit)</t>
  </si>
  <si>
    <t>13.2. Shpenzime të tjera financiare</t>
  </si>
  <si>
    <t>15.1. Shpenzimi aktual i tatimit mbi fitimin</t>
  </si>
  <si>
    <t>15.2. Shpenzimi i tatim fitimit të shtyrë</t>
  </si>
  <si>
    <t>15.3. Pjesa e tatim fitimit të  pjesëmarrjeve</t>
  </si>
  <si>
    <t xml:space="preserve">Fitimi /Humbja e vitit </t>
  </si>
  <si>
    <t>Fitimi/Humbja për</t>
  </si>
  <si>
    <t>Pronarët e njësisë ekonomike</t>
  </si>
  <si>
    <t>Interesat jo kontrolluese</t>
  </si>
  <si>
    <t>Përshkrimi i elementëve</t>
  </si>
  <si>
    <t>Fitimi (humbja) nga veprimtarite e shfrytezimit</t>
  </si>
  <si>
    <t xml:space="preserve"> (Formati 1 - Shpenzimet e shfrytezimit te klasifikuara sipas natyrës)</t>
  </si>
  <si>
    <t>Pasqyra e të ardhurave Gjithëpërfshirëse</t>
  </si>
  <si>
    <t>Pershkrimi i elementëve</t>
  </si>
  <si>
    <t>Fitimi/Humbja e vitit</t>
  </si>
  <si>
    <t>Nr</t>
  </si>
  <si>
    <t>Të ardhura të tjera gjithëpërfshirëse për vitin:</t>
  </si>
  <si>
    <t>Totali i të ardhurave të tjera gjithëpërfshirëse për vitin</t>
  </si>
  <si>
    <t>Totali i të ardhurave gjithëpërfshirëse për vitin</t>
  </si>
  <si>
    <t>Totali I të ardhurave gjithëpërfshirëse për:</t>
  </si>
  <si>
    <t xml:space="preserve">     Pronaret e njësiekonomike mëmë</t>
  </si>
  <si>
    <t xml:space="preserve">     Interesa jo-kontrolluese</t>
  </si>
  <si>
    <t>6.1.Paga dhe shpërblime</t>
  </si>
  <si>
    <t>6.2.Shpenzime të sigurimeve shoqërore/shëndetsore (paraqitur vecmas nga s</t>
  </si>
  <si>
    <t>Zhvlerësimi iaktiveve financiare dhe  investimeve financiare të mbajtura si aktive afatshkurtra</t>
  </si>
  <si>
    <t>Te ardhura të tjera</t>
  </si>
  <si>
    <t>2.1. Diferencat (+/-) nga përkthimi i monedhës në veprimtari të huaja</t>
  </si>
  <si>
    <t>2.2. Diferencat (+/-) nga rivlerësimi i aktiveve afatgjata materiale</t>
  </si>
  <si>
    <t>2.3. Diferencat (+/-) nga rivlerësimi i aktivet financiare të mbajtura për shitje</t>
  </si>
  <si>
    <t>2.4. Pjesa e të ardhurave gjithëpërfshirëse nga pjesëmarrjet</t>
  </si>
  <si>
    <t>Totali 5+6</t>
  </si>
  <si>
    <t>Tituj pronësie në njësitë ekonomike brenda grupit</t>
  </si>
  <si>
    <t>-</t>
  </si>
  <si>
    <t xml:space="preserve">(Metoda indirekte) </t>
  </si>
  <si>
    <t>Fitim / Humbja e vitit</t>
  </si>
  <si>
    <t>Rregullimet për shpenzimet jomonetare:</t>
  </si>
  <si>
    <t>Shpenzimet financiare jomonetare</t>
  </si>
  <si>
    <t>Shpenzimet për tatimin mbi fitimin jomonetar</t>
  </si>
  <si>
    <t>Fluksi i mjeteve monetare i përfshirë në aktivitetet investuese:</t>
  </si>
  <si>
    <t>Fitim nga shitja e aktiveve afatgjata materiale</t>
  </si>
  <si>
    <t>Ndryshimet në aktivet dhe detyrimet e shfrytëzimit:</t>
  </si>
  <si>
    <t>Rënie/(rritje) në të drejtat e arkëtueshme dhe të tjera</t>
  </si>
  <si>
    <t>Rënie/(rritje) në inventarë</t>
  </si>
  <si>
    <t>Rritje/(rënie) në detyrimet e pagueshme</t>
  </si>
  <si>
    <t>Rritje/(rënie) në detyrime për punonjësit</t>
  </si>
  <si>
    <t>Mjetet monetare neto nga/(përdorur) aktivitetin e shfrytëzimit</t>
  </si>
  <si>
    <t xml:space="preserve"> II. Fluksi i Mjeteve Monetare nga/(përdorur në) aktivitetin e investimit</t>
  </si>
  <si>
    <t>Para neto të përdorura për blerjen e filialeve</t>
  </si>
  <si>
    <t>Para neto të arkëtuara nga shitja e filialeve</t>
  </si>
  <si>
    <t>Pagesa për blerjen e aktiveve afatgjata materiale</t>
  </si>
  <si>
    <t>Arkëtime nga shitja e aktiveve afatgjata materiale</t>
  </si>
  <si>
    <t>Pagesa për blerjen e investimeve të tjera</t>
  </si>
  <si>
    <t>Arkëtime nga shitja e investimeve të tjera</t>
  </si>
  <si>
    <t>Dividentë të arkëtuar</t>
  </si>
  <si>
    <t>Mjeteve monetare neto nga/(përdorur në) aktivitetin e investimit</t>
  </si>
  <si>
    <t xml:space="preserve"> III. Fluksi i Mjeteve Monetare nga/(përdorur në) aktivitetin e financimit</t>
  </si>
  <si>
    <t>Arkëtime nga emetimi i kapitalit aksionar</t>
  </si>
  <si>
    <t>Arkëtime nga emetimi i aksioneve të përdorura si kolateral</t>
  </si>
  <si>
    <t>Hua të arkëtuara</t>
  </si>
  <si>
    <t>Pagesa e kostove të transaksionit që lidhen me kreditë dhe huatë</t>
  </si>
  <si>
    <t>Riblerje e aksioneve të veta</t>
  </si>
  <si>
    <t>Pagesa e aksioneve të përdorura si kolateral</t>
  </si>
  <si>
    <t>Pagesa e huave</t>
  </si>
  <si>
    <t>Pagesë e detyrimeve të qirasë financiare</t>
  </si>
  <si>
    <t>Interes i paguar</t>
  </si>
  <si>
    <t>Dividendë të paguar</t>
  </si>
  <si>
    <t xml:space="preserve"> Mjete Monetare neto nga/(përdorur në) aktivitetin e financimit</t>
  </si>
  <si>
    <t>Rritje/(rënie) neto në mjete monetare dhe ekuivalentë të mjeteve monetare</t>
  </si>
  <si>
    <t>Mjete monetare dhe ekuivalentë të mjeteve monetare më 1 janar</t>
  </si>
  <si>
    <t>Mjete monetare dhe ekuivalentë të mjeteve monetare më 31 dhjetor</t>
  </si>
  <si>
    <t xml:space="preserve">     Efekti i luhatjeve të kursit të këmbimit të mjeteve monetare</t>
  </si>
  <si>
    <t xml:space="preserve">                   Pasqyra e Fluksit te Mjeteve Monetare </t>
  </si>
  <si>
    <t xml:space="preserve">  I.  Fluksi i Mjeteve Monetare nga/(përdorur në) aktivitetin e shfrytëzimit</t>
  </si>
  <si>
    <t>Pasqyra e Ndryshimeve ne Kapitalin Neto</t>
  </si>
  <si>
    <t>Kapitali i nënshkruar</t>
  </si>
  <si>
    <t>Primi i lidhur me kapitalin</t>
  </si>
  <si>
    <t>Rezerva Rivlerësimi</t>
  </si>
  <si>
    <t>Rezerva Statutore</t>
  </si>
  <si>
    <t>Rezerva Ligjore</t>
  </si>
  <si>
    <t>Fitime të pa shpërndara</t>
  </si>
  <si>
    <t>Fitim/Humbja e vitit</t>
  </si>
  <si>
    <t>Interesa Jo-Kontrolluese</t>
  </si>
  <si>
    <t>Efekti i ndryshimeve ne politikat kontabël</t>
  </si>
  <si>
    <t>Të ardhura të tjera gjithëpërfshirëse:</t>
  </si>
  <si>
    <t>Të ardhura gjithëpërfshirëse per vitin:</t>
  </si>
  <si>
    <t>Totali i të ardhurave gjithëpërfshirëse per vitin:</t>
  </si>
  <si>
    <t>Transaksione me pronarët e njësië ekonomike të njohura direkt në kapital:</t>
  </si>
  <si>
    <t>Emetimi i kapitalit të nënshkruar</t>
  </si>
  <si>
    <t>Dividentë të paguar</t>
  </si>
  <si>
    <t>Totali i transaksioneve me pronarët e njësisë ekonomike</t>
  </si>
  <si>
    <t>I   Detyrimet afatshkurtra :</t>
  </si>
  <si>
    <t>Inventar i imet</t>
  </si>
  <si>
    <t>interesa</t>
  </si>
  <si>
    <t>kursi</t>
  </si>
  <si>
    <t>Technology Laundry SH.P.K</t>
  </si>
  <si>
    <t>L42305502H</t>
  </si>
  <si>
    <t>L. NR. 3, Rruga Egnatia, Pallati 452, Hyrja 3, Apartamenti 4, perballe Tatim Taksave Durres, zona kadastrale 8514, nr. Pasurie 4/158</t>
  </si>
  <si>
    <t>09/102014</t>
  </si>
  <si>
    <t>Aktivitet te lavanderise dhe ngjyrosjes industriale te produkteve tekstile, veshjeve te lekures, dhe megjithate ne sektorin me te gjere te finiturave te produkteve tekstile dhe te aktiviteteve te tjera te lidhura me industrine e veshjeve, kryerjen e sherbimeve te pergjithshme dhe ne vecanti larjen, hekurosjen dhe ngjyrosjen e veshjeve te realizuara nga kompani artizanale ose industriale me perdorim kolektiv.</t>
  </si>
  <si>
    <t>Shoqeria   " TECHNOLOGY LAUNDRY "   sh p k      DURRES</t>
  </si>
  <si>
    <t>Viti   2016</t>
  </si>
  <si>
    <t>01.01.2016</t>
  </si>
  <si>
    <t>31.12.2016</t>
  </si>
  <si>
    <t>20.03.2017</t>
  </si>
  <si>
    <t>Bilanci   Kontabel  me  31 Dhjetor 2016</t>
  </si>
  <si>
    <t>Viti 2016</t>
  </si>
  <si>
    <t>Periudha kontabel     01 Janar-31 Dhjetor 2016</t>
  </si>
  <si>
    <t>VITI 2016</t>
  </si>
  <si>
    <t>Gjendje 01.01.2016</t>
  </si>
  <si>
    <t>Gjendje 31.12.2016</t>
  </si>
  <si>
    <t>Gjendje ne 01.01.2016</t>
  </si>
  <si>
    <t>Gjendje ne 31.12.2016</t>
  </si>
  <si>
    <t>Vlera neto 01.01.2016</t>
  </si>
  <si>
    <t>Vlera neto 31.12.2016</t>
  </si>
  <si>
    <t>Pozicioni financiar më31dhjetor 2014</t>
  </si>
  <si>
    <t>Pozicioni i rishikuar më 1 Janar 2015</t>
  </si>
  <si>
    <t>Pozicioni financiar i rideklaruar më   31 dhjetor 2015</t>
  </si>
  <si>
    <t>Pozicioni financiar i rideklaruar me 1 janar 2016</t>
  </si>
  <si>
    <t>Pozicioni financiar më 31 Dhjetor 2016</t>
  </si>
  <si>
    <t>Pasqyra e të Ardhurave dhe Shpenzime për vitin e mbyllur më 31 Dhjetor 2016</t>
  </si>
  <si>
    <t>me 31 Dhjetor 2015 dhe 2016</t>
  </si>
  <si>
    <t>13.3.Shpenzime nga efekti I kursit te kembimit</t>
  </si>
</sst>
</file>

<file path=xl/styles.xml><?xml version="1.0" encoding="utf-8"?>
<styleSheet xmlns="http://schemas.openxmlformats.org/spreadsheetml/2006/main">
  <numFmts count="2">
    <numFmt numFmtId="164" formatCode="_(* #,##0.00_);_(* \(#,##0.00\);_(* &quot;-&quot;??_);_(@_)"/>
    <numFmt numFmtId="165" formatCode="_(* #,##0_);_(* \(#,##0\);_(* &quot;-&quot;??_);_(@_)"/>
  </numFmts>
  <fonts count="40">
    <font>
      <sz val="10"/>
      <name val="Arial"/>
    </font>
    <font>
      <sz val="10"/>
      <name val="Arial"/>
    </font>
    <font>
      <sz val="10"/>
      <name val="Times New Roman"/>
      <family val="1"/>
    </font>
    <font>
      <sz val="8"/>
      <name val="Arial"/>
      <family val="2"/>
    </font>
    <font>
      <b/>
      <sz val="10"/>
      <name val="Times New Roman"/>
      <family val="1"/>
    </font>
    <font>
      <i/>
      <sz val="13"/>
      <name val="Garamond"/>
      <family val="1"/>
    </font>
    <font>
      <sz val="12"/>
      <name val="Times New Roman"/>
      <family val="1"/>
    </font>
    <font>
      <sz val="9"/>
      <name val="Arial"/>
      <family val="2"/>
    </font>
    <font>
      <b/>
      <sz val="12"/>
      <name val="Times New Roman"/>
      <family val="1"/>
    </font>
    <font>
      <b/>
      <u/>
      <sz val="12"/>
      <name val="Times New Roman"/>
      <family val="1"/>
    </font>
    <font>
      <i/>
      <sz val="12"/>
      <name val="Times New Roman"/>
      <family val="1"/>
    </font>
    <font>
      <b/>
      <sz val="14"/>
      <name val="CG Times"/>
      <family val="1"/>
    </font>
    <font>
      <sz val="14"/>
      <name val="Times New Roman"/>
      <family val="1"/>
    </font>
    <font>
      <sz val="13"/>
      <name val="Times New Roman"/>
      <family val="1"/>
    </font>
    <font>
      <b/>
      <sz val="26"/>
      <name val="Arial Narrow"/>
      <family val="2"/>
    </font>
    <font>
      <b/>
      <sz val="26"/>
      <name val="Arial"/>
      <family val="2"/>
    </font>
    <font>
      <sz val="12"/>
      <name val="Arial"/>
      <family val="2"/>
    </font>
    <font>
      <sz val="10"/>
      <name val="Arial"/>
      <family val="2"/>
    </font>
    <font>
      <sz val="11"/>
      <name val="Times New Roman"/>
      <family val="1"/>
    </font>
    <font>
      <i/>
      <sz val="11"/>
      <name val="Times New Roman"/>
      <family val="1"/>
    </font>
    <font>
      <b/>
      <sz val="11"/>
      <name val="Times New Roman"/>
      <family val="1"/>
    </font>
    <font>
      <sz val="14"/>
      <name val="CG Times"/>
      <family val="1"/>
    </font>
    <font>
      <b/>
      <i/>
      <sz val="10"/>
      <name val="Times New Roman"/>
      <family val="1"/>
    </font>
    <font>
      <i/>
      <sz val="10"/>
      <name val="Times New Roman"/>
      <family val="1"/>
    </font>
    <font>
      <b/>
      <sz val="13"/>
      <name val="Times New Roman"/>
      <family val="1"/>
    </font>
    <font>
      <b/>
      <i/>
      <sz val="12"/>
      <name val="Times New Roman"/>
      <family val="1"/>
    </font>
    <font>
      <b/>
      <sz val="11"/>
      <name val="CG Times"/>
      <family val="1"/>
    </font>
    <font>
      <b/>
      <i/>
      <sz val="11"/>
      <name val="Times New Roman"/>
      <family val="1"/>
    </font>
    <font>
      <i/>
      <sz val="11"/>
      <name val="Garamond"/>
      <family val="1"/>
    </font>
    <font>
      <i/>
      <sz val="11"/>
      <name val="Arial"/>
      <family val="2"/>
    </font>
    <font>
      <sz val="11"/>
      <name val="Arial"/>
      <family val="2"/>
    </font>
    <font>
      <b/>
      <sz val="10"/>
      <name val="Arial"/>
      <family val="2"/>
    </font>
    <font>
      <b/>
      <sz val="9"/>
      <name val="Arial"/>
      <family val="2"/>
    </font>
    <font>
      <b/>
      <i/>
      <sz val="10"/>
      <name val="Arial"/>
      <family val="2"/>
    </font>
    <font>
      <b/>
      <sz val="12"/>
      <name val="CG Times"/>
      <family val="1"/>
    </font>
    <font>
      <sz val="10"/>
      <color rgb="FFFF0000"/>
      <name val="Times New Roman"/>
      <family val="1"/>
    </font>
    <font>
      <i/>
      <sz val="10"/>
      <color rgb="FFFF0000"/>
      <name val="Times New Roman"/>
      <family val="1"/>
    </font>
    <font>
      <sz val="12"/>
      <color rgb="FFFF0000"/>
      <name val="Times New Roman"/>
      <family val="1"/>
    </font>
    <font>
      <sz val="13"/>
      <name val="Garamond"/>
      <family val="1"/>
    </font>
    <font>
      <b/>
      <sz val="12"/>
      <name val="Arial"/>
      <family val="2"/>
    </font>
  </fonts>
  <fills count="2">
    <fill>
      <patternFill patternType="none"/>
    </fill>
    <fill>
      <patternFill patternType="gray125"/>
    </fill>
  </fills>
  <borders count="19">
    <border>
      <left/>
      <right/>
      <top/>
      <bottom/>
      <diagonal/>
    </border>
    <border>
      <left/>
      <right/>
      <top/>
      <bottom style="double">
        <color indexed="64"/>
      </bottom>
      <diagonal/>
    </border>
    <border>
      <left/>
      <right/>
      <top style="double">
        <color indexed="64"/>
      </top>
      <bottom style="double">
        <color indexed="64"/>
      </bottom>
      <diagonal/>
    </border>
    <border>
      <left/>
      <right/>
      <top/>
      <bottom style="dashed">
        <color indexed="64"/>
      </bottom>
      <diagonal/>
    </border>
    <border>
      <left/>
      <right/>
      <top/>
      <bottom style="thin">
        <color indexed="64"/>
      </bottom>
      <diagonal/>
    </border>
    <border>
      <left/>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17" fillId="0" borderId="0"/>
  </cellStyleXfs>
  <cellXfs count="218">
    <xf numFmtId="0" fontId="0" fillId="0" borderId="0" xfId="0"/>
    <xf numFmtId="0" fontId="2" fillId="0" borderId="0" xfId="0" applyFont="1"/>
    <xf numFmtId="0" fontId="2" fillId="0" borderId="0" xfId="0" applyFont="1" applyBorder="1"/>
    <xf numFmtId="0" fontId="4" fillId="0" borderId="0" xfId="0" applyFont="1" applyBorder="1" applyAlignment="1">
      <alignment horizontal="left" wrapText="1"/>
    </xf>
    <xf numFmtId="0" fontId="2" fillId="0" borderId="0" xfId="0" applyFont="1" applyBorder="1" applyAlignment="1">
      <alignment horizontal="left" wrapText="1"/>
    </xf>
    <xf numFmtId="0" fontId="5" fillId="0" borderId="0" xfId="0" applyFont="1"/>
    <xf numFmtId="0" fontId="6" fillId="0" borderId="0" xfId="0" applyFont="1"/>
    <xf numFmtId="0" fontId="2" fillId="0" borderId="0" xfId="0" applyFont="1" applyAlignment="1">
      <alignment horizontal="center"/>
    </xf>
    <xf numFmtId="0" fontId="6" fillId="0" borderId="0" xfId="0" applyFont="1" applyBorder="1"/>
    <xf numFmtId="0" fontId="6" fillId="0" borderId="0" xfId="0" applyFont="1" applyBorder="1" applyAlignment="1">
      <alignment horizontal="center"/>
    </xf>
    <xf numFmtId="0" fontId="7" fillId="0" borderId="0" xfId="0" applyFont="1"/>
    <xf numFmtId="165" fontId="2" fillId="0" borderId="0" xfId="0" applyNumberFormat="1" applyFont="1" applyBorder="1"/>
    <xf numFmtId="0" fontId="6" fillId="0" borderId="1" xfId="0" applyFont="1" applyBorder="1"/>
    <xf numFmtId="0" fontId="6" fillId="0" borderId="1" xfId="0" applyFont="1" applyBorder="1" applyAlignment="1">
      <alignment horizontal="center"/>
    </xf>
    <xf numFmtId="0" fontId="8" fillId="0" borderId="2" xfId="0" applyFont="1" applyBorder="1"/>
    <xf numFmtId="0" fontId="6" fillId="0" borderId="2" xfId="0" applyFont="1" applyBorder="1" applyAlignment="1">
      <alignment horizontal="center"/>
    </xf>
    <xf numFmtId="0" fontId="9" fillId="0" borderId="0" xfId="0" applyFont="1" applyBorder="1"/>
    <xf numFmtId="0" fontId="8" fillId="0" borderId="0" xfId="0" applyFont="1" applyBorder="1"/>
    <xf numFmtId="165" fontId="6" fillId="0" borderId="0" xfId="1" applyNumberFormat="1" applyFont="1" applyFill="1"/>
    <xf numFmtId="0" fontId="10" fillId="0" borderId="0" xfId="0" applyFont="1" applyBorder="1" applyAlignment="1">
      <alignment horizontal="left"/>
    </xf>
    <xf numFmtId="165" fontId="6" fillId="0" borderId="3" xfId="1" applyNumberFormat="1" applyFont="1" applyFill="1" applyBorder="1"/>
    <xf numFmtId="165" fontId="8" fillId="0" borderId="0" xfId="1" applyNumberFormat="1" applyFont="1" applyFill="1" applyBorder="1"/>
    <xf numFmtId="165" fontId="6" fillId="0" borderId="0" xfId="1" applyNumberFormat="1" applyFont="1" applyFill="1" applyBorder="1"/>
    <xf numFmtId="0" fontId="10" fillId="0" borderId="0" xfId="0" applyFont="1" applyBorder="1"/>
    <xf numFmtId="165" fontId="6" fillId="0" borderId="4" xfId="1" applyNumberFormat="1" applyFont="1" applyFill="1" applyBorder="1"/>
    <xf numFmtId="0" fontId="8" fillId="0" borderId="0" xfId="0" applyFont="1" applyBorder="1" applyAlignment="1">
      <alignment horizontal="center"/>
    </xf>
    <xf numFmtId="165" fontId="6" fillId="0" borderId="5" xfId="1" applyNumberFormat="1" applyFont="1" applyFill="1" applyBorder="1"/>
    <xf numFmtId="0" fontId="8" fillId="0" borderId="0" xfId="0" applyFont="1"/>
    <xf numFmtId="0" fontId="10" fillId="0" borderId="0" xfId="0" applyFont="1"/>
    <xf numFmtId="0" fontId="8" fillId="0" borderId="0" xfId="0" applyFont="1" applyBorder="1" applyAlignment="1">
      <alignment horizontal="left"/>
    </xf>
    <xf numFmtId="0" fontId="11" fillId="0" borderId="0" xfId="0" applyFont="1"/>
    <xf numFmtId="0" fontId="12" fillId="0" borderId="0" xfId="0" applyFont="1"/>
    <xf numFmtId="0" fontId="12" fillId="0" borderId="0" xfId="0" applyFont="1" applyBorder="1"/>
    <xf numFmtId="0" fontId="13" fillId="0" borderId="0" xfId="0" applyFont="1" applyBorder="1"/>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7" fillId="0" borderId="9" xfId="0" applyFont="1" applyBorder="1"/>
    <xf numFmtId="0" fontId="7" fillId="0" borderId="0" xfId="0" applyFont="1" applyBorder="1"/>
    <xf numFmtId="0" fontId="7" fillId="0" borderId="4" xfId="0" applyFont="1" applyBorder="1"/>
    <xf numFmtId="0" fontId="7" fillId="0" borderId="10" xfId="0" applyFont="1" applyBorder="1"/>
    <xf numFmtId="0" fontId="7" fillId="0" borderId="7" xfId="0" applyFont="1" applyBorder="1" applyAlignment="1">
      <alignment horizontal="right"/>
    </xf>
    <xf numFmtId="0" fontId="7" fillId="0" borderId="7" xfId="0" applyFont="1" applyBorder="1" applyAlignment="1">
      <alignment horizontal="center"/>
    </xf>
    <xf numFmtId="0" fontId="7" fillId="0" borderId="7" xfId="0" applyFont="1" applyBorder="1"/>
    <xf numFmtId="0" fontId="7" fillId="0" borderId="0" xfId="0" applyNumberFormat="1" applyFont="1" applyBorder="1" applyAlignment="1">
      <alignment horizontal="center"/>
    </xf>
    <xf numFmtId="0" fontId="7" fillId="0" borderId="0" xfId="0" applyFont="1" applyBorder="1" applyAlignment="1">
      <alignment horizontal="center"/>
    </xf>
    <xf numFmtId="0" fontId="1" fillId="0" borderId="9" xfId="0" applyFont="1" applyBorder="1"/>
    <xf numFmtId="0" fontId="1" fillId="0" borderId="0" xfId="0" applyFont="1" applyBorder="1"/>
    <xf numFmtId="0" fontId="1" fillId="0" borderId="10" xfId="0" applyFont="1" applyBorder="1"/>
    <xf numFmtId="0" fontId="15" fillId="0" borderId="0" xfId="0" applyFont="1" applyBorder="1" applyAlignment="1">
      <alignment horizontal="center"/>
    </xf>
    <xf numFmtId="0" fontId="16" fillId="0" borderId="0" xfId="0" applyFont="1"/>
    <xf numFmtId="0" fontId="16" fillId="0" borderId="9" xfId="0" applyFont="1" applyBorder="1"/>
    <xf numFmtId="0" fontId="16" fillId="0" borderId="0" xfId="0" applyFont="1" applyBorder="1"/>
    <xf numFmtId="0" fontId="16" fillId="0" borderId="10" xfId="0" applyFont="1" applyBorder="1"/>
    <xf numFmtId="0" fontId="1" fillId="0" borderId="11" xfId="0" applyFont="1" applyBorder="1"/>
    <xf numFmtId="0" fontId="1" fillId="0" borderId="4" xfId="0" applyFont="1" applyBorder="1"/>
    <xf numFmtId="0" fontId="1" fillId="0" borderId="12" xfId="0" applyFont="1" applyBorder="1"/>
    <xf numFmtId="0" fontId="7" fillId="0" borderId="0" xfId="0" applyFont="1" applyFill="1" applyBorder="1"/>
    <xf numFmtId="0" fontId="0" fillId="0" borderId="0" xfId="0" applyAlignment="1">
      <alignment horizontal="right"/>
    </xf>
    <xf numFmtId="0" fontId="21" fillId="0" borderId="0" xfId="0" applyFont="1"/>
    <xf numFmtId="0" fontId="22" fillId="0" borderId="0" xfId="0" applyFont="1" applyBorder="1"/>
    <xf numFmtId="0" fontId="23" fillId="0" borderId="0" xfId="0" applyFont="1" applyBorder="1"/>
    <xf numFmtId="0" fontId="4" fillId="0" borderId="0" xfId="0" applyFont="1" applyBorder="1"/>
    <xf numFmtId="0" fontId="4" fillId="0" borderId="0" xfId="0" applyFont="1" applyBorder="1" applyAlignment="1">
      <alignment horizontal="left"/>
    </xf>
    <xf numFmtId="0" fontId="24" fillId="0" borderId="0" xfId="0" applyFont="1" applyBorder="1"/>
    <xf numFmtId="0" fontId="8" fillId="0" borderId="0" xfId="0" applyFont="1" applyAlignment="1">
      <alignment horizontal="left"/>
    </xf>
    <xf numFmtId="0" fontId="25" fillId="0" borderId="0" xfId="0" applyFont="1"/>
    <xf numFmtId="0" fontId="25" fillId="0" borderId="0" xfId="0" applyFont="1" applyBorder="1"/>
    <xf numFmtId="0" fontId="26" fillId="0" borderId="0" xfId="0" applyFont="1"/>
    <xf numFmtId="0" fontId="18" fillId="0" borderId="0" xfId="0" applyFont="1"/>
    <xf numFmtId="0" fontId="6" fillId="0" borderId="0" xfId="0" applyFont="1" applyAlignment="1">
      <alignment horizontal="right"/>
    </xf>
    <xf numFmtId="0" fontId="2" fillId="0" borderId="15" xfId="0" applyFont="1" applyBorder="1"/>
    <xf numFmtId="0" fontId="20" fillId="0" borderId="0" xfId="0" applyFont="1"/>
    <xf numFmtId="0" fontId="6" fillId="0" borderId="0" xfId="0" applyFont="1" applyBorder="1" applyAlignment="1">
      <alignment horizontal="right"/>
    </xf>
    <xf numFmtId="0" fontId="8" fillId="0" borderId="0" xfId="0" applyFont="1" applyAlignment="1">
      <alignment horizontal="right"/>
    </xf>
    <xf numFmtId="0" fontId="2" fillId="0" borderId="0" xfId="0" applyFont="1" applyBorder="1" applyAlignment="1">
      <alignment wrapText="1"/>
    </xf>
    <xf numFmtId="0" fontId="4" fillId="0" borderId="0" xfId="0" applyFont="1" applyAlignment="1">
      <alignment horizontal="center"/>
    </xf>
    <xf numFmtId="0" fontId="22" fillId="0" borderId="0" xfId="0" applyFont="1" applyBorder="1" applyAlignment="1">
      <alignment horizontal="center"/>
    </xf>
    <xf numFmtId="0" fontId="23" fillId="0" borderId="0" xfId="0" applyFont="1" applyBorder="1" applyAlignment="1">
      <alignment vertical="center"/>
    </xf>
    <xf numFmtId="0" fontId="4" fillId="0" borderId="0" xfId="0" applyFont="1" applyBorder="1" applyAlignment="1">
      <alignment vertical="center"/>
    </xf>
    <xf numFmtId="0" fontId="27" fillId="0" borderId="0" xfId="0" applyFont="1"/>
    <xf numFmtId="0" fontId="23" fillId="0" borderId="0" xfId="0" applyFont="1"/>
    <xf numFmtId="38" fontId="18" fillId="0" borderId="0" xfId="0" applyNumberFormat="1" applyFont="1" applyBorder="1" applyAlignment="1">
      <alignment horizontal="center" vertical="center"/>
    </xf>
    <xf numFmtId="38" fontId="19" fillId="0" borderId="0" xfId="0" applyNumberFormat="1" applyFont="1" applyBorder="1"/>
    <xf numFmtId="38" fontId="18" fillId="0" borderId="0" xfId="0" applyNumberFormat="1" applyFont="1" applyBorder="1"/>
    <xf numFmtId="0" fontId="20" fillId="0" borderId="0" xfId="0" applyFont="1" applyBorder="1" applyAlignment="1">
      <alignment horizontal="center"/>
    </xf>
    <xf numFmtId="165" fontId="6" fillId="0" borderId="1" xfId="1" applyNumberFormat="1" applyFont="1" applyFill="1" applyBorder="1"/>
    <xf numFmtId="0" fontId="18" fillId="0" borderId="0" xfId="0" applyFont="1" applyAlignment="1">
      <alignment horizontal="center"/>
    </xf>
    <xf numFmtId="0" fontId="28" fillId="0" borderId="0" xfId="0" applyFont="1"/>
    <xf numFmtId="0" fontId="18" fillId="0" borderId="0" xfId="0" applyFont="1" applyAlignment="1">
      <alignment horizontal="left"/>
    </xf>
    <xf numFmtId="0" fontId="20" fillId="0" borderId="0" xfId="0" applyFont="1" applyBorder="1" applyAlignment="1">
      <alignment horizontal="right"/>
    </xf>
    <xf numFmtId="0" fontId="18" fillId="0" borderId="0" xfId="0" applyFont="1" applyBorder="1" applyAlignment="1">
      <alignment horizontal="center"/>
    </xf>
    <xf numFmtId="0" fontId="18" fillId="0" borderId="0" xfId="0" applyFont="1" applyBorder="1" applyAlignment="1">
      <alignment horizontal="left"/>
    </xf>
    <xf numFmtId="0" fontId="18" fillId="0" borderId="0" xfId="0" applyFont="1" applyBorder="1"/>
    <xf numFmtId="0" fontId="20" fillId="0" borderId="0" xfId="0" applyFont="1" applyBorder="1"/>
    <xf numFmtId="0" fontId="20" fillId="0" borderId="0" xfId="0" applyFont="1" applyBorder="1" applyAlignment="1">
      <alignment horizontal="left" vertical="justify"/>
    </xf>
    <xf numFmtId="0" fontId="18" fillId="0" borderId="0" xfId="0" applyFont="1" applyBorder="1" applyAlignment="1">
      <alignment horizontal="right"/>
    </xf>
    <xf numFmtId="0" fontId="19" fillId="0" borderId="0" xfId="0" applyFont="1" applyBorder="1"/>
    <xf numFmtId="0" fontId="20" fillId="0" borderId="0" xfId="0" applyFont="1" applyBorder="1" applyAlignment="1">
      <alignment horizontal="left"/>
    </xf>
    <xf numFmtId="0" fontId="19" fillId="0" borderId="0" xfId="0" applyFont="1" applyBorder="1" applyAlignment="1">
      <alignment horizontal="left" vertical="center" wrapText="1"/>
    </xf>
    <xf numFmtId="0" fontId="29" fillId="0" borderId="0" xfId="0" applyFont="1" applyBorder="1" applyAlignment="1">
      <alignment horizontal="left" vertical="center"/>
    </xf>
    <xf numFmtId="0" fontId="20" fillId="0" borderId="0" xfId="0" applyFont="1" applyBorder="1" applyAlignment="1">
      <alignment horizontal="right" vertical="top"/>
    </xf>
    <xf numFmtId="0" fontId="20" fillId="0" borderId="0" xfId="0" applyFont="1" applyBorder="1" applyAlignment="1">
      <alignment horizontal="left" vertical="center" wrapText="1"/>
    </xf>
    <xf numFmtId="0" fontId="20" fillId="0" borderId="0" xfId="0" applyFont="1" applyBorder="1" applyAlignment="1">
      <alignment horizontal="left" vertical="center"/>
    </xf>
    <xf numFmtId="0" fontId="19" fillId="0" borderId="0" xfId="0" applyFont="1" applyBorder="1" applyAlignment="1">
      <alignment horizontal="left" vertical="center"/>
    </xf>
    <xf numFmtId="0" fontId="20" fillId="0" borderId="0" xfId="0" applyFont="1" applyBorder="1" applyAlignment="1">
      <alignment horizontal="left" vertical="top" wrapText="1"/>
    </xf>
    <xf numFmtId="0" fontId="18" fillId="0" borderId="0" xfId="0" applyFont="1" applyBorder="1" applyAlignment="1">
      <alignment horizontal="center" wrapText="1"/>
    </xf>
    <xf numFmtId="0" fontId="20" fillId="0" borderId="0" xfId="0" applyFont="1" applyBorder="1" applyAlignment="1">
      <alignment horizontal="left" wrapText="1"/>
    </xf>
    <xf numFmtId="0" fontId="19" fillId="0" borderId="0" xfId="0" applyFont="1" applyBorder="1" applyAlignment="1">
      <alignment horizontal="left"/>
    </xf>
    <xf numFmtId="0" fontId="30" fillId="0" borderId="0" xfId="0" applyFont="1" applyBorder="1" applyAlignment="1">
      <alignment horizontal="center"/>
    </xf>
    <xf numFmtId="0" fontId="31" fillId="0" borderId="4" xfId="0" applyFont="1" applyBorder="1"/>
    <xf numFmtId="165" fontId="8" fillId="0" borderId="0" xfId="1" applyNumberFormat="1" applyFont="1" applyFill="1" applyAlignment="1">
      <alignment horizontal="right" vertical="center"/>
    </xf>
    <xf numFmtId="0" fontId="7" fillId="0" borderId="4" xfId="0" applyFont="1" applyBorder="1" applyAlignment="1">
      <alignment horizontal="center"/>
    </xf>
    <xf numFmtId="0" fontId="7" fillId="0" borderId="4" xfId="0" applyFont="1" applyBorder="1" applyAlignment="1">
      <alignment horizontal="right"/>
    </xf>
    <xf numFmtId="14" fontId="31" fillId="0" borderId="4" xfId="0" applyNumberFormat="1" applyFont="1" applyBorder="1" applyAlignment="1">
      <alignment horizontal="center"/>
    </xf>
    <xf numFmtId="14" fontId="31" fillId="0" borderId="14" xfId="0" applyNumberFormat="1" applyFont="1" applyBorder="1" applyAlignment="1">
      <alignment horizontal="center"/>
    </xf>
    <xf numFmtId="0" fontId="35" fillId="0" borderId="0" xfId="0" applyFont="1"/>
    <xf numFmtId="0" fontId="35" fillId="0" borderId="0" xfId="0" applyFont="1" applyBorder="1"/>
    <xf numFmtId="0" fontId="35" fillId="0" borderId="0" xfId="0" applyFont="1" applyBorder="1" applyAlignment="1">
      <alignment horizontal="left" wrapText="1"/>
    </xf>
    <xf numFmtId="0" fontId="36" fillId="0" borderId="0" xfId="0" applyFont="1" applyBorder="1" applyAlignment="1">
      <alignment vertical="center"/>
    </xf>
    <xf numFmtId="0" fontId="37" fillId="0" borderId="0" xfId="0" applyFont="1" applyBorder="1"/>
    <xf numFmtId="0" fontId="37" fillId="0" borderId="0" xfId="0" applyFont="1"/>
    <xf numFmtId="165" fontId="6" fillId="0" borderId="0" xfId="1" applyNumberFormat="1" applyFont="1" applyFill="1" applyAlignment="1">
      <alignment horizontal="right" vertical="center"/>
    </xf>
    <xf numFmtId="165" fontId="6" fillId="0" borderId="5" xfId="1" applyNumberFormat="1" applyFont="1" applyFill="1" applyBorder="1" applyAlignment="1">
      <alignment horizontal="right" vertical="center"/>
    </xf>
    <xf numFmtId="3" fontId="4" fillId="0" borderId="1" xfId="0" applyNumberFormat="1" applyFont="1" applyFill="1" applyBorder="1" applyAlignment="1">
      <alignment horizontal="right" wrapText="1"/>
    </xf>
    <xf numFmtId="0" fontId="4" fillId="0" borderId="15" xfId="0" applyFont="1" applyBorder="1" applyAlignment="1">
      <alignment horizontal="center" textRotation="90" wrapText="1"/>
    </xf>
    <xf numFmtId="0" fontId="4" fillId="0" borderId="15" xfId="0" applyFont="1" applyBorder="1" applyAlignment="1">
      <alignment textRotation="90"/>
    </xf>
    <xf numFmtId="0" fontId="4" fillId="0" borderId="16" xfId="0" applyFont="1" applyBorder="1" applyAlignment="1">
      <alignment textRotation="90"/>
    </xf>
    <xf numFmtId="0" fontId="2" fillId="0" borderId="4" xfId="0" applyFont="1" applyBorder="1" applyAlignment="1">
      <alignment horizontal="left" wrapText="1"/>
    </xf>
    <xf numFmtId="0" fontId="2" fillId="0" borderId="4" xfId="0" applyFont="1" applyBorder="1"/>
    <xf numFmtId="0" fontId="2" fillId="0" borderId="12" xfId="0" applyFont="1" applyBorder="1"/>
    <xf numFmtId="165" fontId="4" fillId="0" borderId="1" xfId="1" applyNumberFormat="1" applyFont="1" applyBorder="1" applyAlignment="1">
      <alignment horizontal="center" wrapText="1"/>
    </xf>
    <xf numFmtId="165" fontId="4" fillId="0" borderId="1" xfId="0" applyNumberFormat="1" applyFont="1" applyBorder="1"/>
    <xf numFmtId="0" fontId="4" fillId="0" borderId="1" xfId="0" applyFont="1" applyBorder="1" applyAlignment="1">
      <alignment horizontal="right"/>
    </xf>
    <xf numFmtId="165" fontId="4" fillId="0" borderId="17" xfId="0" applyNumberFormat="1" applyFont="1" applyBorder="1"/>
    <xf numFmtId="165" fontId="2" fillId="0" borderId="0" xfId="1" applyNumberFormat="1" applyFont="1" applyBorder="1" applyAlignment="1">
      <alignment horizontal="center" wrapText="1"/>
    </xf>
    <xf numFmtId="165" fontId="4" fillId="0" borderId="10" xfId="0" applyNumberFormat="1" applyFont="1" applyBorder="1"/>
    <xf numFmtId="165" fontId="2" fillId="0" borderId="0" xfId="1" applyNumberFormat="1" applyFont="1" applyBorder="1" applyAlignment="1">
      <alignment horizontal="left" wrapText="1"/>
    </xf>
    <xf numFmtId="164" fontId="2" fillId="0" borderId="0" xfId="1" applyFont="1" applyBorder="1" applyAlignment="1">
      <alignment horizontal="left" wrapText="1"/>
    </xf>
    <xf numFmtId="164" fontId="2" fillId="0" borderId="0" xfId="1" applyFont="1" applyBorder="1" applyAlignment="1">
      <alignment horizontal="center" wrapText="1"/>
    </xf>
    <xf numFmtId="165" fontId="2" fillId="0" borderId="10" xfId="1" applyNumberFormat="1" applyFont="1" applyBorder="1" applyAlignment="1">
      <alignment horizontal="center" wrapText="1"/>
    </xf>
    <xf numFmtId="165" fontId="2" fillId="0" borderId="10" xfId="1" applyNumberFormat="1" applyFont="1" applyBorder="1" applyAlignment="1">
      <alignment horizontal="left" wrapText="1"/>
    </xf>
    <xf numFmtId="0" fontId="2" fillId="0" borderId="10" xfId="0" applyFont="1" applyBorder="1"/>
    <xf numFmtId="165" fontId="2" fillId="0" borderId="10" xfId="0" applyNumberFormat="1" applyFont="1" applyBorder="1"/>
    <xf numFmtId="0" fontId="2" fillId="0" borderId="0" xfId="0" applyFont="1" applyBorder="1" applyAlignment="1">
      <alignment horizontal="right"/>
    </xf>
    <xf numFmtId="0" fontId="2" fillId="0" borderId="10" xfId="0" applyFont="1" applyBorder="1" applyAlignment="1">
      <alignment horizontal="right"/>
    </xf>
    <xf numFmtId="165" fontId="4" fillId="0" borderId="13" xfId="1" applyNumberFormat="1" applyFont="1" applyBorder="1" applyAlignment="1">
      <alignment horizontal="center" wrapText="1"/>
    </xf>
    <xf numFmtId="165" fontId="4" fillId="0" borderId="13" xfId="0" applyNumberFormat="1" applyFont="1" applyBorder="1"/>
    <xf numFmtId="164" fontId="4" fillId="0" borderId="13" xfId="0" applyNumberFormat="1" applyFont="1" applyBorder="1"/>
    <xf numFmtId="165" fontId="4" fillId="0" borderId="18" xfId="0" applyNumberFormat="1" applyFont="1" applyBorder="1"/>
    <xf numFmtId="164" fontId="2" fillId="0" borderId="0" xfId="0" applyNumberFormat="1" applyFont="1" applyBorder="1"/>
    <xf numFmtId="165" fontId="2" fillId="0" borderId="0" xfId="1" applyNumberFormat="1" applyFont="1" applyBorder="1"/>
    <xf numFmtId="37" fontId="2" fillId="0" borderId="0" xfId="1" applyNumberFormat="1" applyFont="1" applyBorder="1" applyAlignment="1">
      <alignment horizontal="right" wrapText="1"/>
    </xf>
    <xf numFmtId="165" fontId="2" fillId="0" borderId="0" xfId="1" applyNumberFormat="1" applyFont="1" applyFill="1" applyBorder="1" applyAlignment="1">
      <alignment horizontal="left" wrapText="1"/>
    </xf>
    <xf numFmtId="165" fontId="2" fillId="0" borderId="4" xfId="1" applyNumberFormat="1" applyFont="1" applyBorder="1" applyAlignment="1">
      <alignment horizontal="left" wrapText="1"/>
    </xf>
    <xf numFmtId="165" fontId="2" fillId="0" borderId="4" xfId="1" applyNumberFormat="1" applyFont="1" applyFill="1" applyBorder="1" applyAlignment="1">
      <alignment horizontal="left" wrapText="1"/>
    </xf>
    <xf numFmtId="165" fontId="2" fillId="0" borderId="4" xfId="0" applyNumberFormat="1" applyFont="1" applyBorder="1"/>
    <xf numFmtId="165" fontId="2" fillId="0" borderId="12" xfId="0" applyNumberFormat="1" applyFont="1" applyBorder="1"/>
    <xf numFmtId="165" fontId="4" fillId="0" borderId="13" xfId="1" applyNumberFormat="1" applyFont="1" applyBorder="1" applyAlignment="1">
      <alignment wrapText="1"/>
    </xf>
    <xf numFmtId="164" fontId="2" fillId="0" borderId="0" xfId="0" applyNumberFormat="1" applyFont="1"/>
    <xf numFmtId="165" fontId="38" fillId="0" borderId="0" xfId="1" applyNumberFormat="1" applyFont="1"/>
    <xf numFmtId="0" fontId="17" fillId="0" borderId="0" xfId="0" applyFont="1"/>
    <xf numFmtId="0" fontId="17" fillId="0" borderId="0" xfId="0" applyFont="1" applyBorder="1"/>
    <xf numFmtId="40" fontId="20" fillId="0" borderId="14" xfId="0" applyNumberFormat="1" applyFont="1" applyBorder="1" applyAlignment="1">
      <alignment horizontal="center" vertical="center"/>
    </xf>
    <xf numFmtId="3" fontId="17" fillId="0" borderId="0" xfId="0" applyNumberFormat="1" applyFont="1" applyBorder="1"/>
    <xf numFmtId="3" fontId="17" fillId="0" borderId="0" xfId="0" applyNumberFormat="1" applyFont="1"/>
    <xf numFmtId="3" fontId="31" fillId="0" borderId="0" xfId="0" applyNumberFormat="1" applyFont="1" applyBorder="1"/>
    <xf numFmtId="3" fontId="17" fillId="0" borderId="0" xfId="0" applyNumberFormat="1" applyFont="1" applyFill="1" applyBorder="1"/>
    <xf numFmtId="3" fontId="31" fillId="0" borderId="13" xfId="0" applyNumberFormat="1" applyFont="1" applyBorder="1"/>
    <xf numFmtId="38" fontId="17" fillId="0" borderId="0" xfId="0" applyNumberFormat="1" applyFont="1"/>
    <xf numFmtId="0" fontId="2" fillId="0" borderId="0" xfId="0" applyFont="1" applyBorder="1" applyAlignment="1">
      <alignment horizontal="center"/>
    </xf>
    <xf numFmtId="0" fontId="39" fillId="0" borderId="4" xfId="0" applyFont="1" applyBorder="1"/>
    <xf numFmtId="0" fontId="6" fillId="0" borderId="0" xfId="0" applyFont="1" applyFill="1" applyBorder="1" applyAlignment="1">
      <alignment horizontal="center"/>
    </xf>
    <xf numFmtId="0" fontId="6" fillId="0" borderId="1" xfId="0" applyFont="1" applyFill="1" applyBorder="1" applyAlignment="1">
      <alignment horizontal="center"/>
    </xf>
    <xf numFmtId="165" fontId="8" fillId="0" borderId="1" xfId="1" applyNumberFormat="1" applyFont="1" applyFill="1" applyBorder="1" applyAlignment="1">
      <alignment horizontal="right"/>
    </xf>
    <xf numFmtId="165" fontId="8" fillId="0" borderId="2" xfId="1" applyNumberFormat="1" applyFont="1" applyFill="1" applyBorder="1" applyAlignment="1">
      <alignment horizontal="center"/>
    </xf>
    <xf numFmtId="165" fontId="8" fillId="0" borderId="0" xfId="1" applyNumberFormat="1" applyFont="1" applyFill="1" applyBorder="1" applyAlignment="1">
      <alignment horizontal="right" vertical="center"/>
    </xf>
    <xf numFmtId="165" fontId="8" fillId="0" borderId="0" xfId="1" applyNumberFormat="1" applyFont="1" applyFill="1"/>
    <xf numFmtId="165" fontId="8" fillId="0" borderId="13" xfId="1" applyNumberFormat="1" applyFont="1" applyFill="1" applyBorder="1"/>
    <xf numFmtId="165" fontId="6" fillId="0" borderId="0" xfId="0" applyNumberFormat="1" applyFont="1" applyFill="1" applyBorder="1" applyAlignment="1">
      <alignment horizontal="center"/>
    </xf>
    <xf numFmtId="0" fontId="18" fillId="0" borderId="0" xfId="0" applyFont="1" applyFill="1" applyAlignment="1">
      <alignment horizontal="center"/>
    </xf>
    <xf numFmtId="165" fontId="18" fillId="0" borderId="0" xfId="1" applyNumberFormat="1" applyFont="1" applyFill="1" applyBorder="1"/>
    <xf numFmtId="165" fontId="18" fillId="0" borderId="0" xfId="1" applyNumberFormat="1" applyFont="1" applyFill="1"/>
    <xf numFmtId="165" fontId="20" fillId="0" borderId="0" xfId="1" applyNumberFormat="1" applyFont="1" applyFill="1" applyBorder="1"/>
    <xf numFmtId="164" fontId="18" fillId="0" borderId="0" xfId="1" applyFont="1" applyFill="1" applyBorder="1"/>
    <xf numFmtId="0" fontId="30" fillId="0" borderId="0" xfId="0" applyFont="1" applyFill="1" applyBorder="1"/>
    <xf numFmtId="0" fontId="18" fillId="0" borderId="0" xfId="0" applyFont="1" applyFill="1" applyBorder="1" applyAlignment="1">
      <alignment horizontal="center"/>
    </xf>
    <xf numFmtId="165" fontId="18" fillId="0" borderId="0" xfId="0" applyNumberFormat="1" applyFont="1" applyFill="1" applyBorder="1" applyAlignment="1">
      <alignment horizontal="center"/>
    </xf>
    <xf numFmtId="165" fontId="18" fillId="0" borderId="0" xfId="0" applyNumberFormat="1" applyFont="1" applyFill="1" applyAlignment="1">
      <alignment horizontal="center"/>
    </xf>
    <xf numFmtId="3" fontId="2" fillId="0" borderId="0" xfId="0" applyNumberFormat="1" applyFont="1" applyFill="1"/>
    <xf numFmtId="3" fontId="2" fillId="0" borderId="0" xfId="0" applyNumberFormat="1" applyFont="1" applyFill="1" applyBorder="1"/>
    <xf numFmtId="3" fontId="2" fillId="0" borderId="0" xfId="0" applyNumberFormat="1" applyFont="1" applyFill="1" applyBorder="1" applyAlignment="1">
      <alignment horizontal="left" wrapText="1"/>
    </xf>
    <xf numFmtId="3" fontId="2" fillId="0" borderId="0" xfId="0" applyNumberFormat="1" applyFont="1" applyFill="1" applyBorder="1" applyAlignment="1">
      <alignment horizontal="right"/>
    </xf>
    <xf numFmtId="3" fontId="2" fillId="0" borderId="0" xfId="0" applyNumberFormat="1" applyFont="1" applyFill="1" applyBorder="1" applyAlignment="1">
      <alignment horizontal="right" wrapText="1"/>
    </xf>
    <xf numFmtId="3" fontId="2" fillId="0" borderId="0" xfId="1" applyNumberFormat="1" applyFont="1" applyFill="1" applyBorder="1" applyAlignment="1">
      <alignment horizontal="right" wrapText="1"/>
    </xf>
    <xf numFmtId="3" fontId="2" fillId="0" borderId="0" xfId="1" applyNumberFormat="1" applyFont="1" applyFill="1" applyBorder="1" applyAlignment="1">
      <alignment horizontal="right"/>
    </xf>
    <xf numFmtId="165" fontId="2" fillId="0" borderId="0" xfId="1" applyNumberFormat="1" applyFont="1" applyFill="1" applyBorder="1" applyAlignment="1">
      <alignment horizontal="right" wrapText="1"/>
    </xf>
    <xf numFmtId="3" fontId="4" fillId="0" borderId="4" xfId="1" applyNumberFormat="1" applyFont="1" applyFill="1" applyBorder="1" applyAlignment="1">
      <alignment horizontal="right"/>
    </xf>
    <xf numFmtId="3" fontId="4" fillId="0" borderId="0" xfId="1" applyNumberFormat="1" applyFont="1" applyFill="1" applyBorder="1" applyAlignment="1">
      <alignment horizontal="right" wrapText="1"/>
    </xf>
    <xf numFmtId="3" fontId="2" fillId="0" borderId="4" xfId="1" applyNumberFormat="1" applyFont="1" applyFill="1" applyBorder="1" applyAlignment="1">
      <alignment horizontal="right"/>
    </xf>
    <xf numFmtId="3" fontId="2" fillId="0" borderId="14" xfId="1" applyNumberFormat="1" applyFont="1" applyFill="1" applyBorder="1" applyAlignment="1">
      <alignment horizontal="right" wrapText="1"/>
    </xf>
    <xf numFmtId="3" fontId="4" fillId="0" borderId="0" xfId="1" applyNumberFormat="1" applyFont="1" applyFill="1" applyBorder="1" applyAlignment="1">
      <alignment horizontal="right"/>
    </xf>
    <xf numFmtId="3" fontId="6" fillId="0" borderId="0" xfId="0" applyNumberFormat="1" applyFont="1" applyFill="1" applyBorder="1" applyAlignment="1">
      <alignment horizontal="right"/>
    </xf>
    <xf numFmtId="3" fontId="6" fillId="0" borderId="0" xfId="1" applyNumberFormat="1" applyFont="1" applyFill="1" applyBorder="1" applyAlignment="1">
      <alignment horizontal="right"/>
    </xf>
    <xf numFmtId="3" fontId="6" fillId="0" borderId="0" xfId="1" applyNumberFormat="1" applyFont="1" applyFill="1" applyAlignment="1">
      <alignment horizontal="right"/>
    </xf>
    <xf numFmtId="3" fontId="6" fillId="0" borderId="0" xfId="0" applyNumberFormat="1" applyFont="1" applyFill="1" applyAlignment="1">
      <alignment horizontal="right"/>
    </xf>
    <xf numFmtId="4" fontId="2" fillId="0" borderId="0" xfId="0" applyNumberFormat="1" applyFont="1" applyFill="1"/>
    <xf numFmtId="0" fontId="32" fillId="0" borderId="0" xfId="0" applyFont="1" applyBorder="1" applyAlignment="1">
      <alignment horizontal="left" wrapText="1"/>
    </xf>
    <xf numFmtId="0" fontId="32" fillId="0" borderId="10" xfId="0" applyFont="1" applyBorder="1" applyAlignment="1">
      <alignment horizontal="left" wrapText="1"/>
    </xf>
    <xf numFmtId="0" fontId="33" fillId="0" borderId="0" xfId="0" applyFont="1" applyBorder="1" applyAlignment="1">
      <alignment horizontal="left" vertical="top" wrapText="1"/>
    </xf>
    <xf numFmtId="0" fontId="14" fillId="0" borderId="9" xfId="0" applyFont="1" applyBorder="1" applyAlignment="1">
      <alignment horizontal="center"/>
    </xf>
    <xf numFmtId="0" fontId="14" fillId="0" borderId="0" xfId="0" applyFont="1" applyBorder="1" applyAlignment="1">
      <alignment horizontal="center"/>
    </xf>
    <xf numFmtId="0" fontId="14" fillId="0" borderId="10"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14" xfId="0" applyFont="1" applyBorder="1" applyAlignment="1">
      <alignment horizontal="center"/>
    </xf>
    <xf numFmtId="0" fontId="34" fillId="0" borderId="0" xfId="0" applyFont="1" applyAlignment="1">
      <alignment horizontal="left"/>
    </xf>
  </cellXfs>
  <cellStyles count="3">
    <cellStyle name="Comma" xfId="1" builtinId="3"/>
    <cellStyle name="Normal" xfId="0" builtinId="0"/>
    <cellStyle name="Normal 2" xfId="2"/>
  </cellStyles>
  <dxfs count="1">
    <dxf>
      <font>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2:K57"/>
  <sheetViews>
    <sheetView tabSelected="1" view="pageBreakPreview" topLeftCell="C11" zoomScale="60" workbookViewId="0">
      <selection activeCell="H57" sqref="H57"/>
    </sheetView>
  </sheetViews>
  <sheetFormatPr defaultRowHeight="12.75"/>
  <cols>
    <col min="1" max="1" width="4.5703125" customWidth="1"/>
    <col min="6" max="6" width="13.7109375" bestFit="1" customWidth="1"/>
  </cols>
  <sheetData>
    <row r="2" spans="1:11">
      <c r="A2" s="34"/>
      <c r="B2" s="35"/>
      <c r="C2" s="36"/>
      <c r="D2" s="36"/>
      <c r="E2" s="36"/>
      <c r="F2" s="36"/>
      <c r="G2" s="36"/>
      <c r="H2" s="36"/>
      <c r="I2" s="36"/>
      <c r="J2" s="36"/>
      <c r="K2" s="37"/>
    </row>
    <row r="3" spans="1:11" ht="15.75">
      <c r="A3" s="10"/>
      <c r="B3" s="38"/>
      <c r="C3" s="39" t="s">
        <v>33</v>
      </c>
      <c r="D3" s="39"/>
      <c r="E3" s="39"/>
      <c r="F3" s="172" t="s">
        <v>245</v>
      </c>
      <c r="G3" s="114"/>
      <c r="H3" s="113"/>
      <c r="I3" s="40"/>
      <c r="J3" s="39"/>
      <c r="K3" s="41"/>
    </row>
    <row r="4" spans="1:11">
      <c r="A4" s="10"/>
      <c r="B4" s="38"/>
      <c r="C4" s="39" t="s">
        <v>34</v>
      </c>
      <c r="D4" s="39"/>
      <c r="E4" s="39"/>
      <c r="F4" s="111" t="s">
        <v>246</v>
      </c>
      <c r="G4" s="42"/>
      <c r="H4" s="43"/>
      <c r="I4" s="44"/>
      <c r="J4" s="44"/>
      <c r="K4" s="41"/>
    </row>
    <row r="5" spans="1:11" ht="12.75" customHeight="1">
      <c r="A5" s="10"/>
      <c r="B5" s="38"/>
      <c r="C5" s="39" t="s">
        <v>35</v>
      </c>
      <c r="D5" s="39"/>
      <c r="E5" s="39"/>
      <c r="F5" s="208" t="s">
        <v>247</v>
      </c>
      <c r="G5" s="208"/>
      <c r="H5" s="208"/>
      <c r="I5" s="208"/>
      <c r="J5" s="208"/>
      <c r="K5" s="209"/>
    </row>
    <row r="6" spans="1:11">
      <c r="A6" s="10"/>
      <c r="B6" s="38"/>
      <c r="D6" s="39"/>
      <c r="E6" s="39"/>
      <c r="F6" s="208"/>
      <c r="G6" s="208"/>
      <c r="H6" s="208"/>
      <c r="I6" s="208"/>
      <c r="J6" s="208"/>
      <c r="K6" s="209"/>
    </row>
    <row r="7" spans="1:11">
      <c r="A7" s="10"/>
      <c r="B7" s="38"/>
      <c r="C7" s="58" t="s">
        <v>53</v>
      </c>
      <c r="E7" s="59"/>
      <c r="F7" s="40"/>
      <c r="K7" s="41"/>
    </row>
    <row r="8" spans="1:11">
      <c r="A8" s="10"/>
      <c r="B8" s="38"/>
      <c r="K8" s="41"/>
    </row>
    <row r="9" spans="1:11">
      <c r="A9" s="10"/>
      <c r="B9" s="38"/>
      <c r="C9" s="39" t="s">
        <v>36</v>
      </c>
      <c r="D9" s="39"/>
      <c r="E9" s="39"/>
      <c r="F9" s="115" t="s">
        <v>248</v>
      </c>
      <c r="G9" s="45"/>
      <c r="H9" s="39"/>
      <c r="I9" s="39"/>
      <c r="J9" s="39"/>
      <c r="K9" s="41"/>
    </row>
    <row r="10" spans="1:11" ht="12.75" customHeight="1">
      <c r="A10" s="10"/>
      <c r="B10" s="38"/>
      <c r="C10" s="39" t="s">
        <v>37</v>
      </c>
      <c r="D10" s="39"/>
      <c r="E10" s="39"/>
      <c r="F10" s="116">
        <v>41948</v>
      </c>
      <c r="G10" s="46"/>
      <c r="H10" s="39"/>
      <c r="I10" s="39"/>
      <c r="J10" s="39"/>
      <c r="K10" s="41"/>
    </row>
    <row r="11" spans="1:11">
      <c r="A11" s="10"/>
      <c r="B11" s="38"/>
      <c r="C11" s="39"/>
      <c r="D11" s="39"/>
      <c r="E11" s="39"/>
      <c r="F11" s="39"/>
      <c r="G11" s="39"/>
      <c r="H11" s="39"/>
      <c r="I11" s="39"/>
      <c r="J11" s="39"/>
      <c r="K11" s="41"/>
    </row>
    <row r="12" spans="1:11">
      <c r="A12" s="10"/>
      <c r="B12" s="38"/>
      <c r="C12" s="39" t="s">
        <v>38</v>
      </c>
      <c r="D12" s="39"/>
      <c r="E12" s="39"/>
      <c r="F12" s="210" t="s">
        <v>249</v>
      </c>
      <c r="G12" s="210"/>
      <c r="H12" s="210"/>
      <c r="I12" s="210"/>
      <c r="J12" s="210"/>
      <c r="K12" s="41"/>
    </row>
    <row r="13" spans="1:11">
      <c r="A13" s="34"/>
      <c r="B13" s="47"/>
      <c r="C13" s="39"/>
      <c r="D13" s="39"/>
      <c r="E13" s="39"/>
      <c r="F13" s="210"/>
      <c r="G13" s="210"/>
      <c r="H13" s="210"/>
      <c r="I13" s="210"/>
      <c r="J13" s="210"/>
      <c r="K13" s="49"/>
    </row>
    <row r="14" spans="1:11">
      <c r="A14" s="34"/>
      <c r="B14" s="47"/>
      <c r="C14" s="39"/>
      <c r="D14" s="39"/>
      <c r="E14" s="39"/>
      <c r="F14" s="210"/>
      <c r="G14" s="210"/>
      <c r="H14" s="210"/>
      <c r="I14" s="210"/>
      <c r="J14" s="210"/>
      <c r="K14" s="49"/>
    </row>
    <row r="15" spans="1:11">
      <c r="A15" s="34"/>
      <c r="B15" s="47"/>
      <c r="C15" s="48"/>
      <c r="D15" s="48"/>
      <c r="E15" s="48"/>
      <c r="F15" s="210"/>
      <c r="G15" s="210"/>
      <c r="H15" s="210"/>
      <c r="I15" s="210"/>
      <c r="J15" s="210"/>
      <c r="K15" s="49"/>
    </row>
    <row r="16" spans="1:11">
      <c r="A16" s="34"/>
      <c r="B16" s="47"/>
      <c r="C16" s="48"/>
      <c r="D16" s="48"/>
      <c r="E16" s="48"/>
      <c r="F16" s="210"/>
      <c r="G16" s="210"/>
      <c r="H16" s="210"/>
      <c r="I16" s="210"/>
      <c r="J16" s="210"/>
      <c r="K16" s="49"/>
    </row>
    <row r="17" spans="1:11">
      <c r="A17" s="34"/>
      <c r="B17" s="47"/>
      <c r="C17" s="48"/>
      <c r="D17" s="48"/>
      <c r="E17" s="48"/>
      <c r="F17" s="210"/>
      <c r="G17" s="210"/>
      <c r="H17" s="210"/>
      <c r="I17" s="210"/>
      <c r="J17" s="210"/>
      <c r="K17" s="49"/>
    </row>
    <row r="18" spans="1:11">
      <c r="A18" s="34"/>
      <c r="B18" s="47"/>
      <c r="C18" s="48"/>
      <c r="D18" s="48"/>
      <c r="E18" s="48"/>
      <c r="F18" s="48"/>
      <c r="G18" s="48"/>
      <c r="H18" s="48"/>
      <c r="I18" s="48"/>
      <c r="J18" s="48"/>
      <c r="K18" s="49"/>
    </row>
    <row r="19" spans="1:11">
      <c r="A19" s="34"/>
      <c r="B19" s="47"/>
      <c r="C19" s="48"/>
      <c r="D19" s="48"/>
      <c r="E19" s="48"/>
      <c r="F19" s="48"/>
      <c r="G19" s="48"/>
      <c r="H19" s="48"/>
      <c r="I19" s="48"/>
      <c r="J19" s="48"/>
      <c r="K19" s="49"/>
    </row>
    <row r="20" spans="1:11">
      <c r="A20" s="34"/>
      <c r="B20" s="47"/>
      <c r="C20" s="48"/>
      <c r="D20" s="48"/>
      <c r="E20" s="48"/>
      <c r="F20" s="48"/>
      <c r="G20" s="48"/>
      <c r="H20" s="48"/>
      <c r="I20" s="48"/>
      <c r="J20" s="48"/>
      <c r="K20" s="49"/>
    </row>
    <row r="21" spans="1:11">
      <c r="A21" s="34"/>
      <c r="B21" s="47"/>
      <c r="C21" s="34"/>
      <c r="D21" s="48"/>
      <c r="E21" s="48"/>
      <c r="F21" s="48"/>
      <c r="G21" s="48"/>
      <c r="H21" s="48"/>
      <c r="I21" s="48"/>
      <c r="J21" s="48"/>
      <c r="K21" s="49"/>
    </row>
    <row r="22" spans="1:11">
      <c r="A22" s="34"/>
      <c r="B22" s="47"/>
      <c r="C22" s="48"/>
      <c r="D22" s="48"/>
      <c r="E22" s="48"/>
      <c r="F22" s="48"/>
      <c r="G22" s="48"/>
      <c r="H22" s="48"/>
      <c r="I22" s="48"/>
      <c r="J22" s="48"/>
      <c r="K22" s="49"/>
    </row>
    <row r="23" spans="1:11">
      <c r="A23" s="34"/>
      <c r="B23" s="47"/>
      <c r="C23" s="48"/>
      <c r="D23" s="48"/>
      <c r="E23" s="48"/>
      <c r="F23" s="48"/>
      <c r="G23" s="48"/>
      <c r="H23" s="48"/>
      <c r="I23" s="48"/>
      <c r="J23" s="48"/>
      <c r="K23" s="49"/>
    </row>
    <row r="24" spans="1:11">
      <c r="A24" s="34"/>
      <c r="B24" s="47"/>
      <c r="C24" s="48"/>
      <c r="D24" s="48"/>
      <c r="E24" s="48"/>
      <c r="F24" s="48"/>
      <c r="G24" s="48"/>
      <c r="H24" s="48"/>
      <c r="I24" s="48"/>
      <c r="J24" s="48"/>
      <c r="K24" s="49"/>
    </row>
    <row r="25" spans="1:11" ht="33.75">
      <c r="A25" s="34"/>
      <c r="B25" s="211" t="s">
        <v>39</v>
      </c>
      <c r="C25" s="212"/>
      <c r="D25" s="212"/>
      <c r="E25" s="212"/>
      <c r="F25" s="212"/>
      <c r="G25" s="212"/>
      <c r="H25" s="212"/>
      <c r="I25" s="212"/>
      <c r="J25" s="212"/>
      <c r="K25" s="213"/>
    </row>
    <row r="26" spans="1:11">
      <c r="A26" s="34"/>
      <c r="B26" s="47"/>
      <c r="C26" s="214" t="s">
        <v>40</v>
      </c>
      <c r="D26" s="214"/>
      <c r="E26" s="214"/>
      <c r="F26" s="214"/>
      <c r="G26" s="214"/>
      <c r="H26" s="214"/>
      <c r="I26" s="214"/>
      <c r="J26" s="214"/>
      <c r="K26" s="49"/>
    </row>
    <row r="27" spans="1:11">
      <c r="A27" s="34"/>
      <c r="B27" s="47"/>
      <c r="C27" s="214" t="s">
        <v>41</v>
      </c>
      <c r="D27" s="214"/>
      <c r="E27" s="214"/>
      <c r="F27" s="214"/>
      <c r="G27" s="214"/>
      <c r="H27" s="214"/>
      <c r="I27" s="214"/>
      <c r="J27" s="214"/>
      <c r="K27" s="49"/>
    </row>
    <row r="28" spans="1:11">
      <c r="A28" s="34"/>
      <c r="B28" s="47"/>
      <c r="C28" s="48"/>
      <c r="D28" s="48"/>
      <c r="E28" s="48"/>
      <c r="F28" s="48"/>
      <c r="G28" s="48"/>
      <c r="H28" s="48"/>
      <c r="I28" s="48"/>
      <c r="J28" s="48"/>
      <c r="K28" s="49"/>
    </row>
    <row r="29" spans="1:11">
      <c r="A29" s="34"/>
      <c r="B29" s="47"/>
      <c r="C29" s="48"/>
      <c r="D29" s="48"/>
      <c r="E29" s="48"/>
      <c r="F29" s="48"/>
      <c r="G29" s="48"/>
      <c r="H29" s="48"/>
      <c r="I29" s="48"/>
      <c r="J29" s="48"/>
      <c r="K29" s="49"/>
    </row>
    <row r="30" spans="1:11" ht="33.75">
      <c r="A30" s="34"/>
      <c r="B30" s="47"/>
      <c r="C30" s="48"/>
      <c r="D30" s="48"/>
      <c r="E30" s="48"/>
      <c r="F30" s="50" t="s">
        <v>251</v>
      </c>
      <c r="G30" s="48"/>
      <c r="H30" s="48"/>
      <c r="I30" s="48"/>
      <c r="J30" s="48"/>
      <c r="K30" s="49"/>
    </row>
    <row r="31" spans="1:11">
      <c r="A31" s="34"/>
      <c r="B31" s="47"/>
      <c r="C31" s="48"/>
      <c r="D31" s="48"/>
      <c r="E31" s="48"/>
      <c r="F31" s="48"/>
      <c r="G31" s="48"/>
      <c r="H31" s="48"/>
      <c r="I31" s="48"/>
      <c r="J31" s="48"/>
      <c r="K31" s="49"/>
    </row>
    <row r="32" spans="1:11">
      <c r="A32" s="34"/>
      <c r="B32" s="47"/>
      <c r="C32" s="48"/>
      <c r="D32" s="48"/>
      <c r="E32" s="48"/>
      <c r="F32" s="48"/>
      <c r="G32" s="48"/>
      <c r="H32" s="48"/>
      <c r="I32" s="48"/>
      <c r="J32" s="48"/>
      <c r="K32" s="49"/>
    </row>
    <row r="33" spans="1:11">
      <c r="A33" s="34"/>
      <c r="B33" s="47"/>
      <c r="C33" s="48"/>
      <c r="D33" s="48"/>
      <c r="E33" s="48"/>
      <c r="F33" s="48"/>
      <c r="G33" s="48"/>
      <c r="H33" s="48"/>
      <c r="I33" s="48"/>
      <c r="J33" s="48"/>
      <c r="K33" s="49"/>
    </row>
    <row r="34" spans="1:11">
      <c r="A34" s="34"/>
      <c r="B34" s="47"/>
      <c r="C34" s="48"/>
      <c r="D34" s="48"/>
      <c r="E34" s="48"/>
      <c r="F34" s="48"/>
      <c r="G34" s="48"/>
      <c r="H34" s="48"/>
      <c r="I34" s="48"/>
      <c r="J34" s="48"/>
      <c r="K34" s="49"/>
    </row>
    <row r="35" spans="1:11">
      <c r="A35" s="34"/>
      <c r="B35" s="47"/>
      <c r="C35" s="48"/>
      <c r="D35" s="48"/>
      <c r="E35" s="48"/>
      <c r="F35" s="48"/>
      <c r="G35" s="48"/>
      <c r="H35" s="48"/>
      <c r="I35" s="48"/>
      <c r="J35" s="48"/>
      <c r="K35" s="49"/>
    </row>
    <row r="36" spans="1:11">
      <c r="A36" s="34"/>
      <c r="B36" s="47"/>
      <c r="C36" s="48"/>
      <c r="D36" s="48"/>
      <c r="E36" s="48"/>
      <c r="F36" s="48"/>
      <c r="G36" s="48"/>
      <c r="H36" s="48"/>
      <c r="I36" s="48"/>
      <c r="J36" s="48"/>
      <c r="K36" s="49"/>
    </row>
    <row r="37" spans="1:11">
      <c r="A37" s="34"/>
      <c r="B37" s="47"/>
      <c r="C37" s="48"/>
      <c r="D37" s="48"/>
      <c r="E37" s="48"/>
      <c r="F37" s="48"/>
      <c r="G37" s="48"/>
      <c r="H37" s="48"/>
      <c r="I37" s="48"/>
      <c r="J37" s="48"/>
      <c r="K37" s="49"/>
    </row>
    <row r="38" spans="1:11">
      <c r="A38" s="34"/>
      <c r="B38" s="47"/>
      <c r="C38" s="48"/>
      <c r="D38" s="48"/>
      <c r="E38" s="48"/>
      <c r="F38" s="48"/>
      <c r="G38" s="48"/>
      <c r="H38" s="48"/>
      <c r="I38" s="48"/>
      <c r="J38" s="48"/>
      <c r="K38" s="49"/>
    </row>
    <row r="39" spans="1:11">
      <c r="A39" s="34"/>
      <c r="B39" s="47"/>
      <c r="C39" s="48"/>
      <c r="D39" s="48"/>
      <c r="E39" s="48"/>
      <c r="F39" s="48"/>
      <c r="G39" s="48"/>
      <c r="H39" s="48"/>
      <c r="I39" s="48"/>
      <c r="J39" s="48"/>
      <c r="K39" s="49"/>
    </row>
    <row r="40" spans="1:11">
      <c r="A40" s="34"/>
      <c r="B40" s="47"/>
      <c r="C40" s="48"/>
      <c r="D40" s="48"/>
      <c r="E40" s="48"/>
      <c r="F40" s="48"/>
      <c r="G40" s="48"/>
      <c r="H40" s="48"/>
      <c r="I40" s="48"/>
      <c r="J40" s="48"/>
      <c r="K40" s="49"/>
    </row>
    <row r="41" spans="1:11">
      <c r="A41" s="34"/>
      <c r="B41" s="47"/>
      <c r="C41" s="48"/>
      <c r="D41" s="48"/>
      <c r="E41" s="48"/>
      <c r="F41" s="48"/>
      <c r="G41" s="48"/>
      <c r="H41" s="48"/>
      <c r="I41" s="48"/>
      <c r="J41" s="48"/>
      <c r="K41" s="49"/>
    </row>
    <row r="42" spans="1:11">
      <c r="A42" s="34"/>
      <c r="B42" s="47"/>
      <c r="C42" s="48"/>
      <c r="D42" s="48"/>
      <c r="E42" s="48"/>
      <c r="F42" s="48"/>
      <c r="G42" s="48"/>
      <c r="H42" s="48"/>
      <c r="I42" s="48"/>
      <c r="J42" s="48"/>
      <c r="K42" s="49"/>
    </row>
    <row r="43" spans="1:11">
      <c r="A43" s="34"/>
      <c r="B43" s="47"/>
      <c r="C43" s="48"/>
      <c r="D43" s="48"/>
      <c r="E43" s="48"/>
      <c r="F43" s="48"/>
      <c r="G43" s="48"/>
      <c r="H43" s="48"/>
      <c r="I43" s="48"/>
      <c r="J43" s="48"/>
      <c r="K43" s="49"/>
    </row>
    <row r="44" spans="1:11">
      <c r="A44" s="34"/>
      <c r="B44" s="47"/>
      <c r="C44" s="48"/>
      <c r="D44" s="48"/>
      <c r="E44" s="48"/>
      <c r="F44" s="48"/>
      <c r="G44" s="48"/>
      <c r="H44" s="48"/>
      <c r="I44" s="48"/>
      <c r="J44" s="48"/>
      <c r="K44" s="49"/>
    </row>
    <row r="45" spans="1:11">
      <c r="A45" s="34"/>
      <c r="B45" s="47"/>
      <c r="C45" s="48"/>
      <c r="D45" s="48"/>
      <c r="E45" s="48"/>
      <c r="F45" s="48"/>
      <c r="G45" s="48"/>
      <c r="H45" s="48"/>
      <c r="I45" s="48"/>
      <c r="J45" s="48"/>
      <c r="K45" s="49"/>
    </row>
    <row r="46" spans="1:11">
      <c r="A46" s="34"/>
      <c r="B46" s="47"/>
      <c r="C46" s="48"/>
      <c r="D46" s="48"/>
      <c r="E46" s="48"/>
      <c r="F46" s="48"/>
      <c r="G46" s="48"/>
      <c r="H46" s="48"/>
      <c r="I46" s="48"/>
      <c r="J46" s="48"/>
      <c r="K46" s="49"/>
    </row>
    <row r="47" spans="1:11">
      <c r="A47" s="34"/>
      <c r="B47" s="47"/>
      <c r="C47" s="48"/>
      <c r="D47" s="48"/>
      <c r="E47" s="48"/>
      <c r="F47" s="48"/>
      <c r="G47" s="48"/>
      <c r="H47" s="48"/>
      <c r="I47" s="48"/>
      <c r="J47" s="48"/>
      <c r="K47" s="49"/>
    </row>
    <row r="48" spans="1:11">
      <c r="A48" s="10"/>
      <c r="B48" s="38"/>
      <c r="C48" s="39" t="s">
        <v>42</v>
      </c>
      <c r="D48" s="39"/>
      <c r="E48" s="39"/>
      <c r="F48" s="39"/>
      <c r="G48" s="39"/>
      <c r="H48" s="215" t="s">
        <v>43</v>
      </c>
      <c r="I48" s="215"/>
      <c r="J48" s="39"/>
      <c r="K48" s="41"/>
    </row>
    <row r="49" spans="1:11">
      <c r="A49" s="10"/>
      <c r="B49" s="38"/>
      <c r="C49" s="39" t="s">
        <v>44</v>
      </c>
      <c r="D49" s="39"/>
      <c r="E49" s="39"/>
      <c r="F49" s="39"/>
      <c r="G49" s="39"/>
      <c r="H49" s="216" t="s">
        <v>45</v>
      </c>
      <c r="I49" s="216"/>
      <c r="J49" s="39"/>
      <c r="K49" s="41"/>
    </row>
    <row r="50" spans="1:11">
      <c r="A50" s="10"/>
      <c r="B50" s="38"/>
      <c r="C50" s="39" t="s">
        <v>46</v>
      </c>
      <c r="D50" s="39"/>
      <c r="E50" s="39"/>
      <c r="F50" s="39"/>
      <c r="G50" s="39"/>
      <c r="H50" s="216" t="s">
        <v>47</v>
      </c>
      <c r="I50" s="216"/>
      <c r="J50" s="39"/>
      <c r="K50" s="41"/>
    </row>
    <row r="51" spans="1:11">
      <c r="A51" s="10"/>
      <c r="B51" s="38"/>
      <c r="C51" s="39" t="s">
        <v>48</v>
      </c>
      <c r="D51" s="39"/>
      <c r="E51" s="39"/>
      <c r="F51" s="39"/>
      <c r="G51" s="39"/>
      <c r="H51" s="216" t="s">
        <v>47</v>
      </c>
      <c r="I51" s="216"/>
      <c r="J51" s="39"/>
      <c r="K51" s="41"/>
    </row>
    <row r="52" spans="1:11">
      <c r="A52" s="34"/>
      <c r="B52" s="47"/>
      <c r="C52" s="48"/>
      <c r="D52" s="48"/>
      <c r="E52" s="48"/>
      <c r="F52" s="48"/>
      <c r="G52" s="48"/>
      <c r="H52" s="48"/>
      <c r="I52" s="48"/>
      <c r="J52" s="48"/>
      <c r="K52" s="49"/>
    </row>
    <row r="53" spans="1:11" ht="15">
      <c r="A53" s="51"/>
      <c r="B53" s="52"/>
      <c r="C53" s="39" t="s">
        <v>49</v>
      </c>
      <c r="D53" s="39"/>
      <c r="E53" s="39"/>
      <c r="F53" s="39"/>
      <c r="G53" s="46" t="s">
        <v>50</v>
      </c>
      <c r="H53" s="215" t="s">
        <v>252</v>
      </c>
      <c r="I53" s="215"/>
      <c r="J53" s="53"/>
      <c r="K53" s="54"/>
    </row>
    <row r="54" spans="1:11" ht="15">
      <c r="A54" s="51"/>
      <c r="B54" s="52"/>
      <c r="C54" s="39"/>
      <c r="D54" s="39"/>
      <c r="E54" s="39"/>
      <c r="F54" s="39"/>
      <c r="G54" s="46" t="s">
        <v>51</v>
      </c>
      <c r="H54" s="216" t="s">
        <v>253</v>
      </c>
      <c r="I54" s="216"/>
      <c r="J54" s="53"/>
      <c r="K54" s="54"/>
    </row>
    <row r="55" spans="1:11" ht="15">
      <c r="A55" s="51"/>
      <c r="B55" s="52"/>
      <c r="C55" s="39"/>
      <c r="D55" s="39"/>
      <c r="E55" s="39"/>
      <c r="F55" s="39"/>
      <c r="G55" s="46"/>
      <c r="H55" s="46"/>
      <c r="I55" s="46"/>
      <c r="J55" s="53"/>
      <c r="K55" s="54"/>
    </row>
    <row r="56" spans="1:11" ht="15">
      <c r="A56" s="51"/>
      <c r="B56" s="52"/>
      <c r="C56" s="39" t="s">
        <v>52</v>
      </c>
      <c r="D56" s="39"/>
      <c r="E56" s="39"/>
      <c r="F56" s="46"/>
      <c r="G56" s="39"/>
      <c r="H56" s="40" t="s">
        <v>254</v>
      </c>
      <c r="I56" s="40"/>
      <c r="J56" s="53"/>
      <c r="K56" s="54"/>
    </row>
    <row r="57" spans="1:11">
      <c r="A57" s="34"/>
      <c r="B57" s="55"/>
      <c r="C57" s="56"/>
      <c r="D57" s="56"/>
      <c r="E57" s="56"/>
      <c r="F57" s="56"/>
      <c r="G57" s="56"/>
      <c r="H57" s="56"/>
      <c r="I57" s="56"/>
      <c r="J57" s="56"/>
      <c r="K57" s="57"/>
    </row>
  </sheetData>
  <mergeCells count="11">
    <mergeCell ref="H48:I48"/>
    <mergeCell ref="H54:I54"/>
    <mergeCell ref="H49:I49"/>
    <mergeCell ref="H50:I50"/>
    <mergeCell ref="H51:I51"/>
    <mergeCell ref="H53:I53"/>
    <mergeCell ref="F5:K6"/>
    <mergeCell ref="F12:J17"/>
    <mergeCell ref="B25:K25"/>
    <mergeCell ref="C26:J26"/>
    <mergeCell ref="C27:J27"/>
  </mergeCells>
  <phoneticPr fontId="3" type="noConversion"/>
  <conditionalFormatting sqref="F3:F5">
    <cfRule type="duplicateValues" dxfId="0" priority="1" stopIfTrue="1"/>
  </conditionalFormatting>
  <pageMargins left="0.75" right="0.75" top="1" bottom="1" header="0.5" footer="0.5"/>
  <pageSetup scale="82" orientation="portrait" r:id="rId1"/>
  <headerFooter alignWithMargins="0"/>
</worksheet>
</file>

<file path=xl/worksheets/sheet2.xml><?xml version="1.0" encoding="utf-8"?>
<worksheet xmlns="http://schemas.openxmlformats.org/spreadsheetml/2006/main" xmlns:r="http://schemas.openxmlformats.org/officeDocument/2006/relationships">
  <dimension ref="A1:I121"/>
  <sheetViews>
    <sheetView view="pageBreakPreview" zoomScaleSheetLayoutView="100" workbookViewId="0">
      <selection activeCell="D77" sqref="D77"/>
    </sheetView>
  </sheetViews>
  <sheetFormatPr defaultRowHeight="15.75"/>
  <cols>
    <col min="1" max="1" width="6.28515625" style="6" customWidth="1"/>
    <col min="2" max="2" width="63.85546875" style="8" customWidth="1"/>
    <col min="3" max="3" width="4.140625" style="9" customWidth="1"/>
    <col min="4" max="5" width="15.7109375" style="173" customWidth="1"/>
    <col min="6" max="16384" width="9.140625" style="6"/>
  </cols>
  <sheetData>
    <row r="1" spans="1:9" ht="18.75">
      <c r="A1" s="30" t="s">
        <v>250</v>
      </c>
      <c r="B1" s="32"/>
    </row>
    <row r="2" spans="1:9" ht="16.5">
      <c r="A2" s="5" t="s">
        <v>255</v>
      </c>
      <c r="B2" s="33"/>
    </row>
    <row r="3" spans="1:9" ht="16.5">
      <c r="A3" s="5"/>
      <c r="B3" s="65" t="s">
        <v>91</v>
      </c>
    </row>
    <row r="4" spans="1:9" ht="16.5" thickBot="1">
      <c r="A4" s="12"/>
      <c r="B4" s="12"/>
      <c r="C4" s="13"/>
      <c r="D4" s="174"/>
      <c r="E4" s="174"/>
    </row>
    <row r="5" spans="1:9" ht="17.25" thickTop="1" thickBot="1">
      <c r="A5" s="14" t="s">
        <v>11</v>
      </c>
      <c r="B5" s="14" t="s">
        <v>12</v>
      </c>
      <c r="C5" s="15" t="s">
        <v>13</v>
      </c>
      <c r="D5" s="175" t="s">
        <v>256</v>
      </c>
      <c r="E5" s="175" t="s">
        <v>126</v>
      </c>
    </row>
    <row r="6" spans="1:9" ht="17.25" thickTop="1" thickBot="1">
      <c r="A6" s="16" t="s">
        <v>8</v>
      </c>
      <c r="C6" s="74"/>
      <c r="D6" s="176"/>
      <c r="E6" s="176"/>
    </row>
    <row r="7" spans="1:9" ht="16.5" thickTop="1">
      <c r="A7" s="17" t="s">
        <v>16</v>
      </c>
      <c r="C7" s="74">
        <v>1</v>
      </c>
      <c r="D7" s="18"/>
      <c r="E7" s="18"/>
    </row>
    <row r="8" spans="1:9">
      <c r="A8" s="17" t="s">
        <v>17</v>
      </c>
      <c r="B8" s="17"/>
      <c r="C8" s="74">
        <v>2</v>
      </c>
      <c r="D8" s="123">
        <v>129689.82</v>
      </c>
      <c r="E8" s="123">
        <v>384267</v>
      </c>
    </row>
    <row r="9" spans="1:9">
      <c r="A9" s="17" t="s">
        <v>74</v>
      </c>
      <c r="B9" s="17"/>
      <c r="C9" s="74">
        <v>3</v>
      </c>
      <c r="D9" s="18"/>
      <c r="E9" s="18"/>
    </row>
    <row r="10" spans="1:9">
      <c r="A10" s="8" t="s">
        <v>9</v>
      </c>
      <c r="B10" s="19" t="s">
        <v>56</v>
      </c>
      <c r="C10" s="74">
        <v>4</v>
      </c>
      <c r="D10" s="18"/>
      <c r="E10" s="18"/>
    </row>
    <row r="11" spans="1:9">
      <c r="A11" s="8" t="s">
        <v>10</v>
      </c>
      <c r="B11" s="19" t="s">
        <v>55</v>
      </c>
      <c r="C11" s="74">
        <v>5</v>
      </c>
      <c r="D11" s="18"/>
      <c r="E11" s="18"/>
      <c r="G11" s="8"/>
      <c r="H11" s="8"/>
      <c r="I11" s="8"/>
    </row>
    <row r="12" spans="1:9">
      <c r="A12" s="8" t="s">
        <v>14</v>
      </c>
      <c r="B12" s="19" t="s">
        <v>57</v>
      </c>
      <c r="C12" s="74">
        <v>6</v>
      </c>
      <c r="D12" s="20"/>
      <c r="E12" s="20"/>
      <c r="G12" s="8"/>
      <c r="H12" s="8"/>
      <c r="I12" s="8"/>
    </row>
    <row r="13" spans="1:9">
      <c r="B13" s="17" t="s">
        <v>21</v>
      </c>
      <c r="C13" s="74"/>
      <c r="D13" s="21">
        <f>SUM(D8:D9)</f>
        <v>129689.82</v>
      </c>
      <c r="E13" s="21">
        <f>SUM(E8:E9)</f>
        <v>384267</v>
      </c>
      <c r="G13" s="8"/>
      <c r="H13" s="8"/>
      <c r="I13" s="8"/>
    </row>
    <row r="14" spans="1:9">
      <c r="A14" s="17" t="s">
        <v>75</v>
      </c>
      <c r="B14" s="17"/>
      <c r="C14" s="74">
        <v>7</v>
      </c>
      <c r="D14" s="22"/>
      <c r="E14" s="22"/>
      <c r="G14" s="8"/>
      <c r="H14" s="8"/>
      <c r="I14" s="8"/>
    </row>
    <row r="15" spans="1:9">
      <c r="A15" s="6" t="s">
        <v>9</v>
      </c>
      <c r="B15" s="23" t="s">
        <v>58</v>
      </c>
      <c r="C15" s="74">
        <v>8</v>
      </c>
      <c r="D15" s="123"/>
      <c r="E15" s="123"/>
    </row>
    <row r="16" spans="1:9">
      <c r="A16" s="6" t="s">
        <v>10</v>
      </c>
      <c r="B16" s="23" t="s">
        <v>59</v>
      </c>
      <c r="C16" s="74">
        <v>9</v>
      </c>
      <c r="D16" s="123">
        <v>0</v>
      </c>
      <c r="E16" s="123"/>
    </row>
    <row r="17" spans="1:5">
      <c r="A17" s="6" t="s">
        <v>14</v>
      </c>
      <c r="B17" s="23" t="s">
        <v>60</v>
      </c>
      <c r="C17" s="74">
        <v>10</v>
      </c>
      <c r="D17" s="18"/>
      <c r="E17" s="18"/>
    </row>
    <row r="18" spans="1:5">
      <c r="A18" s="6" t="s">
        <v>15</v>
      </c>
      <c r="B18" s="23" t="s">
        <v>61</v>
      </c>
      <c r="C18" s="74">
        <v>11</v>
      </c>
      <c r="D18" s="18">
        <v>66874.13</v>
      </c>
      <c r="E18" s="18">
        <v>2921163</v>
      </c>
    </row>
    <row r="19" spans="1:5">
      <c r="A19" s="6" t="s">
        <v>19</v>
      </c>
      <c r="B19" s="23" t="s">
        <v>62</v>
      </c>
      <c r="C19" s="74">
        <v>12</v>
      </c>
      <c r="D19" s="20"/>
      <c r="E19" s="20"/>
    </row>
    <row r="20" spans="1:5">
      <c r="B20" s="17" t="s">
        <v>22</v>
      </c>
      <c r="C20" s="74"/>
      <c r="D20" s="21">
        <f>SUM(D15:D19)</f>
        <v>66874.13</v>
      </c>
      <c r="E20" s="21">
        <f>SUM(E15:E19)</f>
        <v>2921163</v>
      </c>
    </row>
    <row r="21" spans="1:5">
      <c r="A21" s="17" t="s">
        <v>76</v>
      </c>
      <c r="C21" s="74">
        <v>13</v>
      </c>
      <c r="D21" s="22"/>
      <c r="E21" s="22"/>
    </row>
    <row r="22" spans="1:5">
      <c r="A22" s="6" t="s">
        <v>9</v>
      </c>
      <c r="B22" s="23" t="s">
        <v>63</v>
      </c>
      <c r="C22" s="74">
        <v>14</v>
      </c>
      <c r="D22" s="18"/>
      <c r="E22" s="18"/>
    </row>
    <row r="23" spans="1:5">
      <c r="A23" s="6" t="s">
        <v>10</v>
      </c>
      <c r="B23" s="23" t="s">
        <v>64</v>
      </c>
      <c r="C23" s="74">
        <v>15</v>
      </c>
      <c r="D23" s="18"/>
      <c r="E23" s="18"/>
    </row>
    <row r="24" spans="1:5">
      <c r="A24" s="6" t="s">
        <v>14</v>
      </c>
      <c r="B24" s="23" t="s">
        <v>65</v>
      </c>
      <c r="C24" s="74">
        <v>16</v>
      </c>
      <c r="D24" s="18"/>
      <c r="E24" s="18"/>
    </row>
    <row r="25" spans="1:5">
      <c r="A25" s="6" t="s">
        <v>15</v>
      </c>
      <c r="B25" s="23" t="s">
        <v>66</v>
      </c>
      <c r="C25" s="74">
        <v>17</v>
      </c>
      <c r="D25" s="18">
        <v>0</v>
      </c>
      <c r="E25" s="18">
        <v>0</v>
      </c>
    </row>
    <row r="26" spans="1:5">
      <c r="A26" s="6" t="s">
        <v>19</v>
      </c>
      <c r="B26" s="23" t="s">
        <v>242</v>
      </c>
      <c r="C26" s="74">
        <v>18</v>
      </c>
      <c r="D26" s="18"/>
      <c r="E26" s="18"/>
    </row>
    <row r="27" spans="1:5">
      <c r="A27" s="6" t="s">
        <v>18</v>
      </c>
      <c r="B27" s="23" t="s">
        <v>69</v>
      </c>
      <c r="C27" s="74">
        <v>19</v>
      </c>
      <c r="D27" s="18"/>
      <c r="E27" s="18"/>
    </row>
    <row r="28" spans="1:5">
      <c r="A28" s="6" t="s">
        <v>68</v>
      </c>
      <c r="B28" s="23" t="s">
        <v>70</v>
      </c>
      <c r="C28" s="74">
        <v>20</v>
      </c>
      <c r="D28" s="18"/>
      <c r="E28" s="18"/>
    </row>
    <row r="29" spans="1:5">
      <c r="A29" s="6" t="s">
        <v>96</v>
      </c>
      <c r="B29" s="23" t="s">
        <v>67</v>
      </c>
      <c r="C29" s="74">
        <v>21</v>
      </c>
      <c r="D29" s="20"/>
      <c r="E29" s="20">
        <v>0</v>
      </c>
    </row>
    <row r="30" spans="1:5">
      <c r="B30" s="17" t="s">
        <v>23</v>
      </c>
      <c r="C30" s="74"/>
      <c r="D30" s="21">
        <f>SUM(D22:D29)</f>
        <v>0</v>
      </c>
      <c r="E30" s="21">
        <f>SUM(E22:E29)</f>
        <v>0</v>
      </c>
    </row>
    <row r="31" spans="1:5">
      <c r="A31" s="17" t="s">
        <v>71</v>
      </c>
      <c r="B31" s="17"/>
      <c r="C31" s="74">
        <v>22</v>
      </c>
      <c r="D31" s="22"/>
      <c r="E31" s="22">
        <v>53565</v>
      </c>
    </row>
    <row r="32" spans="1:5">
      <c r="A32" s="17" t="s">
        <v>72</v>
      </c>
      <c r="B32" s="17"/>
      <c r="C32" s="74">
        <v>23</v>
      </c>
      <c r="D32" s="20"/>
      <c r="E32" s="20"/>
    </row>
    <row r="33" spans="1:5">
      <c r="B33" s="17" t="s">
        <v>181</v>
      </c>
      <c r="C33" s="74"/>
      <c r="D33" s="21">
        <f>SUM(D31:D32)</f>
        <v>0</v>
      </c>
      <c r="E33" s="21">
        <f>SUM(E31:E32)</f>
        <v>53565</v>
      </c>
    </row>
    <row r="34" spans="1:5">
      <c r="C34" s="74"/>
      <c r="D34" s="24"/>
      <c r="E34" s="24"/>
    </row>
    <row r="35" spans="1:5">
      <c r="B35" s="25" t="s">
        <v>26</v>
      </c>
      <c r="C35" s="74"/>
      <c r="D35" s="21">
        <f>D13+D20+D30+D33</f>
        <v>196563.95</v>
      </c>
      <c r="E35" s="21">
        <f>E13+E20+E30+E33</f>
        <v>3358995</v>
      </c>
    </row>
    <row r="36" spans="1:5">
      <c r="C36" s="74"/>
      <c r="D36" s="18"/>
      <c r="E36" s="18"/>
    </row>
    <row r="37" spans="1:5">
      <c r="A37" s="17" t="s">
        <v>20</v>
      </c>
      <c r="C37" s="74">
        <v>24</v>
      </c>
      <c r="D37" s="18"/>
      <c r="E37" s="18"/>
    </row>
    <row r="38" spans="1:5">
      <c r="A38" s="17" t="s">
        <v>73</v>
      </c>
      <c r="B38" s="17"/>
      <c r="C38" s="74">
        <v>25</v>
      </c>
      <c r="D38" s="18"/>
      <c r="E38" s="18"/>
    </row>
    <row r="39" spans="1:5">
      <c r="A39" s="8" t="s">
        <v>9</v>
      </c>
      <c r="B39" s="23" t="s">
        <v>182</v>
      </c>
      <c r="C39" s="74">
        <v>26</v>
      </c>
      <c r="D39" s="18"/>
      <c r="E39" s="18"/>
    </row>
    <row r="40" spans="1:5">
      <c r="A40" s="8" t="s">
        <v>10</v>
      </c>
      <c r="B40" s="23" t="s">
        <v>77</v>
      </c>
      <c r="C40" s="74">
        <v>27</v>
      </c>
      <c r="D40" s="18"/>
      <c r="E40" s="18"/>
    </row>
    <row r="41" spans="1:5">
      <c r="A41" s="8" t="s">
        <v>14</v>
      </c>
      <c r="B41" s="23" t="s">
        <v>79</v>
      </c>
      <c r="C41" s="74">
        <v>28</v>
      </c>
      <c r="D41" s="18">
        <v>0</v>
      </c>
      <c r="E41" s="18"/>
    </row>
    <row r="42" spans="1:5">
      <c r="A42" s="8" t="s">
        <v>15</v>
      </c>
      <c r="B42" s="23" t="s">
        <v>78</v>
      </c>
      <c r="C42" s="74">
        <v>29</v>
      </c>
      <c r="D42" s="18"/>
      <c r="E42" s="18"/>
    </row>
    <row r="43" spans="1:5">
      <c r="A43" s="8" t="s">
        <v>19</v>
      </c>
      <c r="B43" s="23" t="s">
        <v>80</v>
      </c>
      <c r="C43" s="74">
        <v>30</v>
      </c>
      <c r="D43" s="18">
        <v>100000</v>
      </c>
      <c r="E43" s="18">
        <v>0</v>
      </c>
    </row>
    <row r="44" spans="1:5">
      <c r="A44" s="8" t="s">
        <v>18</v>
      </c>
      <c r="B44" s="23" t="s">
        <v>81</v>
      </c>
      <c r="C44" s="74">
        <v>31</v>
      </c>
      <c r="D44" s="18"/>
      <c r="E44" s="18"/>
    </row>
    <row r="45" spans="1:5">
      <c r="A45" s="8"/>
      <c r="B45" s="17" t="s">
        <v>24</v>
      </c>
      <c r="C45" s="74"/>
      <c r="D45" s="112">
        <f>SUM(D39:D44)</f>
        <v>100000</v>
      </c>
      <c r="E45" s="112">
        <f>SUM(E39:E44)</f>
        <v>0</v>
      </c>
    </row>
    <row r="46" spans="1:5">
      <c r="A46" s="17" t="s">
        <v>93</v>
      </c>
      <c r="B46" s="17"/>
      <c r="C46" s="74">
        <v>32</v>
      </c>
      <c r="D46" s="123"/>
      <c r="E46" s="123"/>
    </row>
    <row r="47" spans="1:5">
      <c r="A47" s="8" t="s">
        <v>9</v>
      </c>
      <c r="B47" s="23" t="s">
        <v>82</v>
      </c>
      <c r="C47" s="74">
        <v>33</v>
      </c>
      <c r="D47" s="123"/>
      <c r="E47" s="123">
        <v>0</v>
      </c>
    </row>
    <row r="48" spans="1:5">
      <c r="A48" s="8" t="s">
        <v>10</v>
      </c>
      <c r="B48" s="23" t="s">
        <v>83</v>
      </c>
      <c r="C48" s="74">
        <v>34</v>
      </c>
      <c r="D48" s="123">
        <v>0</v>
      </c>
      <c r="E48" s="123">
        <v>14572480</v>
      </c>
    </row>
    <row r="49" spans="1:5">
      <c r="A49" s="8" t="s">
        <v>14</v>
      </c>
      <c r="B49" s="23" t="s">
        <v>84</v>
      </c>
      <c r="C49" s="74">
        <v>35</v>
      </c>
      <c r="D49" s="123"/>
      <c r="E49" s="124"/>
    </row>
    <row r="50" spans="1:5">
      <c r="A50" s="8" t="s">
        <v>15</v>
      </c>
      <c r="B50" s="23" t="s">
        <v>129</v>
      </c>
      <c r="C50" s="74">
        <v>36</v>
      </c>
      <c r="D50" s="124">
        <v>0</v>
      </c>
      <c r="E50" s="124"/>
    </row>
    <row r="51" spans="1:5">
      <c r="A51" s="8"/>
      <c r="B51" s="17" t="s">
        <v>25</v>
      </c>
      <c r="C51" s="74"/>
      <c r="D51" s="177">
        <f>SUM(D47:D50)</f>
        <v>0</v>
      </c>
      <c r="E51" s="177">
        <f>SUM(E47:E50)</f>
        <v>14572480</v>
      </c>
    </row>
    <row r="52" spans="1:5">
      <c r="A52" s="17" t="s">
        <v>85</v>
      </c>
      <c r="B52" s="17"/>
      <c r="C52" s="74">
        <v>37</v>
      </c>
      <c r="D52" s="22"/>
      <c r="E52" s="22"/>
    </row>
    <row r="53" spans="1:5">
      <c r="A53" s="17" t="s">
        <v>94</v>
      </c>
      <c r="B53" s="17"/>
      <c r="C53" s="74">
        <v>38</v>
      </c>
      <c r="D53" s="22"/>
      <c r="E53" s="22"/>
    </row>
    <row r="54" spans="1:5">
      <c r="A54" s="8" t="s">
        <v>9</v>
      </c>
      <c r="B54" s="23" t="s">
        <v>86</v>
      </c>
      <c r="C54" s="74">
        <v>39</v>
      </c>
      <c r="D54" s="22"/>
      <c r="E54" s="22"/>
    </row>
    <row r="55" spans="1:5">
      <c r="A55" s="8" t="s">
        <v>10</v>
      </c>
      <c r="B55" s="23" t="s">
        <v>87</v>
      </c>
      <c r="C55" s="74">
        <v>40</v>
      </c>
      <c r="D55" s="22"/>
      <c r="E55" s="22"/>
    </row>
    <row r="56" spans="1:5">
      <c r="A56" s="8" t="s">
        <v>14</v>
      </c>
      <c r="B56" s="23" t="s">
        <v>88</v>
      </c>
      <c r="C56" s="74">
        <v>41</v>
      </c>
      <c r="D56" s="26"/>
      <c r="E56" s="26"/>
    </row>
    <row r="57" spans="1:5">
      <c r="A57" s="8"/>
      <c r="B57" s="17" t="s">
        <v>23</v>
      </c>
      <c r="C57" s="74"/>
      <c r="D57" s="22"/>
      <c r="E57" s="22"/>
    </row>
    <row r="58" spans="1:5">
      <c r="A58" s="17" t="s">
        <v>89</v>
      </c>
      <c r="B58" s="17"/>
      <c r="C58" s="74">
        <v>42</v>
      </c>
      <c r="D58" s="24">
        <v>0</v>
      </c>
      <c r="E58" s="24">
        <v>0</v>
      </c>
    </row>
    <row r="59" spans="1:5">
      <c r="B59" s="25" t="s">
        <v>27</v>
      </c>
      <c r="C59" s="74"/>
      <c r="D59" s="21">
        <f>D45+D51+D52+D53+D57+D58</f>
        <v>100000</v>
      </c>
      <c r="E59" s="21">
        <f>E45+E51+E52+E53+E57+E58</f>
        <v>14572480</v>
      </c>
    </row>
    <row r="60" spans="1:5">
      <c r="C60" s="71"/>
      <c r="D60" s="24"/>
      <c r="E60" s="24"/>
    </row>
    <row r="61" spans="1:5">
      <c r="B61" s="17" t="s">
        <v>90</v>
      </c>
      <c r="C61" s="71"/>
      <c r="D61" s="21">
        <f>+D35+D59</f>
        <v>296563.95</v>
      </c>
      <c r="E61" s="21">
        <f>+E35+E59</f>
        <v>17931475</v>
      </c>
    </row>
    <row r="62" spans="1:5">
      <c r="C62" s="71"/>
      <c r="D62" s="22"/>
      <c r="E62" s="22"/>
    </row>
    <row r="63" spans="1:5" ht="16.5" thickBot="1">
      <c r="C63" s="71"/>
      <c r="D63" s="87"/>
      <c r="E63" s="87"/>
    </row>
    <row r="64" spans="1:5" ht="17.25" thickTop="1" thickBot="1">
      <c r="A64" s="14" t="s">
        <v>11</v>
      </c>
      <c r="B64" s="14" t="s">
        <v>12</v>
      </c>
      <c r="C64" s="15" t="s">
        <v>13</v>
      </c>
      <c r="D64" s="175" t="s">
        <v>256</v>
      </c>
      <c r="E64" s="175" t="s">
        <v>126</v>
      </c>
    </row>
    <row r="65" spans="1:5" ht="16.5" thickTop="1">
      <c r="A65" s="27" t="s">
        <v>92</v>
      </c>
      <c r="C65" s="75"/>
      <c r="D65" s="18"/>
      <c r="E65" s="18"/>
    </row>
    <row r="66" spans="1:5">
      <c r="C66" s="71"/>
      <c r="D66" s="18"/>
      <c r="E66" s="18"/>
    </row>
    <row r="67" spans="1:5">
      <c r="A67" s="27" t="s">
        <v>241</v>
      </c>
      <c r="C67" s="71">
        <v>43</v>
      </c>
      <c r="D67" s="18"/>
      <c r="E67" s="18"/>
    </row>
    <row r="68" spans="1:5">
      <c r="A68" s="6" t="s">
        <v>9</v>
      </c>
      <c r="B68" s="28" t="s">
        <v>95</v>
      </c>
      <c r="C68" s="71">
        <v>44</v>
      </c>
      <c r="D68" s="18"/>
      <c r="E68" s="123">
        <v>0</v>
      </c>
    </row>
    <row r="69" spans="1:5">
      <c r="A69" s="6" t="s">
        <v>10</v>
      </c>
      <c r="B69" s="28" t="s">
        <v>98</v>
      </c>
      <c r="C69" s="71">
        <v>45</v>
      </c>
      <c r="D69" s="18">
        <v>0</v>
      </c>
      <c r="E69" s="18"/>
    </row>
    <row r="70" spans="1:5">
      <c r="A70" s="6" t="s">
        <v>14</v>
      </c>
      <c r="B70" s="28" t="s">
        <v>99</v>
      </c>
      <c r="C70" s="71">
        <v>46</v>
      </c>
      <c r="D70" s="18"/>
      <c r="E70" s="18">
        <v>0</v>
      </c>
    </row>
    <row r="71" spans="1:5">
      <c r="A71" s="6" t="s">
        <v>15</v>
      </c>
      <c r="B71" s="28" t="s">
        <v>109</v>
      </c>
      <c r="C71" s="71">
        <v>47</v>
      </c>
      <c r="D71" s="18">
        <v>2878784</v>
      </c>
      <c r="E71" s="18">
        <v>2875425</v>
      </c>
    </row>
    <row r="72" spans="1:5">
      <c r="A72" s="6" t="s">
        <v>19</v>
      </c>
      <c r="B72" s="28" t="s">
        <v>100</v>
      </c>
      <c r="C72" s="71">
        <v>48</v>
      </c>
      <c r="D72" s="18">
        <v>23516645</v>
      </c>
      <c r="E72" s="18">
        <v>14826240</v>
      </c>
    </row>
    <row r="73" spans="1:5">
      <c r="A73" s="6" t="s">
        <v>18</v>
      </c>
      <c r="B73" s="28" t="s">
        <v>102</v>
      </c>
      <c r="C73" s="71">
        <v>49</v>
      </c>
      <c r="D73" s="18"/>
      <c r="E73" s="18"/>
    </row>
    <row r="74" spans="1:5">
      <c r="A74" s="6" t="s">
        <v>68</v>
      </c>
      <c r="B74" s="28" t="s">
        <v>103</v>
      </c>
      <c r="C74" s="71">
        <v>50</v>
      </c>
      <c r="D74" s="18"/>
      <c r="E74" s="18"/>
    </row>
    <row r="75" spans="1:5">
      <c r="A75" s="6" t="s">
        <v>96</v>
      </c>
      <c r="B75" s="28" t="s">
        <v>101</v>
      </c>
      <c r="C75" s="71">
        <v>51</v>
      </c>
      <c r="D75" s="18">
        <v>377992</v>
      </c>
      <c r="E75" s="18">
        <v>129810</v>
      </c>
    </row>
    <row r="76" spans="1:5">
      <c r="A76" s="6" t="s">
        <v>97</v>
      </c>
      <c r="B76" s="28" t="s">
        <v>104</v>
      </c>
      <c r="C76" s="71">
        <v>52</v>
      </c>
      <c r="D76" s="26">
        <v>0</v>
      </c>
      <c r="E76" s="123">
        <v>0</v>
      </c>
    </row>
    <row r="77" spans="1:5">
      <c r="B77" s="27" t="s">
        <v>21</v>
      </c>
      <c r="C77" s="71"/>
      <c r="D77" s="178">
        <f>SUM(D68:D76)</f>
        <v>26773421</v>
      </c>
      <c r="E77" s="178">
        <f>SUM(E68:E76)</f>
        <v>17831475</v>
      </c>
    </row>
    <row r="78" spans="1:5">
      <c r="A78" s="27" t="s">
        <v>105</v>
      </c>
      <c r="B78" s="27"/>
      <c r="C78" s="71">
        <v>53</v>
      </c>
      <c r="D78" s="18"/>
      <c r="E78" s="18"/>
    </row>
    <row r="79" spans="1:5">
      <c r="A79" s="66" t="s">
        <v>106</v>
      </c>
      <c r="B79" s="67"/>
      <c r="C79" s="71">
        <v>54</v>
      </c>
      <c r="D79" s="123">
        <v>0</v>
      </c>
      <c r="E79" s="123">
        <v>0</v>
      </c>
    </row>
    <row r="80" spans="1:5">
      <c r="A80" s="27" t="s">
        <v>107</v>
      </c>
      <c r="B80" s="67"/>
      <c r="C80" s="6">
        <v>55</v>
      </c>
      <c r="D80" s="123"/>
      <c r="E80" s="123"/>
    </row>
    <row r="81" spans="1:5">
      <c r="A81" s="27"/>
      <c r="B81" s="27"/>
      <c r="C81" s="75"/>
      <c r="D81" s="24"/>
      <c r="E81" s="24"/>
    </row>
    <row r="82" spans="1:5">
      <c r="B82" s="25" t="s">
        <v>28</v>
      </c>
      <c r="C82" s="71"/>
      <c r="D82" s="21">
        <f>D77+D78+D79+D80+D81</f>
        <v>26773421</v>
      </c>
      <c r="E82" s="21">
        <f>E77+E78+E79+E80</f>
        <v>17831475</v>
      </c>
    </row>
    <row r="83" spans="1:5">
      <c r="C83" s="71"/>
      <c r="D83" s="22"/>
      <c r="E83" s="22"/>
    </row>
    <row r="84" spans="1:5">
      <c r="A84" s="27" t="s">
        <v>127</v>
      </c>
      <c r="C84" s="71">
        <v>56</v>
      </c>
      <c r="D84" s="22"/>
      <c r="E84" s="22"/>
    </row>
    <row r="85" spans="1:5">
      <c r="A85" s="6" t="s">
        <v>9</v>
      </c>
      <c r="B85" s="28" t="s">
        <v>108</v>
      </c>
      <c r="C85" s="71">
        <v>57</v>
      </c>
      <c r="D85" s="123"/>
      <c r="E85" s="123">
        <v>0</v>
      </c>
    </row>
    <row r="86" spans="1:5">
      <c r="A86" s="6" t="s">
        <v>10</v>
      </c>
      <c r="B86" s="28" t="s">
        <v>98</v>
      </c>
      <c r="C86" s="71">
        <v>58</v>
      </c>
      <c r="D86" s="123">
        <v>0</v>
      </c>
      <c r="E86" s="123"/>
    </row>
    <row r="87" spans="1:5">
      <c r="A87" s="6" t="s">
        <v>14</v>
      </c>
      <c r="B87" s="28" t="s">
        <v>99</v>
      </c>
      <c r="C87" s="71">
        <v>59</v>
      </c>
      <c r="D87" s="123"/>
      <c r="E87" s="123"/>
    </row>
    <row r="88" spans="1:5">
      <c r="A88" s="6" t="s">
        <v>15</v>
      </c>
      <c r="B88" s="28" t="s">
        <v>109</v>
      </c>
      <c r="C88" s="71">
        <v>60</v>
      </c>
      <c r="D88" s="112"/>
      <c r="E88" s="112"/>
    </row>
    <row r="89" spans="1:5">
      <c r="A89" s="6" t="s">
        <v>19</v>
      </c>
      <c r="B89" s="28" t="s">
        <v>100</v>
      </c>
      <c r="C89" s="71">
        <v>61</v>
      </c>
      <c r="D89" s="18"/>
      <c r="E89" s="18"/>
    </row>
    <row r="90" spans="1:5">
      <c r="A90" s="6" t="s">
        <v>18</v>
      </c>
      <c r="B90" s="28" t="s">
        <v>102</v>
      </c>
      <c r="C90" s="71">
        <v>62</v>
      </c>
      <c r="D90" s="18"/>
      <c r="E90" s="18"/>
    </row>
    <row r="91" spans="1:5">
      <c r="A91" s="6" t="s">
        <v>68</v>
      </c>
      <c r="B91" s="28" t="s">
        <v>103</v>
      </c>
      <c r="C91" s="71">
        <v>63</v>
      </c>
      <c r="D91" s="18">
        <v>0</v>
      </c>
      <c r="E91" s="18">
        <v>0</v>
      </c>
    </row>
    <row r="92" spans="1:5">
      <c r="A92" s="6" t="s">
        <v>96</v>
      </c>
      <c r="B92" s="28" t="s">
        <v>110</v>
      </c>
      <c r="C92" s="71">
        <v>64</v>
      </c>
      <c r="D92" s="18"/>
      <c r="E92" s="18"/>
    </row>
    <row r="93" spans="1:5">
      <c r="B93" s="29" t="s">
        <v>111</v>
      </c>
      <c r="C93" s="71"/>
      <c r="D93" s="21">
        <f>SUM(D86:D92)</f>
        <v>0</v>
      </c>
      <c r="E93" s="21">
        <f>SUM(E86:E92)</f>
        <v>0</v>
      </c>
    </row>
    <row r="94" spans="1:5">
      <c r="B94" s="29"/>
      <c r="C94" s="71"/>
      <c r="D94" s="21"/>
      <c r="E94" s="21"/>
    </row>
    <row r="95" spans="1:5">
      <c r="A95" s="27" t="s">
        <v>105</v>
      </c>
      <c r="B95" s="27"/>
      <c r="C95" s="71">
        <v>65</v>
      </c>
      <c r="D95" s="21"/>
      <c r="E95" s="21"/>
    </row>
    <row r="96" spans="1:5">
      <c r="A96" s="66" t="s">
        <v>106</v>
      </c>
      <c r="B96" s="67"/>
      <c r="C96" s="71">
        <v>66</v>
      </c>
      <c r="D96" s="21"/>
      <c r="E96" s="21"/>
    </row>
    <row r="97" spans="1:5">
      <c r="A97" s="27" t="s">
        <v>112</v>
      </c>
      <c r="B97" s="67"/>
      <c r="C97" s="71">
        <v>67</v>
      </c>
      <c r="D97" s="21"/>
      <c r="E97" s="21"/>
    </row>
    <row r="98" spans="1:5">
      <c r="A98" s="6" t="s">
        <v>9</v>
      </c>
      <c r="B98" s="23" t="s">
        <v>113</v>
      </c>
      <c r="C98" s="71">
        <v>68</v>
      </c>
      <c r="D98" s="22"/>
      <c r="E98" s="22"/>
    </row>
    <row r="99" spans="1:5">
      <c r="A99" s="6" t="s">
        <v>10</v>
      </c>
      <c r="B99" s="23" t="s">
        <v>114</v>
      </c>
      <c r="C99" s="71">
        <v>69</v>
      </c>
      <c r="D99" s="18"/>
      <c r="E99" s="18"/>
    </row>
    <row r="100" spans="1:5">
      <c r="A100" s="27" t="s">
        <v>115</v>
      </c>
      <c r="B100" s="68"/>
      <c r="C100" s="71">
        <v>70</v>
      </c>
      <c r="D100" s="18"/>
      <c r="E100" s="18"/>
    </row>
    <row r="101" spans="1:5">
      <c r="B101" s="23"/>
      <c r="C101" s="71"/>
      <c r="D101" s="24"/>
      <c r="E101" s="24"/>
    </row>
    <row r="102" spans="1:5">
      <c r="B102" s="17" t="s">
        <v>130</v>
      </c>
      <c r="C102" s="71"/>
      <c r="D102" s="178">
        <f>D93+D95+D96+D97</f>
        <v>0</v>
      </c>
      <c r="E102" s="178">
        <f>E93+E95+E96+E97</f>
        <v>0</v>
      </c>
    </row>
    <row r="103" spans="1:5">
      <c r="B103" s="17"/>
      <c r="C103" s="71"/>
      <c r="D103" s="24"/>
      <c r="E103" s="24"/>
    </row>
    <row r="104" spans="1:5">
      <c r="B104" s="17" t="s">
        <v>116</v>
      </c>
      <c r="C104" s="71"/>
      <c r="D104" s="178">
        <f>D102+D82</f>
        <v>26773421</v>
      </c>
      <c r="E104" s="178">
        <f>E102+E82</f>
        <v>17831475</v>
      </c>
    </row>
    <row r="105" spans="1:5">
      <c r="B105" s="23"/>
      <c r="C105" s="71"/>
      <c r="D105" s="18"/>
      <c r="E105" s="18"/>
    </row>
    <row r="106" spans="1:5">
      <c r="A106" s="27" t="s">
        <v>117</v>
      </c>
      <c r="C106" s="71">
        <v>71</v>
      </c>
      <c r="D106" s="18"/>
      <c r="E106" s="18"/>
    </row>
    <row r="107" spans="1:5">
      <c r="A107" s="27" t="s">
        <v>119</v>
      </c>
      <c r="C107" s="71">
        <v>72</v>
      </c>
      <c r="D107" s="123">
        <v>100000</v>
      </c>
      <c r="E107" s="123">
        <v>100000</v>
      </c>
    </row>
    <row r="108" spans="1:5">
      <c r="A108" s="27" t="s">
        <v>118</v>
      </c>
      <c r="B108" s="27"/>
      <c r="C108" s="71">
        <v>73</v>
      </c>
      <c r="D108" s="123"/>
      <c r="E108" s="123"/>
    </row>
    <row r="109" spans="1:5">
      <c r="A109" s="27" t="s">
        <v>123</v>
      </c>
      <c r="B109" s="27"/>
      <c r="C109" s="71">
        <v>74</v>
      </c>
      <c r="D109" s="123"/>
      <c r="E109" s="123"/>
    </row>
    <row r="110" spans="1:5">
      <c r="A110" s="27" t="s">
        <v>128</v>
      </c>
      <c r="B110" s="27"/>
      <c r="C110" s="71">
        <v>75</v>
      </c>
      <c r="D110" s="123">
        <v>0</v>
      </c>
      <c r="E110" s="123"/>
    </row>
    <row r="111" spans="1:5">
      <c r="A111" s="6" t="s">
        <v>9</v>
      </c>
      <c r="B111" s="6" t="s">
        <v>120</v>
      </c>
      <c r="C111" s="71">
        <v>76</v>
      </c>
      <c r="D111" s="123"/>
      <c r="E111" s="123">
        <v>0</v>
      </c>
    </row>
    <row r="112" spans="1:5">
      <c r="A112" s="6" t="s">
        <v>10</v>
      </c>
      <c r="B112" s="6" t="s">
        <v>121</v>
      </c>
      <c r="C112" s="71">
        <v>77</v>
      </c>
      <c r="D112" s="123"/>
      <c r="E112" s="123">
        <v>0</v>
      </c>
    </row>
    <row r="113" spans="1:5">
      <c r="A113" s="6" t="s">
        <v>14</v>
      </c>
      <c r="B113" s="6" t="s">
        <v>122</v>
      </c>
      <c r="C113" s="71">
        <v>78</v>
      </c>
      <c r="D113" s="18"/>
      <c r="E113" s="18">
        <v>0</v>
      </c>
    </row>
    <row r="114" spans="1:5">
      <c r="A114" s="27" t="s">
        <v>124</v>
      </c>
      <c r="B114" s="27"/>
      <c r="C114" s="71">
        <v>79</v>
      </c>
      <c r="D114" s="18"/>
      <c r="E114" s="18">
        <v>0</v>
      </c>
    </row>
    <row r="115" spans="1:5">
      <c r="A115" s="27" t="s">
        <v>125</v>
      </c>
      <c r="B115" s="27"/>
      <c r="C115" s="71">
        <v>80</v>
      </c>
      <c r="D115" s="24">
        <v>-26576857.050000001</v>
      </c>
      <c r="E115" s="24">
        <v>0</v>
      </c>
    </row>
    <row r="116" spans="1:5">
      <c r="B116" s="25" t="s">
        <v>29</v>
      </c>
      <c r="C116" s="71"/>
      <c r="D116" s="177">
        <f>SUM(D107:D115)</f>
        <v>-26476857.050000001</v>
      </c>
      <c r="E116" s="177">
        <f>SUM(E107:E115)</f>
        <v>100000</v>
      </c>
    </row>
    <row r="117" spans="1:5">
      <c r="B117" s="25"/>
      <c r="C117" s="71"/>
      <c r="D117" s="24"/>
      <c r="E117" s="24"/>
    </row>
    <row r="118" spans="1:5" ht="16.5" thickBot="1">
      <c r="B118" s="29" t="s">
        <v>30</v>
      </c>
      <c r="C118" s="71"/>
      <c r="D118" s="179">
        <f>D82+D93+D116</f>
        <v>296563.94999999925</v>
      </c>
      <c r="E118" s="179">
        <f>E82+E93+E116</f>
        <v>17931475</v>
      </c>
    </row>
    <row r="119" spans="1:5" ht="16.5" thickTop="1">
      <c r="B119" s="25"/>
      <c r="D119" s="21"/>
      <c r="E119" s="21"/>
    </row>
    <row r="121" spans="1:5">
      <c r="D121" s="180">
        <f>D118-D61</f>
        <v>-7.5669959187507629E-10</v>
      </c>
      <c r="E121" s="180">
        <f>E118-E61</f>
        <v>0</v>
      </c>
    </row>
  </sheetData>
  <phoneticPr fontId="3" type="noConversion"/>
  <pageMargins left="0.75" right="0.5" top="0.74" bottom="0.39" header="0.11" footer="0.25"/>
  <pageSetup paperSize="9" scale="79" orientation="portrait" r:id="rId1"/>
  <headerFooter alignWithMargins="0"/>
  <rowBreaks count="1" manualBreakCount="1">
    <brk id="62" max="5" man="1"/>
  </rowBreaks>
</worksheet>
</file>

<file path=xl/worksheets/sheet3.xml><?xml version="1.0" encoding="utf-8"?>
<worksheet xmlns="http://schemas.openxmlformats.org/spreadsheetml/2006/main" xmlns:r="http://schemas.openxmlformats.org/officeDocument/2006/relationships">
  <dimension ref="B1:G70"/>
  <sheetViews>
    <sheetView view="pageBreakPreview" topLeftCell="B1" zoomScaleSheetLayoutView="100" workbookViewId="0">
      <selection activeCell="E37" sqref="E37"/>
    </sheetView>
  </sheetViews>
  <sheetFormatPr defaultRowHeight="15"/>
  <cols>
    <col min="1" max="1" width="5.7109375" style="1" customWidth="1"/>
    <col min="2" max="2" width="3.42578125" style="1" customWidth="1"/>
    <col min="3" max="3" width="71" style="1" customWidth="1"/>
    <col min="4" max="4" width="1.7109375" style="7" customWidth="1"/>
    <col min="5" max="6" width="13.85546875" style="181" customWidth="1"/>
    <col min="7" max="7" width="9.140625" style="1"/>
    <col min="8" max="8" width="13.28515625" style="1" bestFit="1" customWidth="1"/>
    <col min="9" max="16384" width="9.140625" style="1"/>
  </cols>
  <sheetData>
    <row r="1" spans="2:6" ht="15.75">
      <c r="B1" s="217" t="s">
        <v>250</v>
      </c>
      <c r="C1" s="217"/>
      <c r="D1" s="88"/>
    </row>
    <row r="2" spans="2:6">
      <c r="B2" s="69"/>
      <c r="C2" s="73" t="s">
        <v>131</v>
      </c>
      <c r="D2" s="88"/>
    </row>
    <row r="3" spans="2:6">
      <c r="B3" s="89" t="s">
        <v>270</v>
      </c>
      <c r="C3" s="90"/>
      <c r="D3" s="88"/>
    </row>
    <row r="4" spans="2:6">
      <c r="B4" s="89" t="s">
        <v>162</v>
      </c>
      <c r="C4" s="70"/>
      <c r="D4" s="88"/>
    </row>
    <row r="5" spans="2:6" ht="9" customHeight="1">
      <c r="B5" s="89"/>
      <c r="C5" s="70"/>
      <c r="D5" s="88"/>
    </row>
    <row r="6" spans="2:6" ht="16.5" thickBot="1">
      <c r="B6" s="91" t="s">
        <v>166</v>
      </c>
      <c r="C6" s="86" t="s">
        <v>160</v>
      </c>
      <c r="D6" s="92"/>
      <c r="E6" s="175" t="s">
        <v>256</v>
      </c>
      <c r="F6" s="175" t="s">
        <v>126</v>
      </c>
    </row>
    <row r="7" spans="2:6" ht="6.75" customHeight="1" thickTop="1">
      <c r="B7" s="93"/>
      <c r="C7" s="94"/>
      <c r="D7" s="92"/>
      <c r="E7" s="182"/>
      <c r="F7" s="182"/>
    </row>
    <row r="8" spans="2:6">
      <c r="B8" s="91">
        <v>1</v>
      </c>
      <c r="C8" s="95" t="s">
        <v>132</v>
      </c>
      <c r="D8" s="92"/>
      <c r="E8" s="182"/>
      <c r="F8" s="183"/>
    </row>
    <row r="9" spans="2:6">
      <c r="B9" s="91">
        <v>2</v>
      </c>
      <c r="C9" s="95" t="s">
        <v>133</v>
      </c>
      <c r="D9" s="92"/>
      <c r="E9" s="182"/>
      <c r="F9" s="182"/>
    </row>
    <row r="10" spans="2:6">
      <c r="B10" s="91">
        <v>3</v>
      </c>
      <c r="C10" s="96" t="s">
        <v>134</v>
      </c>
      <c r="D10" s="92"/>
      <c r="E10" s="182"/>
      <c r="F10" s="182"/>
    </row>
    <row r="11" spans="2:6">
      <c r="B11" s="91">
        <v>4</v>
      </c>
      <c r="C11" s="96" t="s">
        <v>135</v>
      </c>
      <c r="D11" s="92"/>
      <c r="E11" s="182">
        <v>14311440.130000001</v>
      </c>
      <c r="F11" s="183"/>
    </row>
    <row r="12" spans="2:6" ht="6.75" customHeight="1">
      <c r="B12" s="91"/>
      <c r="C12" s="96"/>
      <c r="D12" s="92"/>
      <c r="E12" s="182"/>
      <c r="F12" s="182"/>
    </row>
    <row r="13" spans="2:6">
      <c r="B13" s="91">
        <v>5</v>
      </c>
      <c r="C13" s="95" t="s">
        <v>136</v>
      </c>
      <c r="D13" s="92"/>
      <c r="E13" s="182"/>
      <c r="F13" s="182"/>
    </row>
    <row r="14" spans="2:6">
      <c r="B14" s="97"/>
      <c r="C14" s="98" t="s">
        <v>149</v>
      </c>
      <c r="D14" s="92"/>
      <c r="E14" s="182"/>
      <c r="F14" s="183"/>
    </row>
    <row r="15" spans="2:6">
      <c r="B15" s="97"/>
      <c r="C15" s="98" t="s">
        <v>150</v>
      </c>
      <c r="D15" s="92"/>
      <c r="E15" s="182"/>
      <c r="F15" s="182"/>
    </row>
    <row r="16" spans="2:6" ht="7.5" customHeight="1">
      <c r="B16" s="97"/>
      <c r="C16" s="98"/>
      <c r="D16" s="92"/>
      <c r="E16" s="182"/>
      <c r="F16" s="182"/>
    </row>
    <row r="17" spans="2:6">
      <c r="B17" s="91">
        <v>6</v>
      </c>
      <c r="C17" s="95" t="s">
        <v>137</v>
      </c>
      <c r="D17" s="92"/>
      <c r="E17" s="182"/>
      <c r="F17" s="182"/>
    </row>
    <row r="18" spans="2:6">
      <c r="B18" s="97"/>
      <c r="C18" s="98" t="s">
        <v>173</v>
      </c>
      <c r="D18" s="92"/>
      <c r="E18" s="182">
        <v>-264000</v>
      </c>
      <c r="F18" s="183"/>
    </row>
    <row r="19" spans="2:6">
      <c r="B19" s="97"/>
      <c r="C19" s="98" t="s">
        <v>174</v>
      </c>
      <c r="D19" s="92"/>
      <c r="E19" s="182">
        <v>-30888</v>
      </c>
      <c r="F19" s="183"/>
    </row>
    <row r="20" spans="2:6">
      <c r="B20" s="97"/>
      <c r="C20" s="98" t="s">
        <v>138</v>
      </c>
      <c r="D20" s="92"/>
      <c r="E20" s="182"/>
      <c r="F20" s="182"/>
    </row>
    <row r="21" spans="2:6" ht="6" customHeight="1">
      <c r="B21" s="91"/>
      <c r="C21" s="98"/>
      <c r="D21" s="92"/>
      <c r="E21" s="182"/>
      <c r="F21" s="182"/>
    </row>
    <row r="22" spans="2:6">
      <c r="B22" s="91">
        <v>7</v>
      </c>
      <c r="C22" s="95" t="s">
        <v>139</v>
      </c>
      <c r="D22" s="92"/>
      <c r="E22" s="182"/>
      <c r="F22" s="182"/>
    </row>
    <row r="23" spans="2:6">
      <c r="B23" s="91">
        <v>8</v>
      </c>
      <c r="C23" s="95" t="s">
        <v>140</v>
      </c>
      <c r="D23" s="92"/>
      <c r="E23" s="182">
        <v>-261036</v>
      </c>
      <c r="F23" s="183"/>
    </row>
    <row r="24" spans="2:6">
      <c r="B24" s="91">
        <v>9</v>
      </c>
      <c r="C24" s="95" t="s">
        <v>141</v>
      </c>
      <c r="D24" s="92"/>
      <c r="E24" s="182">
        <v>-14623480.49</v>
      </c>
      <c r="F24" s="183"/>
    </row>
    <row r="25" spans="2:6" ht="13.5" customHeight="1">
      <c r="B25" s="97"/>
      <c r="C25" s="94"/>
      <c r="D25" s="92"/>
      <c r="E25" s="182"/>
      <c r="F25" s="182">
        <v>0</v>
      </c>
    </row>
    <row r="26" spans="2:6">
      <c r="B26" s="91">
        <v>10</v>
      </c>
      <c r="C26" s="99" t="s">
        <v>161</v>
      </c>
      <c r="D26" s="92"/>
      <c r="E26" s="184">
        <f>SUM(E8:E25)</f>
        <v>-867964.3599999994</v>
      </c>
      <c r="F26" s="184">
        <f>SUM(F8:F25)</f>
        <v>0</v>
      </c>
    </row>
    <row r="27" spans="2:6" ht="6.75" customHeight="1">
      <c r="B27" s="97"/>
      <c r="C27" s="95"/>
      <c r="D27" s="92"/>
      <c r="E27" s="182"/>
      <c r="F27" s="182"/>
    </row>
    <row r="28" spans="2:6">
      <c r="B28" s="91">
        <v>11</v>
      </c>
      <c r="C28" s="96" t="s">
        <v>176</v>
      </c>
      <c r="D28" s="92"/>
      <c r="E28" s="182"/>
      <c r="F28" s="182"/>
    </row>
    <row r="29" spans="2:6" ht="30">
      <c r="B29" s="97"/>
      <c r="C29" s="100" t="s">
        <v>146</v>
      </c>
      <c r="D29" s="92"/>
      <c r="E29" s="182">
        <v>80000</v>
      </c>
      <c r="F29" s="182"/>
    </row>
    <row r="30" spans="2:6" ht="45">
      <c r="B30" s="97"/>
      <c r="C30" s="100" t="s">
        <v>147</v>
      </c>
      <c r="D30" s="92"/>
      <c r="E30" s="182"/>
      <c r="F30" s="182"/>
    </row>
    <row r="31" spans="2:6" ht="30">
      <c r="B31" s="97"/>
      <c r="C31" s="100" t="s">
        <v>148</v>
      </c>
      <c r="D31" s="92"/>
      <c r="E31" s="182"/>
      <c r="F31" s="182"/>
    </row>
    <row r="32" spans="2:6" ht="8.25" customHeight="1">
      <c r="B32" s="97"/>
      <c r="C32" s="101"/>
      <c r="D32" s="92"/>
      <c r="E32" s="182"/>
      <c r="F32" s="182"/>
    </row>
    <row r="33" spans="2:7" ht="28.5">
      <c r="B33" s="102">
        <v>12</v>
      </c>
      <c r="C33" s="103" t="s">
        <v>175</v>
      </c>
      <c r="D33" s="86"/>
      <c r="E33" s="184"/>
      <c r="F33" s="182"/>
    </row>
    <row r="34" spans="2:7" ht="6" customHeight="1">
      <c r="B34" s="97"/>
      <c r="C34" s="101"/>
      <c r="D34" s="92"/>
      <c r="E34" s="182"/>
      <c r="F34" s="182"/>
    </row>
    <row r="35" spans="2:7">
      <c r="B35" s="91">
        <v>13</v>
      </c>
      <c r="C35" s="104" t="s">
        <v>142</v>
      </c>
      <c r="D35" s="92"/>
      <c r="E35" s="182"/>
      <c r="F35" s="182"/>
    </row>
    <row r="36" spans="2:7" ht="30">
      <c r="B36" s="97"/>
      <c r="C36" s="100" t="s">
        <v>151</v>
      </c>
      <c r="D36" s="92"/>
      <c r="E36" s="182">
        <v>0</v>
      </c>
      <c r="F36" s="183"/>
      <c r="G36" s="1" t="s">
        <v>243</v>
      </c>
    </row>
    <row r="37" spans="2:7">
      <c r="B37" s="97"/>
      <c r="C37" s="105" t="s">
        <v>152</v>
      </c>
      <c r="D37" s="92"/>
      <c r="E37" s="182">
        <v>-26162000</v>
      </c>
      <c r="F37" s="183"/>
      <c r="G37" s="1" t="s">
        <v>244</v>
      </c>
    </row>
    <row r="38" spans="2:7">
      <c r="B38" s="97"/>
      <c r="C38" s="105" t="s">
        <v>272</v>
      </c>
      <c r="D38" s="92"/>
      <c r="E38" s="182">
        <v>373107</v>
      </c>
      <c r="F38" s="183"/>
    </row>
    <row r="39" spans="2:7" ht="8.25" customHeight="1">
      <c r="B39" s="97"/>
      <c r="C39" s="105"/>
      <c r="D39" s="92"/>
      <c r="E39" s="182"/>
      <c r="F39" s="182"/>
    </row>
    <row r="40" spans="2:7">
      <c r="B40" s="91">
        <v>14</v>
      </c>
      <c r="C40" s="104" t="s">
        <v>143</v>
      </c>
      <c r="D40" s="92"/>
      <c r="E40" s="182"/>
      <c r="F40" s="182"/>
    </row>
    <row r="41" spans="2:7" ht="8.25" customHeight="1">
      <c r="B41" s="97"/>
      <c r="C41" s="92"/>
      <c r="D41" s="92"/>
      <c r="E41" s="182"/>
      <c r="F41" s="182"/>
    </row>
    <row r="42" spans="2:7">
      <c r="B42" s="97"/>
      <c r="C42" s="106" t="s">
        <v>144</v>
      </c>
      <c r="D42" s="107"/>
      <c r="E42" s="184">
        <f>SUM(E26:E41)</f>
        <v>-26576857.359999999</v>
      </c>
      <c r="F42" s="184">
        <f>SUM(F26:F41)</f>
        <v>0</v>
      </c>
    </row>
    <row r="43" spans="2:7" ht="7.5" customHeight="1">
      <c r="B43" s="97"/>
      <c r="C43" s="94"/>
      <c r="D43" s="107"/>
      <c r="E43" s="182"/>
      <c r="F43" s="182"/>
    </row>
    <row r="44" spans="2:7">
      <c r="B44" s="91">
        <v>15</v>
      </c>
      <c r="C44" s="108" t="s">
        <v>145</v>
      </c>
      <c r="D44" s="107"/>
      <c r="E44" s="182">
        <v>0</v>
      </c>
      <c r="F44" s="182"/>
    </row>
    <row r="45" spans="2:7">
      <c r="B45" s="91"/>
      <c r="C45" s="105" t="s">
        <v>153</v>
      </c>
      <c r="D45" s="107"/>
      <c r="E45" s="182"/>
      <c r="F45" s="182"/>
    </row>
    <row r="46" spans="2:7">
      <c r="B46" s="91"/>
      <c r="C46" s="105" t="s">
        <v>154</v>
      </c>
      <c r="D46" s="107"/>
      <c r="E46" s="182"/>
      <c r="F46" s="182"/>
    </row>
    <row r="47" spans="2:7">
      <c r="B47" s="91"/>
      <c r="C47" s="105" t="s">
        <v>155</v>
      </c>
      <c r="D47" s="107"/>
      <c r="E47" s="182"/>
      <c r="F47" s="182"/>
    </row>
    <row r="48" spans="2:7" ht="7.5" customHeight="1">
      <c r="B48" s="91"/>
      <c r="C48" s="108"/>
      <c r="D48" s="107"/>
      <c r="E48" s="182"/>
      <c r="F48" s="182"/>
    </row>
    <row r="49" spans="2:6">
      <c r="B49" s="91">
        <v>16</v>
      </c>
      <c r="C49" s="108" t="s">
        <v>156</v>
      </c>
      <c r="D49" s="92"/>
      <c r="E49" s="184">
        <f>SUM(E42:E48)</f>
        <v>-26576857.359999999</v>
      </c>
      <c r="F49" s="184">
        <f>SUM(F42:F48)</f>
        <v>0</v>
      </c>
    </row>
    <row r="50" spans="2:6" ht="7.5" customHeight="1">
      <c r="B50" s="97"/>
      <c r="C50" s="94"/>
      <c r="D50" s="94"/>
      <c r="E50" s="182"/>
      <c r="F50" s="182"/>
    </row>
    <row r="51" spans="2:6">
      <c r="B51" s="91">
        <v>17</v>
      </c>
      <c r="C51" s="95" t="s">
        <v>157</v>
      </c>
      <c r="D51" s="92"/>
      <c r="E51" s="182"/>
      <c r="F51" s="182"/>
    </row>
    <row r="52" spans="2:6">
      <c r="B52" s="97"/>
      <c r="C52" s="98" t="s">
        <v>158</v>
      </c>
      <c r="D52" s="92"/>
      <c r="E52" s="182">
        <f>SUM(E49:E51)</f>
        <v>-26576857.359999999</v>
      </c>
      <c r="F52" s="182">
        <v>0</v>
      </c>
    </row>
    <row r="53" spans="2:6">
      <c r="B53" s="97"/>
      <c r="C53" s="98" t="s">
        <v>159</v>
      </c>
      <c r="D53" s="92"/>
      <c r="E53" s="185"/>
      <c r="F53" s="185"/>
    </row>
    <row r="54" spans="2:6" ht="7.5" customHeight="1">
      <c r="B54" s="97"/>
      <c r="C54" s="94"/>
      <c r="D54" s="92"/>
      <c r="E54" s="185"/>
      <c r="F54" s="185"/>
    </row>
    <row r="55" spans="2:6">
      <c r="B55" s="97"/>
      <c r="C55" s="86" t="s">
        <v>163</v>
      </c>
      <c r="D55" s="92"/>
      <c r="E55" s="185"/>
      <c r="F55" s="185"/>
    </row>
    <row r="56" spans="2:6">
      <c r="B56" s="97" t="s">
        <v>166</v>
      </c>
      <c r="C56" s="86" t="s">
        <v>164</v>
      </c>
      <c r="D56" s="92"/>
      <c r="E56" s="185"/>
      <c r="F56" s="185"/>
    </row>
    <row r="57" spans="2:6">
      <c r="B57" s="91">
        <v>1</v>
      </c>
      <c r="C57" s="95" t="s">
        <v>165</v>
      </c>
      <c r="D57" s="92"/>
      <c r="E57" s="184">
        <f>SUM(E52:E56)</f>
        <v>-26576857.359999999</v>
      </c>
      <c r="F57" s="184">
        <f>F49</f>
        <v>0</v>
      </c>
    </row>
    <row r="58" spans="2:6">
      <c r="B58" s="91">
        <v>2</v>
      </c>
      <c r="C58" s="95" t="s">
        <v>167</v>
      </c>
      <c r="D58" s="92"/>
      <c r="E58" s="185"/>
      <c r="F58" s="185">
        <v>0</v>
      </c>
    </row>
    <row r="59" spans="2:6">
      <c r="B59" s="97"/>
      <c r="C59" s="109" t="s">
        <v>177</v>
      </c>
      <c r="D59" s="110"/>
      <c r="E59" s="186"/>
      <c r="F59" s="185">
        <v>0</v>
      </c>
    </row>
    <row r="60" spans="2:6">
      <c r="B60" s="97"/>
      <c r="C60" s="109" t="s">
        <v>178</v>
      </c>
      <c r="D60" s="110"/>
      <c r="E60" s="186"/>
      <c r="F60" s="185">
        <v>0</v>
      </c>
    </row>
    <row r="61" spans="2:6">
      <c r="B61" s="97"/>
      <c r="C61" s="109" t="s">
        <v>179</v>
      </c>
      <c r="D61" s="110"/>
      <c r="E61" s="186"/>
      <c r="F61" s="185">
        <v>0</v>
      </c>
    </row>
    <row r="62" spans="2:6">
      <c r="B62" s="97"/>
      <c r="C62" s="109" t="s">
        <v>180</v>
      </c>
      <c r="D62" s="110"/>
      <c r="E62" s="186"/>
      <c r="F62" s="185">
        <v>0</v>
      </c>
    </row>
    <row r="63" spans="2:6" ht="14.25">
      <c r="B63" s="91"/>
      <c r="C63" s="99" t="s">
        <v>168</v>
      </c>
      <c r="D63" s="110"/>
      <c r="E63" s="184">
        <f>SUM(E58:E62)</f>
        <v>0</v>
      </c>
      <c r="F63" s="184">
        <f>SUM(F58:F62)</f>
        <v>0</v>
      </c>
    </row>
    <row r="64" spans="2:6" ht="5.25" customHeight="1">
      <c r="B64" s="91"/>
      <c r="C64" s="94"/>
      <c r="D64" s="92"/>
      <c r="E64" s="185"/>
      <c r="F64" s="185"/>
    </row>
    <row r="65" spans="2:6" ht="14.25">
      <c r="B65" s="91">
        <v>3</v>
      </c>
      <c r="C65" s="99" t="s">
        <v>169</v>
      </c>
      <c r="D65" s="110"/>
      <c r="E65" s="184">
        <f>SUM(E57:E64)</f>
        <v>-26576857.359999999</v>
      </c>
      <c r="F65" s="184">
        <f>F57+F63</f>
        <v>0</v>
      </c>
    </row>
    <row r="66" spans="2:6" ht="6" customHeight="1">
      <c r="B66" s="97"/>
      <c r="C66" s="94"/>
      <c r="D66" s="92"/>
      <c r="E66" s="185"/>
      <c r="F66" s="185"/>
    </row>
    <row r="67" spans="2:6">
      <c r="B67" s="95">
        <v>4</v>
      </c>
      <c r="C67" s="95" t="s">
        <v>170</v>
      </c>
      <c r="D67" s="92"/>
      <c r="E67" s="187"/>
      <c r="F67" s="187"/>
    </row>
    <row r="68" spans="2:6">
      <c r="B68" s="94"/>
      <c r="C68" s="98" t="s">
        <v>171</v>
      </c>
      <c r="D68" s="92"/>
      <c r="E68" s="188">
        <f>SUM(E65:E67)</f>
        <v>-26576857.359999999</v>
      </c>
      <c r="F68" s="188">
        <f>SUM(F65:F67)</f>
        <v>0</v>
      </c>
    </row>
    <row r="69" spans="2:6">
      <c r="B69" s="94"/>
      <c r="C69" s="98" t="s">
        <v>172</v>
      </c>
      <c r="D69" s="92"/>
      <c r="E69" s="187"/>
      <c r="F69" s="187"/>
    </row>
    <row r="70" spans="2:6">
      <c r="E70" s="189">
        <f>E68-BK!D115</f>
        <v>-0.30999999865889549</v>
      </c>
      <c r="F70" s="189">
        <f>F68-BK!E115</f>
        <v>0</v>
      </c>
    </row>
  </sheetData>
  <mergeCells count="1">
    <mergeCell ref="B1:C1"/>
  </mergeCells>
  <phoneticPr fontId="3" type="noConversion"/>
  <pageMargins left="0" right="0" top="0.5" bottom="0.5" header="0" footer="0"/>
  <pageSetup scale="74" orientation="portrait" r:id="rId1"/>
  <headerFooter alignWithMargins="0"/>
</worksheet>
</file>

<file path=xl/worksheets/sheet4.xml><?xml version="1.0" encoding="utf-8"?>
<worksheet xmlns="http://schemas.openxmlformats.org/spreadsheetml/2006/main" xmlns:r="http://schemas.openxmlformats.org/officeDocument/2006/relationships">
  <dimension ref="A1:I62"/>
  <sheetViews>
    <sheetView view="pageBreakPreview" topLeftCell="B1" zoomScaleSheetLayoutView="100" workbookViewId="0">
      <selection activeCell="C54" sqref="C54"/>
    </sheetView>
  </sheetViews>
  <sheetFormatPr defaultRowHeight="12.75"/>
  <cols>
    <col min="1" max="1" width="7.7109375" style="1" hidden="1" customWidth="1"/>
    <col min="2" max="2" width="3.42578125" style="1" customWidth="1"/>
    <col min="3" max="3" width="49.28515625" style="1" customWidth="1"/>
    <col min="4" max="4" width="1.42578125" style="1" customWidth="1"/>
    <col min="5" max="5" width="13" style="207" customWidth="1"/>
    <col min="6" max="6" width="1.42578125" style="207" customWidth="1"/>
    <col min="7" max="7" width="11.5703125" style="207" customWidth="1"/>
    <col min="8" max="8" width="9.140625" style="7"/>
    <col min="9" max="9" width="13.28515625" style="1" customWidth="1"/>
    <col min="10" max="16384" width="9.140625" style="1"/>
  </cols>
  <sheetData>
    <row r="1" spans="2:8">
      <c r="D1" s="117"/>
      <c r="E1" s="190"/>
      <c r="F1" s="190"/>
      <c r="G1" s="190"/>
    </row>
    <row r="2" spans="2:8" ht="15.75">
      <c r="B2" s="217" t="s">
        <v>250</v>
      </c>
      <c r="C2" s="217"/>
      <c r="D2" s="117"/>
      <c r="E2" s="190"/>
      <c r="F2" s="190"/>
      <c r="G2" s="190"/>
    </row>
    <row r="3" spans="2:8" ht="13.5">
      <c r="B3" s="61"/>
      <c r="C3" s="78" t="s">
        <v>222</v>
      </c>
      <c r="D3" s="117"/>
      <c r="E3" s="190"/>
      <c r="F3" s="190"/>
      <c r="G3" s="190"/>
    </row>
    <row r="4" spans="2:8" ht="13.5">
      <c r="B4" s="61"/>
      <c r="C4" s="77" t="s">
        <v>184</v>
      </c>
      <c r="D4" s="117"/>
      <c r="E4" s="190"/>
      <c r="F4" s="190"/>
      <c r="G4" s="190"/>
    </row>
    <row r="5" spans="2:8" s="2" customFormat="1">
      <c r="B5" s="62" t="s">
        <v>257</v>
      </c>
      <c r="D5" s="118"/>
      <c r="E5" s="191"/>
      <c r="F5" s="191"/>
      <c r="G5" s="191"/>
      <c r="H5" s="171"/>
    </row>
    <row r="6" spans="2:8" s="2" customFormat="1" ht="13.5">
      <c r="C6" s="61"/>
      <c r="D6" s="119"/>
      <c r="E6" s="192"/>
      <c r="F6" s="191"/>
      <c r="G6" s="192"/>
      <c r="H6" s="171"/>
    </row>
    <row r="7" spans="2:8" s="2" customFormat="1" ht="13.5" thickBot="1">
      <c r="C7" s="76"/>
      <c r="D7" s="119"/>
      <c r="E7" s="125" t="s">
        <v>258</v>
      </c>
      <c r="F7" s="193"/>
      <c r="G7" s="125" t="s">
        <v>258</v>
      </c>
      <c r="H7" s="171"/>
    </row>
    <row r="8" spans="2:8" s="2" customFormat="1" ht="13.5" thickTop="1">
      <c r="B8" s="63" t="s">
        <v>223</v>
      </c>
      <c r="D8" s="119"/>
      <c r="E8" s="194"/>
      <c r="F8" s="193"/>
      <c r="G8" s="194"/>
      <c r="H8" s="171"/>
    </row>
    <row r="9" spans="2:8" s="2" customFormat="1">
      <c r="C9" s="79" t="s">
        <v>185</v>
      </c>
      <c r="D9" s="119"/>
      <c r="E9" s="195">
        <f>'ardh-shpenz'!E49</f>
        <v>-26576857.359999999</v>
      </c>
      <c r="F9" s="196"/>
      <c r="G9" s="195">
        <f>'ardh-shpenz'!F49</f>
        <v>0</v>
      </c>
      <c r="H9" s="171"/>
    </row>
    <row r="10" spans="2:8" s="2" customFormat="1">
      <c r="C10" s="79" t="s">
        <v>186</v>
      </c>
      <c r="D10" s="119"/>
      <c r="E10" s="195"/>
      <c r="F10" s="196"/>
      <c r="G10" s="195"/>
      <c r="H10" s="171"/>
    </row>
    <row r="11" spans="2:8" s="2" customFormat="1">
      <c r="C11" s="79" t="s">
        <v>187</v>
      </c>
      <c r="D11" s="119"/>
      <c r="E11" s="195">
        <v>0</v>
      </c>
      <c r="F11" s="196"/>
      <c r="G11" s="195">
        <v>0</v>
      </c>
      <c r="H11" s="171">
        <v>6</v>
      </c>
    </row>
    <row r="12" spans="2:8" s="2" customFormat="1">
      <c r="C12" s="79" t="s">
        <v>188</v>
      </c>
      <c r="D12" s="119"/>
      <c r="E12" s="195">
        <v>0</v>
      </c>
      <c r="F12" s="196"/>
      <c r="G12" s="195">
        <v>0</v>
      </c>
      <c r="H12" s="171"/>
    </row>
    <row r="13" spans="2:8" s="2" customFormat="1">
      <c r="C13" s="79" t="s">
        <v>140</v>
      </c>
      <c r="D13" s="119"/>
      <c r="E13" s="195">
        <f>-'ardh-shpenz'!E23</f>
        <v>261036</v>
      </c>
      <c r="F13" s="196"/>
      <c r="G13" s="195">
        <f>-'ardh-shpenz'!F23</f>
        <v>0</v>
      </c>
      <c r="H13" s="171"/>
    </row>
    <row r="14" spans="2:8" s="2" customFormat="1">
      <c r="C14" s="79" t="s">
        <v>139</v>
      </c>
      <c r="D14" s="119"/>
      <c r="E14" s="195"/>
      <c r="F14" s="196"/>
      <c r="G14" s="195"/>
      <c r="H14" s="171"/>
    </row>
    <row r="15" spans="2:8" s="2" customFormat="1">
      <c r="C15" s="79" t="s">
        <v>189</v>
      </c>
      <c r="D15" s="119"/>
      <c r="E15" s="195"/>
      <c r="F15" s="196"/>
      <c r="G15" s="195"/>
      <c r="H15" s="171"/>
    </row>
    <row r="16" spans="2:8" s="2" customFormat="1">
      <c r="C16" s="79" t="s">
        <v>190</v>
      </c>
      <c r="D16" s="118"/>
      <c r="E16" s="196"/>
      <c r="F16" s="195"/>
      <c r="G16" s="196"/>
      <c r="H16" s="171"/>
    </row>
    <row r="17" spans="2:9" s="2" customFormat="1">
      <c r="C17" s="79" t="s">
        <v>191</v>
      </c>
      <c r="D17" s="118"/>
      <c r="E17" s="195"/>
      <c r="F17" s="195"/>
      <c r="G17" s="195"/>
      <c r="H17" s="171"/>
    </row>
    <row r="18" spans="2:9" s="2" customFormat="1">
      <c r="C18" s="79" t="s">
        <v>192</v>
      </c>
      <c r="D18" s="118"/>
      <c r="E18" s="195">
        <f>BK!E20-BK!D20+BK!E31-BK!D31+BK!E32-BK!D32</f>
        <v>2907853.87</v>
      </c>
      <c r="F18" s="195"/>
      <c r="G18" s="197">
        <v>30777</v>
      </c>
      <c r="H18" s="171">
        <v>8</v>
      </c>
    </row>
    <row r="19" spans="2:9" s="2" customFormat="1">
      <c r="C19" s="79" t="s">
        <v>193</v>
      </c>
      <c r="D19" s="118"/>
      <c r="E19" s="196">
        <f>BK!E30-BK!D30</f>
        <v>0</v>
      </c>
      <c r="F19" s="195"/>
      <c r="G19" s="197">
        <v>0</v>
      </c>
      <c r="H19" s="171">
        <v>10</v>
      </c>
      <c r="I19" s="11"/>
    </row>
    <row r="20" spans="2:9" s="2" customFormat="1">
      <c r="C20" s="79" t="s">
        <v>194</v>
      </c>
      <c r="D20" s="118"/>
      <c r="E20" s="195">
        <f>BK!D77-BK!E77-'cash-flow'!E21</f>
        <v>8693764</v>
      </c>
      <c r="F20" s="195"/>
      <c r="G20" s="197">
        <v>-374505</v>
      </c>
      <c r="H20" s="171">
        <v>11</v>
      </c>
      <c r="I20" s="11"/>
    </row>
    <row r="21" spans="2:9" s="2" customFormat="1" ht="12.75" customHeight="1">
      <c r="C21" s="79" t="s">
        <v>195</v>
      </c>
      <c r="D21" s="118"/>
      <c r="E21" s="195">
        <f>BK!D75-BK!E75</f>
        <v>248182</v>
      </c>
      <c r="F21" s="195"/>
      <c r="G21" s="197">
        <v>129810</v>
      </c>
      <c r="H21" s="171"/>
      <c r="I21" s="11"/>
    </row>
    <row r="22" spans="2:9" s="2" customFormat="1" ht="6" customHeight="1">
      <c r="D22" s="118"/>
      <c r="E22" s="195"/>
      <c r="F22" s="195"/>
      <c r="G22" s="195"/>
      <c r="H22" s="171"/>
    </row>
    <row r="23" spans="2:9" s="2" customFormat="1">
      <c r="B23" s="64" t="s">
        <v>31</v>
      </c>
      <c r="C23" s="2" t="s">
        <v>196</v>
      </c>
      <c r="D23" s="118"/>
      <c r="E23" s="198">
        <f>SUM(E9:E22)</f>
        <v>-14466021.489999998</v>
      </c>
      <c r="F23" s="199"/>
      <c r="G23" s="198">
        <f>SUM(G9:G22)</f>
        <v>-213918</v>
      </c>
      <c r="H23" s="171"/>
      <c r="I23" s="11"/>
    </row>
    <row r="24" spans="2:9" s="2" customFormat="1">
      <c r="B24" s="64"/>
      <c r="D24" s="118"/>
      <c r="E24" s="196"/>
      <c r="F24" s="195"/>
      <c r="G24" s="196"/>
      <c r="H24" s="171"/>
    </row>
    <row r="25" spans="2:9" s="2" customFormat="1">
      <c r="B25" s="64" t="s">
        <v>197</v>
      </c>
      <c r="D25" s="118"/>
      <c r="E25" s="196"/>
      <c r="F25" s="195"/>
      <c r="G25" s="196"/>
      <c r="H25" s="171"/>
    </row>
    <row r="26" spans="2:9" s="2" customFormat="1">
      <c r="C26" s="79" t="s">
        <v>198</v>
      </c>
      <c r="D26" s="118"/>
      <c r="E26" s="196"/>
      <c r="F26" s="195"/>
      <c r="G26" s="196"/>
      <c r="H26" s="171"/>
    </row>
    <row r="27" spans="2:9" s="2" customFormat="1">
      <c r="C27" s="79" t="s">
        <v>199</v>
      </c>
      <c r="D27" s="118"/>
      <c r="E27" s="195"/>
      <c r="F27" s="195"/>
      <c r="G27" s="195"/>
      <c r="H27" s="171"/>
    </row>
    <row r="28" spans="2:9" s="2" customFormat="1">
      <c r="C28" s="79" t="s">
        <v>200</v>
      </c>
      <c r="D28" s="118"/>
      <c r="E28" s="195"/>
      <c r="F28" s="195"/>
      <c r="G28" s="197">
        <v>0</v>
      </c>
      <c r="H28" s="171">
        <v>20</v>
      </c>
    </row>
    <row r="29" spans="2:9" s="2" customFormat="1" ht="12.75" customHeight="1">
      <c r="C29" s="79" t="s">
        <v>201</v>
      </c>
      <c r="D29" s="118"/>
      <c r="E29" s="195">
        <f>BK!E59-BK!D59-E13</f>
        <v>14211444</v>
      </c>
      <c r="F29" s="195"/>
      <c r="G29" s="195">
        <v>0</v>
      </c>
      <c r="H29" s="171">
        <v>21</v>
      </c>
      <c r="I29" s="11"/>
    </row>
    <row r="30" spans="2:9" s="2" customFormat="1" ht="12.75" customHeight="1">
      <c r="C30" s="79" t="s">
        <v>202</v>
      </c>
      <c r="D30" s="118"/>
      <c r="E30" s="195"/>
      <c r="F30" s="195"/>
      <c r="G30" s="195"/>
      <c r="H30" s="171"/>
    </row>
    <row r="31" spans="2:9" s="2" customFormat="1" ht="12.75" customHeight="1">
      <c r="C31" s="79" t="s">
        <v>203</v>
      </c>
      <c r="D31" s="118"/>
      <c r="E31" s="195"/>
      <c r="F31" s="195"/>
      <c r="G31" s="195"/>
      <c r="H31" s="171"/>
    </row>
    <row r="32" spans="2:9" s="2" customFormat="1" ht="12.75" customHeight="1">
      <c r="C32" s="79" t="s">
        <v>204</v>
      </c>
      <c r="D32" s="118"/>
      <c r="E32" s="195"/>
      <c r="F32" s="195"/>
      <c r="G32" s="195"/>
      <c r="H32" s="171">
        <v>23</v>
      </c>
    </row>
    <row r="33" spans="2:8" s="2" customFormat="1" ht="6.75" customHeight="1">
      <c r="C33" s="4"/>
      <c r="D33" s="119"/>
      <c r="E33" s="195"/>
      <c r="F33" s="195"/>
      <c r="G33" s="195"/>
      <c r="H33" s="171"/>
    </row>
    <row r="34" spans="2:8" s="2" customFormat="1">
      <c r="C34" s="64" t="s">
        <v>205</v>
      </c>
      <c r="D34" s="118"/>
      <c r="E34" s="198">
        <f>SUM(E26:E30)</f>
        <v>14211444</v>
      </c>
      <c r="F34" s="199"/>
      <c r="G34" s="198">
        <f>SUM(G26:G33)</f>
        <v>0</v>
      </c>
      <c r="H34" s="171"/>
    </row>
    <row r="35" spans="2:8" s="2" customFormat="1">
      <c r="C35" s="4"/>
      <c r="D35" s="119"/>
      <c r="E35" s="195"/>
      <c r="F35" s="195"/>
      <c r="G35" s="195"/>
      <c r="H35" s="171"/>
    </row>
    <row r="36" spans="2:8" s="2" customFormat="1">
      <c r="B36" s="64" t="s">
        <v>206</v>
      </c>
      <c r="C36" s="63"/>
      <c r="D36" s="118"/>
      <c r="E36" s="196"/>
      <c r="F36" s="195"/>
      <c r="G36" s="196"/>
      <c r="H36" s="171"/>
    </row>
    <row r="37" spans="2:8" s="2" customFormat="1">
      <c r="C37" s="79" t="s">
        <v>207</v>
      </c>
      <c r="D37" s="118"/>
      <c r="E37" s="196"/>
      <c r="F37" s="195"/>
      <c r="G37" s="196">
        <v>0</v>
      </c>
      <c r="H37" s="171">
        <v>28</v>
      </c>
    </row>
    <row r="38" spans="2:8" s="2" customFormat="1">
      <c r="C38" s="79" t="s">
        <v>208</v>
      </c>
      <c r="D38" s="118"/>
      <c r="E38" s="195"/>
      <c r="F38" s="195"/>
      <c r="G38" s="195"/>
      <c r="H38" s="171"/>
    </row>
    <row r="39" spans="2:8" s="2" customFormat="1">
      <c r="C39" s="79" t="s">
        <v>209</v>
      </c>
      <c r="D39" s="118"/>
      <c r="E39" s="195"/>
      <c r="F39" s="195"/>
      <c r="G39" s="195">
        <v>0</v>
      </c>
      <c r="H39" s="171">
        <v>29</v>
      </c>
    </row>
    <row r="40" spans="2:8" s="2" customFormat="1" ht="12.75" customHeight="1">
      <c r="C40" s="79" t="s">
        <v>210</v>
      </c>
      <c r="D40" s="118"/>
      <c r="E40" s="195"/>
      <c r="F40" s="195"/>
      <c r="G40" s="195"/>
      <c r="H40" s="171"/>
    </row>
    <row r="41" spans="2:8" s="2" customFormat="1" ht="12.75" customHeight="1">
      <c r="C41" s="79" t="s">
        <v>211</v>
      </c>
      <c r="D41" s="118"/>
      <c r="E41" s="195">
        <f>BK!D107+BK!D111+BK!D113-BK!E107-BK!E111-BK!E113-BK!E115</f>
        <v>0</v>
      </c>
      <c r="F41" s="195"/>
      <c r="G41" s="195"/>
      <c r="H41" s="171"/>
    </row>
    <row r="42" spans="2:8" s="2" customFormat="1" ht="12.75" customHeight="1">
      <c r="C42" s="79" t="s">
        <v>212</v>
      </c>
      <c r="D42" s="118"/>
      <c r="E42" s="195"/>
      <c r="F42" s="195"/>
      <c r="G42" s="195"/>
      <c r="H42" s="171"/>
    </row>
    <row r="43" spans="2:8" s="2" customFormat="1" ht="12.75" customHeight="1">
      <c r="C43" s="79" t="s">
        <v>213</v>
      </c>
      <c r="D43" s="118"/>
      <c r="E43" s="195">
        <f>BK!D93-BK!E93</f>
        <v>0</v>
      </c>
      <c r="F43" s="195"/>
      <c r="G43" s="195"/>
      <c r="H43" s="171"/>
    </row>
    <row r="44" spans="2:8" s="2" customFormat="1" ht="12.75" customHeight="1">
      <c r="C44" s="79" t="s">
        <v>214</v>
      </c>
      <c r="D44" s="118"/>
      <c r="E44" s="195"/>
      <c r="F44" s="195"/>
      <c r="G44" s="195">
        <v>0</v>
      </c>
      <c r="H44" s="171">
        <v>30</v>
      </c>
    </row>
    <row r="45" spans="2:8" s="2" customFormat="1" ht="12.75" customHeight="1">
      <c r="C45" s="79" t="s">
        <v>215</v>
      </c>
      <c r="D45" s="118"/>
      <c r="E45" s="195"/>
      <c r="F45" s="195"/>
      <c r="G45" s="195"/>
      <c r="H45" s="171"/>
    </row>
    <row r="46" spans="2:8" s="2" customFormat="1">
      <c r="C46" s="79" t="s">
        <v>216</v>
      </c>
      <c r="D46" s="119"/>
      <c r="E46" s="195"/>
      <c r="F46" s="195"/>
      <c r="G46" s="195">
        <v>0</v>
      </c>
      <c r="H46" s="171">
        <v>31</v>
      </c>
    </row>
    <row r="47" spans="2:8" s="2" customFormat="1">
      <c r="C47" s="63"/>
      <c r="D47" s="118"/>
      <c r="E47" s="200"/>
      <c r="F47" s="195"/>
      <c r="G47" s="200"/>
      <c r="H47" s="171"/>
    </row>
    <row r="48" spans="2:8" s="2" customFormat="1">
      <c r="C48" s="64" t="s">
        <v>217</v>
      </c>
      <c r="D48" s="119"/>
      <c r="E48" s="199">
        <f>SUM(E37:E47)</f>
        <v>0</v>
      </c>
      <c r="F48" s="195"/>
      <c r="G48" s="199">
        <f>SUM(G36:G47)</f>
        <v>0</v>
      </c>
      <c r="H48" s="171"/>
    </row>
    <row r="49" spans="2:9" s="2" customFormat="1">
      <c r="C49" s="64"/>
      <c r="D49" s="119"/>
      <c r="E49" s="195"/>
      <c r="F49" s="195"/>
      <c r="G49" s="195"/>
      <c r="H49" s="171"/>
    </row>
    <row r="50" spans="2:9" s="2" customFormat="1">
      <c r="C50" s="80" t="s">
        <v>218</v>
      </c>
      <c r="D50" s="118"/>
      <c r="E50" s="201">
        <f>E23+E34+E48</f>
        <v>-254577.48999999836</v>
      </c>
      <c r="F50" s="195"/>
      <c r="G50" s="201">
        <f>G23+G34+G48</f>
        <v>-213918</v>
      </c>
      <c r="H50" s="171"/>
      <c r="I50" s="11"/>
    </row>
    <row r="51" spans="2:9" s="2" customFormat="1">
      <c r="C51" s="64"/>
      <c r="D51" s="118"/>
      <c r="E51" s="195"/>
      <c r="F51" s="195"/>
      <c r="G51" s="195"/>
      <c r="H51" s="171"/>
    </row>
    <row r="52" spans="2:9" s="2" customFormat="1">
      <c r="C52" s="80" t="s">
        <v>219</v>
      </c>
      <c r="D52" s="118"/>
      <c r="E52" s="199">
        <f>BK!E8</f>
        <v>384267</v>
      </c>
      <c r="F52" s="199"/>
      <c r="G52" s="199">
        <v>598185</v>
      </c>
      <c r="H52" s="171"/>
    </row>
    <row r="53" spans="2:9" s="2" customFormat="1">
      <c r="C53" s="79" t="s">
        <v>221</v>
      </c>
      <c r="D53" s="118"/>
      <c r="E53" s="199"/>
      <c r="F53" s="199"/>
      <c r="G53" s="199">
        <v>0</v>
      </c>
      <c r="H53" s="171">
        <v>4</v>
      </c>
    </row>
    <row r="54" spans="2:9" s="2" customFormat="1">
      <c r="C54" s="80" t="s">
        <v>220</v>
      </c>
      <c r="D54" s="120"/>
      <c r="E54" s="202">
        <f>BK!D13</f>
        <v>129689.82</v>
      </c>
      <c r="F54" s="202"/>
      <c r="G54" s="202">
        <f>BK!E8</f>
        <v>384267</v>
      </c>
      <c r="H54" s="171"/>
    </row>
    <row r="55" spans="2:9" s="2" customFormat="1">
      <c r="D55" s="118"/>
      <c r="E55" s="193"/>
      <c r="F55" s="193"/>
      <c r="G55" s="193"/>
      <c r="H55" s="171"/>
    </row>
    <row r="56" spans="2:9" s="2" customFormat="1" ht="15.75">
      <c r="B56" s="8"/>
      <c r="C56" s="8"/>
      <c r="D56" s="121"/>
      <c r="E56" s="203">
        <f>E54-E52</f>
        <v>-254577.18</v>
      </c>
      <c r="F56" s="203"/>
      <c r="G56" s="204">
        <f>G52-G54</f>
        <v>213918</v>
      </c>
      <c r="H56" s="171"/>
    </row>
    <row r="57" spans="2:9" ht="15.75">
      <c r="B57" s="6"/>
      <c r="C57" s="6"/>
      <c r="D57" s="122"/>
      <c r="E57" s="205">
        <f>E56-E50</f>
        <v>0.30999999836785719</v>
      </c>
      <c r="F57" s="206"/>
      <c r="G57" s="206">
        <f>G56+G50</f>
        <v>0</v>
      </c>
    </row>
    <row r="58" spans="2:9">
      <c r="D58" s="117"/>
      <c r="E58" s="190"/>
      <c r="F58" s="190"/>
      <c r="G58" s="190"/>
    </row>
    <row r="59" spans="2:9">
      <c r="D59" s="117"/>
      <c r="E59" s="190"/>
      <c r="F59" s="190"/>
      <c r="G59" s="190"/>
    </row>
    <row r="60" spans="2:9">
      <c r="D60" s="117"/>
      <c r="E60" s="190"/>
      <c r="F60" s="190"/>
      <c r="G60" s="190"/>
    </row>
    <row r="61" spans="2:9">
      <c r="D61" s="117"/>
      <c r="E61" s="190"/>
      <c r="F61" s="190"/>
      <c r="G61" s="190"/>
    </row>
    <row r="62" spans="2:9">
      <c r="D62" s="117"/>
    </row>
  </sheetData>
  <mergeCells count="1">
    <mergeCell ref="B2:C2"/>
  </mergeCells>
  <phoneticPr fontId="3" type="noConversion"/>
  <pageMargins left="0" right="0" top="0" bottom="0" header="0" footer="0"/>
  <pageSetup orientation="portrait" r:id="rId1"/>
  <headerFooter alignWithMargins="0"/>
  <rowBreaks count="1" manualBreakCount="1">
    <brk id="55" max="16383" man="1"/>
  </rowBreaks>
</worksheet>
</file>

<file path=xl/worksheets/sheet5.xml><?xml version="1.0" encoding="utf-8"?>
<worksheet xmlns="http://schemas.openxmlformats.org/spreadsheetml/2006/main" xmlns:r="http://schemas.openxmlformats.org/officeDocument/2006/relationships">
  <dimension ref="A1:N35"/>
  <sheetViews>
    <sheetView view="pageBreakPreview" zoomScaleNormal="70" zoomScaleSheetLayoutView="100" workbookViewId="0">
      <selection activeCell="C22" sqref="C22"/>
    </sheetView>
  </sheetViews>
  <sheetFormatPr defaultRowHeight="12.75"/>
  <cols>
    <col min="1" max="1" width="34.140625" style="1" customWidth="1"/>
    <col min="2" max="2" width="11.85546875" style="1" customWidth="1"/>
    <col min="3" max="3" width="10.7109375" style="1" customWidth="1"/>
    <col min="4" max="4" width="10.140625" style="1" customWidth="1"/>
    <col min="5" max="5" width="10.7109375" style="1" customWidth="1"/>
    <col min="6" max="6" width="10.42578125" style="1" customWidth="1"/>
    <col min="7" max="7" width="13.7109375" style="1" customWidth="1"/>
    <col min="8" max="8" width="9.7109375" style="1" customWidth="1"/>
    <col min="9" max="9" width="18.42578125" style="1" customWidth="1"/>
    <col min="10" max="10" width="13.5703125" style="1" customWidth="1"/>
    <col min="11" max="11" width="8.140625" style="1" customWidth="1"/>
    <col min="12" max="12" width="16.7109375" style="1" customWidth="1"/>
    <col min="13" max="13" width="11.5703125" style="1" bestFit="1" customWidth="1"/>
    <col min="14" max="16384" width="9.140625" style="1"/>
  </cols>
  <sheetData>
    <row r="1" spans="1:14">
      <c r="L1" s="2"/>
      <c r="M1" s="2"/>
      <c r="N1" s="2"/>
    </row>
    <row r="2" spans="1:14" ht="18.75">
      <c r="A2" s="30" t="s">
        <v>250</v>
      </c>
      <c r="B2" s="70"/>
      <c r="L2" s="2"/>
      <c r="M2" s="2"/>
      <c r="N2" s="2"/>
    </row>
    <row r="3" spans="1:14" ht="15.75">
      <c r="A3" s="81" t="s">
        <v>224</v>
      </c>
      <c r="B3" s="70"/>
      <c r="C3" s="6"/>
      <c r="D3" s="6"/>
      <c r="L3" s="2"/>
      <c r="M3" s="2"/>
      <c r="N3" s="2"/>
    </row>
    <row r="4" spans="1:14" ht="15.75">
      <c r="A4" s="82" t="s">
        <v>271</v>
      </c>
      <c r="B4" s="70"/>
      <c r="C4" s="6"/>
      <c r="D4" s="6"/>
      <c r="L4" s="2"/>
      <c r="M4" s="2"/>
      <c r="N4" s="2"/>
    </row>
    <row r="5" spans="1:14" ht="15.75">
      <c r="A5" s="82"/>
      <c r="B5" s="70"/>
      <c r="C5" s="6"/>
      <c r="D5" s="6"/>
      <c r="L5" s="2"/>
      <c r="M5" s="2"/>
      <c r="N5" s="2"/>
    </row>
    <row r="6" spans="1:14">
      <c r="L6" s="2"/>
      <c r="M6" s="2"/>
      <c r="N6" s="2"/>
    </row>
    <row r="7" spans="1:14" s="2" customFormat="1" ht="100.5" customHeight="1">
      <c r="A7" s="72"/>
      <c r="B7" s="126" t="s">
        <v>225</v>
      </c>
      <c r="C7" s="126" t="s">
        <v>226</v>
      </c>
      <c r="D7" s="126" t="s">
        <v>227</v>
      </c>
      <c r="E7" s="126" t="s">
        <v>229</v>
      </c>
      <c r="F7" s="126" t="s">
        <v>228</v>
      </c>
      <c r="G7" s="126" t="s">
        <v>122</v>
      </c>
      <c r="H7" s="126" t="s">
        <v>230</v>
      </c>
      <c r="I7" s="127" t="s">
        <v>231</v>
      </c>
      <c r="J7" s="127" t="s">
        <v>0</v>
      </c>
      <c r="K7" s="128" t="s">
        <v>232</v>
      </c>
      <c r="L7" s="127" t="s">
        <v>0</v>
      </c>
    </row>
    <row r="8" spans="1:14" s="2" customFormat="1">
      <c r="A8" s="4"/>
      <c r="B8" s="129"/>
      <c r="C8" s="129"/>
      <c r="D8" s="129"/>
      <c r="E8" s="129"/>
      <c r="F8" s="129"/>
      <c r="G8" s="129"/>
      <c r="H8" s="129"/>
      <c r="I8" s="130"/>
      <c r="J8" s="130"/>
      <c r="K8" s="130"/>
      <c r="L8" s="131"/>
    </row>
    <row r="9" spans="1:14" s="2" customFormat="1" ht="13.5" thickBot="1">
      <c r="A9" s="3" t="s">
        <v>265</v>
      </c>
      <c r="B9" s="132">
        <v>100000</v>
      </c>
      <c r="C9" s="132">
        <v>0</v>
      </c>
      <c r="D9" s="132">
        <v>0</v>
      </c>
      <c r="E9" s="132"/>
      <c r="F9" s="132">
        <v>0</v>
      </c>
      <c r="G9" s="132"/>
      <c r="H9" s="132">
        <v>0</v>
      </c>
      <c r="I9" s="133"/>
      <c r="J9" s="133">
        <f>SUM(B9:I9)</f>
        <v>100000</v>
      </c>
      <c r="K9" s="134" t="s">
        <v>183</v>
      </c>
      <c r="L9" s="135">
        <f>SUM(J9:K9)</f>
        <v>100000</v>
      </c>
    </row>
    <row r="10" spans="1:14" s="2" customFormat="1" ht="13.5" thickTop="1">
      <c r="A10" s="4" t="s">
        <v>233</v>
      </c>
      <c r="B10" s="136"/>
      <c r="C10" s="136"/>
      <c r="D10" s="136"/>
      <c r="E10" s="136"/>
      <c r="F10" s="136"/>
      <c r="G10" s="136"/>
      <c r="H10" s="136">
        <f t="shared" ref="H10:H15" si="0">SUM(B10:F10)</f>
        <v>0</v>
      </c>
      <c r="I10" s="11"/>
      <c r="L10" s="137">
        <f>SUM(H10)</f>
        <v>0</v>
      </c>
    </row>
    <row r="11" spans="1:14" s="2" customFormat="1">
      <c r="A11" s="3" t="s">
        <v>266</v>
      </c>
      <c r="B11" s="138">
        <f t="shared" ref="B11:L11" si="1">SUM(B9:B10)</f>
        <v>100000</v>
      </c>
      <c r="C11" s="138">
        <f t="shared" si="1"/>
        <v>0</v>
      </c>
      <c r="D11" s="139">
        <f t="shared" si="1"/>
        <v>0</v>
      </c>
      <c r="E11" s="138">
        <f t="shared" si="1"/>
        <v>0</v>
      </c>
      <c r="F11" s="136">
        <f t="shared" si="1"/>
        <v>0</v>
      </c>
      <c r="G11" s="136">
        <f t="shared" si="1"/>
        <v>0</v>
      </c>
      <c r="H11" s="136">
        <f t="shared" si="1"/>
        <v>0</v>
      </c>
      <c r="I11" s="11">
        <f t="shared" si="1"/>
        <v>0</v>
      </c>
      <c r="J11" s="11">
        <f t="shared" si="1"/>
        <v>100000</v>
      </c>
      <c r="K11" s="140">
        <f t="shared" si="1"/>
        <v>0</v>
      </c>
      <c r="L11" s="141">
        <f t="shared" si="1"/>
        <v>100000</v>
      </c>
      <c r="M11" s="140"/>
    </row>
    <row r="12" spans="1:14" s="2" customFormat="1">
      <c r="A12" s="3" t="s">
        <v>235</v>
      </c>
      <c r="B12" s="138"/>
      <c r="C12" s="138"/>
      <c r="D12" s="138"/>
      <c r="E12" s="138"/>
      <c r="F12" s="136"/>
      <c r="G12" s="136"/>
      <c r="H12" s="136"/>
      <c r="I12" s="11"/>
      <c r="J12" s="11"/>
      <c r="K12" s="139"/>
      <c r="L12" s="142"/>
      <c r="M12" s="140"/>
    </row>
    <row r="13" spans="1:14" s="2" customFormat="1" ht="15" customHeight="1">
      <c r="A13" s="4" t="s">
        <v>165</v>
      </c>
      <c r="B13" s="138">
        <v>0</v>
      </c>
      <c r="C13" s="138"/>
      <c r="D13" s="136">
        <f>-F13</f>
        <v>0</v>
      </c>
      <c r="E13" s="136"/>
      <c r="F13" s="136">
        <f>-F9</f>
        <v>0</v>
      </c>
      <c r="G13" s="136"/>
      <c r="H13" s="136">
        <f t="shared" si="0"/>
        <v>0</v>
      </c>
      <c r="I13" s="11"/>
      <c r="J13" s="11">
        <f>SUM(I13)</f>
        <v>0</v>
      </c>
      <c r="K13" s="139">
        <v>0</v>
      </c>
      <c r="L13" s="142">
        <f>SUM(J13:K13)</f>
        <v>0</v>
      </c>
      <c r="M13" s="11"/>
    </row>
    <row r="14" spans="1:14" s="2" customFormat="1">
      <c r="A14" s="3" t="s">
        <v>234</v>
      </c>
      <c r="B14" s="136"/>
      <c r="C14" s="136"/>
      <c r="D14" s="138"/>
      <c r="E14" s="138"/>
      <c r="F14" s="138"/>
      <c r="G14" s="138"/>
      <c r="H14" s="136">
        <f t="shared" si="0"/>
        <v>0</v>
      </c>
      <c r="I14" s="11"/>
      <c r="L14" s="143"/>
      <c r="M14" s="11"/>
    </row>
    <row r="15" spans="1:14" s="2" customFormat="1" ht="25.5">
      <c r="A15" s="3" t="s">
        <v>236</v>
      </c>
      <c r="B15" s="138"/>
      <c r="C15" s="138"/>
      <c r="D15" s="138"/>
      <c r="E15" s="138"/>
      <c r="F15" s="138"/>
      <c r="G15" s="138"/>
      <c r="H15" s="136">
        <f t="shared" si="0"/>
        <v>0</v>
      </c>
      <c r="I15" s="11"/>
      <c r="L15" s="143"/>
      <c r="M15" s="11"/>
    </row>
    <row r="16" spans="1:14" s="2" customFormat="1" ht="25.5">
      <c r="A16" s="3" t="s">
        <v>237</v>
      </c>
      <c r="B16" s="138"/>
      <c r="C16" s="138"/>
      <c r="D16" s="138"/>
      <c r="E16" s="138"/>
      <c r="F16" s="138"/>
      <c r="G16" s="138"/>
      <c r="H16" s="136"/>
      <c r="I16" s="11"/>
      <c r="L16" s="143"/>
    </row>
    <row r="17" spans="1:13" s="2" customFormat="1">
      <c r="A17" s="4" t="s">
        <v>238</v>
      </c>
      <c r="B17" s="138"/>
      <c r="C17" s="138"/>
      <c r="D17" s="138"/>
      <c r="E17" s="138"/>
      <c r="F17" s="138"/>
      <c r="G17" s="138"/>
      <c r="H17" s="136"/>
      <c r="I17" s="11"/>
      <c r="L17" s="144">
        <f>SUM(B17:K17)</f>
        <v>0</v>
      </c>
    </row>
    <row r="18" spans="1:13" s="2" customFormat="1">
      <c r="A18" s="4" t="s">
        <v>239</v>
      </c>
      <c r="B18" s="138"/>
      <c r="C18" s="138"/>
      <c r="D18" s="138"/>
      <c r="E18" s="138"/>
      <c r="F18" s="138"/>
      <c r="G18" s="138"/>
      <c r="H18" s="136"/>
      <c r="I18" s="11"/>
      <c r="L18" s="143"/>
    </row>
    <row r="19" spans="1:13" s="2" customFormat="1" ht="25.5">
      <c r="A19" s="3" t="s">
        <v>240</v>
      </c>
      <c r="B19" s="138"/>
      <c r="C19" s="138"/>
      <c r="D19" s="138"/>
      <c r="E19" s="138"/>
      <c r="F19" s="138"/>
      <c r="G19" s="138">
        <f>I11</f>
        <v>0</v>
      </c>
      <c r="H19" s="136"/>
      <c r="I19" s="11">
        <f>-I11</f>
        <v>0</v>
      </c>
      <c r="J19" s="11">
        <f>SUM(G19:I19)</f>
        <v>0</v>
      </c>
      <c r="K19" s="145" t="s">
        <v>183</v>
      </c>
      <c r="L19" s="146" t="s">
        <v>183</v>
      </c>
      <c r="M19" s="11"/>
    </row>
    <row r="20" spans="1:13" s="2" customFormat="1" ht="26.25" thickBot="1">
      <c r="A20" s="3" t="s">
        <v>267</v>
      </c>
      <c r="B20" s="147">
        <f t="shared" ref="B20:L20" si="2">SUM(B11:B19)</f>
        <v>100000</v>
      </c>
      <c r="C20" s="147">
        <f t="shared" si="2"/>
        <v>0</v>
      </c>
      <c r="D20" s="147">
        <f t="shared" si="2"/>
        <v>0</v>
      </c>
      <c r="E20" s="147">
        <f t="shared" si="2"/>
        <v>0</v>
      </c>
      <c r="F20" s="147">
        <f t="shared" si="2"/>
        <v>0</v>
      </c>
      <c r="G20" s="147">
        <f t="shared" si="2"/>
        <v>0</v>
      </c>
      <c r="H20" s="147">
        <f t="shared" si="2"/>
        <v>0</v>
      </c>
      <c r="I20" s="148">
        <f t="shared" si="2"/>
        <v>0</v>
      </c>
      <c r="J20" s="148">
        <f t="shared" si="2"/>
        <v>100000</v>
      </c>
      <c r="K20" s="149">
        <f t="shared" si="2"/>
        <v>0</v>
      </c>
      <c r="L20" s="150">
        <f t="shared" si="2"/>
        <v>100000</v>
      </c>
      <c r="M20" s="11"/>
    </row>
    <row r="21" spans="1:13" s="2" customFormat="1" ht="26.25" thickTop="1">
      <c r="A21" s="3" t="s">
        <v>268</v>
      </c>
      <c r="B21" s="136">
        <f t="shared" ref="B21:L21" si="3">SUM(B20)</f>
        <v>100000</v>
      </c>
      <c r="C21" s="136">
        <f t="shared" si="3"/>
        <v>0</v>
      </c>
      <c r="D21" s="136">
        <f t="shared" si="3"/>
        <v>0</v>
      </c>
      <c r="E21" s="136">
        <f t="shared" si="3"/>
        <v>0</v>
      </c>
      <c r="F21" s="136">
        <f t="shared" si="3"/>
        <v>0</v>
      </c>
      <c r="G21" s="136">
        <f t="shared" si="3"/>
        <v>0</v>
      </c>
      <c r="H21" s="136">
        <f t="shared" si="3"/>
        <v>0</v>
      </c>
      <c r="I21" s="11">
        <f t="shared" si="3"/>
        <v>0</v>
      </c>
      <c r="J21" s="11">
        <f t="shared" si="3"/>
        <v>100000</v>
      </c>
      <c r="K21" s="151">
        <f t="shared" si="3"/>
        <v>0</v>
      </c>
      <c r="L21" s="144">
        <f t="shared" si="3"/>
        <v>100000</v>
      </c>
    </row>
    <row r="22" spans="1:13" s="2" customFormat="1" ht="25.5">
      <c r="A22" s="3" t="s">
        <v>236</v>
      </c>
      <c r="B22" s="136"/>
      <c r="C22" s="136"/>
      <c r="D22" s="136"/>
      <c r="E22" s="136"/>
      <c r="F22" s="136"/>
      <c r="G22" s="136"/>
      <c r="H22" s="136">
        <f t="shared" ref="H22:H28" si="4">SUM(B22:G22)</f>
        <v>0</v>
      </c>
      <c r="I22" s="11"/>
      <c r="L22" s="144">
        <f>SUM(H22)</f>
        <v>0</v>
      </c>
    </row>
    <row r="23" spans="1:13" s="2" customFormat="1">
      <c r="A23" s="4" t="s">
        <v>165</v>
      </c>
      <c r="B23" s="136"/>
      <c r="C23" s="136"/>
      <c r="D23" s="136"/>
      <c r="E23" s="136"/>
      <c r="F23" s="136"/>
      <c r="G23" s="136"/>
      <c r="H23" s="136"/>
      <c r="I23" s="11">
        <f>BK!D115</f>
        <v>-26576857.050000001</v>
      </c>
      <c r="L23" s="144">
        <f>SUM(B23:K23)</f>
        <v>-26576857.050000001</v>
      </c>
    </row>
    <row r="24" spans="1:13" s="2" customFormat="1">
      <c r="A24" s="3" t="s">
        <v>234</v>
      </c>
      <c r="B24" s="136"/>
      <c r="C24" s="136"/>
      <c r="D24" s="136"/>
      <c r="E24" s="136"/>
      <c r="F24" s="136"/>
      <c r="G24" s="136"/>
      <c r="H24" s="136">
        <f t="shared" si="4"/>
        <v>0</v>
      </c>
      <c r="I24" s="11"/>
      <c r="L24" s="144">
        <f>SUM(H24)</f>
        <v>0</v>
      </c>
    </row>
    <row r="25" spans="1:13" s="2" customFormat="1" ht="25.5">
      <c r="A25" s="3" t="s">
        <v>236</v>
      </c>
      <c r="B25" s="152"/>
      <c r="C25" s="152"/>
      <c r="D25" s="136"/>
      <c r="E25" s="152"/>
      <c r="F25" s="153"/>
      <c r="G25" s="136"/>
      <c r="H25" s="136"/>
      <c r="I25" s="11"/>
      <c r="L25" s="143"/>
    </row>
    <row r="26" spans="1:13" s="2" customFormat="1" ht="25.5">
      <c r="A26" s="3" t="s">
        <v>237</v>
      </c>
      <c r="B26" s="138"/>
      <c r="C26" s="138"/>
      <c r="D26" s="136"/>
      <c r="E26" s="138"/>
      <c r="F26" s="136"/>
      <c r="G26" s="136"/>
      <c r="H26" s="136">
        <f t="shared" si="4"/>
        <v>0</v>
      </c>
      <c r="I26" s="11"/>
      <c r="L26" s="144">
        <f>SUM(H26)</f>
        <v>0</v>
      </c>
    </row>
    <row r="27" spans="1:13" s="2" customFormat="1">
      <c r="A27" s="4" t="s">
        <v>239</v>
      </c>
      <c r="B27" s="136">
        <v>0</v>
      </c>
      <c r="C27" s="136"/>
      <c r="D27" s="136">
        <f>-F27</f>
        <v>0</v>
      </c>
      <c r="E27" s="138"/>
      <c r="F27" s="138">
        <f>-F20</f>
        <v>0</v>
      </c>
      <c r="G27" s="138"/>
      <c r="H27" s="136">
        <f t="shared" si="4"/>
        <v>0</v>
      </c>
      <c r="I27" s="11"/>
      <c r="L27" s="144">
        <f>SUM(H27)</f>
        <v>0</v>
      </c>
    </row>
    <row r="28" spans="1:13" s="2" customFormat="1">
      <c r="A28" s="4" t="s">
        <v>1</v>
      </c>
      <c r="B28" s="138"/>
      <c r="C28" s="138"/>
      <c r="D28" s="154"/>
      <c r="E28" s="138"/>
      <c r="F28" s="138"/>
      <c r="G28" s="138"/>
      <c r="H28" s="136">
        <f t="shared" si="4"/>
        <v>0</v>
      </c>
      <c r="I28" s="11"/>
      <c r="L28" s="144">
        <f>SUM(H28)</f>
        <v>0</v>
      </c>
    </row>
    <row r="29" spans="1:13" s="2" customFormat="1" ht="25.5">
      <c r="A29" s="3" t="s">
        <v>240</v>
      </c>
      <c r="B29" s="155"/>
      <c r="C29" s="155"/>
      <c r="D29" s="156"/>
      <c r="E29" s="155"/>
      <c r="F29" s="155"/>
      <c r="G29" s="155">
        <f>I21</f>
        <v>0</v>
      </c>
      <c r="H29" s="155"/>
      <c r="I29" s="157">
        <f>-I21</f>
        <v>0</v>
      </c>
      <c r="J29" s="130"/>
      <c r="K29" s="130"/>
      <c r="L29" s="158">
        <f>SUM(B29:K29)</f>
        <v>0</v>
      </c>
    </row>
    <row r="30" spans="1:13" s="2" customFormat="1" ht="13.5" thickBot="1">
      <c r="A30" s="3" t="s">
        <v>269</v>
      </c>
      <c r="B30" s="159">
        <f t="shared" ref="B30:L30" si="5">SUM(B21:B29)</f>
        <v>100000</v>
      </c>
      <c r="C30" s="159">
        <f t="shared" si="5"/>
        <v>0</v>
      </c>
      <c r="D30" s="159">
        <f t="shared" si="5"/>
        <v>0</v>
      </c>
      <c r="E30" s="159">
        <f t="shared" si="5"/>
        <v>0</v>
      </c>
      <c r="F30" s="159">
        <f t="shared" si="5"/>
        <v>0</v>
      </c>
      <c r="G30" s="159">
        <f t="shared" si="5"/>
        <v>0</v>
      </c>
      <c r="H30" s="159">
        <f t="shared" si="5"/>
        <v>0</v>
      </c>
      <c r="I30" s="148">
        <f t="shared" si="5"/>
        <v>-26576857.050000001</v>
      </c>
      <c r="J30" s="148">
        <f t="shared" si="5"/>
        <v>100000</v>
      </c>
      <c r="K30" s="149">
        <f t="shared" si="5"/>
        <v>0</v>
      </c>
      <c r="L30" s="150">
        <f t="shared" si="5"/>
        <v>-26476857.050000001</v>
      </c>
    </row>
    <row r="31" spans="1:13" s="2" customFormat="1" ht="13.5" thickTop="1">
      <c r="A31" s="4"/>
      <c r="B31" s="4"/>
      <c r="C31" s="4"/>
      <c r="D31" s="4"/>
    </row>
    <row r="32" spans="1:13">
      <c r="D32" s="160"/>
    </row>
    <row r="33" spans="2:9" ht="16.5">
      <c r="B33" s="161"/>
    </row>
    <row r="34" spans="2:9" ht="16.5">
      <c r="B34" s="161"/>
      <c r="I34" s="2"/>
    </row>
    <row r="35" spans="2:9" ht="16.5">
      <c r="B35" s="161"/>
      <c r="I35" s="2"/>
    </row>
  </sheetData>
  <phoneticPr fontId="3" type="noConversion"/>
  <pageMargins left="0.74803149606299213" right="0.74803149606299213" top="0.98425196850393704" bottom="0.98425196850393704" header="0.51181102362204722" footer="0.51181102362204722"/>
  <pageSetup scale="73" orientation="landscape" r:id="rId1"/>
  <headerFooter alignWithMargins="0"/>
  <ignoredErrors>
    <ignoredError sqref="L23" formula="1"/>
  </ignoredErrors>
</worksheet>
</file>

<file path=xl/worksheets/sheet6.xml><?xml version="1.0" encoding="utf-8"?>
<worksheet xmlns="http://schemas.openxmlformats.org/spreadsheetml/2006/main" xmlns:r="http://schemas.openxmlformats.org/officeDocument/2006/relationships">
  <dimension ref="A1:J21"/>
  <sheetViews>
    <sheetView view="pageBreakPreview" zoomScaleSheetLayoutView="100" workbookViewId="0">
      <selection activeCell="C23" sqref="C23"/>
    </sheetView>
  </sheetViews>
  <sheetFormatPr defaultRowHeight="12.75"/>
  <cols>
    <col min="1" max="1" width="26.5703125" style="162" customWidth="1"/>
    <col min="2" max="6" width="21.140625" style="162" customWidth="1"/>
    <col min="7" max="10" width="9.140625" style="162"/>
  </cols>
  <sheetData>
    <row r="1" spans="1:7" ht="18.75">
      <c r="A1" s="60"/>
      <c r="B1" s="31"/>
      <c r="G1" s="163"/>
    </row>
    <row r="2" spans="1:7" ht="18.75">
      <c r="A2" s="30" t="s">
        <v>250</v>
      </c>
      <c r="B2" s="31"/>
      <c r="C2" s="1"/>
      <c r="D2" s="1"/>
      <c r="E2" s="1"/>
      <c r="G2" s="163"/>
    </row>
    <row r="3" spans="1:7" ht="15.75">
      <c r="A3" s="17" t="s">
        <v>256</v>
      </c>
      <c r="B3" s="130"/>
      <c r="C3" s="130"/>
      <c r="D3" s="130"/>
      <c r="E3" s="130"/>
      <c r="G3" s="163"/>
    </row>
    <row r="4" spans="1:7" ht="15">
      <c r="A4" s="83"/>
      <c r="B4" s="164" t="s">
        <v>54</v>
      </c>
      <c r="C4" s="164" t="s">
        <v>32</v>
      </c>
      <c r="D4" s="164" t="s">
        <v>6</v>
      </c>
      <c r="E4" s="164" t="s">
        <v>0</v>
      </c>
      <c r="G4" s="163"/>
    </row>
    <row r="5" spans="1:7" ht="15">
      <c r="A5" s="84" t="s">
        <v>2</v>
      </c>
      <c r="B5" s="165"/>
      <c r="C5" s="165"/>
      <c r="D5" s="165"/>
      <c r="E5" s="165"/>
      <c r="F5" s="166"/>
      <c r="G5" s="163"/>
    </row>
    <row r="6" spans="1:7" ht="15">
      <c r="A6" s="85" t="s">
        <v>259</v>
      </c>
      <c r="B6" s="167">
        <v>0</v>
      </c>
      <c r="C6" s="167">
        <v>14572480</v>
      </c>
      <c r="D6" s="167"/>
      <c r="E6" s="167">
        <f>SUM(B6:D6)</f>
        <v>14572480</v>
      </c>
      <c r="F6" s="166"/>
      <c r="G6" s="163"/>
    </row>
    <row r="7" spans="1:7" ht="15">
      <c r="A7" s="85" t="s">
        <v>3</v>
      </c>
      <c r="B7" s="165">
        <v>0</v>
      </c>
      <c r="C7" s="168"/>
      <c r="D7" s="168"/>
      <c r="E7" s="165">
        <f>SUM(B7:D7)</f>
        <v>0</v>
      </c>
      <c r="F7" s="166"/>
      <c r="G7" s="163"/>
    </row>
    <row r="8" spans="1:7" ht="15">
      <c r="A8" s="85" t="s">
        <v>4</v>
      </c>
      <c r="B8" s="165">
        <v>0</v>
      </c>
      <c r="C8" s="165">
        <v>14572479.99</v>
      </c>
      <c r="D8" s="165"/>
      <c r="E8" s="165">
        <f>SUM(B8:D8)</f>
        <v>14572479.99</v>
      </c>
      <c r="F8" s="166"/>
    </row>
    <row r="9" spans="1:7" ht="15.75" thickBot="1">
      <c r="A9" s="85" t="s">
        <v>260</v>
      </c>
      <c r="B9" s="169">
        <f>B6+B7-B8</f>
        <v>0</v>
      </c>
      <c r="C9" s="169">
        <f>C6+C7-C8</f>
        <v>9.9999997764825821E-3</v>
      </c>
      <c r="D9" s="169">
        <f>D6+D7-D8</f>
        <v>0</v>
      </c>
      <c r="E9" s="169">
        <f>E6+E7-E8</f>
        <v>9.9999997764825821E-3</v>
      </c>
      <c r="F9" s="166"/>
    </row>
    <row r="10" spans="1:7" ht="15.75" thickTop="1">
      <c r="A10" s="85"/>
      <c r="B10" s="165"/>
      <c r="C10" s="165"/>
      <c r="D10" s="165"/>
      <c r="E10" s="165"/>
      <c r="F10" s="166"/>
    </row>
    <row r="11" spans="1:7" ht="15">
      <c r="A11" s="84" t="s">
        <v>5</v>
      </c>
      <c r="B11" s="165"/>
      <c r="C11" s="165"/>
      <c r="D11" s="165"/>
      <c r="E11" s="165"/>
      <c r="F11" s="166"/>
    </row>
    <row r="12" spans="1:7" ht="15">
      <c r="A12" s="85" t="s">
        <v>261</v>
      </c>
      <c r="B12" s="167">
        <v>0</v>
      </c>
      <c r="C12" s="167"/>
      <c r="D12" s="167"/>
      <c r="E12" s="167"/>
      <c r="F12" s="166"/>
    </row>
    <row r="13" spans="1:7" ht="15">
      <c r="A13" s="85" t="s">
        <v>7</v>
      </c>
      <c r="B13" s="165">
        <v>0</v>
      </c>
      <c r="C13" s="168">
        <v>261036</v>
      </c>
      <c r="D13" s="168"/>
      <c r="E13" s="165"/>
      <c r="F13" s="166"/>
    </row>
    <row r="14" spans="1:7" ht="15">
      <c r="A14" s="85" t="s">
        <v>4</v>
      </c>
      <c r="B14" s="165">
        <v>0</v>
      </c>
      <c r="C14" s="165">
        <v>261036</v>
      </c>
      <c r="D14" s="165"/>
      <c r="E14" s="165"/>
      <c r="F14" s="166"/>
    </row>
    <row r="15" spans="1:7" ht="15.75" thickBot="1">
      <c r="A15" s="85" t="s">
        <v>262</v>
      </c>
      <c r="B15" s="169">
        <f>B12+B13-B14</f>
        <v>0</v>
      </c>
      <c r="C15" s="169">
        <f>C12+C13-C14</f>
        <v>0</v>
      </c>
      <c r="D15" s="169">
        <f>D12+D13-D14</f>
        <v>0</v>
      </c>
      <c r="E15" s="169">
        <f>E12+E13-E14</f>
        <v>0</v>
      </c>
      <c r="F15" s="166"/>
    </row>
    <row r="16" spans="1:7" ht="15.75" thickTop="1">
      <c r="A16" s="85"/>
      <c r="B16" s="165"/>
      <c r="C16" s="165"/>
      <c r="D16" s="165"/>
      <c r="E16" s="165"/>
      <c r="F16" s="166"/>
    </row>
    <row r="17" spans="1:7" ht="15">
      <c r="A17" s="84" t="s">
        <v>263</v>
      </c>
      <c r="B17" s="165">
        <f>B6-B12</f>
        <v>0</v>
      </c>
      <c r="C17" s="165">
        <f>C6-C12</f>
        <v>14572480</v>
      </c>
      <c r="D17" s="165">
        <f>D6-D12</f>
        <v>0</v>
      </c>
      <c r="E17" s="165">
        <f>SUM(B17:D17)</f>
        <v>14572480</v>
      </c>
      <c r="F17" s="166">
        <f>E17-BK!E59</f>
        <v>0</v>
      </c>
      <c r="G17" s="170"/>
    </row>
    <row r="18" spans="1:7" ht="15.75" thickBot="1">
      <c r="A18" s="84" t="s">
        <v>264</v>
      </c>
      <c r="B18" s="169">
        <f>B9-B15</f>
        <v>0</v>
      </c>
      <c r="C18" s="169">
        <f>C9-C15</f>
        <v>9.9999997764825821E-3</v>
      </c>
      <c r="D18" s="169">
        <f>D9-D15</f>
        <v>0</v>
      </c>
      <c r="E18" s="169">
        <f>SUM(B18:D18)+0.2</f>
        <v>0.20999999977648259</v>
      </c>
      <c r="F18" s="166">
        <f>E18-BK!D59</f>
        <v>-99999.790000000226</v>
      </c>
    </row>
    <row r="19" spans="1:7" ht="13.5" thickTop="1">
      <c r="B19" s="166"/>
      <c r="C19" s="166"/>
      <c r="D19" s="166"/>
      <c r="E19" s="166"/>
      <c r="F19" s="166"/>
    </row>
    <row r="20" spans="1:7">
      <c r="B20" s="166"/>
      <c r="C20" s="166"/>
      <c r="D20" s="166"/>
      <c r="E20" s="166"/>
      <c r="F20" s="166"/>
    </row>
    <row r="21" spans="1:7">
      <c r="B21" s="166"/>
      <c r="C21" s="166"/>
      <c r="D21" s="166"/>
      <c r="E21" s="166"/>
      <c r="F21" s="166"/>
    </row>
  </sheetData>
  <phoneticPr fontId="3" type="noConversion"/>
  <pageMargins left="0.75" right="0.75" top="1" bottom="1"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Kapaku</vt:lpstr>
      <vt:lpstr>BK</vt:lpstr>
      <vt:lpstr>ardh-shpenz</vt:lpstr>
      <vt:lpstr>cash-flow</vt:lpstr>
      <vt:lpstr>kap veta</vt:lpstr>
      <vt:lpstr>AQ</vt:lpstr>
      <vt:lpstr>AQ!Print_Area</vt:lpstr>
      <vt:lpstr>'ardh-shpenz'!Print_Area</vt:lpstr>
      <vt:lpstr>BK!Print_Area</vt:lpstr>
      <vt:lpstr>'cash-flow'!Print_Area</vt:lpstr>
      <vt:lpstr>'kap veta'!Print_Area</vt:lpstr>
    </vt:vector>
  </TitlesOfParts>
  <Company>Compaq</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Compaq</dc:creator>
  <cp:lastModifiedBy>User</cp:lastModifiedBy>
  <cp:lastPrinted>2016-01-31T16:57:55Z</cp:lastPrinted>
  <dcterms:created xsi:type="dcterms:W3CDTF">2008-12-17T10:29:05Z</dcterms:created>
  <dcterms:modified xsi:type="dcterms:W3CDTF">2017-03-30T12:12:54Z</dcterms:modified>
</cp:coreProperties>
</file>